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bernard.chua/Documents/GitHub/5_project/"/>
    </mc:Choice>
  </mc:AlternateContent>
  <xr:revisionPtr revIDLastSave="0" documentId="13_ncr:1_{BBF03A0B-8C4D-8448-B414-5102AA636152}" xr6:coauthVersionLast="45" xr6:coauthVersionMax="45" xr10:uidLastSave="{00000000-0000-0000-0000-000000000000}"/>
  <bookViews>
    <workbookView xWindow="0" yWindow="0" windowWidth="28800" windowHeight="18000" activeTab="4" xr2:uid="{6543EFCE-FB24-AE48-BC73-D1D063433F5C}"/>
  </bookViews>
  <sheets>
    <sheet name="data" sheetId="2" r:id="rId1"/>
    <sheet name="calculations" sheetId="1" r:id="rId2"/>
    <sheet name="formulation" sheetId="5" r:id="rId3"/>
    <sheet name="output" sheetId="3" r:id="rId4"/>
    <sheet name="validation" sheetId="4" r:id="rId5"/>
  </sheets>
  <definedNames>
    <definedName name="_xlnm.Print_Titles" localSheetId="1">calculations!#REF!</definedName>
    <definedName name="_xlnm.Print_Titles" localSheetId="0">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5" l="1"/>
  <c r="F26" i="5"/>
  <c r="F24" i="5"/>
  <c r="F22" i="5"/>
  <c r="F21" i="5"/>
  <c r="F20" i="5"/>
  <c r="F19" i="5"/>
  <c r="F14" i="5"/>
  <c r="F13" i="5"/>
  <c r="F12" i="5"/>
  <c r="F11" i="5"/>
  <c r="F10" i="5"/>
  <c r="F9" i="5"/>
  <c r="F6" i="5"/>
  <c r="F5" i="5"/>
  <c r="F4" i="5"/>
  <c r="F3" i="5"/>
  <c r="E74" i="5" l="1"/>
  <c r="E75" i="5" s="1"/>
  <c r="E76" i="5" s="1"/>
  <c r="D74" i="5"/>
  <c r="D75" i="5" s="1"/>
  <c r="D76" i="5" s="1"/>
  <c r="E73" i="5"/>
  <c r="D73" i="5"/>
  <c r="J57" i="5"/>
  <c r="J58" i="5" s="1"/>
  <c r="J59" i="5" s="1"/>
  <c r="J60" i="5" s="1"/>
  <c r="J61" i="5" s="1"/>
  <c r="J62" i="5" s="1"/>
  <c r="J63" i="5" s="1"/>
  <c r="J64" i="5" s="1"/>
  <c r="J65" i="5" s="1"/>
  <c r="H54" i="5"/>
  <c r="I65" i="5" s="1"/>
  <c r="I53" i="5"/>
  <c r="I50" i="5"/>
  <c r="I49" i="5" s="1"/>
  <c r="I45" i="5"/>
  <c r="I44" i="5"/>
  <c r="I43" i="5"/>
  <c r="I42" i="5"/>
  <c r="I41" i="5"/>
  <c r="G38" i="5"/>
  <c r="G39" i="5" s="1"/>
  <c r="M32" i="5"/>
  <c r="L32" i="5"/>
  <c r="G32" i="5"/>
  <c r="F32" i="5"/>
  <c r="G31" i="5"/>
  <c r="M31" i="5" s="1"/>
  <c r="F31" i="5"/>
  <c r="L31" i="5" s="1"/>
  <c r="G30" i="5"/>
  <c r="M30" i="5" s="1"/>
  <c r="F30" i="5"/>
  <c r="L30" i="5" s="1"/>
  <c r="G29" i="5"/>
  <c r="M29" i="5" s="1"/>
  <c r="F29" i="5"/>
  <c r="L29" i="5" s="1"/>
  <c r="G28" i="5"/>
  <c r="M28" i="5" s="1"/>
  <c r="F28" i="5"/>
  <c r="L28" i="5" s="1"/>
  <c r="G27" i="5"/>
  <c r="M27" i="5" s="1"/>
  <c r="L27" i="5"/>
  <c r="G26" i="5"/>
  <c r="M26" i="5" s="1"/>
  <c r="L26" i="5"/>
  <c r="G25" i="5"/>
  <c r="M25" i="5" s="1"/>
  <c r="F25" i="5"/>
  <c r="L25" i="5" s="1"/>
  <c r="G24" i="5"/>
  <c r="M24" i="5" s="1"/>
  <c r="L24" i="5"/>
  <c r="G23" i="5"/>
  <c r="M23" i="5" s="1"/>
  <c r="F23" i="5"/>
  <c r="L23" i="5" s="1"/>
  <c r="L19" i="5"/>
  <c r="G18" i="5"/>
  <c r="M18" i="5" s="1"/>
  <c r="F18" i="5"/>
  <c r="L18" i="5" s="1"/>
  <c r="G17" i="5"/>
  <c r="M17" i="5" s="1"/>
  <c r="F17" i="5"/>
  <c r="L17" i="5" s="1"/>
  <c r="G16" i="5"/>
  <c r="M16" i="5" s="1"/>
  <c r="F16" i="5"/>
  <c r="L16" i="5" s="1"/>
  <c r="G15" i="5"/>
  <c r="M15" i="5" s="1"/>
  <c r="F15" i="5"/>
  <c r="L15" i="5" s="1"/>
  <c r="G14" i="5"/>
  <c r="M14" i="5" s="1"/>
  <c r="L14" i="5"/>
  <c r="G13" i="5"/>
  <c r="M13" i="5" s="1"/>
  <c r="L13" i="5"/>
  <c r="G12" i="5"/>
  <c r="M12" i="5" s="1"/>
  <c r="L20" i="5"/>
  <c r="G11" i="5"/>
  <c r="M11" i="5" s="1"/>
  <c r="L11" i="5"/>
  <c r="G10" i="5"/>
  <c r="M10" i="5" s="1"/>
  <c r="L10" i="5"/>
  <c r="G9" i="5"/>
  <c r="M9" i="5" s="1"/>
  <c r="L9" i="5"/>
  <c r="G8" i="5"/>
  <c r="M8" i="5" s="1"/>
  <c r="F8" i="5"/>
  <c r="L8" i="5" s="1"/>
  <c r="F7" i="5"/>
  <c r="L7" i="5" s="1"/>
  <c r="G5" i="5"/>
  <c r="M5" i="5" s="1"/>
  <c r="L5" i="5"/>
  <c r="G3" i="5"/>
  <c r="M3" i="5" s="1"/>
  <c r="L3" i="5"/>
  <c r="G2" i="5"/>
  <c r="M2" i="5" s="1"/>
  <c r="F2" i="5"/>
  <c r="L2" i="5" s="1"/>
  <c r="G1" i="5"/>
  <c r="M1" i="5" s="1"/>
  <c r="F1" i="5"/>
  <c r="L1" i="5" s="1"/>
  <c r="I46" i="5" l="1"/>
  <c r="J46" i="5" s="1"/>
  <c r="I39" i="5" s="1"/>
  <c r="I40" i="5" s="1"/>
  <c r="I38" i="5" s="1"/>
  <c r="I58" i="5"/>
  <c r="I62" i="5"/>
  <c r="H53" i="5"/>
  <c r="G22" i="5"/>
  <c r="M22" i="5" s="1"/>
  <c r="L12" i="5"/>
  <c r="I59" i="5"/>
  <c r="I63" i="5"/>
  <c r="G7" i="5"/>
  <c r="M7" i="5" s="1"/>
  <c r="G19" i="5"/>
  <c r="M19" i="5" s="1"/>
  <c r="G21" i="5"/>
  <c r="M21" i="5" s="1"/>
  <c r="L4" i="5"/>
  <c r="L6" i="5"/>
  <c r="L22" i="5"/>
  <c r="G4" i="5"/>
  <c r="M4" i="5" s="1"/>
  <c r="G6" i="5"/>
  <c r="M6" i="5" s="1"/>
  <c r="G20" i="5"/>
  <c r="M20" i="5" s="1"/>
  <c r="I60" i="5"/>
  <c r="I64" i="5"/>
  <c r="L21" i="5"/>
  <c r="I56" i="5"/>
  <c r="H52" i="5"/>
  <c r="I57" i="5"/>
  <c r="I61" i="5"/>
  <c r="J53" i="5" l="1"/>
  <c r="H50" i="5"/>
  <c r="I52" i="5"/>
  <c r="J52" i="5" s="1"/>
  <c r="J50" i="5" l="1"/>
  <c r="H49" i="5"/>
  <c r="J49" i="5" s="1"/>
  <c r="AF338" i="4" l="1"/>
  <c r="AE338" i="4"/>
  <c r="AD338" i="4"/>
  <c r="AC338" i="4"/>
  <c r="AB338" i="4"/>
  <c r="AA338" i="4"/>
  <c r="Z338" i="4"/>
  <c r="Y338" i="4"/>
  <c r="X338" i="4"/>
  <c r="W338" i="4"/>
  <c r="V338" i="4"/>
  <c r="U338" i="4"/>
  <c r="T338" i="4"/>
  <c r="S338" i="4"/>
  <c r="R338" i="4"/>
  <c r="Q338" i="4"/>
  <c r="P338" i="4"/>
  <c r="O338" i="4"/>
  <c r="N338" i="4"/>
  <c r="M338" i="4"/>
  <c r="L338" i="4"/>
  <c r="K338" i="4"/>
  <c r="J338" i="4"/>
  <c r="I338" i="4"/>
  <c r="H338" i="4"/>
  <c r="G338" i="4"/>
  <c r="F338" i="4"/>
  <c r="E338" i="4"/>
  <c r="D338" i="4"/>
  <c r="C338" i="4"/>
  <c r="AF337" i="4"/>
  <c r="AE337" i="4"/>
  <c r="AD337" i="4"/>
  <c r="AC337" i="4"/>
  <c r="AB337" i="4"/>
  <c r="AA337" i="4"/>
  <c r="Z337" i="4"/>
  <c r="Y337" i="4"/>
  <c r="X337" i="4"/>
  <c r="W337" i="4"/>
  <c r="V337" i="4"/>
  <c r="U337" i="4"/>
  <c r="T337" i="4"/>
  <c r="S337" i="4"/>
  <c r="R337" i="4"/>
  <c r="Q337" i="4"/>
  <c r="P337" i="4"/>
  <c r="O337" i="4"/>
  <c r="N337" i="4"/>
  <c r="M337" i="4"/>
  <c r="L337" i="4"/>
  <c r="K337" i="4"/>
  <c r="J337" i="4"/>
  <c r="I337" i="4"/>
  <c r="H337" i="4"/>
  <c r="G337" i="4"/>
  <c r="F337" i="4"/>
  <c r="E337" i="4"/>
  <c r="D337" i="4"/>
  <c r="C337" i="4"/>
  <c r="AF336" i="4"/>
  <c r="AE336" i="4"/>
  <c r="AD336" i="4"/>
  <c r="AC336" i="4"/>
  <c r="AB336" i="4"/>
  <c r="AA336" i="4"/>
  <c r="Z336" i="4"/>
  <c r="Y336" i="4"/>
  <c r="X336" i="4"/>
  <c r="W336" i="4"/>
  <c r="V336" i="4"/>
  <c r="U336" i="4"/>
  <c r="T336" i="4"/>
  <c r="S336" i="4"/>
  <c r="R336" i="4"/>
  <c r="Q336" i="4"/>
  <c r="P336" i="4"/>
  <c r="O336" i="4"/>
  <c r="N336" i="4"/>
  <c r="M336" i="4"/>
  <c r="L336" i="4"/>
  <c r="K336" i="4"/>
  <c r="J336" i="4"/>
  <c r="I336" i="4"/>
  <c r="H336" i="4"/>
  <c r="G336" i="4"/>
  <c r="F336" i="4"/>
  <c r="E336" i="4"/>
  <c r="D336" i="4"/>
  <c r="C336" i="4"/>
  <c r="AF335" i="4"/>
  <c r="AE335" i="4"/>
  <c r="AD335" i="4"/>
  <c r="AC335" i="4"/>
  <c r="AB335" i="4"/>
  <c r="AA335" i="4"/>
  <c r="Z335" i="4"/>
  <c r="Y335" i="4"/>
  <c r="X335" i="4"/>
  <c r="W335" i="4"/>
  <c r="V335" i="4"/>
  <c r="U335" i="4"/>
  <c r="T335" i="4"/>
  <c r="S335" i="4"/>
  <c r="R335" i="4"/>
  <c r="Q335" i="4"/>
  <c r="P335" i="4"/>
  <c r="O335" i="4"/>
  <c r="N335" i="4"/>
  <c r="M335" i="4"/>
  <c r="L335" i="4"/>
  <c r="K335" i="4"/>
  <c r="J335" i="4"/>
  <c r="I335" i="4"/>
  <c r="H335" i="4"/>
  <c r="G335" i="4"/>
  <c r="F335" i="4"/>
  <c r="E335" i="4"/>
  <c r="D335" i="4"/>
  <c r="C335" i="4"/>
  <c r="AF334" i="4"/>
  <c r="AE334" i="4"/>
  <c r="AD334" i="4"/>
  <c r="AC334" i="4"/>
  <c r="AB334" i="4"/>
  <c r="AA334" i="4"/>
  <c r="Z334" i="4"/>
  <c r="Y334" i="4"/>
  <c r="X334" i="4"/>
  <c r="W334" i="4"/>
  <c r="V334" i="4"/>
  <c r="U334" i="4"/>
  <c r="T334" i="4"/>
  <c r="S334" i="4"/>
  <c r="R334" i="4"/>
  <c r="Q334" i="4"/>
  <c r="P334" i="4"/>
  <c r="O334" i="4"/>
  <c r="N334" i="4"/>
  <c r="M334" i="4"/>
  <c r="L334" i="4"/>
  <c r="K334" i="4"/>
  <c r="J334" i="4"/>
  <c r="I334" i="4"/>
  <c r="H334" i="4"/>
  <c r="G334" i="4"/>
  <c r="F334" i="4"/>
  <c r="E334" i="4"/>
  <c r="D334" i="4"/>
  <c r="C334" i="4"/>
  <c r="AF333" i="4"/>
  <c r="AE333" i="4"/>
  <c r="AD333" i="4"/>
  <c r="AC333" i="4"/>
  <c r="AB333" i="4"/>
  <c r="AA333" i="4"/>
  <c r="Z333" i="4"/>
  <c r="Y333" i="4"/>
  <c r="X333" i="4"/>
  <c r="W333" i="4"/>
  <c r="V333" i="4"/>
  <c r="U333" i="4"/>
  <c r="T333" i="4"/>
  <c r="S333" i="4"/>
  <c r="R333" i="4"/>
  <c r="Q333" i="4"/>
  <c r="P333" i="4"/>
  <c r="O333" i="4"/>
  <c r="N333" i="4"/>
  <c r="M333" i="4"/>
  <c r="L333" i="4"/>
  <c r="K333" i="4"/>
  <c r="J333" i="4"/>
  <c r="I333" i="4"/>
  <c r="H333" i="4"/>
  <c r="G333" i="4"/>
  <c r="F333" i="4"/>
  <c r="E333" i="4"/>
  <c r="D333" i="4"/>
  <c r="C333" i="4"/>
  <c r="AF332" i="4"/>
  <c r="AE332" i="4"/>
  <c r="AD332" i="4"/>
  <c r="AC332" i="4"/>
  <c r="AB332" i="4"/>
  <c r="AA332" i="4"/>
  <c r="Z332" i="4"/>
  <c r="Y332" i="4"/>
  <c r="X332" i="4"/>
  <c r="W332" i="4"/>
  <c r="V332" i="4"/>
  <c r="U332" i="4"/>
  <c r="T332" i="4"/>
  <c r="S332" i="4"/>
  <c r="R332" i="4"/>
  <c r="Q332" i="4"/>
  <c r="P332" i="4"/>
  <c r="O332" i="4"/>
  <c r="N332" i="4"/>
  <c r="M332" i="4"/>
  <c r="L332" i="4"/>
  <c r="K332" i="4"/>
  <c r="J332" i="4"/>
  <c r="I332" i="4"/>
  <c r="H332" i="4"/>
  <c r="G332" i="4"/>
  <c r="F332" i="4"/>
  <c r="E332" i="4"/>
  <c r="D332" i="4"/>
  <c r="C332" i="4"/>
  <c r="AF331" i="4"/>
  <c r="AE331" i="4"/>
  <c r="AD331" i="4"/>
  <c r="AC331" i="4"/>
  <c r="AB331" i="4"/>
  <c r="AA331" i="4"/>
  <c r="Z331" i="4"/>
  <c r="Y331" i="4"/>
  <c r="X331" i="4"/>
  <c r="W331" i="4"/>
  <c r="V331" i="4"/>
  <c r="U331" i="4"/>
  <c r="T331" i="4"/>
  <c r="S331" i="4"/>
  <c r="R331" i="4"/>
  <c r="Q331" i="4"/>
  <c r="P331" i="4"/>
  <c r="O331" i="4"/>
  <c r="N331" i="4"/>
  <c r="M331" i="4"/>
  <c r="L331" i="4"/>
  <c r="K331" i="4"/>
  <c r="J331" i="4"/>
  <c r="I331" i="4"/>
  <c r="H331" i="4"/>
  <c r="G331" i="4"/>
  <c r="F331" i="4"/>
  <c r="E331" i="4"/>
  <c r="D331" i="4"/>
  <c r="C331" i="4"/>
  <c r="AF330" i="4"/>
  <c r="AE330" i="4"/>
  <c r="AD330" i="4"/>
  <c r="AC330" i="4"/>
  <c r="AB330" i="4"/>
  <c r="AA330" i="4"/>
  <c r="Z330" i="4"/>
  <c r="Y330" i="4"/>
  <c r="X330" i="4"/>
  <c r="W330" i="4"/>
  <c r="V330" i="4"/>
  <c r="U330" i="4"/>
  <c r="T330" i="4"/>
  <c r="S330" i="4"/>
  <c r="R330" i="4"/>
  <c r="Q330" i="4"/>
  <c r="P330" i="4"/>
  <c r="O330" i="4"/>
  <c r="N330" i="4"/>
  <c r="M330" i="4"/>
  <c r="L330" i="4"/>
  <c r="K330" i="4"/>
  <c r="J330" i="4"/>
  <c r="I330" i="4"/>
  <c r="H330" i="4"/>
  <c r="G330" i="4"/>
  <c r="F330" i="4"/>
  <c r="E330" i="4"/>
  <c r="D330" i="4"/>
  <c r="C330" i="4"/>
  <c r="AF329" i="4"/>
  <c r="AE329" i="4"/>
  <c r="AD329" i="4"/>
  <c r="AC329" i="4"/>
  <c r="AB329" i="4"/>
  <c r="AA329" i="4"/>
  <c r="Z329" i="4"/>
  <c r="Y329" i="4"/>
  <c r="X329" i="4"/>
  <c r="W329" i="4"/>
  <c r="V329" i="4"/>
  <c r="U329" i="4"/>
  <c r="T329" i="4"/>
  <c r="S329" i="4"/>
  <c r="R329" i="4"/>
  <c r="Q329" i="4"/>
  <c r="P329" i="4"/>
  <c r="O329" i="4"/>
  <c r="N329" i="4"/>
  <c r="M329" i="4"/>
  <c r="L329" i="4"/>
  <c r="K329" i="4"/>
  <c r="J329" i="4"/>
  <c r="I329" i="4"/>
  <c r="H329" i="4"/>
  <c r="G329" i="4"/>
  <c r="F329" i="4"/>
  <c r="E329" i="4"/>
  <c r="D329" i="4"/>
  <c r="C329" i="4"/>
  <c r="AF328" i="4"/>
  <c r="AE328" i="4"/>
  <c r="AD328" i="4"/>
  <c r="AC328" i="4"/>
  <c r="AB328" i="4"/>
  <c r="AA328" i="4"/>
  <c r="Z328" i="4"/>
  <c r="Y328" i="4"/>
  <c r="X328" i="4"/>
  <c r="W328" i="4"/>
  <c r="V328" i="4"/>
  <c r="U328" i="4"/>
  <c r="T328" i="4"/>
  <c r="S328" i="4"/>
  <c r="R328" i="4"/>
  <c r="Q328" i="4"/>
  <c r="P328" i="4"/>
  <c r="O328" i="4"/>
  <c r="N328" i="4"/>
  <c r="M328" i="4"/>
  <c r="L328" i="4"/>
  <c r="K328" i="4"/>
  <c r="J328" i="4"/>
  <c r="I328" i="4"/>
  <c r="H328" i="4"/>
  <c r="G328" i="4"/>
  <c r="F328" i="4"/>
  <c r="E328" i="4"/>
  <c r="D328" i="4"/>
  <c r="C328" i="4"/>
  <c r="AF327" i="4"/>
  <c r="AE327" i="4"/>
  <c r="AD327" i="4"/>
  <c r="AC327" i="4"/>
  <c r="AB327" i="4"/>
  <c r="AA327" i="4"/>
  <c r="Z327" i="4"/>
  <c r="Y327" i="4"/>
  <c r="X327" i="4"/>
  <c r="W327" i="4"/>
  <c r="V327" i="4"/>
  <c r="U327" i="4"/>
  <c r="T327" i="4"/>
  <c r="S327" i="4"/>
  <c r="R327" i="4"/>
  <c r="Q327" i="4"/>
  <c r="P327" i="4"/>
  <c r="O327" i="4"/>
  <c r="N327" i="4"/>
  <c r="M327" i="4"/>
  <c r="L327" i="4"/>
  <c r="K327" i="4"/>
  <c r="J327" i="4"/>
  <c r="I327" i="4"/>
  <c r="H327" i="4"/>
  <c r="G327" i="4"/>
  <c r="F327" i="4"/>
  <c r="E327" i="4"/>
  <c r="D327" i="4"/>
  <c r="C327" i="4"/>
  <c r="AF326" i="4"/>
  <c r="AE326" i="4"/>
  <c r="AD326" i="4"/>
  <c r="AC326" i="4"/>
  <c r="AB326" i="4"/>
  <c r="AA326" i="4"/>
  <c r="Z326" i="4"/>
  <c r="Y326" i="4"/>
  <c r="X326" i="4"/>
  <c r="W326" i="4"/>
  <c r="V326" i="4"/>
  <c r="U326" i="4"/>
  <c r="T326" i="4"/>
  <c r="S326" i="4"/>
  <c r="R326" i="4"/>
  <c r="Q326" i="4"/>
  <c r="P326" i="4"/>
  <c r="O326" i="4"/>
  <c r="N326" i="4"/>
  <c r="M326" i="4"/>
  <c r="L326" i="4"/>
  <c r="K326" i="4"/>
  <c r="J326" i="4"/>
  <c r="I326" i="4"/>
  <c r="H326" i="4"/>
  <c r="G326" i="4"/>
  <c r="F326" i="4"/>
  <c r="E326" i="4"/>
  <c r="D326" i="4"/>
  <c r="C326" i="4"/>
  <c r="AF325" i="4"/>
  <c r="AE325" i="4"/>
  <c r="AD325" i="4"/>
  <c r="AC325" i="4"/>
  <c r="AB325" i="4"/>
  <c r="AA325" i="4"/>
  <c r="Z325" i="4"/>
  <c r="Y325" i="4"/>
  <c r="X325" i="4"/>
  <c r="W325" i="4"/>
  <c r="V325" i="4"/>
  <c r="U325" i="4"/>
  <c r="T325" i="4"/>
  <c r="S325" i="4"/>
  <c r="R325" i="4"/>
  <c r="Q325" i="4"/>
  <c r="P325" i="4"/>
  <c r="O325" i="4"/>
  <c r="N325" i="4"/>
  <c r="M325" i="4"/>
  <c r="L325" i="4"/>
  <c r="K325" i="4"/>
  <c r="J325" i="4"/>
  <c r="I325" i="4"/>
  <c r="H325" i="4"/>
  <c r="G325" i="4"/>
  <c r="F325" i="4"/>
  <c r="E325" i="4"/>
  <c r="D325" i="4"/>
  <c r="C325" i="4"/>
  <c r="AF324" i="4"/>
  <c r="AE324" i="4"/>
  <c r="AD324" i="4"/>
  <c r="AC324" i="4"/>
  <c r="AB324" i="4"/>
  <c r="AA324" i="4"/>
  <c r="Z324" i="4"/>
  <c r="Y324" i="4"/>
  <c r="X324" i="4"/>
  <c r="W324" i="4"/>
  <c r="V324" i="4"/>
  <c r="U324" i="4"/>
  <c r="T324" i="4"/>
  <c r="S324" i="4"/>
  <c r="R324" i="4"/>
  <c r="Q324" i="4"/>
  <c r="P324" i="4"/>
  <c r="O324" i="4"/>
  <c r="N324" i="4"/>
  <c r="M324" i="4"/>
  <c r="L324" i="4"/>
  <c r="K324" i="4"/>
  <c r="J324" i="4"/>
  <c r="I324" i="4"/>
  <c r="H324" i="4"/>
  <c r="G324" i="4"/>
  <c r="F324" i="4"/>
  <c r="E324" i="4"/>
  <c r="D324" i="4"/>
  <c r="C324" i="4"/>
  <c r="AF323" i="4"/>
  <c r="AE323" i="4"/>
  <c r="AD323" i="4"/>
  <c r="AC323" i="4"/>
  <c r="AB323" i="4"/>
  <c r="AA323" i="4"/>
  <c r="Z323" i="4"/>
  <c r="Y323" i="4"/>
  <c r="X323" i="4"/>
  <c r="W323" i="4"/>
  <c r="V323" i="4"/>
  <c r="U323" i="4"/>
  <c r="T323" i="4"/>
  <c r="S323" i="4"/>
  <c r="R323" i="4"/>
  <c r="Q323" i="4"/>
  <c r="P323" i="4"/>
  <c r="O323" i="4"/>
  <c r="N323" i="4"/>
  <c r="M323" i="4"/>
  <c r="L323" i="4"/>
  <c r="K323" i="4"/>
  <c r="J323" i="4"/>
  <c r="I323" i="4"/>
  <c r="H323" i="4"/>
  <c r="G323" i="4"/>
  <c r="F323" i="4"/>
  <c r="E323" i="4"/>
  <c r="D323" i="4"/>
  <c r="C323" i="4"/>
  <c r="AF322" i="4"/>
  <c r="AE322" i="4"/>
  <c r="AD322" i="4"/>
  <c r="AC322" i="4"/>
  <c r="AB322" i="4"/>
  <c r="AA322" i="4"/>
  <c r="Z322" i="4"/>
  <c r="Y322" i="4"/>
  <c r="X322" i="4"/>
  <c r="W322" i="4"/>
  <c r="V322" i="4"/>
  <c r="U322" i="4"/>
  <c r="T322" i="4"/>
  <c r="S322" i="4"/>
  <c r="R322" i="4"/>
  <c r="Q322" i="4"/>
  <c r="P322" i="4"/>
  <c r="O322" i="4"/>
  <c r="N322" i="4"/>
  <c r="M322" i="4"/>
  <c r="L322" i="4"/>
  <c r="K322" i="4"/>
  <c r="J322" i="4"/>
  <c r="I322" i="4"/>
  <c r="H322" i="4"/>
  <c r="G322" i="4"/>
  <c r="F322" i="4"/>
  <c r="E322" i="4"/>
  <c r="D322" i="4"/>
  <c r="C322" i="4"/>
  <c r="AF321" i="4"/>
  <c r="AE321" i="4"/>
  <c r="AD321" i="4"/>
  <c r="AC321" i="4"/>
  <c r="AB321" i="4"/>
  <c r="AA321" i="4"/>
  <c r="Z321" i="4"/>
  <c r="Y321" i="4"/>
  <c r="X321" i="4"/>
  <c r="W321" i="4"/>
  <c r="V321" i="4"/>
  <c r="U321" i="4"/>
  <c r="T321" i="4"/>
  <c r="S321" i="4"/>
  <c r="R321" i="4"/>
  <c r="Q321" i="4"/>
  <c r="P321" i="4"/>
  <c r="O321" i="4"/>
  <c r="N321" i="4"/>
  <c r="M321" i="4"/>
  <c r="L321" i="4"/>
  <c r="K321" i="4"/>
  <c r="J321" i="4"/>
  <c r="I321" i="4"/>
  <c r="H321" i="4"/>
  <c r="G321" i="4"/>
  <c r="F321" i="4"/>
  <c r="E321" i="4"/>
  <c r="D321" i="4"/>
  <c r="C321" i="4"/>
  <c r="AF320" i="4"/>
  <c r="AE320" i="4"/>
  <c r="AD320" i="4"/>
  <c r="AC320" i="4"/>
  <c r="AB320" i="4"/>
  <c r="AA320" i="4"/>
  <c r="Z320" i="4"/>
  <c r="Y320" i="4"/>
  <c r="X320" i="4"/>
  <c r="W320" i="4"/>
  <c r="V320" i="4"/>
  <c r="U320" i="4"/>
  <c r="T320" i="4"/>
  <c r="S320" i="4"/>
  <c r="R320" i="4"/>
  <c r="Q320" i="4"/>
  <c r="P320" i="4"/>
  <c r="O320" i="4"/>
  <c r="N320" i="4"/>
  <c r="M320" i="4"/>
  <c r="L320" i="4"/>
  <c r="K320" i="4"/>
  <c r="J320" i="4"/>
  <c r="I320" i="4"/>
  <c r="H320" i="4"/>
  <c r="G320" i="4"/>
  <c r="F320" i="4"/>
  <c r="E320" i="4"/>
  <c r="D320" i="4"/>
  <c r="C320" i="4"/>
  <c r="AF319" i="4"/>
  <c r="AE319" i="4"/>
  <c r="AD319" i="4"/>
  <c r="AC319" i="4"/>
  <c r="AB319" i="4"/>
  <c r="AA319" i="4"/>
  <c r="Z319" i="4"/>
  <c r="Y319" i="4"/>
  <c r="X319" i="4"/>
  <c r="W319" i="4"/>
  <c r="V319" i="4"/>
  <c r="U319" i="4"/>
  <c r="T319" i="4"/>
  <c r="S319" i="4"/>
  <c r="R319" i="4"/>
  <c r="Q319" i="4"/>
  <c r="P319" i="4"/>
  <c r="O319" i="4"/>
  <c r="N319" i="4"/>
  <c r="M319" i="4"/>
  <c r="L319" i="4"/>
  <c r="K319" i="4"/>
  <c r="J319" i="4"/>
  <c r="I319" i="4"/>
  <c r="H319" i="4"/>
  <c r="G319" i="4"/>
  <c r="F319" i="4"/>
  <c r="E319" i="4"/>
  <c r="D319" i="4"/>
  <c r="C319" i="4"/>
  <c r="AF318" i="4"/>
  <c r="AE318" i="4"/>
  <c r="AD318" i="4"/>
  <c r="AC318" i="4"/>
  <c r="AB318" i="4"/>
  <c r="AA318" i="4"/>
  <c r="Z318" i="4"/>
  <c r="Y318" i="4"/>
  <c r="X318" i="4"/>
  <c r="W318" i="4"/>
  <c r="V318" i="4"/>
  <c r="U318" i="4"/>
  <c r="T318" i="4"/>
  <c r="S318" i="4"/>
  <c r="R318" i="4"/>
  <c r="Q318" i="4"/>
  <c r="P318" i="4"/>
  <c r="O318" i="4"/>
  <c r="N318" i="4"/>
  <c r="M318" i="4"/>
  <c r="L318" i="4"/>
  <c r="K318" i="4"/>
  <c r="J318" i="4"/>
  <c r="I318" i="4"/>
  <c r="H318" i="4"/>
  <c r="G318" i="4"/>
  <c r="F318" i="4"/>
  <c r="E318" i="4"/>
  <c r="D318" i="4"/>
  <c r="C318" i="4"/>
  <c r="AF317" i="4"/>
  <c r="AE317" i="4"/>
  <c r="AD317" i="4"/>
  <c r="AC317" i="4"/>
  <c r="AB317" i="4"/>
  <c r="AA317" i="4"/>
  <c r="Z317" i="4"/>
  <c r="Y317" i="4"/>
  <c r="X317" i="4"/>
  <c r="W317" i="4"/>
  <c r="V317" i="4"/>
  <c r="U317" i="4"/>
  <c r="T317" i="4"/>
  <c r="S317" i="4"/>
  <c r="R317" i="4"/>
  <c r="Q317" i="4"/>
  <c r="P317" i="4"/>
  <c r="O317" i="4"/>
  <c r="N317" i="4"/>
  <c r="M317" i="4"/>
  <c r="L317" i="4"/>
  <c r="K317" i="4"/>
  <c r="J317" i="4"/>
  <c r="I317" i="4"/>
  <c r="H317" i="4"/>
  <c r="G317" i="4"/>
  <c r="F317" i="4"/>
  <c r="E317" i="4"/>
  <c r="D317" i="4"/>
  <c r="C317" i="4"/>
  <c r="AF316" i="4"/>
  <c r="AE316" i="4"/>
  <c r="AD316" i="4"/>
  <c r="AC316" i="4"/>
  <c r="AB316" i="4"/>
  <c r="AA316" i="4"/>
  <c r="Z316" i="4"/>
  <c r="Y316" i="4"/>
  <c r="X316" i="4"/>
  <c r="W316" i="4"/>
  <c r="V316" i="4"/>
  <c r="U316" i="4"/>
  <c r="T316" i="4"/>
  <c r="S316" i="4"/>
  <c r="R316" i="4"/>
  <c r="Q316" i="4"/>
  <c r="P316" i="4"/>
  <c r="O316" i="4"/>
  <c r="N316" i="4"/>
  <c r="M316" i="4"/>
  <c r="L316" i="4"/>
  <c r="K316" i="4"/>
  <c r="J316" i="4"/>
  <c r="I316" i="4"/>
  <c r="H316" i="4"/>
  <c r="G316" i="4"/>
  <c r="F316" i="4"/>
  <c r="E316" i="4"/>
  <c r="D316" i="4"/>
  <c r="C316" i="4"/>
  <c r="AF315" i="4"/>
  <c r="AE315" i="4"/>
  <c r="AD315" i="4"/>
  <c r="AC315" i="4"/>
  <c r="AB315" i="4"/>
  <c r="AA315" i="4"/>
  <c r="Z315" i="4"/>
  <c r="Y315" i="4"/>
  <c r="X315" i="4"/>
  <c r="W315" i="4"/>
  <c r="V315" i="4"/>
  <c r="U315" i="4"/>
  <c r="T315" i="4"/>
  <c r="S315" i="4"/>
  <c r="R315" i="4"/>
  <c r="Q315" i="4"/>
  <c r="P315" i="4"/>
  <c r="O315" i="4"/>
  <c r="N315" i="4"/>
  <c r="M315" i="4"/>
  <c r="L315" i="4"/>
  <c r="K315" i="4"/>
  <c r="J315" i="4"/>
  <c r="I315" i="4"/>
  <c r="H315" i="4"/>
  <c r="G315" i="4"/>
  <c r="F315" i="4"/>
  <c r="E315" i="4"/>
  <c r="D315" i="4"/>
  <c r="C315" i="4"/>
  <c r="AF314" i="4"/>
  <c r="AE314" i="4"/>
  <c r="AD314" i="4"/>
  <c r="AC314" i="4"/>
  <c r="AB314" i="4"/>
  <c r="AA314" i="4"/>
  <c r="Z314" i="4"/>
  <c r="Y314" i="4"/>
  <c r="X314" i="4"/>
  <c r="W314" i="4"/>
  <c r="V314" i="4"/>
  <c r="U314" i="4"/>
  <c r="T314" i="4"/>
  <c r="S314" i="4"/>
  <c r="R314" i="4"/>
  <c r="Q314" i="4"/>
  <c r="P314" i="4"/>
  <c r="O314" i="4"/>
  <c r="N314" i="4"/>
  <c r="M314" i="4"/>
  <c r="L314" i="4"/>
  <c r="K314" i="4"/>
  <c r="J314" i="4"/>
  <c r="I314" i="4"/>
  <c r="H314" i="4"/>
  <c r="G314" i="4"/>
  <c r="F314" i="4"/>
  <c r="E314" i="4"/>
  <c r="D314" i="4"/>
  <c r="C314" i="4"/>
  <c r="AF313" i="4"/>
  <c r="AE313" i="4"/>
  <c r="AD313" i="4"/>
  <c r="AC313" i="4"/>
  <c r="AB313" i="4"/>
  <c r="AA313" i="4"/>
  <c r="Z313" i="4"/>
  <c r="Y313" i="4"/>
  <c r="X313" i="4"/>
  <c r="W313" i="4"/>
  <c r="V313" i="4"/>
  <c r="U313" i="4"/>
  <c r="T313" i="4"/>
  <c r="S313" i="4"/>
  <c r="R313" i="4"/>
  <c r="Q313" i="4"/>
  <c r="P313" i="4"/>
  <c r="O313" i="4"/>
  <c r="N313" i="4"/>
  <c r="M313" i="4"/>
  <c r="L313" i="4"/>
  <c r="K313" i="4"/>
  <c r="J313" i="4"/>
  <c r="I313" i="4"/>
  <c r="H313" i="4"/>
  <c r="G313" i="4"/>
  <c r="F313" i="4"/>
  <c r="E313" i="4"/>
  <c r="D313" i="4"/>
  <c r="C313" i="4"/>
  <c r="AF312" i="4"/>
  <c r="AE312" i="4"/>
  <c r="AD312" i="4"/>
  <c r="AC312" i="4"/>
  <c r="AB312" i="4"/>
  <c r="AA312" i="4"/>
  <c r="Z312" i="4"/>
  <c r="Y312" i="4"/>
  <c r="X312" i="4"/>
  <c r="W312" i="4"/>
  <c r="V312" i="4"/>
  <c r="U312" i="4"/>
  <c r="T312" i="4"/>
  <c r="S312" i="4"/>
  <c r="R312" i="4"/>
  <c r="Q312" i="4"/>
  <c r="P312" i="4"/>
  <c r="O312" i="4"/>
  <c r="N312" i="4"/>
  <c r="M312" i="4"/>
  <c r="L312" i="4"/>
  <c r="K312" i="4"/>
  <c r="J312" i="4"/>
  <c r="I312" i="4"/>
  <c r="H312" i="4"/>
  <c r="G312" i="4"/>
  <c r="F312" i="4"/>
  <c r="E312" i="4"/>
  <c r="D312" i="4"/>
  <c r="C312" i="4"/>
  <c r="AF311" i="4"/>
  <c r="AE311" i="4"/>
  <c r="AD311" i="4"/>
  <c r="AC311" i="4"/>
  <c r="AB311" i="4"/>
  <c r="AA311" i="4"/>
  <c r="Z311" i="4"/>
  <c r="Y311" i="4"/>
  <c r="X311" i="4"/>
  <c r="W311" i="4"/>
  <c r="V311" i="4"/>
  <c r="U311" i="4"/>
  <c r="T311" i="4"/>
  <c r="S311" i="4"/>
  <c r="R311" i="4"/>
  <c r="Q311" i="4"/>
  <c r="P311" i="4"/>
  <c r="O311" i="4"/>
  <c r="N311" i="4"/>
  <c r="M311" i="4"/>
  <c r="L311" i="4"/>
  <c r="K311" i="4"/>
  <c r="J311" i="4"/>
  <c r="I311" i="4"/>
  <c r="H311" i="4"/>
  <c r="G311" i="4"/>
  <c r="F311" i="4"/>
  <c r="E311" i="4"/>
  <c r="D311" i="4"/>
  <c r="C311" i="4"/>
  <c r="AF310" i="4"/>
  <c r="AE310" i="4"/>
  <c r="AD310" i="4"/>
  <c r="AC310" i="4"/>
  <c r="AB310" i="4"/>
  <c r="AA310" i="4"/>
  <c r="Z310" i="4"/>
  <c r="Y310" i="4"/>
  <c r="X310" i="4"/>
  <c r="W310" i="4"/>
  <c r="V310" i="4"/>
  <c r="U310" i="4"/>
  <c r="T310" i="4"/>
  <c r="S310" i="4"/>
  <c r="R310" i="4"/>
  <c r="Q310" i="4"/>
  <c r="P310" i="4"/>
  <c r="O310" i="4"/>
  <c r="N310" i="4"/>
  <c r="M310" i="4"/>
  <c r="L310" i="4"/>
  <c r="K310" i="4"/>
  <c r="J310" i="4"/>
  <c r="I310" i="4"/>
  <c r="H310" i="4"/>
  <c r="G310" i="4"/>
  <c r="F310" i="4"/>
  <c r="E310" i="4"/>
  <c r="D310" i="4"/>
  <c r="C310" i="4"/>
  <c r="AF309" i="4"/>
  <c r="AE309" i="4"/>
  <c r="AD309" i="4"/>
  <c r="AC309" i="4"/>
  <c r="AB309" i="4"/>
  <c r="AA309" i="4"/>
  <c r="Z309" i="4"/>
  <c r="Y309" i="4"/>
  <c r="X309" i="4"/>
  <c r="W309" i="4"/>
  <c r="V309" i="4"/>
  <c r="U309" i="4"/>
  <c r="T309" i="4"/>
  <c r="S309" i="4"/>
  <c r="R309" i="4"/>
  <c r="Q309" i="4"/>
  <c r="P309" i="4"/>
  <c r="O309" i="4"/>
  <c r="N309" i="4"/>
  <c r="M309" i="4"/>
  <c r="L309" i="4"/>
  <c r="K309" i="4"/>
  <c r="J309" i="4"/>
  <c r="I309" i="4"/>
  <c r="H309" i="4"/>
  <c r="G309" i="4"/>
  <c r="F309" i="4"/>
  <c r="E309" i="4"/>
  <c r="D309" i="4"/>
  <c r="C309" i="4"/>
  <c r="AF308" i="4"/>
  <c r="AE308" i="4"/>
  <c r="AD308" i="4"/>
  <c r="AC308" i="4"/>
  <c r="AB308" i="4"/>
  <c r="AA308" i="4"/>
  <c r="Z308" i="4"/>
  <c r="Y308" i="4"/>
  <c r="X308" i="4"/>
  <c r="W308" i="4"/>
  <c r="V308" i="4"/>
  <c r="U308" i="4"/>
  <c r="T308" i="4"/>
  <c r="S308" i="4"/>
  <c r="R308" i="4"/>
  <c r="Q308" i="4"/>
  <c r="P308" i="4"/>
  <c r="O308" i="4"/>
  <c r="N308" i="4"/>
  <c r="M308" i="4"/>
  <c r="L308" i="4"/>
  <c r="K308" i="4"/>
  <c r="J308" i="4"/>
  <c r="I308" i="4"/>
  <c r="H308" i="4"/>
  <c r="G308" i="4"/>
  <c r="F308" i="4"/>
  <c r="E308" i="4"/>
  <c r="D308" i="4"/>
  <c r="C308" i="4"/>
  <c r="AF307" i="4"/>
  <c r="AE307" i="4"/>
  <c r="AD307" i="4"/>
  <c r="AC307" i="4"/>
  <c r="AB307" i="4"/>
  <c r="AA307" i="4"/>
  <c r="Z307" i="4"/>
  <c r="Y307" i="4"/>
  <c r="X307" i="4"/>
  <c r="W307" i="4"/>
  <c r="V307" i="4"/>
  <c r="U307" i="4"/>
  <c r="T307" i="4"/>
  <c r="S307" i="4"/>
  <c r="R307" i="4"/>
  <c r="Q307" i="4"/>
  <c r="P307" i="4"/>
  <c r="O307" i="4"/>
  <c r="N307" i="4"/>
  <c r="M307" i="4"/>
  <c r="L307" i="4"/>
  <c r="K307" i="4"/>
  <c r="J307" i="4"/>
  <c r="I307" i="4"/>
  <c r="H307" i="4"/>
  <c r="G307" i="4"/>
  <c r="F307" i="4"/>
  <c r="E307" i="4"/>
  <c r="D307" i="4"/>
  <c r="C307" i="4"/>
  <c r="AF306" i="4"/>
  <c r="AE306" i="4"/>
  <c r="AD306" i="4"/>
  <c r="AC306" i="4"/>
  <c r="AB306" i="4"/>
  <c r="AA306" i="4"/>
  <c r="Z306" i="4"/>
  <c r="Y306" i="4"/>
  <c r="X306" i="4"/>
  <c r="W306" i="4"/>
  <c r="V306" i="4"/>
  <c r="U306" i="4"/>
  <c r="T306" i="4"/>
  <c r="S306" i="4"/>
  <c r="R306" i="4"/>
  <c r="Q306" i="4"/>
  <c r="P306" i="4"/>
  <c r="O306" i="4"/>
  <c r="N306" i="4"/>
  <c r="M306" i="4"/>
  <c r="L306" i="4"/>
  <c r="K306" i="4"/>
  <c r="J306" i="4"/>
  <c r="I306" i="4"/>
  <c r="H306" i="4"/>
  <c r="G306" i="4"/>
  <c r="F306" i="4"/>
  <c r="E306" i="4"/>
  <c r="D306" i="4"/>
  <c r="C306" i="4"/>
  <c r="AF305" i="4"/>
  <c r="AE305" i="4"/>
  <c r="AD305" i="4"/>
  <c r="AC305" i="4"/>
  <c r="AB305" i="4"/>
  <c r="AA305" i="4"/>
  <c r="Z305" i="4"/>
  <c r="Y305" i="4"/>
  <c r="X305" i="4"/>
  <c r="W305" i="4"/>
  <c r="V305" i="4"/>
  <c r="U305" i="4"/>
  <c r="T305" i="4"/>
  <c r="S305" i="4"/>
  <c r="R305" i="4"/>
  <c r="Q305" i="4"/>
  <c r="P305" i="4"/>
  <c r="O305" i="4"/>
  <c r="N305" i="4"/>
  <c r="M305" i="4"/>
  <c r="L305" i="4"/>
  <c r="K305" i="4"/>
  <c r="J305" i="4"/>
  <c r="I305" i="4"/>
  <c r="H305" i="4"/>
  <c r="G305" i="4"/>
  <c r="F305" i="4"/>
  <c r="E305" i="4"/>
  <c r="D305" i="4"/>
  <c r="C305" i="4"/>
  <c r="AF304" i="4"/>
  <c r="AE304" i="4"/>
  <c r="AD304" i="4"/>
  <c r="AC304" i="4"/>
  <c r="AB304" i="4"/>
  <c r="AA304" i="4"/>
  <c r="Z304" i="4"/>
  <c r="Y304" i="4"/>
  <c r="X304" i="4"/>
  <c r="W304" i="4"/>
  <c r="V304" i="4"/>
  <c r="U304" i="4"/>
  <c r="T304" i="4"/>
  <c r="S304" i="4"/>
  <c r="R304" i="4"/>
  <c r="Q304" i="4"/>
  <c r="P304" i="4"/>
  <c r="O304" i="4"/>
  <c r="N304" i="4"/>
  <c r="M304" i="4"/>
  <c r="L304" i="4"/>
  <c r="K304" i="4"/>
  <c r="J304" i="4"/>
  <c r="I304" i="4"/>
  <c r="H304" i="4"/>
  <c r="G304" i="4"/>
  <c r="F304" i="4"/>
  <c r="E304" i="4"/>
  <c r="D304" i="4"/>
  <c r="C304" i="4"/>
  <c r="AF303" i="4"/>
  <c r="AE303" i="4"/>
  <c r="AD303" i="4"/>
  <c r="AC303" i="4"/>
  <c r="AB303" i="4"/>
  <c r="AA303" i="4"/>
  <c r="Z303" i="4"/>
  <c r="Y303" i="4"/>
  <c r="X303" i="4"/>
  <c r="W303" i="4"/>
  <c r="V303" i="4"/>
  <c r="U303" i="4"/>
  <c r="T303" i="4"/>
  <c r="S303" i="4"/>
  <c r="R303" i="4"/>
  <c r="Q303" i="4"/>
  <c r="P303" i="4"/>
  <c r="O303" i="4"/>
  <c r="N303" i="4"/>
  <c r="M303" i="4"/>
  <c r="L303" i="4"/>
  <c r="K303" i="4"/>
  <c r="J303" i="4"/>
  <c r="I303" i="4"/>
  <c r="H303" i="4"/>
  <c r="G303" i="4"/>
  <c r="F303" i="4"/>
  <c r="E303" i="4"/>
  <c r="D303" i="4"/>
  <c r="C303" i="4"/>
  <c r="AF302" i="4"/>
  <c r="AE302" i="4"/>
  <c r="AD302" i="4"/>
  <c r="AC302" i="4"/>
  <c r="AB302" i="4"/>
  <c r="AA302" i="4"/>
  <c r="Z302" i="4"/>
  <c r="Y302" i="4"/>
  <c r="X302" i="4"/>
  <c r="W302" i="4"/>
  <c r="V302" i="4"/>
  <c r="U302" i="4"/>
  <c r="T302" i="4"/>
  <c r="S302" i="4"/>
  <c r="R302" i="4"/>
  <c r="Q302" i="4"/>
  <c r="P302" i="4"/>
  <c r="O302" i="4"/>
  <c r="N302" i="4"/>
  <c r="M302" i="4"/>
  <c r="L302" i="4"/>
  <c r="K302" i="4"/>
  <c r="J302" i="4"/>
  <c r="I302" i="4"/>
  <c r="H302" i="4"/>
  <c r="G302" i="4"/>
  <c r="F302" i="4"/>
  <c r="E302" i="4"/>
  <c r="D302" i="4"/>
  <c r="C302" i="4"/>
  <c r="AF301" i="4"/>
  <c r="AE301" i="4"/>
  <c r="AD301" i="4"/>
  <c r="AC301" i="4"/>
  <c r="AB301" i="4"/>
  <c r="AA301" i="4"/>
  <c r="Z301" i="4"/>
  <c r="Y301" i="4"/>
  <c r="X301" i="4"/>
  <c r="W301" i="4"/>
  <c r="V301" i="4"/>
  <c r="U301" i="4"/>
  <c r="T301" i="4"/>
  <c r="S301" i="4"/>
  <c r="R301" i="4"/>
  <c r="Q301" i="4"/>
  <c r="P301" i="4"/>
  <c r="O301" i="4"/>
  <c r="N301" i="4"/>
  <c r="M301" i="4"/>
  <c r="L301" i="4"/>
  <c r="K301" i="4"/>
  <c r="J301" i="4"/>
  <c r="I301" i="4"/>
  <c r="H301" i="4"/>
  <c r="G301" i="4"/>
  <c r="F301" i="4"/>
  <c r="E301" i="4"/>
  <c r="D301" i="4"/>
  <c r="C301" i="4"/>
  <c r="AF300" i="4"/>
  <c r="AE300" i="4"/>
  <c r="AD300" i="4"/>
  <c r="AC300" i="4"/>
  <c r="AB300" i="4"/>
  <c r="AA300" i="4"/>
  <c r="Z300" i="4"/>
  <c r="Y300" i="4"/>
  <c r="X300" i="4"/>
  <c r="W300" i="4"/>
  <c r="V300" i="4"/>
  <c r="U300" i="4"/>
  <c r="T300" i="4"/>
  <c r="S300" i="4"/>
  <c r="R300" i="4"/>
  <c r="Q300" i="4"/>
  <c r="P300" i="4"/>
  <c r="O300" i="4"/>
  <c r="N300" i="4"/>
  <c r="M300" i="4"/>
  <c r="L300" i="4"/>
  <c r="K300" i="4"/>
  <c r="J300" i="4"/>
  <c r="I300" i="4"/>
  <c r="H300" i="4"/>
  <c r="G300" i="4"/>
  <c r="F300" i="4"/>
  <c r="E300" i="4"/>
  <c r="D300" i="4"/>
  <c r="C300" i="4"/>
  <c r="AF299" i="4"/>
  <c r="AE299" i="4"/>
  <c r="AD299" i="4"/>
  <c r="AC299" i="4"/>
  <c r="AB299" i="4"/>
  <c r="AA299" i="4"/>
  <c r="Z299" i="4"/>
  <c r="Y299" i="4"/>
  <c r="X299" i="4"/>
  <c r="W299" i="4"/>
  <c r="V299" i="4"/>
  <c r="U299" i="4"/>
  <c r="T299" i="4"/>
  <c r="S299" i="4"/>
  <c r="R299" i="4"/>
  <c r="Q299" i="4"/>
  <c r="P299" i="4"/>
  <c r="O299" i="4"/>
  <c r="N299" i="4"/>
  <c r="M299" i="4"/>
  <c r="L299" i="4"/>
  <c r="K299" i="4"/>
  <c r="J299" i="4"/>
  <c r="I299" i="4"/>
  <c r="H299" i="4"/>
  <c r="G299" i="4"/>
  <c r="F299" i="4"/>
  <c r="E299" i="4"/>
  <c r="D299" i="4"/>
  <c r="C299" i="4"/>
  <c r="AF298" i="4"/>
  <c r="AE298" i="4"/>
  <c r="AD298" i="4"/>
  <c r="AC298" i="4"/>
  <c r="AB298" i="4"/>
  <c r="AA298" i="4"/>
  <c r="Z298" i="4"/>
  <c r="Y298" i="4"/>
  <c r="X298" i="4"/>
  <c r="W298" i="4"/>
  <c r="V298" i="4"/>
  <c r="U298" i="4"/>
  <c r="T298" i="4"/>
  <c r="S298" i="4"/>
  <c r="R298" i="4"/>
  <c r="Q298" i="4"/>
  <c r="P298" i="4"/>
  <c r="O298" i="4"/>
  <c r="N298" i="4"/>
  <c r="M298" i="4"/>
  <c r="L298" i="4"/>
  <c r="K298" i="4"/>
  <c r="J298" i="4"/>
  <c r="I298" i="4"/>
  <c r="H298" i="4"/>
  <c r="G298" i="4"/>
  <c r="F298" i="4"/>
  <c r="E298" i="4"/>
  <c r="D298" i="4"/>
  <c r="C298" i="4"/>
  <c r="AF297" i="4"/>
  <c r="AE297" i="4"/>
  <c r="AD297" i="4"/>
  <c r="AC297" i="4"/>
  <c r="AB297" i="4"/>
  <c r="AA297" i="4"/>
  <c r="Z297" i="4"/>
  <c r="Y297" i="4"/>
  <c r="X297" i="4"/>
  <c r="W297" i="4"/>
  <c r="V297" i="4"/>
  <c r="U297" i="4"/>
  <c r="T297" i="4"/>
  <c r="S297" i="4"/>
  <c r="R297" i="4"/>
  <c r="Q297" i="4"/>
  <c r="P297" i="4"/>
  <c r="O297" i="4"/>
  <c r="N297" i="4"/>
  <c r="M297" i="4"/>
  <c r="L297" i="4"/>
  <c r="K297" i="4"/>
  <c r="J297" i="4"/>
  <c r="I297" i="4"/>
  <c r="H297" i="4"/>
  <c r="G297" i="4"/>
  <c r="F297" i="4"/>
  <c r="E297" i="4"/>
  <c r="D297" i="4"/>
  <c r="C297" i="4"/>
  <c r="AF296" i="4"/>
  <c r="AE296" i="4"/>
  <c r="AD296" i="4"/>
  <c r="AC296" i="4"/>
  <c r="AB296" i="4"/>
  <c r="AA296" i="4"/>
  <c r="Z296" i="4"/>
  <c r="Y296" i="4"/>
  <c r="X296" i="4"/>
  <c r="W296" i="4"/>
  <c r="V296" i="4"/>
  <c r="U296" i="4"/>
  <c r="T296" i="4"/>
  <c r="S296" i="4"/>
  <c r="R296" i="4"/>
  <c r="Q296" i="4"/>
  <c r="P296" i="4"/>
  <c r="O296" i="4"/>
  <c r="N296" i="4"/>
  <c r="M296" i="4"/>
  <c r="L296" i="4"/>
  <c r="K296" i="4"/>
  <c r="J296" i="4"/>
  <c r="I296" i="4"/>
  <c r="H296" i="4"/>
  <c r="G296" i="4"/>
  <c r="F296" i="4"/>
  <c r="E296" i="4"/>
  <c r="D296" i="4"/>
  <c r="C296" i="4"/>
  <c r="AF295" i="4"/>
  <c r="AE295" i="4"/>
  <c r="AD295" i="4"/>
  <c r="AC295" i="4"/>
  <c r="AB295" i="4"/>
  <c r="AA295" i="4"/>
  <c r="Z295" i="4"/>
  <c r="Y295" i="4"/>
  <c r="X295" i="4"/>
  <c r="W295" i="4"/>
  <c r="V295" i="4"/>
  <c r="U295" i="4"/>
  <c r="T295" i="4"/>
  <c r="S295" i="4"/>
  <c r="R295" i="4"/>
  <c r="Q295" i="4"/>
  <c r="P295" i="4"/>
  <c r="O295" i="4"/>
  <c r="N295" i="4"/>
  <c r="M295" i="4"/>
  <c r="L295" i="4"/>
  <c r="K295" i="4"/>
  <c r="J295" i="4"/>
  <c r="I295" i="4"/>
  <c r="H295" i="4"/>
  <c r="G295" i="4"/>
  <c r="F295" i="4"/>
  <c r="E295" i="4"/>
  <c r="D295" i="4"/>
  <c r="C295" i="4"/>
  <c r="AF294" i="4"/>
  <c r="AE294" i="4"/>
  <c r="AD294" i="4"/>
  <c r="AC294" i="4"/>
  <c r="AB294" i="4"/>
  <c r="AA294" i="4"/>
  <c r="Z294" i="4"/>
  <c r="Y294" i="4"/>
  <c r="X294" i="4"/>
  <c r="W294" i="4"/>
  <c r="V294" i="4"/>
  <c r="U294" i="4"/>
  <c r="T294" i="4"/>
  <c r="S294" i="4"/>
  <c r="R294" i="4"/>
  <c r="Q294" i="4"/>
  <c r="P294" i="4"/>
  <c r="O294" i="4"/>
  <c r="N294" i="4"/>
  <c r="M294" i="4"/>
  <c r="L294" i="4"/>
  <c r="K294" i="4"/>
  <c r="J294" i="4"/>
  <c r="I294" i="4"/>
  <c r="H294" i="4"/>
  <c r="G294" i="4"/>
  <c r="F294" i="4"/>
  <c r="E294" i="4"/>
  <c r="D294" i="4"/>
  <c r="C294" i="4"/>
  <c r="AF293" i="4"/>
  <c r="AE293" i="4"/>
  <c r="AD293" i="4"/>
  <c r="AC293" i="4"/>
  <c r="AB293" i="4"/>
  <c r="AA293" i="4"/>
  <c r="Z293" i="4"/>
  <c r="Y293" i="4"/>
  <c r="X293" i="4"/>
  <c r="W293" i="4"/>
  <c r="V293" i="4"/>
  <c r="U293" i="4"/>
  <c r="T293" i="4"/>
  <c r="S293" i="4"/>
  <c r="R293" i="4"/>
  <c r="Q293" i="4"/>
  <c r="P293" i="4"/>
  <c r="O293" i="4"/>
  <c r="N293" i="4"/>
  <c r="M293" i="4"/>
  <c r="L293" i="4"/>
  <c r="K293" i="4"/>
  <c r="J293" i="4"/>
  <c r="I293" i="4"/>
  <c r="H293" i="4"/>
  <c r="G293" i="4"/>
  <c r="F293" i="4"/>
  <c r="E293" i="4"/>
  <c r="D293" i="4"/>
  <c r="C293" i="4"/>
  <c r="AF292" i="4"/>
  <c r="AE292" i="4"/>
  <c r="AD292" i="4"/>
  <c r="AC292" i="4"/>
  <c r="AB292" i="4"/>
  <c r="AA292" i="4"/>
  <c r="Z292" i="4"/>
  <c r="Y292" i="4"/>
  <c r="X292" i="4"/>
  <c r="W292" i="4"/>
  <c r="V292" i="4"/>
  <c r="U292" i="4"/>
  <c r="T292" i="4"/>
  <c r="S292" i="4"/>
  <c r="R292" i="4"/>
  <c r="Q292" i="4"/>
  <c r="P292" i="4"/>
  <c r="O292" i="4"/>
  <c r="N292" i="4"/>
  <c r="M292" i="4"/>
  <c r="L292" i="4"/>
  <c r="K292" i="4"/>
  <c r="J292" i="4"/>
  <c r="I292" i="4"/>
  <c r="H292" i="4"/>
  <c r="G292" i="4"/>
  <c r="F292" i="4"/>
  <c r="E292" i="4"/>
  <c r="D292" i="4"/>
  <c r="C292" i="4"/>
  <c r="AF291" i="4"/>
  <c r="AE291" i="4"/>
  <c r="AD291" i="4"/>
  <c r="AC291" i="4"/>
  <c r="AB291" i="4"/>
  <c r="AA291" i="4"/>
  <c r="Z291" i="4"/>
  <c r="Y291" i="4"/>
  <c r="X291" i="4"/>
  <c r="W291" i="4"/>
  <c r="V291" i="4"/>
  <c r="U291" i="4"/>
  <c r="T291" i="4"/>
  <c r="S291" i="4"/>
  <c r="R291" i="4"/>
  <c r="Q291" i="4"/>
  <c r="P291" i="4"/>
  <c r="O291" i="4"/>
  <c r="N291" i="4"/>
  <c r="M291" i="4"/>
  <c r="L291" i="4"/>
  <c r="K291" i="4"/>
  <c r="J291" i="4"/>
  <c r="I291" i="4"/>
  <c r="H291" i="4"/>
  <c r="G291" i="4"/>
  <c r="F291" i="4"/>
  <c r="E291" i="4"/>
  <c r="D291" i="4"/>
  <c r="C291" i="4"/>
  <c r="AF290" i="4"/>
  <c r="AE290" i="4"/>
  <c r="AD290" i="4"/>
  <c r="AC290" i="4"/>
  <c r="AB290" i="4"/>
  <c r="AA290" i="4"/>
  <c r="Z290" i="4"/>
  <c r="Y290" i="4"/>
  <c r="X290" i="4"/>
  <c r="W290" i="4"/>
  <c r="V290" i="4"/>
  <c r="U290" i="4"/>
  <c r="T290" i="4"/>
  <c r="S290" i="4"/>
  <c r="R290" i="4"/>
  <c r="Q290" i="4"/>
  <c r="P290" i="4"/>
  <c r="O290" i="4"/>
  <c r="N290" i="4"/>
  <c r="M290" i="4"/>
  <c r="L290" i="4"/>
  <c r="K290" i="4"/>
  <c r="J290" i="4"/>
  <c r="I290" i="4"/>
  <c r="H290" i="4"/>
  <c r="G290" i="4"/>
  <c r="F290" i="4"/>
  <c r="E290" i="4"/>
  <c r="D290" i="4"/>
  <c r="C290" i="4"/>
  <c r="AF289" i="4"/>
  <c r="AE289" i="4"/>
  <c r="AD289" i="4"/>
  <c r="AC289" i="4"/>
  <c r="AB289" i="4"/>
  <c r="AA289" i="4"/>
  <c r="Z289" i="4"/>
  <c r="Y289" i="4"/>
  <c r="X289" i="4"/>
  <c r="W289" i="4"/>
  <c r="V289" i="4"/>
  <c r="U289" i="4"/>
  <c r="T289" i="4"/>
  <c r="S289" i="4"/>
  <c r="R289" i="4"/>
  <c r="Q289" i="4"/>
  <c r="P289" i="4"/>
  <c r="O289" i="4"/>
  <c r="N289" i="4"/>
  <c r="M289" i="4"/>
  <c r="L289" i="4"/>
  <c r="K289" i="4"/>
  <c r="J289" i="4"/>
  <c r="I289" i="4"/>
  <c r="H289" i="4"/>
  <c r="G289" i="4"/>
  <c r="F289" i="4"/>
  <c r="E289" i="4"/>
  <c r="D289" i="4"/>
  <c r="C289" i="4"/>
  <c r="AF288" i="4"/>
  <c r="AE288" i="4"/>
  <c r="AD288" i="4"/>
  <c r="AC288" i="4"/>
  <c r="AB288" i="4"/>
  <c r="AA288" i="4"/>
  <c r="Z288" i="4"/>
  <c r="Y288" i="4"/>
  <c r="X288" i="4"/>
  <c r="W288" i="4"/>
  <c r="V288" i="4"/>
  <c r="U288" i="4"/>
  <c r="T288" i="4"/>
  <c r="S288" i="4"/>
  <c r="R288" i="4"/>
  <c r="Q288" i="4"/>
  <c r="P288" i="4"/>
  <c r="O288" i="4"/>
  <c r="N288" i="4"/>
  <c r="M288" i="4"/>
  <c r="L288" i="4"/>
  <c r="K288" i="4"/>
  <c r="J288" i="4"/>
  <c r="I288" i="4"/>
  <c r="H288" i="4"/>
  <c r="G288" i="4"/>
  <c r="F288" i="4"/>
  <c r="E288" i="4"/>
  <c r="D288" i="4"/>
  <c r="C288" i="4"/>
  <c r="AF287" i="4"/>
  <c r="AE287" i="4"/>
  <c r="AD287" i="4"/>
  <c r="AC287" i="4"/>
  <c r="AB287" i="4"/>
  <c r="AA287" i="4"/>
  <c r="Z287" i="4"/>
  <c r="Y287" i="4"/>
  <c r="X287" i="4"/>
  <c r="W287" i="4"/>
  <c r="V287" i="4"/>
  <c r="U287" i="4"/>
  <c r="T287" i="4"/>
  <c r="S287" i="4"/>
  <c r="R287" i="4"/>
  <c r="Q287" i="4"/>
  <c r="P287" i="4"/>
  <c r="O287" i="4"/>
  <c r="N287" i="4"/>
  <c r="M287" i="4"/>
  <c r="L287" i="4"/>
  <c r="K287" i="4"/>
  <c r="J287" i="4"/>
  <c r="I287" i="4"/>
  <c r="H287" i="4"/>
  <c r="G287" i="4"/>
  <c r="F287" i="4"/>
  <c r="E287" i="4"/>
  <c r="D287" i="4"/>
  <c r="C287" i="4"/>
  <c r="AF286" i="4"/>
  <c r="AE286" i="4"/>
  <c r="AD286" i="4"/>
  <c r="AC286" i="4"/>
  <c r="AB286" i="4"/>
  <c r="AA286" i="4"/>
  <c r="Z286" i="4"/>
  <c r="Y286" i="4"/>
  <c r="X286" i="4"/>
  <c r="W286" i="4"/>
  <c r="V286" i="4"/>
  <c r="U286" i="4"/>
  <c r="T286" i="4"/>
  <c r="S286" i="4"/>
  <c r="R286" i="4"/>
  <c r="Q286" i="4"/>
  <c r="P286" i="4"/>
  <c r="O286" i="4"/>
  <c r="N286" i="4"/>
  <c r="M286" i="4"/>
  <c r="L286" i="4"/>
  <c r="K286" i="4"/>
  <c r="J286" i="4"/>
  <c r="I286" i="4"/>
  <c r="H286" i="4"/>
  <c r="G286" i="4"/>
  <c r="F286" i="4"/>
  <c r="E286" i="4"/>
  <c r="D286" i="4"/>
  <c r="C286" i="4"/>
  <c r="AF285" i="4"/>
  <c r="AE285" i="4"/>
  <c r="AD285" i="4"/>
  <c r="AC285" i="4"/>
  <c r="AB285" i="4"/>
  <c r="AA285" i="4"/>
  <c r="Z285" i="4"/>
  <c r="Y285" i="4"/>
  <c r="X285" i="4"/>
  <c r="W285" i="4"/>
  <c r="V285" i="4"/>
  <c r="U285" i="4"/>
  <c r="T285" i="4"/>
  <c r="S285" i="4"/>
  <c r="R285" i="4"/>
  <c r="Q285" i="4"/>
  <c r="P285" i="4"/>
  <c r="O285" i="4"/>
  <c r="N285" i="4"/>
  <c r="M285" i="4"/>
  <c r="L285" i="4"/>
  <c r="K285" i="4"/>
  <c r="J285" i="4"/>
  <c r="I285" i="4"/>
  <c r="H285" i="4"/>
  <c r="G285" i="4"/>
  <c r="F285" i="4"/>
  <c r="E285" i="4"/>
  <c r="D285" i="4"/>
  <c r="C285" i="4"/>
  <c r="AF284" i="4"/>
  <c r="AE284" i="4"/>
  <c r="AD284" i="4"/>
  <c r="AC284" i="4"/>
  <c r="AB284" i="4"/>
  <c r="AA284" i="4"/>
  <c r="Z284" i="4"/>
  <c r="Y284" i="4"/>
  <c r="X284" i="4"/>
  <c r="W284" i="4"/>
  <c r="V284" i="4"/>
  <c r="U284" i="4"/>
  <c r="T284" i="4"/>
  <c r="S284" i="4"/>
  <c r="R284" i="4"/>
  <c r="Q284" i="4"/>
  <c r="P284" i="4"/>
  <c r="O284" i="4"/>
  <c r="N284" i="4"/>
  <c r="M284" i="4"/>
  <c r="L284" i="4"/>
  <c r="K284" i="4"/>
  <c r="J284" i="4"/>
  <c r="I284" i="4"/>
  <c r="H284" i="4"/>
  <c r="G284" i="4"/>
  <c r="F284" i="4"/>
  <c r="E284" i="4"/>
  <c r="D284" i="4"/>
  <c r="C284" i="4"/>
  <c r="AF283" i="4"/>
  <c r="AE283" i="4"/>
  <c r="AD283" i="4"/>
  <c r="AC283" i="4"/>
  <c r="AB283" i="4"/>
  <c r="AA283" i="4"/>
  <c r="Z283" i="4"/>
  <c r="Y283" i="4"/>
  <c r="X283" i="4"/>
  <c r="W283" i="4"/>
  <c r="V283" i="4"/>
  <c r="U283" i="4"/>
  <c r="T283" i="4"/>
  <c r="S283" i="4"/>
  <c r="R283" i="4"/>
  <c r="Q283" i="4"/>
  <c r="P283" i="4"/>
  <c r="O283" i="4"/>
  <c r="N283" i="4"/>
  <c r="M283" i="4"/>
  <c r="L283" i="4"/>
  <c r="K283" i="4"/>
  <c r="J283" i="4"/>
  <c r="I283" i="4"/>
  <c r="H283" i="4"/>
  <c r="G283" i="4"/>
  <c r="F283" i="4"/>
  <c r="E283" i="4"/>
  <c r="D283" i="4"/>
  <c r="C283" i="4"/>
  <c r="AF282" i="4"/>
  <c r="AE282" i="4"/>
  <c r="AD282" i="4"/>
  <c r="AC282" i="4"/>
  <c r="AB282" i="4"/>
  <c r="AA282" i="4"/>
  <c r="Z282" i="4"/>
  <c r="Y282" i="4"/>
  <c r="X282" i="4"/>
  <c r="W282" i="4"/>
  <c r="V282" i="4"/>
  <c r="U282" i="4"/>
  <c r="T282" i="4"/>
  <c r="S282" i="4"/>
  <c r="R282" i="4"/>
  <c r="Q282" i="4"/>
  <c r="P282" i="4"/>
  <c r="O282" i="4"/>
  <c r="N282" i="4"/>
  <c r="M282" i="4"/>
  <c r="L282" i="4"/>
  <c r="K282" i="4"/>
  <c r="J282" i="4"/>
  <c r="I282" i="4"/>
  <c r="H282" i="4"/>
  <c r="G282" i="4"/>
  <c r="F282" i="4"/>
  <c r="E282" i="4"/>
  <c r="D282" i="4"/>
  <c r="C282" i="4"/>
  <c r="AF281" i="4"/>
  <c r="AE281" i="4"/>
  <c r="AD281" i="4"/>
  <c r="AC281" i="4"/>
  <c r="AB281" i="4"/>
  <c r="AA281" i="4"/>
  <c r="Z281" i="4"/>
  <c r="Y281" i="4"/>
  <c r="X281" i="4"/>
  <c r="W281" i="4"/>
  <c r="V281" i="4"/>
  <c r="U281" i="4"/>
  <c r="T281" i="4"/>
  <c r="S281" i="4"/>
  <c r="R281" i="4"/>
  <c r="Q281" i="4"/>
  <c r="P281" i="4"/>
  <c r="O281" i="4"/>
  <c r="N281" i="4"/>
  <c r="M281" i="4"/>
  <c r="L281" i="4"/>
  <c r="K281" i="4"/>
  <c r="J281" i="4"/>
  <c r="I281" i="4"/>
  <c r="H281" i="4"/>
  <c r="G281" i="4"/>
  <c r="F281" i="4"/>
  <c r="E281" i="4"/>
  <c r="D281" i="4"/>
  <c r="C281" i="4"/>
  <c r="AF280" i="4"/>
  <c r="AE280" i="4"/>
  <c r="AD280" i="4"/>
  <c r="AC280" i="4"/>
  <c r="AB280" i="4"/>
  <c r="AA280" i="4"/>
  <c r="Z280" i="4"/>
  <c r="Y280" i="4"/>
  <c r="X280" i="4"/>
  <c r="W280" i="4"/>
  <c r="V280" i="4"/>
  <c r="U280" i="4"/>
  <c r="T280" i="4"/>
  <c r="S280" i="4"/>
  <c r="R280" i="4"/>
  <c r="Q280" i="4"/>
  <c r="P280" i="4"/>
  <c r="O280" i="4"/>
  <c r="N280" i="4"/>
  <c r="M280" i="4"/>
  <c r="L280" i="4"/>
  <c r="K280" i="4"/>
  <c r="J280" i="4"/>
  <c r="I280" i="4"/>
  <c r="H280" i="4"/>
  <c r="G280" i="4"/>
  <c r="F280" i="4"/>
  <c r="E280" i="4"/>
  <c r="D280" i="4"/>
  <c r="C280" i="4"/>
  <c r="AF279" i="4"/>
  <c r="AE279" i="4"/>
  <c r="AD279" i="4"/>
  <c r="AC279" i="4"/>
  <c r="AB279" i="4"/>
  <c r="AA279" i="4"/>
  <c r="Z279" i="4"/>
  <c r="Y279" i="4"/>
  <c r="X279" i="4"/>
  <c r="W279" i="4"/>
  <c r="V279" i="4"/>
  <c r="U279" i="4"/>
  <c r="T279" i="4"/>
  <c r="S279" i="4"/>
  <c r="R279" i="4"/>
  <c r="Q279" i="4"/>
  <c r="P279" i="4"/>
  <c r="O279" i="4"/>
  <c r="N279" i="4"/>
  <c r="M279" i="4"/>
  <c r="L279" i="4"/>
  <c r="K279" i="4"/>
  <c r="J279" i="4"/>
  <c r="I279" i="4"/>
  <c r="H279" i="4"/>
  <c r="G279" i="4"/>
  <c r="F279" i="4"/>
  <c r="E279" i="4"/>
  <c r="D279" i="4"/>
  <c r="C279" i="4"/>
  <c r="AF278" i="4"/>
  <c r="AE278" i="4"/>
  <c r="AD278" i="4"/>
  <c r="AC278" i="4"/>
  <c r="AB278" i="4"/>
  <c r="AA278" i="4"/>
  <c r="Z278" i="4"/>
  <c r="Y278" i="4"/>
  <c r="X278" i="4"/>
  <c r="W278" i="4"/>
  <c r="V278" i="4"/>
  <c r="U278" i="4"/>
  <c r="T278" i="4"/>
  <c r="S278" i="4"/>
  <c r="R278" i="4"/>
  <c r="Q278" i="4"/>
  <c r="P278" i="4"/>
  <c r="O278" i="4"/>
  <c r="N278" i="4"/>
  <c r="M278" i="4"/>
  <c r="L278" i="4"/>
  <c r="K278" i="4"/>
  <c r="J278" i="4"/>
  <c r="I278" i="4"/>
  <c r="H278" i="4"/>
  <c r="G278" i="4"/>
  <c r="F278" i="4"/>
  <c r="E278" i="4"/>
  <c r="D278" i="4"/>
  <c r="C278" i="4"/>
  <c r="AF277" i="4"/>
  <c r="AE277" i="4"/>
  <c r="AD277" i="4"/>
  <c r="AC277" i="4"/>
  <c r="AB277" i="4"/>
  <c r="AA277" i="4"/>
  <c r="Z277" i="4"/>
  <c r="Y277" i="4"/>
  <c r="X277" i="4"/>
  <c r="W277" i="4"/>
  <c r="V277" i="4"/>
  <c r="U277" i="4"/>
  <c r="T277" i="4"/>
  <c r="S277" i="4"/>
  <c r="R277" i="4"/>
  <c r="Q277" i="4"/>
  <c r="P277" i="4"/>
  <c r="O277" i="4"/>
  <c r="N277" i="4"/>
  <c r="M277" i="4"/>
  <c r="L277" i="4"/>
  <c r="K277" i="4"/>
  <c r="J277" i="4"/>
  <c r="I277" i="4"/>
  <c r="H277" i="4"/>
  <c r="G277" i="4"/>
  <c r="F277" i="4"/>
  <c r="E277" i="4"/>
  <c r="D277" i="4"/>
  <c r="C277" i="4"/>
  <c r="AF276" i="4"/>
  <c r="AE276" i="4"/>
  <c r="AD276" i="4"/>
  <c r="AC276" i="4"/>
  <c r="AB276" i="4"/>
  <c r="AA276" i="4"/>
  <c r="Z276" i="4"/>
  <c r="Y276" i="4"/>
  <c r="X276" i="4"/>
  <c r="W276" i="4"/>
  <c r="V276" i="4"/>
  <c r="U276" i="4"/>
  <c r="T276" i="4"/>
  <c r="S276" i="4"/>
  <c r="R276" i="4"/>
  <c r="Q276" i="4"/>
  <c r="P276" i="4"/>
  <c r="O276" i="4"/>
  <c r="N276" i="4"/>
  <c r="M276" i="4"/>
  <c r="L276" i="4"/>
  <c r="K276" i="4"/>
  <c r="J276" i="4"/>
  <c r="I276" i="4"/>
  <c r="H276" i="4"/>
  <c r="G276" i="4"/>
  <c r="F276" i="4"/>
  <c r="E276" i="4"/>
  <c r="D276" i="4"/>
  <c r="C276" i="4"/>
  <c r="AF275" i="4"/>
  <c r="AE275" i="4"/>
  <c r="AD275" i="4"/>
  <c r="AC275" i="4"/>
  <c r="AB275" i="4"/>
  <c r="AA275" i="4"/>
  <c r="Z275" i="4"/>
  <c r="Y275" i="4"/>
  <c r="X275" i="4"/>
  <c r="W275" i="4"/>
  <c r="V275" i="4"/>
  <c r="U275" i="4"/>
  <c r="T275" i="4"/>
  <c r="S275" i="4"/>
  <c r="R275" i="4"/>
  <c r="Q275" i="4"/>
  <c r="P275" i="4"/>
  <c r="O275" i="4"/>
  <c r="N275" i="4"/>
  <c r="M275" i="4"/>
  <c r="L275" i="4"/>
  <c r="K275" i="4"/>
  <c r="J275" i="4"/>
  <c r="I275" i="4"/>
  <c r="H275" i="4"/>
  <c r="G275" i="4"/>
  <c r="F275" i="4"/>
  <c r="E275" i="4"/>
  <c r="D275" i="4"/>
  <c r="C275" i="4"/>
  <c r="AF274" i="4"/>
  <c r="AE274" i="4"/>
  <c r="AD274" i="4"/>
  <c r="AC274" i="4"/>
  <c r="AB274" i="4"/>
  <c r="AA274" i="4"/>
  <c r="Z274" i="4"/>
  <c r="Y274" i="4"/>
  <c r="X274" i="4"/>
  <c r="W274" i="4"/>
  <c r="V274" i="4"/>
  <c r="U274" i="4"/>
  <c r="T274" i="4"/>
  <c r="S274" i="4"/>
  <c r="R274" i="4"/>
  <c r="Q274" i="4"/>
  <c r="P274" i="4"/>
  <c r="O274" i="4"/>
  <c r="N274" i="4"/>
  <c r="M274" i="4"/>
  <c r="L274" i="4"/>
  <c r="K274" i="4"/>
  <c r="J274" i="4"/>
  <c r="I274" i="4"/>
  <c r="H274" i="4"/>
  <c r="G274" i="4"/>
  <c r="F274" i="4"/>
  <c r="E274" i="4"/>
  <c r="D274" i="4"/>
  <c r="C274" i="4"/>
  <c r="AF273" i="4"/>
  <c r="AE273" i="4"/>
  <c r="AD273" i="4"/>
  <c r="AC273" i="4"/>
  <c r="AB273" i="4"/>
  <c r="AA273" i="4"/>
  <c r="Z273" i="4"/>
  <c r="Y273" i="4"/>
  <c r="X273" i="4"/>
  <c r="W273" i="4"/>
  <c r="V273" i="4"/>
  <c r="U273" i="4"/>
  <c r="T273" i="4"/>
  <c r="S273" i="4"/>
  <c r="R273" i="4"/>
  <c r="Q273" i="4"/>
  <c r="P273" i="4"/>
  <c r="O273" i="4"/>
  <c r="N273" i="4"/>
  <c r="M273" i="4"/>
  <c r="L273" i="4"/>
  <c r="K273" i="4"/>
  <c r="J273" i="4"/>
  <c r="I273" i="4"/>
  <c r="H273" i="4"/>
  <c r="G273" i="4"/>
  <c r="F273" i="4"/>
  <c r="E273" i="4"/>
  <c r="D273" i="4"/>
  <c r="C273" i="4"/>
  <c r="AF272" i="4"/>
  <c r="AE272" i="4"/>
  <c r="AD272" i="4"/>
  <c r="AC272" i="4"/>
  <c r="AB272" i="4"/>
  <c r="AA272" i="4"/>
  <c r="Z272" i="4"/>
  <c r="Y272" i="4"/>
  <c r="X272" i="4"/>
  <c r="W272" i="4"/>
  <c r="V272" i="4"/>
  <c r="U272" i="4"/>
  <c r="T272" i="4"/>
  <c r="S272" i="4"/>
  <c r="R272" i="4"/>
  <c r="Q272" i="4"/>
  <c r="P272" i="4"/>
  <c r="O272" i="4"/>
  <c r="N272" i="4"/>
  <c r="M272" i="4"/>
  <c r="L272" i="4"/>
  <c r="K272" i="4"/>
  <c r="J272" i="4"/>
  <c r="I272" i="4"/>
  <c r="H272" i="4"/>
  <c r="G272" i="4"/>
  <c r="F272" i="4"/>
  <c r="E272" i="4"/>
  <c r="D272" i="4"/>
  <c r="C272" i="4"/>
  <c r="AF271" i="4"/>
  <c r="AE271" i="4"/>
  <c r="AD271" i="4"/>
  <c r="AC271" i="4"/>
  <c r="AB271" i="4"/>
  <c r="AA271" i="4"/>
  <c r="Z271" i="4"/>
  <c r="Y271" i="4"/>
  <c r="X271" i="4"/>
  <c r="W271" i="4"/>
  <c r="V271" i="4"/>
  <c r="U271" i="4"/>
  <c r="T271" i="4"/>
  <c r="S271" i="4"/>
  <c r="R271" i="4"/>
  <c r="Q271" i="4"/>
  <c r="P271" i="4"/>
  <c r="O271" i="4"/>
  <c r="N271" i="4"/>
  <c r="M271" i="4"/>
  <c r="L271" i="4"/>
  <c r="K271" i="4"/>
  <c r="J271" i="4"/>
  <c r="I271" i="4"/>
  <c r="H271" i="4"/>
  <c r="G271" i="4"/>
  <c r="F271" i="4"/>
  <c r="E271" i="4"/>
  <c r="D271" i="4"/>
  <c r="C271" i="4"/>
  <c r="AF270" i="4"/>
  <c r="AE270" i="4"/>
  <c r="AD270" i="4"/>
  <c r="AC270" i="4"/>
  <c r="AB270" i="4"/>
  <c r="AA270" i="4"/>
  <c r="Z270" i="4"/>
  <c r="Y270" i="4"/>
  <c r="X270" i="4"/>
  <c r="W270" i="4"/>
  <c r="V270" i="4"/>
  <c r="U270" i="4"/>
  <c r="T270" i="4"/>
  <c r="S270" i="4"/>
  <c r="R270" i="4"/>
  <c r="Q270" i="4"/>
  <c r="P270" i="4"/>
  <c r="O270" i="4"/>
  <c r="N270" i="4"/>
  <c r="M270" i="4"/>
  <c r="L270" i="4"/>
  <c r="K270" i="4"/>
  <c r="J270" i="4"/>
  <c r="I270" i="4"/>
  <c r="H270" i="4"/>
  <c r="G270" i="4"/>
  <c r="F270" i="4"/>
  <c r="E270" i="4"/>
  <c r="D270" i="4"/>
  <c r="C270" i="4"/>
  <c r="AF269" i="4"/>
  <c r="AE269" i="4"/>
  <c r="AD269" i="4"/>
  <c r="AC269" i="4"/>
  <c r="AB269" i="4"/>
  <c r="AA269" i="4"/>
  <c r="Z269" i="4"/>
  <c r="Y269" i="4"/>
  <c r="X269" i="4"/>
  <c r="W269" i="4"/>
  <c r="V269" i="4"/>
  <c r="U269" i="4"/>
  <c r="T269" i="4"/>
  <c r="S269" i="4"/>
  <c r="R269" i="4"/>
  <c r="Q269" i="4"/>
  <c r="P269" i="4"/>
  <c r="O269" i="4"/>
  <c r="N269" i="4"/>
  <c r="M269" i="4"/>
  <c r="L269" i="4"/>
  <c r="K269" i="4"/>
  <c r="J269" i="4"/>
  <c r="I269" i="4"/>
  <c r="H269" i="4"/>
  <c r="G269" i="4"/>
  <c r="F269" i="4"/>
  <c r="E269" i="4"/>
  <c r="D269" i="4"/>
  <c r="C269" i="4"/>
  <c r="AF268" i="4"/>
  <c r="AE268" i="4"/>
  <c r="AD268" i="4"/>
  <c r="AC268" i="4"/>
  <c r="AB268" i="4"/>
  <c r="AA268" i="4"/>
  <c r="Z268" i="4"/>
  <c r="Y268" i="4"/>
  <c r="X268" i="4"/>
  <c r="W268" i="4"/>
  <c r="V268" i="4"/>
  <c r="U268" i="4"/>
  <c r="T268" i="4"/>
  <c r="S268" i="4"/>
  <c r="R268" i="4"/>
  <c r="Q268" i="4"/>
  <c r="P268" i="4"/>
  <c r="O268" i="4"/>
  <c r="N268" i="4"/>
  <c r="M268" i="4"/>
  <c r="L268" i="4"/>
  <c r="K268" i="4"/>
  <c r="J268" i="4"/>
  <c r="I268" i="4"/>
  <c r="H268" i="4"/>
  <c r="G268" i="4"/>
  <c r="F268" i="4"/>
  <c r="E268" i="4"/>
  <c r="D268" i="4"/>
  <c r="C268" i="4"/>
  <c r="AF267" i="4"/>
  <c r="AE267" i="4"/>
  <c r="AD267" i="4"/>
  <c r="AC267" i="4"/>
  <c r="AB267" i="4"/>
  <c r="AA267" i="4"/>
  <c r="Z267" i="4"/>
  <c r="Y267" i="4"/>
  <c r="X267" i="4"/>
  <c r="W267" i="4"/>
  <c r="V267" i="4"/>
  <c r="U267" i="4"/>
  <c r="T267" i="4"/>
  <c r="S267" i="4"/>
  <c r="R267" i="4"/>
  <c r="Q267" i="4"/>
  <c r="P267" i="4"/>
  <c r="O267" i="4"/>
  <c r="N267" i="4"/>
  <c r="M267" i="4"/>
  <c r="L267" i="4"/>
  <c r="K267" i="4"/>
  <c r="J267" i="4"/>
  <c r="I267" i="4"/>
  <c r="H267" i="4"/>
  <c r="G267" i="4"/>
  <c r="F267" i="4"/>
  <c r="E267" i="4"/>
  <c r="D267" i="4"/>
  <c r="C267" i="4"/>
  <c r="AF266" i="4"/>
  <c r="AE266" i="4"/>
  <c r="AD266" i="4"/>
  <c r="AC266" i="4"/>
  <c r="AB266" i="4"/>
  <c r="AA266" i="4"/>
  <c r="Z266" i="4"/>
  <c r="Y266" i="4"/>
  <c r="X266" i="4"/>
  <c r="W266" i="4"/>
  <c r="V266" i="4"/>
  <c r="U266" i="4"/>
  <c r="T266" i="4"/>
  <c r="S266" i="4"/>
  <c r="R266" i="4"/>
  <c r="Q266" i="4"/>
  <c r="P266" i="4"/>
  <c r="O266" i="4"/>
  <c r="N266" i="4"/>
  <c r="M266" i="4"/>
  <c r="L266" i="4"/>
  <c r="K266" i="4"/>
  <c r="J266" i="4"/>
  <c r="I266" i="4"/>
  <c r="H266" i="4"/>
  <c r="G266" i="4"/>
  <c r="F266" i="4"/>
  <c r="E266" i="4"/>
  <c r="D266" i="4"/>
  <c r="C266" i="4"/>
  <c r="AF265" i="4"/>
  <c r="AE265" i="4"/>
  <c r="AD265" i="4"/>
  <c r="AC265" i="4"/>
  <c r="AB265" i="4"/>
  <c r="AA265" i="4"/>
  <c r="Z265" i="4"/>
  <c r="Y265" i="4"/>
  <c r="X265" i="4"/>
  <c r="W265" i="4"/>
  <c r="V265" i="4"/>
  <c r="U265" i="4"/>
  <c r="T265" i="4"/>
  <c r="S265" i="4"/>
  <c r="R265" i="4"/>
  <c r="Q265" i="4"/>
  <c r="P265" i="4"/>
  <c r="O265" i="4"/>
  <c r="N265" i="4"/>
  <c r="M265" i="4"/>
  <c r="L265" i="4"/>
  <c r="K265" i="4"/>
  <c r="J265" i="4"/>
  <c r="I265" i="4"/>
  <c r="H265" i="4"/>
  <c r="G265" i="4"/>
  <c r="F265" i="4"/>
  <c r="E265" i="4"/>
  <c r="D265" i="4"/>
  <c r="C265" i="4"/>
  <c r="AF264" i="4"/>
  <c r="AE264" i="4"/>
  <c r="AD264" i="4"/>
  <c r="AC264" i="4"/>
  <c r="AB264" i="4"/>
  <c r="AA264" i="4"/>
  <c r="Z264" i="4"/>
  <c r="Y264" i="4"/>
  <c r="X264" i="4"/>
  <c r="W264" i="4"/>
  <c r="V264" i="4"/>
  <c r="U264" i="4"/>
  <c r="T264" i="4"/>
  <c r="S264" i="4"/>
  <c r="R264" i="4"/>
  <c r="Q264" i="4"/>
  <c r="P264" i="4"/>
  <c r="O264" i="4"/>
  <c r="N264" i="4"/>
  <c r="M264" i="4"/>
  <c r="L264" i="4"/>
  <c r="K264" i="4"/>
  <c r="J264" i="4"/>
  <c r="I264" i="4"/>
  <c r="H264" i="4"/>
  <c r="G264" i="4"/>
  <c r="F264" i="4"/>
  <c r="E264" i="4"/>
  <c r="D264" i="4"/>
  <c r="C264" i="4"/>
  <c r="AF263" i="4"/>
  <c r="AE263" i="4"/>
  <c r="AD263" i="4"/>
  <c r="AC263" i="4"/>
  <c r="AB263" i="4"/>
  <c r="AA263" i="4"/>
  <c r="Z263" i="4"/>
  <c r="Y263" i="4"/>
  <c r="X263" i="4"/>
  <c r="W263" i="4"/>
  <c r="V263" i="4"/>
  <c r="U263" i="4"/>
  <c r="T263" i="4"/>
  <c r="S263" i="4"/>
  <c r="R263" i="4"/>
  <c r="Q263" i="4"/>
  <c r="P263" i="4"/>
  <c r="O263" i="4"/>
  <c r="N263" i="4"/>
  <c r="M263" i="4"/>
  <c r="L263" i="4"/>
  <c r="K263" i="4"/>
  <c r="J263" i="4"/>
  <c r="I263" i="4"/>
  <c r="H263" i="4"/>
  <c r="G263" i="4"/>
  <c r="F263" i="4"/>
  <c r="E263" i="4"/>
  <c r="D263" i="4"/>
  <c r="C263" i="4"/>
  <c r="AF262" i="4"/>
  <c r="AE262" i="4"/>
  <c r="AD262" i="4"/>
  <c r="AC262" i="4"/>
  <c r="AB262" i="4"/>
  <c r="AA262" i="4"/>
  <c r="Z262" i="4"/>
  <c r="Y262" i="4"/>
  <c r="X262" i="4"/>
  <c r="W262" i="4"/>
  <c r="V262" i="4"/>
  <c r="U262" i="4"/>
  <c r="T262" i="4"/>
  <c r="S262" i="4"/>
  <c r="R262" i="4"/>
  <c r="Q262" i="4"/>
  <c r="P262" i="4"/>
  <c r="O262" i="4"/>
  <c r="N262" i="4"/>
  <c r="M262" i="4"/>
  <c r="L262" i="4"/>
  <c r="K262" i="4"/>
  <c r="J262" i="4"/>
  <c r="I262" i="4"/>
  <c r="H262" i="4"/>
  <c r="G262" i="4"/>
  <c r="F262" i="4"/>
  <c r="E262" i="4"/>
  <c r="D262" i="4"/>
  <c r="C262" i="4"/>
  <c r="AF261" i="4"/>
  <c r="AE261" i="4"/>
  <c r="AD261" i="4"/>
  <c r="AC261" i="4"/>
  <c r="AB261" i="4"/>
  <c r="AA261" i="4"/>
  <c r="Z261" i="4"/>
  <c r="Y261" i="4"/>
  <c r="X261" i="4"/>
  <c r="W261" i="4"/>
  <c r="V261" i="4"/>
  <c r="U261" i="4"/>
  <c r="T261" i="4"/>
  <c r="S261" i="4"/>
  <c r="R261" i="4"/>
  <c r="Q261" i="4"/>
  <c r="P261" i="4"/>
  <c r="O261" i="4"/>
  <c r="N261" i="4"/>
  <c r="M261" i="4"/>
  <c r="L261" i="4"/>
  <c r="K261" i="4"/>
  <c r="J261" i="4"/>
  <c r="I261" i="4"/>
  <c r="H261" i="4"/>
  <c r="G261" i="4"/>
  <c r="F261" i="4"/>
  <c r="E261" i="4"/>
  <c r="D261" i="4"/>
  <c r="C261" i="4"/>
  <c r="AF260" i="4"/>
  <c r="AE260" i="4"/>
  <c r="AD260" i="4"/>
  <c r="AC260" i="4"/>
  <c r="AB260" i="4"/>
  <c r="AA260" i="4"/>
  <c r="Z260" i="4"/>
  <c r="Y260" i="4"/>
  <c r="X260" i="4"/>
  <c r="W260" i="4"/>
  <c r="V260" i="4"/>
  <c r="U260" i="4"/>
  <c r="T260" i="4"/>
  <c r="S260" i="4"/>
  <c r="R260" i="4"/>
  <c r="Q260" i="4"/>
  <c r="P260" i="4"/>
  <c r="O260" i="4"/>
  <c r="N260" i="4"/>
  <c r="M260" i="4"/>
  <c r="L260" i="4"/>
  <c r="K260" i="4"/>
  <c r="J260" i="4"/>
  <c r="I260" i="4"/>
  <c r="H260" i="4"/>
  <c r="G260" i="4"/>
  <c r="F260" i="4"/>
  <c r="E260" i="4"/>
  <c r="D260" i="4"/>
  <c r="C260" i="4"/>
  <c r="AF259" i="4"/>
  <c r="AE259" i="4"/>
  <c r="AD259" i="4"/>
  <c r="AC259" i="4"/>
  <c r="AB259" i="4"/>
  <c r="AA259" i="4"/>
  <c r="Z259" i="4"/>
  <c r="Y259" i="4"/>
  <c r="X259" i="4"/>
  <c r="W259" i="4"/>
  <c r="V259" i="4"/>
  <c r="U259" i="4"/>
  <c r="T259" i="4"/>
  <c r="S259" i="4"/>
  <c r="R259" i="4"/>
  <c r="Q259" i="4"/>
  <c r="P259" i="4"/>
  <c r="O259" i="4"/>
  <c r="N259" i="4"/>
  <c r="M259" i="4"/>
  <c r="L259" i="4"/>
  <c r="K259" i="4"/>
  <c r="J259" i="4"/>
  <c r="I259" i="4"/>
  <c r="H259" i="4"/>
  <c r="G259" i="4"/>
  <c r="F259" i="4"/>
  <c r="E259" i="4"/>
  <c r="D259" i="4"/>
  <c r="C259" i="4"/>
  <c r="AF258" i="4"/>
  <c r="AE258" i="4"/>
  <c r="AD258" i="4"/>
  <c r="AC258" i="4"/>
  <c r="AB258" i="4"/>
  <c r="AA258" i="4"/>
  <c r="Z258" i="4"/>
  <c r="Y258" i="4"/>
  <c r="X258" i="4"/>
  <c r="W258" i="4"/>
  <c r="V258" i="4"/>
  <c r="U258" i="4"/>
  <c r="T258" i="4"/>
  <c r="S258" i="4"/>
  <c r="R258" i="4"/>
  <c r="Q258" i="4"/>
  <c r="P258" i="4"/>
  <c r="O258" i="4"/>
  <c r="N258" i="4"/>
  <c r="M258" i="4"/>
  <c r="L258" i="4"/>
  <c r="K258" i="4"/>
  <c r="J258" i="4"/>
  <c r="I258" i="4"/>
  <c r="H258" i="4"/>
  <c r="G258" i="4"/>
  <c r="F258" i="4"/>
  <c r="E258" i="4"/>
  <c r="D258" i="4"/>
  <c r="C258" i="4"/>
  <c r="AF257" i="4"/>
  <c r="AE257" i="4"/>
  <c r="AD257" i="4"/>
  <c r="AC257" i="4"/>
  <c r="AB257" i="4"/>
  <c r="AA257" i="4"/>
  <c r="Z257" i="4"/>
  <c r="Y257" i="4"/>
  <c r="X257" i="4"/>
  <c r="W257" i="4"/>
  <c r="V257" i="4"/>
  <c r="U257" i="4"/>
  <c r="T257" i="4"/>
  <c r="S257" i="4"/>
  <c r="R257" i="4"/>
  <c r="Q257" i="4"/>
  <c r="P257" i="4"/>
  <c r="O257" i="4"/>
  <c r="N257" i="4"/>
  <c r="M257" i="4"/>
  <c r="L257" i="4"/>
  <c r="K257" i="4"/>
  <c r="J257" i="4"/>
  <c r="I257" i="4"/>
  <c r="H257" i="4"/>
  <c r="G257" i="4"/>
  <c r="F257" i="4"/>
  <c r="E257" i="4"/>
  <c r="D257" i="4"/>
  <c r="C257" i="4"/>
  <c r="AF256" i="4"/>
  <c r="AE256" i="4"/>
  <c r="AD256" i="4"/>
  <c r="AC256" i="4"/>
  <c r="AB256" i="4"/>
  <c r="AA256" i="4"/>
  <c r="Z256" i="4"/>
  <c r="Y256" i="4"/>
  <c r="X256" i="4"/>
  <c r="W256" i="4"/>
  <c r="V256" i="4"/>
  <c r="U256" i="4"/>
  <c r="T256" i="4"/>
  <c r="S256" i="4"/>
  <c r="R256" i="4"/>
  <c r="Q256" i="4"/>
  <c r="P256" i="4"/>
  <c r="O256" i="4"/>
  <c r="N256" i="4"/>
  <c r="M256" i="4"/>
  <c r="L256" i="4"/>
  <c r="K256" i="4"/>
  <c r="J256" i="4"/>
  <c r="I256" i="4"/>
  <c r="H256" i="4"/>
  <c r="G256" i="4"/>
  <c r="F256" i="4"/>
  <c r="E256" i="4"/>
  <c r="D256" i="4"/>
  <c r="C256" i="4"/>
  <c r="AF255" i="4"/>
  <c r="AE255" i="4"/>
  <c r="AD255" i="4"/>
  <c r="AC255" i="4"/>
  <c r="AB255" i="4"/>
  <c r="AA255" i="4"/>
  <c r="Z255" i="4"/>
  <c r="Y255" i="4"/>
  <c r="X255" i="4"/>
  <c r="W255" i="4"/>
  <c r="V255" i="4"/>
  <c r="U255" i="4"/>
  <c r="T255" i="4"/>
  <c r="S255" i="4"/>
  <c r="R255" i="4"/>
  <c r="Q255" i="4"/>
  <c r="P255" i="4"/>
  <c r="O255" i="4"/>
  <c r="N255" i="4"/>
  <c r="M255" i="4"/>
  <c r="L255" i="4"/>
  <c r="K255" i="4"/>
  <c r="J255" i="4"/>
  <c r="I255" i="4"/>
  <c r="H255" i="4"/>
  <c r="G255" i="4"/>
  <c r="F255" i="4"/>
  <c r="E255" i="4"/>
  <c r="D255" i="4"/>
  <c r="C255" i="4"/>
  <c r="AF254" i="4"/>
  <c r="AE254" i="4"/>
  <c r="AD254" i="4"/>
  <c r="AC254" i="4"/>
  <c r="AB254" i="4"/>
  <c r="AA254" i="4"/>
  <c r="Z254" i="4"/>
  <c r="Y254" i="4"/>
  <c r="X254" i="4"/>
  <c r="W254" i="4"/>
  <c r="V254" i="4"/>
  <c r="U254" i="4"/>
  <c r="T254" i="4"/>
  <c r="S254" i="4"/>
  <c r="R254" i="4"/>
  <c r="Q254" i="4"/>
  <c r="P254" i="4"/>
  <c r="O254" i="4"/>
  <c r="N254" i="4"/>
  <c r="M254" i="4"/>
  <c r="L254" i="4"/>
  <c r="K254" i="4"/>
  <c r="J254" i="4"/>
  <c r="I254" i="4"/>
  <c r="H254" i="4"/>
  <c r="G254" i="4"/>
  <c r="F254" i="4"/>
  <c r="E254" i="4"/>
  <c r="D254" i="4"/>
  <c r="C254" i="4"/>
  <c r="AF253" i="4"/>
  <c r="AE253" i="4"/>
  <c r="AD253" i="4"/>
  <c r="AC253" i="4"/>
  <c r="AB253" i="4"/>
  <c r="AA253" i="4"/>
  <c r="Z253" i="4"/>
  <c r="Y253" i="4"/>
  <c r="X253" i="4"/>
  <c r="W253" i="4"/>
  <c r="V253" i="4"/>
  <c r="U253" i="4"/>
  <c r="T253" i="4"/>
  <c r="S253" i="4"/>
  <c r="R253" i="4"/>
  <c r="Q253" i="4"/>
  <c r="P253" i="4"/>
  <c r="O253" i="4"/>
  <c r="N253" i="4"/>
  <c r="M253" i="4"/>
  <c r="L253" i="4"/>
  <c r="K253" i="4"/>
  <c r="J253" i="4"/>
  <c r="I253" i="4"/>
  <c r="H253" i="4"/>
  <c r="G253" i="4"/>
  <c r="F253" i="4"/>
  <c r="E253" i="4"/>
  <c r="D253" i="4"/>
  <c r="C253" i="4"/>
  <c r="AF252" i="4"/>
  <c r="AE252" i="4"/>
  <c r="AD252" i="4"/>
  <c r="AC252" i="4"/>
  <c r="AB252" i="4"/>
  <c r="AA252" i="4"/>
  <c r="Z252" i="4"/>
  <c r="Y252" i="4"/>
  <c r="X252" i="4"/>
  <c r="W252" i="4"/>
  <c r="V252" i="4"/>
  <c r="U252" i="4"/>
  <c r="T252" i="4"/>
  <c r="S252" i="4"/>
  <c r="R252" i="4"/>
  <c r="Q252" i="4"/>
  <c r="P252" i="4"/>
  <c r="O252" i="4"/>
  <c r="N252" i="4"/>
  <c r="M252" i="4"/>
  <c r="L252" i="4"/>
  <c r="K252" i="4"/>
  <c r="J252" i="4"/>
  <c r="I252" i="4"/>
  <c r="H252" i="4"/>
  <c r="G252" i="4"/>
  <c r="F252" i="4"/>
  <c r="E252" i="4"/>
  <c r="D252" i="4"/>
  <c r="C252" i="4"/>
  <c r="AF251" i="4"/>
  <c r="AE251" i="4"/>
  <c r="AD251" i="4"/>
  <c r="AC251" i="4"/>
  <c r="AB251" i="4"/>
  <c r="AA251" i="4"/>
  <c r="Z251" i="4"/>
  <c r="Y251" i="4"/>
  <c r="X251" i="4"/>
  <c r="W251" i="4"/>
  <c r="V251" i="4"/>
  <c r="U251" i="4"/>
  <c r="T251" i="4"/>
  <c r="S251" i="4"/>
  <c r="R251" i="4"/>
  <c r="Q251" i="4"/>
  <c r="P251" i="4"/>
  <c r="O251" i="4"/>
  <c r="N251" i="4"/>
  <c r="M251" i="4"/>
  <c r="L251" i="4"/>
  <c r="K251" i="4"/>
  <c r="J251" i="4"/>
  <c r="I251" i="4"/>
  <c r="H251" i="4"/>
  <c r="G251" i="4"/>
  <c r="F251" i="4"/>
  <c r="E251" i="4"/>
  <c r="D251" i="4"/>
  <c r="C251" i="4"/>
  <c r="AF250" i="4"/>
  <c r="AE250" i="4"/>
  <c r="AD250" i="4"/>
  <c r="AC250" i="4"/>
  <c r="AB250" i="4"/>
  <c r="AA250" i="4"/>
  <c r="Z250" i="4"/>
  <c r="Y250" i="4"/>
  <c r="X250" i="4"/>
  <c r="W250" i="4"/>
  <c r="V250" i="4"/>
  <c r="U250" i="4"/>
  <c r="T250" i="4"/>
  <c r="S250" i="4"/>
  <c r="R250" i="4"/>
  <c r="Q250" i="4"/>
  <c r="P250" i="4"/>
  <c r="O250" i="4"/>
  <c r="N250" i="4"/>
  <c r="M250" i="4"/>
  <c r="L250" i="4"/>
  <c r="K250" i="4"/>
  <c r="J250" i="4"/>
  <c r="I250" i="4"/>
  <c r="H250" i="4"/>
  <c r="G250" i="4"/>
  <c r="F250" i="4"/>
  <c r="E250" i="4"/>
  <c r="D250" i="4"/>
  <c r="C250" i="4"/>
  <c r="AF249" i="4"/>
  <c r="AE249" i="4"/>
  <c r="AD249" i="4"/>
  <c r="AC249" i="4"/>
  <c r="AB249" i="4"/>
  <c r="AA249" i="4"/>
  <c r="Z249" i="4"/>
  <c r="Y249" i="4"/>
  <c r="X249" i="4"/>
  <c r="W249" i="4"/>
  <c r="V249" i="4"/>
  <c r="U249" i="4"/>
  <c r="T249" i="4"/>
  <c r="S249" i="4"/>
  <c r="R249" i="4"/>
  <c r="Q249" i="4"/>
  <c r="P249" i="4"/>
  <c r="O249" i="4"/>
  <c r="N249" i="4"/>
  <c r="M249" i="4"/>
  <c r="L249" i="4"/>
  <c r="K249" i="4"/>
  <c r="J249" i="4"/>
  <c r="I249" i="4"/>
  <c r="H249" i="4"/>
  <c r="G249" i="4"/>
  <c r="F249" i="4"/>
  <c r="E249" i="4"/>
  <c r="D249" i="4"/>
  <c r="C249" i="4"/>
  <c r="AF248" i="4"/>
  <c r="AE248" i="4"/>
  <c r="AD248" i="4"/>
  <c r="AC248" i="4"/>
  <c r="AB248" i="4"/>
  <c r="AA248" i="4"/>
  <c r="Z248" i="4"/>
  <c r="Y248" i="4"/>
  <c r="X248" i="4"/>
  <c r="W248" i="4"/>
  <c r="V248" i="4"/>
  <c r="U248" i="4"/>
  <c r="T248" i="4"/>
  <c r="S248" i="4"/>
  <c r="R248" i="4"/>
  <c r="Q248" i="4"/>
  <c r="P248" i="4"/>
  <c r="O248" i="4"/>
  <c r="N248" i="4"/>
  <c r="M248" i="4"/>
  <c r="L248" i="4"/>
  <c r="K248" i="4"/>
  <c r="J248" i="4"/>
  <c r="I248" i="4"/>
  <c r="H248" i="4"/>
  <c r="G248" i="4"/>
  <c r="F248" i="4"/>
  <c r="E248" i="4"/>
  <c r="D248" i="4"/>
  <c r="C248" i="4"/>
  <c r="AF247" i="4"/>
  <c r="AE247" i="4"/>
  <c r="AD247" i="4"/>
  <c r="AC247" i="4"/>
  <c r="AB247" i="4"/>
  <c r="AA247" i="4"/>
  <c r="Z247" i="4"/>
  <c r="Y247" i="4"/>
  <c r="X247" i="4"/>
  <c r="W247" i="4"/>
  <c r="V247" i="4"/>
  <c r="U247" i="4"/>
  <c r="T247" i="4"/>
  <c r="S247" i="4"/>
  <c r="R247" i="4"/>
  <c r="Q247" i="4"/>
  <c r="P247" i="4"/>
  <c r="O247" i="4"/>
  <c r="N247" i="4"/>
  <c r="M247" i="4"/>
  <c r="L247" i="4"/>
  <c r="K247" i="4"/>
  <c r="J247" i="4"/>
  <c r="I247" i="4"/>
  <c r="H247" i="4"/>
  <c r="G247" i="4"/>
  <c r="F247" i="4"/>
  <c r="E247" i="4"/>
  <c r="D247" i="4"/>
  <c r="C247" i="4"/>
  <c r="AF246" i="4"/>
  <c r="AE246" i="4"/>
  <c r="AD246" i="4"/>
  <c r="AC246" i="4"/>
  <c r="AB246" i="4"/>
  <c r="AA246" i="4"/>
  <c r="Z246" i="4"/>
  <c r="Y246" i="4"/>
  <c r="X246" i="4"/>
  <c r="W246" i="4"/>
  <c r="V246" i="4"/>
  <c r="U246" i="4"/>
  <c r="T246" i="4"/>
  <c r="S246" i="4"/>
  <c r="R246" i="4"/>
  <c r="Q246" i="4"/>
  <c r="P246" i="4"/>
  <c r="O246" i="4"/>
  <c r="N246" i="4"/>
  <c r="M246" i="4"/>
  <c r="L246" i="4"/>
  <c r="K246" i="4"/>
  <c r="J246" i="4"/>
  <c r="I246" i="4"/>
  <c r="H246" i="4"/>
  <c r="G246" i="4"/>
  <c r="F246" i="4"/>
  <c r="E246" i="4"/>
  <c r="D246" i="4"/>
  <c r="C246" i="4"/>
  <c r="AF245" i="4"/>
  <c r="AE245" i="4"/>
  <c r="AD245" i="4"/>
  <c r="AC245" i="4"/>
  <c r="AB245" i="4"/>
  <c r="AA245" i="4"/>
  <c r="Z245" i="4"/>
  <c r="Y245" i="4"/>
  <c r="X245" i="4"/>
  <c r="W245" i="4"/>
  <c r="V245" i="4"/>
  <c r="U245" i="4"/>
  <c r="T245" i="4"/>
  <c r="S245" i="4"/>
  <c r="R245" i="4"/>
  <c r="Q245" i="4"/>
  <c r="P245" i="4"/>
  <c r="O245" i="4"/>
  <c r="N245" i="4"/>
  <c r="M245" i="4"/>
  <c r="L245" i="4"/>
  <c r="K245" i="4"/>
  <c r="J245" i="4"/>
  <c r="I245" i="4"/>
  <c r="H245" i="4"/>
  <c r="G245" i="4"/>
  <c r="F245" i="4"/>
  <c r="E245" i="4"/>
  <c r="D245" i="4"/>
  <c r="C245" i="4"/>
  <c r="AF244" i="4"/>
  <c r="AE244" i="4"/>
  <c r="AD244" i="4"/>
  <c r="AC244" i="4"/>
  <c r="AB244" i="4"/>
  <c r="AA244" i="4"/>
  <c r="Z244" i="4"/>
  <c r="Y244" i="4"/>
  <c r="X244" i="4"/>
  <c r="W244" i="4"/>
  <c r="V244" i="4"/>
  <c r="U244" i="4"/>
  <c r="T244" i="4"/>
  <c r="S244" i="4"/>
  <c r="R244" i="4"/>
  <c r="Q244" i="4"/>
  <c r="P244" i="4"/>
  <c r="O244" i="4"/>
  <c r="N244" i="4"/>
  <c r="M244" i="4"/>
  <c r="L244" i="4"/>
  <c r="K244" i="4"/>
  <c r="J244" i="4"/>
  <c r="I244" i="4"/>
  <c r="H244" i="4"/>
  <c r="G244" i="4"/>
  <c r="F244" i="4"/>
  <c r="E244" i="4"/>
  <c r="D244" i="4"/>
  <c r="C244" i="4"/>
  <c r="AF243" i="4"/>
  <c r="AE243" i="4"/>
  <c r="AD243" i="4"/>
  <c r="AC243" i="4"/>
  <c r="AB243" i="4"/>
  <c r="AA243" i="4"/>
  <c r="Z243" i="4"/>
  <c r="Y243" i="4"/>
  <c r="X243" i="4"/>
  <c r="W243" i="4"/>
  <c r="V243" i="4"/>
  <c r="U243" i="4"/>
  <c r="T243" i="4"/>
  <c r="S243" i="4"/>
  <c r="R243" i="4"/>
  <c r="Q243" i="4"/>
  <c r="P243" i="4"/>
  <c r="O243" i="4"/>
  <c r="N243" i="4"/>
  <c r="M243" i="4"/>
  <c r="L243" i="4"/>
  <c r="K243" i="4"/>
  <c r="J243" i="4"/>
  <c r="I243" i="4"/>
  <c r="H243" i="4"/>
  <c r="G243" i="4"/>
  <c r="F243" i="4"/>
  <c r="E243" i="4"/>
  <c r="D243" i="4"/>
  <c r="C243" i="4"/>
  <c r="AF242" i="4"/>
  <c r="AE242" i="4"/>
  <c r="AD242" i="4"/>
  <c r="AC242" i="4"/>
  <c r="AB242" i="4"/>
  <c r="AA242" i="4"/>
  <c r="Z242" i="4"/>
  <c r="Y242" i="4"/>
  <c r="X242" i="4"/>
  <c r="W242" i="4"/>
  <c r="V242" i="4"/>
  <c r="U242" i="4"/>
  <c r="T242" i="4"/>
  <c r="S242" i="4"/>
  <c r="R242" i="4"/>
  <c r="Q242" i="4"/>
  <c r="P242" i="4"/>
  <c r="O242" i="4"/>
  <c r="N242" i="4"/>
  <c r="M242" i="4"/>
  <c r="L242" i="4"/>
  <c r="K242" i="4"/>
  <c r="J242" i="4"/>
  <c r="I242" i="4"/>
  <c r="H242" i="4"/>
  <c r="G242" i="4"/>
  <c r="F242" i="4"/>
  <c r="E242" i="4"/>
  <c r="D242" i="4"/>
  <c r="C242" i="4"/>
  <c r="AF241" i="4"/>
  <c r="AE241" i="4"/>
  <c r="AD241" i="4"/>
  <c r="AC241" i="4"/>
  <c r="AB241" i="4"/>
  <c r="AA241" i="4"/>
  <c r="Z241" i="4"/>
  <c r="Y241" i="4"/>
  <c r="X241" i="4"/>
  <c r="W241" i="4"/>
  <c r="V241" i="4"/>
  <c r="U241" i="4"/>
  <c r="T241" i="4"/>
  <c r="S241" i="4"/>
  <c r="R241" i="4"/>
  <c r="Q241" i="4"/>
  <c r="P241" i="4"/>
  <c r="O241" i="4"/>
  <c r="N241" i="4"/>
  <c r="M241" i="4"/>
  <c r="L241" i="4"/>
  <c r="K241" i="4"/>
  <c r="J241" i="4"/>
  <c r="I241" i="4"/>
  <c r="H241" i="4"/>
  <c r="G241" i="4"/>
  <c r="F241" i="4"/>
  <c r="E241" i="4"/>
  <c r="D241" i="4"/>
  <c r="C241" i="4"/>
  <c r="AF240" i="4"/>
  <c r="AE240" i="4"/>
  <c r="AD240" i="4"/>
  <c r="AC240" i="4"/>
  <c r="AB240" i="4"/>
  <c r="AA240" i="4"/>
  <c r="Z240" i="4"/>
  <c r="Y240" i="4"/>
  <c r="X240" i="4"/>
  <c r="W240" i="4"/>
  <c r="V240" i="4"/>
  <c r="U240" i="4"/>
  <c r="T240" i="4"/>
  <c r="S240" i="4"/>
  <c r="R240" i="4"/>
  <c r="Q240" i="4"/>
  <c r="P240" i="4"/>
  <c r="O240" i="4"/>
  <c r="N240" i="4"/>
  <c r="M240" i="4"/>
  <c r="L240" i="4"/>
  <c r="K240" i="4"/>
  <c r="J240" i="4"/>
  <c r="I240" i="4"/>
  <c r="H240" i="4"/>
  <c r="G240" i="4"/>
  <c r="F240" i="4"/>
  <c r="E240" i="4"/>
  <c r="D240" i="4"/>
  <c r="C240" i="4"/>
  <c r="AF239" i="4"/>
  <c r="AE239" i="4"/>
  <c r="AD239" i="4"/>
  <c r="AC239" i="4"/>
  <c r="AB239" i="4"/>
  <c r="AA239" i="4"/>
  <c r="Z239" i="4"/>
  <c r="Y239" i="4"/>
  <c r="X239" i="4"/>
  <c r="W239" i="4"/>
  <c r="V239" i="4"/>
  <c r="U239" i="4"/>
  <c r="T239" i="4"/>
  <c r="S239" i="4"/>
  <c r="R239" i="4"/>
  <c r="Q239" i="4"/>
  <c r="P239" i="4"/>
  <c r="O239" i="4"/>
  <c r="N239" i="4"/>
  <c r="M239" i="4"/>
  <c r="L239" i="4"/>
  <c r="K239" i="4"/>
  <c r="J239" i="4"/>
  <c r="I239" i="4"/>
  <c r="H239" i="4"/>
  <c r="G239" i="4"/>
  <c r="F239" i="4"/>
  <c r="E239" i="4"/>
  <c r="D239" i="4"/>
  <c r="C239" i="4"/>
  <c r="AF238" i="4"/>
  <c r="AE238" i="4"/>
  <c r="AD238" i="4"/>
  <c r="AC238" i="4"/>
  <c r="AB238" i="4"/>
  <c r="AA238" i="4"/>
  <c r="Z238" i="4"/>
  <c r="Y238" i="4"/>
  <c r="X238" i="4"/>
  <c r="W238" i="4"/>
  <c r="V238" i="4"/>
  <c r="U238" i="4"/>
  <c r="T238" i="4"/>
  <c r="S238" i="4"/>
  <c r="R238" i="4"/>
  <c r="Q238" i="4"/>
  <c r="P238" i="4"/>
  <c r="O238" i="4"/>
  <c r="N238" i="4"/>
  <c r="M238" i="4"/>
  <c r="L238" i="4"/>
  <c r="K238" i="4"/>
  <c r="J238" i="4"/>
  <c r="I238" i="4"/>
  <c r="H238" i="4"/>
  <c r="G238" i="4"/>
  <c r="F238" i="4"/>
  <c r="E238" i="4"/>
  <c r="D238" i="4"/>
  <c r="C238" i="4"/>
  <c r="AF237" i="4"/>
  <c r="AE237" i="4"/>
  <c r="AD237" i="4"/>
  <c r="AC237" i="4"/>
  <c r="AB237" i="4"/>
  <c r="AA237" i="4"/>
  <c r="Z237" i="4"/>
  <c r="Y237" i="4"/>
  <c r="X237" i="4"/>
  <c r="W237" i="4"/>
  <c r="V237" i="4"/>
  <c r="U237" i="4"/>
  <c r="T237" i="4"/>
  <c r="S237" i="4"/>
  <c r="R237" i="4"/>
  <c r="Q237" i="4"/>
  <c r="P237" i="4"/>
  <c r="O237" i="4"/>
  <c r="N237" i="4"/>
  <c r="M237" i="4"/>
  <c r="L237" i="4"/>
  <c r="K237" i="4"/>
  <c r="J237" i="4"/>
  <c r="I237" i="4"/>
  <c r="H237" i="4"/>
  <c r="G237" i="4"/>
  <c r="F237" i="4"/>
  <c r="E237" i="4"/>
  <c r="D237" i="4"/>
  <c r="C237" i="4"/>
  <c r="AF236" i="4"/>
  <c r="AE236" i="4"/>
  <c r="AD236" i="4"/>
  <c r="AC236" i="4"/>
  <c r="AB236" i="4"/>
  <c r="AA236" i="4"/>
  <c r="Z236" i="4"/>
  <c r="Y236" i="4"/>
  <c r="X236" i="4"/>
  <c r="W236" i="4"/>
  <c r="V236" i="4"/>
  <c r="U236" i="4"/>
  <c r="T236" i="4"/>
  <c r="S236" i="4"/>
  <c r="R236" i="4"/>
  <c r="Q236" i="4"/>
  <c r="P236" i="4"/>
  <c r="O236" i="4"/>
  <c r="N236" i="4"/>
  <c r="M236" i="4"/>
  <c r="L236" i="4"/>
  <c r="K236" i="4"/>
  <c r="J236" i="4"/>
  <c r="I236" i="4"/>
  <c r="H236" i="4"/>
  <c r="G236" i="4"/>
  <c r="F236" i="4"/>
  <c r="E236" i="4"/>
  <c r="D236" i="4"/>
  <c r="C236" i="4"/>
  <c r="AF235" i="4"/>
  <c r="AE235" i="4"/>
  <c r="AD235" i="4"/>
  <c r="AC235" i="4"/>
  <c r="AB235" i="4"/>
  <c r="AA235" i="4"/>
  <c r="Z235" i="4"/>
  <c r="Y235" i="4"/>
  <c r="X235" i="4"/>
  <c r="W235" i="4"/>
  <c r="V235" i="4"/>
  <c r="U235" i="4"/>
  <c r="T235" i="4"/>
  <c r="S235" i="4"/>
  <c r="R235" i="4"/>
  <c r="Q235" i="4"/>
  <c r="P235" i="4"/>
  <c r="O235" i="4"/>
  <c r="N235" i="4"/>
  <c r="M235" i="4"/>
  <c r="L235" i="4"/>
  <c r="K235" i="4"/>
  <c r="J235" i="4"/>
  <c r="I235" i="4"/>
  <c r="H235" i="4"/>
  <c r="G235" i="4"/>
  <c r="F235" i="4"/>
  <c r="E235" i="4"/>
  <c r="D235" i="4"/>
  <c r="C235" i="4"/>
  <c r="AF234" i="4"/>
  <c r="AE234" i="4"/>
  <c r="AD234" i="4"/>
  <c r="AC234" i="4"/>
  <c r="AB234" i="4"/>
  <c r="AA234" i="4"/>
  <c r="Z234" i="4"/>
  <c r="Y234" i="4"/>
  <c r="X234" i="4"/>
  <c r="W234" i="4"/>
  <c r="V234" i="4"/>
  <c r="U234" i="4"/>
  <c r="T234" i="4"/>
  <c r="S234" i="4"/>
  <c r="R234" i="4"/>
  <c r="Q234" i="4"/>
  <c r="P234" i="4"/>
  <c r="O234" i="4"/>
  <c r="N234" i="4"/>
  <c r="M234" i="4"/>
  <c r="L234" i="4"/>
  <c r="K234" i="4"/>
  <c r="J234" i="4"/>
  <c r="I234" i="4"/>
  <c r="H234" i="4"/>
  <c r="G234" i="4"/>
  <c r="F234" i="4"/>
  <c r="E234" i="4"/>
  <c r="D234" i="4"/>
  <c r="C234" i="4"/>
  <c r="AF233" i="4"/>
  <c r="AE233" i="4"/>
  <c r="AD233" i="4"/>
  <c r="AC233" i="4"/>
  <c r="AB233" i="4"/>
  <c r="AA233" i="4"/>
  <c r="Z233" i="4"/>
  <c r="Y233" i="4"/>
  <c r="X233" i="4"/>
  <c r="W233" i="4"/>
  <c r="V233" i="4"/>
  <c r="U233" i="4"/>
  <c r="T233" i="4"/>
  <c r="S233" i="4"/>
  <c r="R233" i="4"/>
  <c r="Q233" i="4"/>
  <c r="P233" i="4"/>
  <c r="O233" i="4"/>
  <c r="N233" i="4"/>
  <c r="M233" i="4"/>
  <c r="L233" i="4"/>
  <c r="K233" i="4"/>
  <c r="J233" i="4"/>
  <c r="I233" i="4"/>
  <c r="H233" i="4"/>
  <c r="G233" i="4"/>
  <c r="F233" i="4"/>
  <c r="E233" i="4"/>
  <c r="D233" i="4"/>
  <c r="C233" i="4"/>
  <c r="AF232" i="4"/>
  <c r="AE232" i="4"/>
  <c r="AD232" i="4"/>
  <c r="AC232" i="4"/>
  <c r="AB232" i="4"/>
  <c r="AA232" i="4"/>
  <c r="Z232" i="4"/>
  <c r="Y232" i="4"/>
  <c r="X232" i="4"/>
  <c r="W232" i="4"/>
  <c r="V232" i="4"/>
  <c r="U232" i="4"/>
  <c r="T232" i="4"/>
  <c r="S232" i="4"/>
  <c r="R232" i="4"/>
  <c r="Q232" i="4"/>
  <c r="P232" i="4"/>
  <c r="O232" i="4"/>
  <c r="N232" i="4"/>
  <c r="M232" i="4"/>
  <c r="L232" i="4"/>
  <c r="K232" i="4"/>
  <c r="J232" i="4"/>
  <c r="I232" i="4"/>
  <c r="H232" i="4"/>
  <c r="G232" i="4"/>
  <c r="F232" i="4"/>
  <c r="E232" i="4"/>
  <c r="D232" i="4"/>
  <c r="C232" i="4"/>
  <c r="AF231" i="4"/>
  <c r="AE231" i="4"/>
  <c r="AD231" i="4"/>
  <c r="AC231" i="4"/>
  <c r="AB231" i="4"/>
  <c r="AA231" i="4"/>
  <c r="Z231" i="4"/>
  <c r="Y231" i="4"/>
  <c r="X231" i="4"/>
  <c r="W231" i="4"/>
  <c r="V231" i="4"/>
  <c r="U231" i="4"/>
  <c r="T231" i="4"/>
  <c r="S231" i="4"/>
  <c r="R231" i="4"/>
  <c r="Q231" i="4"/>
  <c r="P231" i="4"/>
  <c r="O231" i="4"/>
  <c r="N231" i="4"/>
  <c r="M231" i="4"/>
  <c r="L231" i="4"/>
  <c r="K231" i="4"/>
  <c r="J231" i="4"/>
  <c r="I231" i="4"/>
  <c r="H231" i="4"/>
  <c r="G231" i="4"/>
  <c r="F231" i="4"/>
  <c r="E231" i="4"/>
  <c r="D231" i="4"/>
  <c r="C231" i="4"/>
  <c r="AF230" i="4"/>
  <c r="AE230" i="4"/>
  <c r="AD230" i="4"/>
  <c r="AC230" i="4"/>
  <c r="AB230" i="4"/>
  <c r="AA230" i="4"/>
  <c r="Z230" i="4"/>
  <c r="Y230" i="4"/>
  <c r="X230" i="4"/>
  <c r="W230" i="4"/>
  <c r="V230" i="4"/>
  <c r="U230" i="4"/>
  <c r="T230" i="4"/>
  <c r="S230" i="4"/>
  <c r="R230" i="4"/>
  <c r="Q230" i="4"/>
  <c r="P230" i="4"/>
  <c r="O230" i="4"/>
  <c r="N230" i="4"/>
  <c r="M230" i="4"/>
  <c r="L230" i="4"/>
  <c r="K230" i="4"/>
  <c r="J230" i="4"/>
  <c r="I230" i="4"/>
  <c r="H230" i="4"/>
  <c r="G230" i="4"/>
  <c r="F230" i="4"/>
  <c r="E230" i="4"/>
  <c r="D230" i="4"/>
  <c r="C230" i="4"/>
  <c r="AF229" i="4"/>
  <c r="AE229" i="4"/>
  <c r="AD229" i="4"/>
  <c r="AC229" i="4"/>
  <c r="AB229" i="4"/>
  <c r="AA229" i="4"/>
  <c r="Z229" i="4"/>
  <c r="Y229" i="4"/>
  <c r="X229" i="4"/>
  <c r="W229" i="4"/>
  <c r="V229" i="4"/>
  <c r="U229" i="4"/>
  <c r="T229" i="4"/>
  <c r="S229" i="4"/>
  <c r="R229" i="4"/>
  <c r="Q229" i="4"/>
  <c r="P229" i="4"/>
  <c r="O229" i="4"/>
  <c r="N229" i="4"/>
  <c r="M229" i="4"/>
  <c r="L229" i="4"/>
  <c r="K229" i="4"/>
  <c r="J229" i="4"/>
  <c r="I229" i="4"/>
  <c r="H229" i="4"/>
  <c r="G229" i="4"/>
  <c r="F229" i="4"/>
  <c r="E229" i="4"/>
  <c r="D229" i="4"/>
  <c r="C229" i="4"/>
  <c r="AF228" i="4"/>
  <c r="AE228" i="4"/>
  <c r="AD228" i="4"/>
  <c r="AC228" i="4"/>
  <c r="AB228" i="4"/>
  <c r="AA228" i="4"/>
  <c r="Z228" i="4"/>
  <c r="Y228" i="4"/>
  <c r="X228" i="4"/>
  <c r="W228" i="4"/>
  <c r="V228" i="4"/>
  <c r="U228" i="4"/>
  <c r="T228" i="4"/>
  <c r="S228" i="4"/>
  <c r="R228" i="4"/>
  <c r="Q228" i="4"/>
  <c r="P228" i="4"/>
  <c r="O228" i="4"/>
  <c r="N228" i="4"/>
  <c r="M228" i="4"/>
  <c r="L228" i="4"/>
  <c r="K228" i="4"/>
  <c r="J228" i="4"/>
  <c r="I228" i="4"/>
  <c r="H228" i="4"/>
  <c r="G228" i="4"/>
  <c r="F228" i="4"/>
  <c r="E228" i="4"/>
  <c r="D228" i="4"/>
  <c r="C228" i="4"/>
  <c r="AF227" i="4"/>
  <c r="AE227" i="4"/>
  <c r="AD227" i="4"/>
  <c r="AC227" i="4"/>
  <c r="AB227" i="4"/>
  <c r="AA227" i="4"/>
  <c r="Z227" i="4"/>
  <c r="Y227" i="4"/>
  <c r="X227" i="4"/>
  <c r="W227" i="4"/>
  <c r="V227" i="4"/>
  <c r="U227" i="4"/>
  <c r="T227" i="4"/>
  <c r="S227" i="4"/>
  <c r="R227" i="4"/>
  <c r="Q227" i="4"/>
  <c r="P227" i="4"/>
  <c r="O227" i="4"/>
  <c r="N227" i="4"/>
  <c r="M227" i="4"/>
  <c r="L227" i="4"/>
  <c r="K227" i="4"/>
  <c r="J227" i="4"/>
  <c r="I227" i="4"/>
  <c r="H227" i="4"/>
  <c r="G227" i="4"/>
  <c r="F227" i="4"/>
  <c r="E227" i="4"/>
  <c r="D227" i="4"/>
  <c r="C227" i="4"/>
  <c r="AF226" i="4"/>
  <c r="AE226" i="4"/>
  <c r="AD226" i="4"/>
  <c r="AC226" i="4"/>
  <c r="AB226" i="4"/>
  <c r="AA226" i="4"/>
  <c r="Z226" i="4"/>
  <c r="Y226" i="4"/>
  <c r="X226" i="4"/>
  <c r="W226" i="4"/>
  <c r="V226" i="4"/>
  <c r="U226" i="4"/>
  <c r="T226" i="4"/>
  <c r="S226" i="4"/>
  <c r="R226" i="4"/>
  <c r="Q226" i="4"/>
  <c r="P226" i="4"/>
  <c r="O226" i="4"/>
  <c r="N226" i="4"/>
  <c r="M226" i="4"/>
  <c r="L226" i="4"/>
  <c r="K226" i="4"/>
  <c r="J226" i="4"/>
  <c r="I226" i="4"/>
  <c r="H226" i="4"/>
  <c r="G226" i="4"/>
  <c r="F226" i="4"/>
  <c r="E226" i="4"/>
  <c r="D226" i="4"/>
  <c r="C226" i="4"/>
  <c r="AF225" i="4"/>
  <c r="AE225" i="4"/>
  <c r="AD225" i="4"/>
  <c r="AC225" i="4"/>
  <c r="AB225" i="4"/>
  <c r="AA225" i="4"/>
  <c r="Z225" i="4"/>
  <c r="Y225" i="4"/>
  <c r="X225" i="4"/>
  <c r="W225" i="4"/>
  <c r="V225" i="4"/>
  <c r="U225" i="4"/>
  <c r="T225" i="4"/>
  <c r="S225" i="4"/>
  <c r="R225" i="4"/>
  <c r="Q225" i="4"/>
  <c r="P225" i="4"/>
  <c r="O225" i="4"/>
  <c r="N225" i="4"/>
  <c r="M225" i="4"/>
  <c r="L225" i="4"/>
  <c r="K225" i="4"/>
  <c r="J225" i="4"/>
  <c r="I225" i="4"/>
  <c r="H225" i="4"/>
  <c r="G225" i="4"/>
  <c r="F225" i="4"/>
  <c r="E225" i="4"/>
  <c r="D225" i="4"/>
  <c r="C225" i="4"/>
  <c r="AF224" i="4"/>
  <c r="AE224" i="4"/>
  <c r="AD224" i="4"/>
  <c r="AC224" i="4"/>
  <c r="AB224" i="4"/>
  <c r="AA224" i="4"/>
  <c r="Z224" i="4"/>
  <c r="Y224" i="4"/>
  <c r="X224" i="4"/>
  <c r="W224" i="4"/>
  <c r="V224" i="4"/>
  <c r="U224" i="4"/>
  <c r="T224" i="4"/>
  <c r="S224" i="4"/>
  <c r="R224" i="4"/>
  <c r="Q224" i="4"/>
  <c r="P224" i="4"/>
  <c r="O224" i="4"/>
  <c r="N224" i="4"/>
  <c r="M224" i="4"/>
  <c r="L224" i="4"/>
  <c r="K224" i="4"/>
  <c r="J224" i="4"/>
  <c r="I224" i="4"/>
  <c r="H224" i="4"/>
  <c r="G224" i="4"/>
  <c r="F224" i="4"/>
  <c r="E224" i="4"/>
  <c r="D224" i="4"/>
  <c r="C224" i="4"/>
  <c r="AF223" i="4"/>
  <c r="AE223" i="4"/>
  <c r="AD223" i="4"/>
  <c r="AC223" i="4"/>
  <c r="AB223" i="4"/>
  <c r="AA223" i="4"/>
  <c r="Z223" i="4"/>
  <c r="Y223" i="4"/>
  <c r="X223" i="4"/>
  <c r="W223" i="4"/>
  <c r="V223" i="4"/>
  <c r="U223" i="4"/>
  <c r="T223" i="4"/>
  <c r="S223" i="4"/>
  <c r="R223" i="4"/>
  <c r="Q223" i="4"/>
  <c r="P223" i="4"/>
  <c r="O223" i="4"/>
  <c r="N223" i="4"/>
  <c r="M223" i="4"/>
  <c r="L223" i="4"/>
  <c r="K223" i="4"/>
  <c r="J223" i="4"/>
  <c r="I223" i="4"/>
  <c r="H223" i="4"/>
  <c r="G223" i="4"/>
  <c r="F223" i="4"/>
  <c r="E223" i="4"/>
  <c r="D223" i="4"/>
  <c r="C223" i="4"/>
  <c r="AF222" i="4"/>
  <c r="AE222" i="4"/>
  <c r="AD222" i="4"/>
  <c r="AC222" i="4"/>
  <c r="AB222" i="4"/>
  <c r="AA222" i="4"/>
  <c r="Z222" i="4"/>
  <c r="Y222" i="4"/>
  <c r="X222" i="4"/>
  <c r="W222" i="4"/>
  <c r="V222" i="4"/>
  <c r="U222" i="4"/>
  <c r="T222" i="4"/>
  <c r="S222" i="4"/>
  <c r="R222" i="4"/>
  <c r="Q222" i="4"/>
  <c r="P222" i="4"/>
  <c r="O222" i="4"/>
  <c r="N222" i="4"/>
  <c r="M222" i="4"/>
  <c r="L222" i="4"/>
  <c r="K222" i="4"/>
  <c r="J222" i="4"/>
  <c r="I222" i="4"/>
  <c r="H222" i="4"/>
  <c r="G222" i="4"/>
  <c r="F222" i="4"/>
  <c r="E222" i="4"/>
  <c r="D222" i="4"/>
  <c r="C222" i="4"/>
  <c r="AF221" i="4"/>
  <c r="AE221" i="4"/>
  <c r="AD221" i="4"/>
  <c r="AC221" i="4"/>
  <c r="AB221" i="4"/>
  <c r="AA221" i="4"/>
  <c r="Z221" i="4"/>
  <c r="Y221" i="4"/>
  <c r="X221" i="4"/>
  <c r="W221" i="4"/>
  <c r="V221" i="4"/>
  <c r="U221" i="4"/>
  <c r="T221" i="4"/>
  <c r="S221" i="4"/>
  <c r="R221" i="4"/>
  <c r="Q221" i="4"/>
  <c r="P221" i="4"/>
  <c r="O221" i="4"/>
  <c r="N221" i="4"/>
  <c r="M221" i="4"/>
  <c r="L221" i="4"/>
  <c r="K221" i="4"/>
  <c r="J221" i="4"/>
  <c r="I221" i="4"/>
  <c r="H221" i="4"/>
  <c r="G221" i="4"/>
  <c r="F221" i="4"/>
  <c r="E221" i="4"/>
  <c r="D221" i="4"/>
  <c r="C221" i="4"/>
  <c r="AF220" i="4"/>
  <c r="AE220" i="4"/>
  <c r="AD220" i="4"/>
  <c r="AC220" i="4"/>
  <c r="AB220" i="4"/>
  <c r="AA220" i="4"/>
  <c r="Z220" i="4"/>
  <c r="Y220" i="4"/>
  <c r="X220" i="4"/>
  <c r="W220" i="4"/>
  <c r="V220" i="4"/>
  <c r="U220" i="4"/>
  <c r="T220" i="4"/>
  <c r="S220" i="4"/>
  <c r="R220" i="4"/>
  <c r="Q220" i="4"/>
  <c r="P220" i="4"/>
  <c r="O220" i="4"/>
  <c r="N220" i="4"/>
  <c r="M220" i="4"/>
  <c r="L220" i="4"/>
  <c r="K220" i="4"/>
  <c r="J220" i="4"/>
  <c r="I220" i="4"/>
  <c r="H220" i="4"/>
  <c r="G220" i="4"/>
  <c r="F220" i="4"/>
  <c r="E220" i="4"/>
  <c r="D220" i="4"/>
  <c r="C220" i="4"/>
  <c r="AF219" i="4"/>
  <c r="AE219" i="4"/>
  <c r="AD219" i="4"/>
  <c r="AC219" i="4"/>
  <c r="AB219" i="4"/>
  <c r="AA219" i="4"/>
  <c r="Z219" i="4"/>
  <c r="Y219" i="4"/>
  <c r="X219" i="4"/>
  <c r="W219" i="4"/>
  <c r="V219" i="4"/>
  <c r="U219" i="4"/>
  <c r="T219" i="4"/>
  <c r="S219" i="4"/>
  <c r="R219" i="4"/>
  <c r="Q219" i="4"/>
  <c r="P219" i="4"/>
  <c r="O219" i="4"/>
  <c r="N219" i="4"/>
  <c r="M219" i="4"/>
  <c r="L219" i="4"/>
  <c r="K219" i="4"/>
  <c r="J219" i="4"/>
  <c r="I219" i="4"/>
  <c r="H219" i="4"/>
  <c r="G219" i="4"/>
  <c r="F219" i="4"/>
  <c r="E219" i="4"/>
  <c r="D219" i="4"/>
  <c r="C219" i="4"/>
  <c r="AF218" i="4"/>
  <c r="AE218" i="4"/>
  <c r="AD218" i="4"/>
  <c r="AC218" i="4"/>
  <c r="AB218" i="4"/>
  <c r="AA218" i="4"/>
  <c r="Z218" i="4"/>
  <c r="Y218" i="4"/>
  <c r="X218" i="4"/>
  <c r="W218" i="4"/>
  <c r="V218" i="4"/>
  <c r="U218" i="4"/>
  <c r="T218" i="4"/>
  <c r="S218" i="4"/>
  <c r="R218" i="4"/>
  <c r="Q218" i="4"/>
  <c r="P218" i="4"/>
  <c r="O218" i="4"/>
  <c r="N218" i="4"/>
  <c r="M218" i="4"/>
  <c r="L218" i="4"/>
  <c r="K218" i="4"/>
  <c r="J218" i="4"/>
  <c r="I218" i="4"/>
  <c r="H218" i="4"/>
  <c r="G218" i="4"/>
  <c r="F218" i="4"/>
  <c r="E218" i="4"/>
  <c r="D218" i="4"/>
  <c r="C218" i="4"/>
  <c r="AF217" i="4"/>
  <c r="AE217" i="4"/>
  <c r="AD217" i="4"/>
  <c r="AC217" i="4"/>
  <c r="AB217" i="4"/>
  <c r="AA217" i="4"/>
  <c r="Z217" i="4"/>
  <c r="Y217" i="4"/>
  <c r="X217" i="4"/>
  <c r="W217" i="4"/>
  <c r="V217" i="4"/>
  <c r="U217" i="4"/>
  <c r="T217" i="4"/>
  <c r="S217" i="4"/>
  <c r="R217" i="4"/>
  <c r="Q217" i="4"/>
  <c r="P217" i="4"/>
  <c r="O217" i="4"/>
  <c r="N217" i="4"/>
  <c r="M217" i="4"/>
  <c r="L217" i="4"/>
  <c r="K217" i="4"/>
  <c r="J217" i="4"/>
  <c r="I217" i="4"/>
  <c r="H217" i="4"/>
  <c r="G217" i="4"/>
  <c r="F217" i="4"/>
  <c r="E217" i="4"/>
  <c r="D217" i="4"/>
  <c r="C217" i="4"/>
  <c r="AF216" i="4"/>
  <c r="AE216" i="4"/>
  <c r="AD216" i="4"/>
  <c r="AC216" i="4"/>
  <c r="AB216" i="4"/>
  <c r="AA216" i="4"/>
  <c r="Z216" i="4"/>
  <c r="Y216" i="4"/>
  <c r="X216" i="4"/>
  <c r="W216" i="4"/>
  <c r="V216" i="4"/>
  <c r="U216" i="4"/>
  <c r="T216" i="4"/>
  <c r="S216" i="4"/>
  <c r="R216" i="4"/>
  <c r="Q216" i="4"/>
  <c r="P216" i="4"/>
  <c r="O216" i="4"/>
  <c r="N216" i="4"/>
  <c r="M216" i="4"/>
  <c r="L216" i="4"/>
  <c r="K216" i="4"/>
  <c r="J216" i="4"/>
  <c r="I216" i="4"/>
  <c r="H216" i="4"/>
  <c r="G216" i="4"/>
  <c r="F216" i="4"/>
  <c r="E216" i="4"/>
  <c r="D216" i="4"/>
  <c r="C216" i="4"/>
  <c r="AF215" i="4"/>
  <c r="AE215" i="4"/>
  <c r="AD215" i="4"/>
  <c r="AC215" i="4"/>
  <c r="AB215" i="4"/>
  <c r="AA215" i="4"/>
  <c r="Z215" i="4"/>
  <c r="Y215" i="4"/>
  <c r="X215" i="4"/>
  <c r="W215" i="4"/>
  <c r="V215" i="4"/>
  <c r="U215" i="4"/>
  <c r="T215" i="4"/>
  <c r="S215" i="4"/>
  <c r="R215" i="4"/>
  <c r="Q215" i="4"/>
  <c r="P215" i="4"/>
  <c r="O215" i="4"/>
  <c r="N215" i="4"/>
  <c r="M215" i="4"/>
  <c r="L215" i="4"/>
  <c r="K215" i="4"/>
  <c r="J215" i="4"/>
  <c r="I215" i="4"/>
  <c r="H215" i="4"/>
  <c r="G215" i="4"/>
  <c r="F215" i="4"/>
  <c r="E215" i="4"/>
  <c r="D215" i="4"/>
  <c r="C215" i="4"/>
  <c r="AF214" i="4"/>
  <c r="AE214" i="4"/>
  <c r="AD214" i="4"/>
  <c r="AC214" i="4"/>
  <c r="AB214" i="4"/>
  <c r="AA214" i="4"/>
  <c r="Z214" i="4"/>
  <c r="Y214" i="4"/>
  <c r="X214" i="4"/>
  <c r="W214" i="4"/>
  <c r="V214" i="4"/>
  <c r="U214" i="4"/>
  <c r="T214" i="4"/>
  <c r="S214" i="4"/>
  <c r="R214" i="4"/>
  <c r="Q214" i="4"/>
  <c r="P214" i="4"/>
  <c r="O214" i="4"/>
  <c r="N214" i="4"/>
  <c r="M214" i="4"/>
  <c r="L214" i="4"/>
  <c r="K214" i="4"/>
  <c r="J214" i="4"/>
  <c r="I214" i="4"/>
  <c r="H214" i="4"/>
  <c r="G214" i="4"/>
  <c r="F214" i="4"/>
  <c r="E214" i="4"/>
  <c r="D214" i="4"/>
  <c r="C214" i="4"/>
  <c r="AF213" i="4"/>
  <c r="AE213" i="4"/>
  <c r="AD213" i="4"/>
  <c r="AC213" i="4"/>
  <c r="AB213" i="4"/>
  <c r="AA213" i="4"/>
  <c r="Z213" i="4"/>
  <c r="Y213" i="4"/>
  <c r="X213" i="4"/>
  <c r="W213" i="4"/>
  <c r="V213" i="4"/>
  <c r="U213" i="4"/>
  <c r="T213" i="4"/>
  <c r="S213" i="4"/>
  <c r="R213" i="4"/>
  <c r="Q213" i="4"/>
  <c r="P213" i="4"/>
  <c r="O213" i="4"/>
  <c r="N213" i="4"/>
  <c r="M213" i="4"/>
  <c r="L213" i="4"/>
  <c r="K213" i="4"/>
  <c r="J213" i="4"/>
  <c r="I213" i="4"/>
  <c r="H213" i="4"/>
  <c r="G213" i="4"/>
  <c r="F213" i="4"/>
  <c r="E213" i="4"/>
  <c r="D213" i="4"/>
  <c r="C213" i="4"/>
  <c r="AF212" i="4"/>
  <c r="AE212" i="4"/>
  <c r="AD212" i="4"/>
  <c r="AC212" i="4"/>
  <c r="AB212" i="4"/>
  <c r="AA212" i="4"/>
  <c r="Z212" i="4"/>
  <c r="Y212" i="4"/>
  <c r="X212" i="4"/>
  <c r="W212" i="4"/>
  <c r="V212" i="4"/>
  <c r="U212" i="4"/>
  <c r="T212" i="4"/>
  <c r="S212" i="4"/>
  <c r="R212" i="4"/>
  <c r="Q212" i="4"/>
  <c r="P212" i="4"/>
  <c r="O212" i="4"/>
  <c r="N212" i="4"/>
  <c r="M212" i="4"/>
  <c r="L212" i="4"/>
  <c r="K212" i="4"/>
  <c r="J212" i="4"/>
  <c r="I212" i="4"/>
  <c r="H212" i="4"/>
  <c r="G212" i="4"/>
  <c r="F212" i="4"/>
  <c r="E212" i="4"/>
  <c r="D212" i="4"/>
  <c r="C212" i="4"/>
  <c r="AF211" i="4"/>
  <c r="AE211" i="4"/>
  <c r="AD211" i="4"/>
  <c r="AC211" i="4"/>
  <c r="AB211" i="4"/>
  <c r="AA211" i="4"/>
  <c r="Z211" i="4"/>
  <c r="Y211" i="4"/>
  <c r="X211" i="4"/>
  <c r="W211" i="4"/>
  <c r="V211" i="4"/>
  <c r="U211" i="4"/>
  <c r="T211" i="4"/>
  <c r="S211" i="4"/>
  <c r="R211" i="4"/>
  <c r="Q211" i="4"/>
  <c r="P211" i="4"/>
  <c r="O211" i="4"/>
  <c r="N211" i="4"/>
  <c r="M211" i="4"/>
  <c r="L211" i="4"/>
  <c r="K211" i="4"/>
  <c r="J211" i="4"/>
  <c r="I211" i="4"/>
  <c r="H211" i="4"/>
  <c r="G211" i="4"/>
  <c r="F211" i="4"/>
  <c r="E211" i="4"/>
  <c r="D211" i="4"/>
  <c r="C211" i="4"/>
  <c r="AF210" i="4"/>
  <c r="AE210" i="4"/>
  <c r="AD210" i="4"/>
  <c r="AC210" i="4"/>
  <c r="AB210" i="4"/>
  <c r="AA210" i="4"/>
  <c r="Z210" i="4"/>
  <c r="Y210" i="4"/>
  <c r="X210" i="4"/>
  <c r="W210" i="4"/>
  <c r="V210" i="4"/>
  <c r="U210" i="4"/>
  <c r="T210" i="4"/>
  <c r="S210" i="4"/>
  <c r="R210" i="4"/>
  <c r="Q210" i="4"/>
  <c r="P210" i="4"/>
  <c r="O210" i="4"/>
  <c r="N210" i="4"/>
  <c r="M210" i="4"/>
  <c r="L210" i="4"/>
  <c r="K210" i="4"/>
  <c r="J210" i="4"/>
  <c r="I210" i="4"/>
  <c r="H210" i="4"/>
  <c r="G210" i="4"/>
  <c r="F210" i="4"/>
  <c r="E210" i="4"/>
  <c r="D210" i="4"/>
  <c r="C210" i="4"/>
  <c r="AF209" i="4"/>
  <c r="AE209" i="4"/>
  <c r="AD209" i="4"/>
  <c r="AC209" i="4"/>
  <c r="AB209" i="4"/>
  <c r="AA209" i="4"/>
  <c r="Z209" i="4"/>
  <c r="Y209" i="4"/>
  <c r="X209" i="4"/>
  <c r="W209" i="4"/>
  <c r="V209" i="4"/>
  <c r="U209" i="4"/>
  <c r="T209" i="4"/>
  <c r="S209" i="4"/>
  <c r="R209" i="4"/>
  <c r="Q209" i="4"/>
  <c r="P209" i="4"/>
  <c r="O209" i="4"/>
  <c r="N209" i="4"/>
  <c r="M209" i="4"/>
  <c r="L209" i="4"/>
  <c r="K209" i="4"/>
  <c r="J209" i="4"/>
  <c r="I209" i="4"/>
  <c r="H209" i="4"/>
  <c r="G209" i="4"/>
  <c r="F209" i="4"/>
  <c r="E209" i="4"/>
  <c r="D209" i="4"/>
  <c r="C209" i="4"/>
  <c r="AF208" i="4"/>
  <c r="AE208" i="4"/>
  <c r="AD208" i="4"/>
  <c r="AC208" i="4"/>
  <c r="AB208" i="4"/>
  <c r="AA208" i="4"/>
  <c r="Z208" i="4"/>
  <c r="Y208" i="4"/>
  <c r="X208" i="4"/>
  <c r="W208" i="4"/>
  <c r="V208" i="4"/>
  <c r="U208" i="4"/>
  <c r="T208" i="4"/>
  <c r="S208" i="4"/>
  <c r="R208" i="4"/>
  <c r="Q208" i="4"/>
  <c r="P208" i="4"/>
  <c r="O208" i="4"/>
  <c r="N208" i="4"/>
  <c r="M208" i="4"/>
  <c r="L208" i="4"/>
  <c r="K208" i="4"/>
  <c r="J208" i="4"/>
  <c r="I208" i="4"/>
  <c r="H208" i="4"/>
  <c r="G208" i="4"/>
  <c r="F208" i="4"/>
  <c r="E208" i="4"/>
  <c r="D208" i="4"/>
  <c r="C208" i="4"/>
  <c r="AF207" i="4"/>
  <c r="AE207" i="4"/>
  <c r="AD207" i="4"/>
  <c r="AC207" i="4"/>
  <c r="AB207" i="4"/>
  <c r="AA207" i="4"/>
  <c r="Z207" i="4"/>
  <c r="Y207" i="4"/>
  <c r="X207" i="4"/>
  <c r="W207" i="4"/>
  <c r="V207" i="4"/>
  <c r="U207" i="4"/>
  <c r="T207" i="4"/>
  <c r="S207" i="4"/>
  <c r="R207" i="4"/>
  <c r="Q207" i="4"/>
  <c r="P207" i="4"/>
  <c r="O207" i="4"/>
  <c r="N207" i="4"/>
  <c r="M207" i="4"/>
  <c r="L207" i="4"/>
  <c r="K207" i="4"/>
  <c r="J207" i="4"/>
  <c r="I207" i="4"/>
  <c r="H207" i="4"/>
  <c r="G207" i="4"/>
  <c r="F207" i="4"/>
  <c r="E207" i="4"/>
  <c r="D207" i="4"/>
  <c r="C207" i="4"/>
  <c r="AF206" i="4"/>
  <c r="AE206" i="4"/>
  <c r="AD206" i="4"/>
  <c r="AC206" i="4"/>
  <c r="AB206" i="4"/>
  <c r="AA206" i="4"/>
  <c r="Z206" i="4"/>
  <c r="Y206" i="4"/>
  <c r="X206" i="4"/>
  <c r="W206" i="4"/>
  <c r="V206" i="4"/>
  <c r="U206" i="4"/>
  <c r="T206" i="4"/>
  <c r="S206" i="4"/>
  <c r="R206" i="4"/>
  <c r="Q206" i="4"/>
  <c r="P206" i="4"/>
  <c r="O206" i="4"/>
  <c r="N206" i="4"/>
  <c r="M206" i="4"/>
  <c r="L206" i="4"/>
  <c r="K206" i="4"/>
  <c r="J206" i="4"/>
  <c r="I206" i="4"/>
  <c r="H206" i="4"/>
  <c r="G206" i="4"/>
  <c r="F206" i="4"/>
  <c r="E206" i="4"/>
  <c r="D206" i="4"/>
  <c r="C206" i="4"/>
  <c r="AF205" i="4"/>
  <c r="AE205" i="4"/>
  <c r="AD205" i="4"/>
  <c r="AC205" i="4"/>
  <c r="AB205" i="4"/>
  <c r="AA205" i="4"/>
  <c r="Z205" i="4"/>
  <c r="Y205" i="4"/>
  <c r="X205" i="4"/>
  <c r="W205" i="4"/>
  <c r="V205" i="4"/>
  <c r="U205" i="4"/>
  <c r="T205" i="4"/>
  <c r="S205" i="4"/>
  <c r="R205" i="4"/>
  <c r="Q205" i="4"/>
  <c r="P205" i="4"/>
  <c r="O205" i="4"/>
  <c r="N205" i="4"/>
  <c r="M205" i="4"/>
  <c r="L205" i="4"/>
  <c r="K205" i="4"/>
  <c r="J205" i="4"/>
  <c r="I205" i="4"/>
  <c r="H205" i="4"/>
  <c r="G205" i="4"/>
  <c r="F205" i="4"/>
  <c r="E205" i="4"/>
  <c r="D205" i="4"/>
  <c r="C205" i="4"/>
  <c r="AF204" i="4"/>
  <c r="AE204" i="4"/>
  <c r="AD204" i="4"/>
  <c r="AC204" i="4"/>
  <c r="AB204" i="4"/>
  <c r="AA204" i="4"/>
  <c r="Z204" i="4"/>
  <c r="Y204" i="4"/>
  <c r="X204" i="4"/>
  <c r="W204" i="4"/>
  <c r="V204" i="4"/>
  <c r="U204" i="4"/>
  <c r="T204" i="4"/>
  <c r="S204" i="4"/>
  <c r="R204" i="4"/>
  <c r="Q204" i="4"/>
  <c r="P204" i="4"/>
  <c r="O204" i="4"/>
  <c r="N204" i="4"/>
  <c r="M204" i="4"/>
  <c r="L204" i="4"/>
  <c r="K204" i="4"/>
  <c r="J204" i="4"/>
  <c r="I204" i="4"/>
  <c r="H204" i="4"/>
  <c r="G204" i="4"/>
  <c r="F204" i="4"/>
  <c r="E204" i="4"/>
  <c r="D204" i="4"/>
  <c r="C204" i="4"/>
  <c r="AF203" i="4"/>
  <c r="AE203" i="4"/>
  <c r="AD203" i="4"/>
  <c r="AC203" i="4"/>
  <c r="AB203" i="4"/>
  <c r="AA203" i="4"/>
  <c r="Z203" i="4"/>
  <c r="Y203" i="4"/>
  <c r="X203" i="4"/>
  <c r="W203" i="4"/>
  <c r="V203" i="4"/>
  <c r="U203" i="4"/>
  <c r="T203" i="4"/>
  <c r="S203" i="4"/>
  <c r="R203" i="4"/>
  <c r="Q203" i="4"/>
  <c r="P203" i="4"/>
  <c r="O203" i="4"/>
  <c r="N203" i="4"/>
  <c r="M203" i="4"/>
  <c r="L203" i="4"/>
  <c r="K203" i="4"/>
  <c r="J203" i="4"/>
  <c r="I203" i="4"/>
  <c r="H203" i="4"/>
  <c r="G203" i="4"/>
  <c r="F203" i="4"/>
  <c r="E203" i="4"/>
  <c r="D203" i="4"/>
  <c r="C203" i="4"/>
  <c r="AF202" i="4"/>
  <c r="AE202" i="4"/>
  <c r="AD202" i="4"/>
  <c r="AC202" i="4"/>
  <c r="AB202" i="4"/>
  <c r="AA202" i="4"/>
  <c r="Z202" i="4"/>
  <c r="Y202" i="4"/>
  <c r="X202" i="4"/>
  <c r="W202" i="4"/>
  <c r="V202" i="4"/>
  <c r="U202" i="4"/>
  <c r="T202" i="4"/>
  <c r="S202" i="4"/>
  <c r="R202" i="4"/>
  <c r="Q202" i="4"/>
  <c r="P202" i="4"/>
  <c r="O202" i="4"/>
  <c r="N202" i="4"/>
  <c r="M202" i="4"/>
  <c r="L202" i="4"/>
  <c r="K202" i="4"/>
  <c r="J202" i="4"/>
  <c r="I202" i="4"/>
  <c r="H202" i="4"/>
  <c r="G202" i="4"/>
  <c r="F202" i="4"/>
  <c r="E202" i="4"/>
  <c r="D202" i="4"/>
  <c r="C202" i="4"/>
  <c r="AF201" i="4"/>
  <c r="AE201" i="4"/>
  <c r="AD201" i="4"/>
  <c r="AC201" i="4"/>
  <c r="AB201" i="4"/>
  <c r="AA201" i="4"/>
  <c r="Z201" i="4"/>
  <c r="Y201" i="4"/>
  <c r="X201" i="4"/>
  <c r="W201" i="4"/>
  <c r="V201" i="4"/>
  <c r="U201" i="4"/>
  <c r="T201" i="4"/>
  <c r="S201" i="4"/>
  <c r="R201" i="4"/>
  <c r="Q201" i="4"/>
  <c r="P201" i="4"/>
  <c r="O201" i="4"/>
  <c r="N201" i="4"/>
  <c r="M201" i="4"/>
  <c r="L201" i="4"/>
  <c r="K201" i="4"/>
  <c r="J201" i="4"/>
  <c r="I201" i="4"/>
  <c r="H201" i="4"/>
  <c r="G201" i="4"/>
  <c r="F201" i="4"/>
  <c r="E201" i="4"/>
  <c r="D201" i="4"/>
  <c r="C201" i="4"/>
  <c r="AF200" i="4"/>
  <c r="AE200" i="4"/>
  <c r="AD200" i="4"/>
  <c r="AC200" i="4"/>
  <c r="AB200" i="4"/>
  <c r="AA200" i="4"/>
  <c r="Z200" i="4"/>
  <c r="Y200" i="4"/>
  <c r="X200" i="4"/>
  <c r="W200" i="4"/>
  <c r="V200" i="4"/>
  <c r="U200" i="4"/>
  <c r="T200" i="4"/>
  <c r="S200" i="4"/>
  <c r="R200" i="4"/>
  <c r="Q200" i="4"/>
  <c r="P200" i="4"/>
  <c r="O200" i="4"/>
  <c r="N200" i="4"/>
  <c r="M200" i="4"/>
  <c r="L200" i="4"/>
  <c r="K200" i="4"/>
  <c r="J200" i="4"/>
  <c r="I200" i="4"/>
  <c r="H200" i="4"/>
  <c r="G200" i="4"/>
  <c r="F200" i="4"/>
  <c r="E200" i="4"/>
  <c r="D200" i="4"/>
  <c r="C200" i="4"/>
  <c r="AF199" i="4"/>
  <c r="AE199" i="4"/>
  <c r="AD199" i="4"/>
  <c r="AC199" i="4"/>
  <c r="AB199" i="4"/>
  <c r="AA199" i="4"/>
  <c r="Z199" i="4"/>
  <c r="Y199" i="4"/>
  <c r="X199" i="4"/>
  <c r="W199" i="4"/>
  <c r="V199" i="4"/>
  <c r="U199" i="4"/>
  <c r="T199" i="4"/>
  <c r="S199" i="4"/>
  <c r="R199" i="4"/>
  <c r="Q199" i="4"/>
  <c r="P199" i="4"/>
  <c r="O199" i="4"/>
  <c r="N199" i="4"/>
  <c r="M199" i="4"/>
  <c r="L199" i="4"/>
  <c r="K199" i="4"/>
  <c r="J199" i="4"/>
  <c r="I199" i="4"/>
  <c r="H199" i="4"/>
  <c r="G199" i="4"/>
  <c r="F199" i="4"/>
  <c r="E199" i="4"/>
  <c r="D199" i="4"/>
  <c r="C199" i="4"/>
  <c r="AF198" i="4"/>
  <c r="AE198" i="4"/>
  <c r="AD198" i="4"/>
  <c r="AC198" i="4"/>
  <c r="AB198" i="4"/>
  <c r="AA198" i="4"/>
  <c r="Z198" i="4"/>
  <c r="Y198" i="4"/>
  <c r="X198" i="4"/>
  <c r="W198" i="4"/>
  <c r="V198" i="4"/>
  <c r="U198" i="4"/>
  <c r="T198" i="4"/>
  <c r="S198" i="4"/>
  <c r="R198" i="4"/>
  <c r="Q198" i="4"/>
  <c r="P198" i="4"/>
  <c r="O198" i="4"/>
  <c r="N198" i="4"/>
  <c r="M198" i="4"/>
  <c r="L198" i="4"/>
  <c r="K198" i="4"/>
  <c r="J198" i="4"/>
  <c r="I198" i="4"/>
  <c r="H198" i="4"/>
  <c r="G198" i="4"/>
  <c r="F198" i="4"/>
  <c r="E198" i="4"/>
  <c r="D198" i="4"/>
  <c r="C198" i="4"/>
  <c r="AF197" i="4"/>
  <c r="AE197" i="4"/>
  <c r="AD197" i="4"/>
  <c r="AC197" i="4"/>
  <c r="AB197" i="4"/>
  <c r="AA197" i="4"/>
  <c r="Z197" i="4"/>
  <c r="Y197" i="4"/>
  <c r="X197" i="4"/>
  <c r="W197" i="4"/>
  <c r="V197" i="4"/>
  <c r="U197" i="4"/>
  <c r="T197" i="4"/>
  <c r="S197" i="4"/>
  <c r="R197" i="4"/>
  <c r="Q197" i="4"/>
  <c r="P197" i="4"/>
  <c r="O197" i="4"/>
  <c r="N197" i="4"/>
  <c r="M197" i="4"/>
  <c r="L197" i="4"/>
  <c r="K197" i="4"/>
  <c r="J197" i="4"/>
  <c r="I197" i="4"/>
  <c r="H197" i="4"/>
  <c r="G197" i="4"/>
  <c r="F197" i="4"/>
  <c r="E197" i="4"/>
  <c r="D197" i="4"/>
  <c r="C197" i="4"/>
  <c r="AF196" i="4"/>
  <c r="AE196" i="4"/>
  <c r="AD196" i="4"/>
  <c r="AC196" i="4"/>
  <c r="AB196" i="4"/>
  <c r="AA196" i="4"/>
  <c r="Z196" i="4"/>
  <c r="Y196" i="4"/>
  <c r="X196" i="4"/>
  <c r="W196" i="4"/>
  <c r="V196" i="4"/>
  <c r="U196" i="4"/>
  <c r="T196" i="4"/>
  <c r="S196" i="4"/>
  <c r="R196" i="4"/>
  <c r="Q196" i="4"/>
  <c r="P196" i="4"/>
  <c r="O196" i="4"/>
  <c r="N196" i="4"/>
  <c r="M196" i="4"/>
  <c r="L196" i="4"/>
  <c r="K196" i="4"/>
  <c r="J196" i="4"/>
  <c r="I196" i="4"/>
  <c r="H196" i="4"/>
  <c r="G196" i="4"/>
  <c r="F196" i="4"/>
  <c r="E196" i="4"/>
  <c r="D196" i="4"/>
  <c r="C196" i="4"/>
  <c r="AF195" i="4"/>
  <c r="AE195" i="4"/>
  <c r="AD195" i="4"/>
  <c r="AC195" i="4"/>
  <c r="AB195" i="4"/>
  <c r="AA195" i="4"/>
  <c r="Z195" i="4"/>
  <c r="Y195" i="4"/>
  <c r="X195" i="4"/>
  <c r="W195" i="4"/>
  <c r="V195" i="4"/>
  <c r="U195" i="4"/>
  <c r="T195" i="4"/>
  <c r="S195" i="4"/>
  <c r="R195" i="4"/>
  <c r="Q195" i="4"/>
  <c r="P195" i="4"/>
  <c r="O195" i="4"/>
  <c r="N195" i="4"/>
  <c r="M195" i="4"/>
  <c r="L195" i="4"/>
  <c r="K195" i="4"/>
  <c r="J195" i="4"/>
  <c r="I195" i="4"/>
  <c r="H195" i="4"/>
  <c r="G195" i="4"/>
  <c r="F195" i="4"/>
  <c r="E195" i="4"/>
  <c r="D195" i="4"/>
  <c r="C195" i="4"/>
  <c r="AF194" i="4"/>
  <c r="AE194" i="4"/>
  <c r="AD194" i="4"/>
  <c r="AC194" i="4"/>
  <c r="AB194" i="4"/>
  <c r="AA194" i="4"/>
  <c r="Z194" i="4"/>
  <c r="Y194" i="4"/>
  <c r="X194" i="4"/>
  <c r="W194" i="4"/>
  <c r="V194" i="4"/>
  <c r="U194" i="4"/>
  <c r="T194" i="4"/>
  <c r="S194" i="4"/>
  <c r="R194" i="4"/>
  <c r="Q194" i="4"/>
  <c r="P194" i="4"/>
  <c r="O194" i="4"/>
  <c r="N194" i="4"/>
  <c r="M194" i="4"/>
  <c r="L194" i="4"/>
  <c r="K194" i="4"/>
  <c r="J194" i="4"/>
  <c r="I194" i="4"/>
  <c r="H194" i="4"/>
  <c r="G194" i="4"/>
  <c r="F194" i="4"/>
  <c r="E194" i="4"/>
  <c r="D194" i="4"/>
  <c r="C194" i="4"/>
  <c r="AF193" i="4"/>
  <c r="AE193" i="4"/>
  <c r="AD193" i="4"/>
  <c r="AC193" i="4"/>
  <c r="AB193" i="4"/>
  <c r="AA193" i="4"/>
  <c r="Z193" i="4"/>
  <c r="Y193" i="4"/>
  <c r="X193" i="4"/>
  <c r="W193" i="4"/>
  <c r="V193" i="4"/>
  <c r="U193" i="4"/>
  <c r="T193" i="4"/>
  <c r="S193" i="4"/>
  <c r="R193" i="4"/>
  <c r="Q193" i="4"/>
  <c r="P193" i="4"/>
  <c r="O193" i="4"/>
  <c r="N193" i="4"/>
  <c r="M193" i="4"/>
  <c r="L193" i="4"/>
  <c r="K193" i="4"/>
  <c r="J193" i="4"/>
  <c r="I193" i="4"/>
  <c r="H193" i="4"/>
  <c r="G193" i="4"/>
  <c r="F193" i="4"/>
  <c r="E193" i="4"/>
  <c r="D193" i="4"/>
  <c r="C193" i="4"/>
  <c r="AF192" i="4"/>
  <c r="AE192" i="4"/>
  <c r="AD192" i="4"/>
  <c r="AC192" i="4"/>
  <c r="AB192" i="4"/>
  <c r="AA192" i="4"/>
  <c r="Z192" i="4"/>
  <c r="Y192" i="4"/>
  <c r="X192" i="4"/>
  <c r="W192" i="4"/>
  <c r="V192" i="4"/>
  <c r="U192" i="4"/>
  <c r="T192" i="4"/>
  <c r="S192" i="4"/>
  <c r="R192" i="4"/>
  <c r="Q192" i="4"/>
  <c r="P192" i="4"/>
  <c r="O192" i="4"/>
  <c r="N192" i="4"/>
  <c r="M192" i="4"/>
  <c r="L192" i="4"/>
  <c r="K192" i="4"/>
  <c r="J192" i="4"/>
  <c r="I192" i="4"/>
  <c r="H192" i="4"/>
  <c r="G192" i="4"/>
  <c r="F192" i="4"/>
  <c r="E192" i="4"/>
  <c r="D192" i="4"/>
  <c r="C192" i="4"/>
  <c r="AF191" i="4"/>
  <c r="AE191" i="4"/>
  <c r="AD191" i="4"/>
  <c r="AC191" i="4"/>
  <c r="AB191" i="4"/>
  <c r="AA191" i="4"/>
  <c r="Z191" i="4"/>
  <c r="Y191" i="4"/>
  <c r="X191" i="4"/>
  <c r="W191" i="4"/>
  <c r="V191" i="4"/>
  <c r="U191" i="4"/>
  <c r="T191" i="4"/>
  <c r="S191" i="4"/>
  <c r="R191" i="4"/>
  <c r="Q191" i="4"/>
  <c r="P191" i="4"/>
  <c r="O191" i="4"/>
  <c r="N191" i="4"/>
  <c r="M191" i="4"/>
  <c r="L191" i="4"/>
  <c r="K191" i="4"/>
  <c r="J191" i="4"/>
  <c r="I191" i="4"/>
  <c r="H191" i="4"/>
  <c r="G191" i="4"/>
  <c r="F191" i="4"/>
  <c r="E191" i="4"/>
  <c r="D191" i="4"/>
  <c r="C191" i="4"/>
  <c r="AF190" i="4"/>
  <c r="AE190" i="4"/>
  <c r="AD190" i="4"/>
  <c r="AC190" i="4"/>
  <c r="AB190" i="4"/>
  <c r="AA190" i="4"/>
  <c r="Z190" i="4"/>
  <c r="Y190" i="4"/>
  <c r="X190" i="4"/>
  <c r="W190" i="4"/>
  <c r="V190" i="4"/>
  <c r="U190" i="4"/>
  <c r="T190" i="4"/>
  <c r="S190" i="4"/>
  <c r="R190" i="4"/>
  <c r="Q190" i="4"/>
  <c r="P190" i="4"/>
  <c r="O190" i="4"/>
  <c r="N190" i="4"/>
  <c r="M190" i="4"/>
  <c r="L190" i="4"/>
  <c r="K190" i="4"/>
  <c r="J190" i="4"/>
  <c r="I190" i="4"/>
  <c r="H190" i="4"/>
  <c r="G190" i="4"/>
  <c r="F190" i="4"/>
  <c r="E190" i="4"/>
  <c r="D190" i="4"/>
  <c r="C190" i="4"/>
  <c r="AF189" i="4"/>
  <c r="AE189" i="4"/>
  <c r="AD189" i="4"/>
  <c r="AC189" i="4"/>
  <c r="AB189" i="4"/>
  <c r="AA189" i="4"/>
  <c r="Z189" i="4"/>
  <c r="Y189" i="4"/>
  <c r="X189" i="4"/>
  <c r="W189" i="4"/>
  <c r="V189" i="4"/>
  <c r="U189" i="4"/>
  <c r="T189" i="4"/>
  <c r="S189" i="4"/>
  <c r="R189" i="4"/>
  <c r="Q189" i="4"/>
  <c r="P189" i="4"/>
  <c r="O189" i="4"/>
  <c r="N189" i="4"/>
  <c r="M189" i="4"/>
  <c r="L189" i="4"/>
  <c r="K189" i="4"/>
  <c r="J189" i="4"/>
  <c r="I189" i="4"/>
  <c r="H189" i="4"/>
  <c r="G189" i="4"/>
  <c r="F189" i="4"/>
  <c r="E189" i="4"/>
  <c r="D189" i="4"/>
  <c r="C189" i="4"/>
  <c r="AF188" i="4"/>
  <c r="AE188" i="4"/>
  <c r="AD188" i="4"/>
  <c r="AC188" i="4"/>
  <c r="AB188" i="4"/>
  <c r="AA188" i="4"/>
  <c r="Z188" i="4"/>
  <c r="Y188" i="4"/>
  <c r="X188" i="4"/>
  <c r="W188" i="4"/>
  <c r="V188" i="4"/>
  <c r="U188" i="4"/>
  <c r="T188" i="4"/>
  <c r="S188" i="4"/>
  <c r="R188" i="4"/>
  <c r="Q188" i="4"/>
  <c r="P188" i="4"/>
  <c r="O188" i="4"/>
  <c r="N188" i="4"/>
  <c r="M188" i="4"/>
  <c r="L188" i="4"/>
  <c r="K188" i="4"/>
  <c r="J188" i="4"/>
  <c r="I188" i="4"/>
  <c r="H188" i="4"/>
  <c r="G188" i="4"/>
  <c r="F188" i="4"/>
  <c r="E188" i="4"/>
  <c r="D188" i="4"/>
  <c r="C188" i="4"/>
  <c r="AF187" i="4"/>
  <c r="AE187" i="4"/>
  <c r="AD187" i="4"/>
  <c r="AC187" i="4"/>
  <c r="AB187" i="4"/>
  <c r="AA187" i="4"/>
  <c r="Z187" i="4"/>
  <c r="Y187" i="4"/>
  <c r="X187" i="4"/>
  <c r="W187" i="4"/>
  <c r="V187" i="4"/>
  <c r="U187" i="4"/>
  <c r="T187" i="4"/>
  <c r="S187" i="4"/>
  <c r="R187" i="4"/>
  <c r="Q187" i="4"/>
  <c r="P187" i="4"/>
  <c r="O187" i="4"/>
  <c r="N187" i="4"/>
  <c r="M187" i="4"/>
  <c r="L187" i="4"/>
  <c r="K187" i="4"/>
  <c r="J187" i="4"/>
  <c r="I187" i="4"/>
  <c r="H187" i="4"/>
  <c r="G187" i="4"/>
  <c r="F187" i="4"/>
  <c r="E187" i="4"/>
  <c r="D187" i="4"/>
  <c r="C187" i="4"/>
  <c r="AF186" i="4"/>
  <c r="AE186" i="4"/>
  <c r="AD186" i="4"/>
  <c r="AC186" i="4"/>
  <c r="AB186" i="4"/>
  <c r="AA186" i="4"/>
  <c r="Z186" i="4"/>
  <c r="Y186" i="4"/>
  <c r="X186" i="4"/>
  <c r="W186" i="4"/>
  <c r="V186" i="4"/>
  <c r="U186" i="4"/>
  <c r="T186" i="4"/>
  <c r="S186" i="4"/>
  <c r="R186" i="4"/>
  <c r="Q186" i="4"/>
  <c r="P186" i="4"/>
  <c r="O186" i="4"/>
  <c r="N186" i="4"/>
  <c r="M186" i="4"/>
  <c r="L186" i="4"/>
  <c r="K186" i="4"/>
  <c r="J186" i="4"/>
  <c r="I186" i="4"/>
  <c r="H186" i="4"/>
  <c r="G186" i="4"/>
  <c r="F186" i="4"/>
  <c r="E186" i="4"/>
  <c r="D186" i="4"/>
  <c r="C186" i="4"/>
  <c r="AF185" i="4"/>
  <c r="AE185" i="4"/>
  <c r="AD185" i="4"/>
  <c r="AC185" i="4"/>
  <c r="AB185" i="4"/>
  <c r="AA185" i="4"/>
  <c r="Z185" i="4"/>
  <c r="Y185" i="4"/>
  <c r="X185" i="4"/>
  <c r="W185" i="4"/>
  <c r="V185" i="4"/>
  <c r="U185" i="4"/>
  <c r="T185" i="4"/>
  <c r="S185" i="4"/>
  <c r="R185" i="4"/>
  <c r="Q185" i="4"/>
  <c r="P185" i="4"/>
  <c r="O185" i="4"/>
  <c r="N185" i="4"/>
  <c r="M185" i="4"/>
  <c r="L185" i="4"/>
  <c r="K185" i="4"/>
  <c r="J185" i="4"/>
  <c r="I185" i="4"/>
  <c r="H185" i="4"/>
  <c r="G185" i="4"/>
  <c r="F185" i="4"/>
  <c r="E185" i="4"/>
  <c r="D185" i="4"/>
  <c r="C185" i="4"/>
  <c r="AF184" i="4"/>
  <c r="AE184" i="4"/>
  <c r="AD184" i="4"/>
  <c r="AC184" i="4"/>
  <c r="AB184" i="4"/>
  <c r="AA184" i="4"/>
  <c r="Z184" i="4"/>
  <c r="Y184" i="4"/>
  <c r="X184" i="4"/>
  <c r="W184" i="4"/>
  <c r="V184" i="4"/>
  <c r="U184" i="4"/>
  <c r="T184" i="4"/>
  <c r="S184" i="4"/>
  <c r="R184" i="4"/>
  <c r="Q184" i="4"/>
  <c r="P184" i="4"/>
  <c r="O184" i="4"/>
  <c r="N184" i="4"/>
  <c r="M184" i="4"/>
  <c r="L184" i="4"/>
  <c r="K184" i="4"/>
  <c r="J184" i="4"/>
  <c r="I184" i="4"/>
  <c r="H184" i="4"/>
  <c r="G184" i="4"/>
  <c r="F184" i="4"/>
  <c r="E184" i="4"/>
  <c r="D184" i="4"/>
  <c r="C184" i="4"/>
  <c r="AF183" i="4"/>
  <c r="AE183" i="4"/>
  <c r="AD183" i="4"/>
  <c r="AC183" i="4"/>
  <c r="AB183" i="4"/>
  <c r="AA183" i="4"/>
  <c r="Z183" i="4"/>
  <c r="Y183" i="4"/>
  <c r="X183" i="4"/>
  <c r="W183" i="4"/>
  <c r="V183" i="4"/>
  <c r="U183" i="4"/>
  <c r="T183" i="4"/>
  <c r="S183" i="4"/>
  <c r="R183" i="4"/>
  <c r="Q183" i="4"/>
  <c r="P183" i="4"/>
  <c r="O183" i="4"/>
  <c r="N183" i="4"/>
  <c r="M183" i="4"/>
  <c r="L183" i="4"/>
  <c r="K183" i="4"/>
  <c r="J183" i="4"/>
  <c r="I183" i="4"/>
  <c r="H183" i="4"/>
  <c r="G183" i="4"/>
  <c r="F183" i="4"/>
  <c r="E183" i="4"/>
  <c r="D183" i="4"/>
  <c r="C183" i="4"/>
  <c r="AF182" i="4"/>
  <c r="AE182" i="4"/>
  <c r="AD182" i="4"/>
  <c r="AC182" i="4"/>
  <c r="AB182" i="4"/>
  <c r="AA182" i="4"/>
  <c r="Z182" i="4"/>
  <c r="Y182" i="4"/>
  <c r="X182" i="4"/>
  <c r="W182" i="4"/>
  <c r="V182" i="4"/>
  <c r="U182" i="4"/>
  <c r="T182" i="4"/>
  <c r="S182" i="4"/>
  <c r="R182" i="4"/>
  <c r="Q182" i="4"/>
  <c r="P182" i="4"/>
  <c r="O182" i="4"/>
  <c r="N182" i="4"/>
  <c r="M182" i="4"/>
  <c r="L182" i="4"/>
  <c r="K182" i="4"/>
  <c r="J182" i="4"/>
  <c r="I182" i="4"/>
  <c r="H182" i="4"/>
  <c r="G182" i="4"/>
  <c r="F182" i="4"/>
  <c r="E182" i="4"/>
  <c r="D182" i="4"/>
  <c r="C182" i="4"/>
  <c r="AF181" i="4"/>
  <c r="AE181" i="4"/>
  <c r="AD181" i="4"/>
  <c r="AC181" i="4"/>
  <c r="AB181" i="4"/>
  <c r="AA181" i="4"/>
  <c r="Z181" i="4"/>
  <c r="Y181" i="4"/>
  <c r="X181" i="4"/>
  <c r="W181" i="4"/>
  <c r="V181" i="4"/>
  <c r="U181" i="4"/>
  <c r="T181" i="4"/>
  <c r="S181" i="4"/>
  <c r="R181" i="4"/>
  <c r="Q181" i="4"/>
  <c r="P181" i="4"/>
  <c r="O181" i="4"/>
  <c r="N181" i="4"/>
  <c r="M181" i="4"/>
  <c r="L181" i="4"/>
  <c r="K181" i="4"/>
  <c r="J181" i="4"/>
  <c r="I181" i="4"/>
  <c r="H181" i="4"/>
  <c r="G181" i="4"/>
  <c r="F181" i="4"/>
  <c r="E181" i="4"/>
  <c r="D181" i="4"/>
  <c r="C181" i="4"/>
  <c r="AF180" i="4"/>
  <c r="AE180" i="4"/>
  <c r="AD180" i="4"/>
  <c r="AC180" i="4"/>
  <c r="AB180" i="4"/>
  <c r="AA180" i="4"/>
  <c r="Z180" i="4"/>
  <c r="Y180" i="4"/>
  <c r="X180" i="4"/>
  <c r="W180" i="4"/>
  <c r="V180" i="4"/>
  <c r="U180" i="4"/>
  <c r="T180" i="4"/>
  <c r="S180" i="4"/>
  <c r="R180" i="4"/>
  <c r="Q180" i="4"/>
  <c r="P180" i="4"/>
  <c r="O180" i="4"/>
  <c r="N180" i="4"/>
  <c r="M180" i="4"/>
  <c r="L180" i="4"/>
  <c r="K180" i="4"/>
  <c r="J180" i="4"/>
  <c r="I180" i="4"/>
  <c r="H180" i="4"/>
  <c r="G180" i="4"/>
  <c r="F180" i="4"/>
  <c r="E180" i="4"/>
  <c r="D180" i="4"/>
  <c r="C180" i="4"/>
  <c r="AF179" i="4"/>
  <c r="AE179" i="4"/>
  <c r="AD179" i="4"/>
  <c r="AC179" i="4"/>
  <c r="AB179" i="4"/>
  <c r="AA179" i="4"/>
  <c r="Z179" i="4"/>
  <c r="Y179" i="4"/>
  <c r="X179" i="4"/>
  <c r="W179" i="4"/>
  <c r="V179" i="4"/>
  <c r="U179" i="4"/>
  <c r="T179" i="4"/>
  <c r="S179" i="4"/>
  <c r="R179" i="4"/>
  <c r="Q179" i="4"/>
  <c r="P179" i="4"/>
  <c r="O179" i="4"/>
  <c r="N179" i="4"/>
  <c r="M179" i="4"/>
  <c r="L179" i="4"/>
  <c r="K179" i="4"/>
  <c r="J179" i="4"/>
  <c r="I179" i="4"/>
  <c r="H179" i="4"/>
  <c r="G179" i="4"/>
  <c r="F179" i="4"/>
  <c r="E179" i="4"/>
  <c r="D179" i="4"/>
  <c r="C179" i="4"/>
  <c r="AF178" i="4"/>
  <c r="AE178" i="4"/>
  <c r="AD178" i="4"/>
  <c r="AC178" i="4"/>
  <c r="AB178" i="4"/>
  <c r="AA178" i="4"/>
  <c r="Z178" i="4"/>
  <c r="Y178" i="4"/>
  <c r="X178" i="4"/>
  <c r="W178" i="4"/>
  <c r="V178" i="4"/>
  <c r="U178" i="4"/>
  <c r="T178" i="4"/>
  <c r="S178" i="4"/>
  <c r="R178" i="4"/>
  <c r="Q178" i="4"/>
  <c r="P178" i="4"/>
  <c r="O178" i="4"/>
  <c r="N178" i="4"/>
  <c r="M178" i="4"/>
  <c r="L178" i="4"/>
  <c r="K178" i="4"/>
  <c r="J178" i="4"/>
  <c r="I178" i="4"/>
  <c r="H178" i="4"/>
  <c r="G178" i="4"/>
  <c r="F178" i="4"/>
  <c r="E178" i="4"/>
  <c r="D178" i="4"/>
  <c r="C178" i="4"/>
  <c r="AF177" i="4"/>
  <c r="AE177" i="4"/>
  <c r="AD177" i="4"/>
  <c r="AC177" i="4"/>
  <c r="AB177" i="4"/>
  <c r="AA177" i="4"/>
  <c r="Z177" i="4"/>
  <c r="Y177" i="4"/>
  <c r="X177" i="4"/>
  <c r="W177" i="4"/>
  <c r="V177" i="4"/>
  <c r="U177" i="4"/>
  <c r="T177" i="4"/>
  <c r="S177" i="4"/>
  <c r="R177" i="4"/>
  <c r="Q177" i="4"/>
  <c r="P177" i="4"/>
  <c r="O177" i="4"/>
  <c r="N177" i="4"/>
  <c r="M177" i="4"/>
  <c r="L177" i="4"/>
  <c r="K177" i="4"/>
  <c r="J177" i="4"/>
  <c r="I177" i="4"/>
  <c r="H177" i="4"/>
  <c r="G177" i="4"/>
  <c r="F177" i="4"/>
  <c r="E177" i="4"/>
  <c r="D177" i="4"/>
  <c r="C177" i="4"/>
  <c r="AF176" i="4"/>
  <c r="AE176" i="4"/>
  <c r="AD176" i="4"/>
  <c r="AC176" i="4"/>
  <c r="AB176" i="4"/>
  <c r="AA176" i="4"/>
  <c r="Z176" i="4"/>
  <c r="Y176" i="4"/>
  <c r="X176" i="4"/>
  <c r="W176" i="4"/>
  <c r="V176" i="4"/>
  <c r="U176" i="4"/>
  <c r="T176" i="4"/>
  <c r="S176" i="4"/>
  <c r="R176" i="4"/>
  <c r="Q176" i="4"/>
  <c r="P176" i="4"/>
  <c r="O176" i="4"/>
  <c r="N176" i="4"/>
  <c r="M176" i="4"/>
  <c r="L176" i="4"/>
  <c r="K176" i="4"/>
  <c r="J176" i="4"/>
  <c r="I176" i="4"/>
  <c r="H176" i="4"/>
  <c r="G176" i="4"/>
  <c r="F176" i="4"/>
  <c r="E176" i="4"/>
  <c r="D176" i="4"/>
  <c r="C176" i="4"/>
  <c r="AF175" i="4"/>
  <c r="AE175" i="4"/>
  <c r="AD175" i="4"/>
  <c r="AC175" i="4"/>
  <c r="AB175" i="4"/>
  <c r="AA175" i="4"/>
  <c r="Z175" i="4"/>
  <c r="Y175" i="4"/>
  <c r="X175" i="4"/>
  <c r="W175" i="4"/>
  <c r="V175" i="4"/>
  <c r="U175" i="4"/>
  <c r="T175" i="4"/>
  <c r="S175" i="4"/>
  <c r="R175" i="4"/>
  <c r="Q175" i="4"/>
  <c r="P175" i="4"/>
  <c r="O175" i="4"/>
  <c r="N175" i="4"/>
  <c r="M175" i="4"/>
  <c r="L175" i="4"/>
  <c r="K175" i="4"/>
  <c r="J175" i="4"/>
  <c r="I175" i="4"/>
  <c r="H175" i="4"/>
  <c r="G175" i="4"/>
  <c r="F175" i="4"/>
  <c r="E175" i="4"/>
  <c r="D175" i="4"/>
  <c r="C175" i="4"/>
  <c r="AF174" i="4"/>
  <c r="AE174" i="4"/>
  <c r="AD174" i="4"/>
  <c r="AC174" i="4"/>
  <c r="AB174" i="4"/>
  <c r="AA174" i="4"/>
  <c r="Z174" i="4"/>
  <c r="Y174" i="4"/>
  <c r="X174" i="4"/>
  <c r="W174" i="4"/>
  <c r="V174" i="4"/>
  <c r="U174" i="4"/>
  <c r="T174" i="4"/>
  <c r="S174" i="4"/>
  <c r="R174" i="4"/>
  <c r="Q174" i="4"/>
  <c r="P174" i="4"/>
  <c r="O174" i="4"/>
  <c r="N174" i="4"/>
  <c r="M174" i="4"/>
  <c r="L174" i="4"/>
  <c r="K174" i="4"/>
  <c r="J174" i="4"/>
  <c r="I174" i="4"/>
  <c r="H174" i="4"/>
  <c r="G174" i="4"/>
  <c r="F174" i="4"/>
  <c r="E174" i="4"/>
  <c r="D174" i="4"/>
  <c r="C174" i="4"/>
  <c r="AF173" i="4"/>
  <c r="AE173" i="4"/>
  <c r="AD173" i="4"/>
  <c r="AC173" i="4"/>
  <c r="AB173" i="4"/>
  <c r="AA173" i="4"/>
  <c r="Z173" i="4"/>
  <c r="Y173" i="4"/>
  <c r="X173" i="4"/>
  <c r="W173" i="4"/>
  <c r="V173" i="4"/>
  <c r="U173" i="4"/>
  <c r="T173" i="4"/>
  <c r="S173" i="4"/>
  <c r="R173" i="4"/>
  <c r="Q173" i="4"/>
  <c r="P173" i="4"/>
  <c r="O173" i="4"/>
  <c r="N173" i="4"/>
  <c r="M173" i="4"/>
  <c r="L173" i="4"/>
  <c r="K173" i="4"/>
  <c r="J173" i="4"/>
  <c r="I173" i="4"/>
  <c r="H173" i="4"/>
  <c r="G173" i="4"/>
  <c r="F173" i="4"/>
  <c r="E173" i="4"/>
  <c r="D173" i="4"/>
  <c r="C173" i="4"/>
  <c r="AF172" i="4"/>
  <c r="AE172" i="4"/>
  <c r="AD172" i="4"/>
  <c r="AC172" i="4"/>
  <c r="AB172" i="4"/>
  <c r="AA172" i="4"/>
  <c r="Z172" i="4"/>
  <c r="Y172" i="4"/>
  <c r="X172" i="4"/>
  <c r="W172" i="4"/>
  <c r="V172" i="4"/>
  <c r="U172" i="4"/>
  <c r="T172" i="4"/>
  <c r="S172" i="4"/>
  <c r="R172" i="4"/>
  <c r="Q172" i="4"/>
  <c r="P172" i="4"/>
  <c r="O172" i="4"/>
  <c r="N172" i="4"/>
  <c r="M172" i="4"/>
  <c r="L172" i="4"/>
  <c r="K172" i="4"/>
  <c r="J172" i="4"/>
  <c r="I172" i="4"/>
  <c r="H172" i="4"/>
  <c r="G172" i="4"/>
  <c r="F172" i="4"/>
  <c r="E172" i="4"/>
  <c r="D172" i="4"/>
  <c r="C172" i="4"/>
  <c r="AF171" i="4"/>
  <c r="AE171" i="4"/>
  <c r="AD171" i="4"/>
  <c r="AC171" i="4"/>
  <c r="AB171" i="4"/>
  <c r="AA171" i="4"/>
  <c r="Z171" i="4"/>
  <c r="Y171" i="4"/>
  <c r="X171" i="4"/>
  <c r="W171" i="4"/>
  <c r="V171" i="4"/>
  <c r="U171" i="4"/>
  <c r="T171" i="4"/>
  <c r="S171" i="4"/>
  <c r="R171" i="4"/>
  <c r="Q171" i="4"/>
  <c r="P171" i="4"/>
  <c r="O171" i="4"/>
  <c r="N171" i="4"/>
  <c r="M171" i="4"/>
  <c r="L171" i="4"/>
  <c r="K171" i="4"/>
  <c r="J171" i="4"/>
  <c r="I171" i="4"/>
  <c r="H171" i="4"/>
  <c r="G171" i="4"/>
  <c r="F171" i="4"/>
  <c r="E171" i="4"/>
  <c r="D171" i="4"/>
  <c r="C171" i="4"/>
  <c r="AF170" i="4"/>
  <c r="AE170" i="4"/>
  <c r="AD170" i="4"/>
  <c r="AC170" i="4"/>
  <c r="AB170" i="4"/>
  <c r="AA170" i="4"/>
  <c r="Z170" i="4"/>
  <c r="Y170" i="4"/>
  <c r="X170" i="4"/>
  <c r="W170" i="4"/>
  <c r="V170" i="4"/>
  <c r="U170" i="4"/>
  <c r="T170" i="4"/>
  <c r="S170" i="4"/>
  <c r="R170" i="4"/>
  <c r="Q170" i="4"/>
  <c r="P170" i="4"/>
  <c r="O170" i="4"/>
  <c r="N170" i="4"/>
  <c r="M170" i="4"/>
  <c r="L170" i="4"/>
  <c r="K170" i="4"/>
  <c r="J170" i="4"/>
  <c r="I170" i="4"/>
  <c r="H170" i="4"/>
  <c r="G170" i="4"/>
  <c r="F170" i="4"/>
  <c r="E170" i="4"/>
  <c r="D170" i="4"/>
  <c r="C170" i="4"/>
  <c r="AF169" i="4"/>
  <c r="AE169" i="4"/>
  <c r="AD169" i="4"/>
  <c r="AC169" i="4"/>
  <c r="AB169" i="4"/>
  <c r="AA169" i="4"/>
  <c r="Z169" i="4"/>
  <c r="Y169" i="4"/>
  <c r="X169" i="4"/>
  <c r="W169" i="4"/>
  <c r="V169" i="4"/>
  <c r="U169" i="4"/>
  <c r="T169" i="4"/>
  <c r="S169" i="4"/>
  <c r="R169" i="4"/>
  <c r="Q169" i="4"/>
  <c r="P169" i="4"/>
  <c r="O169" i="4"/>
  <c r="N169" i="4"/>
  <c r="M169" i="4"/>
  <c r="L169" i="4"/>
  <c r="K169" i="4"/>
  <c r="J169" i="4"/>
  <c r="I169" i="4"/>
  <c r="H169" i="4"/>
  <c r="G169" i="4"/>
  <c r="F169" i="4"/>
  <c r="E169" i="4"/>
  <c r="D169" i="4"/>
  <c r="C169" i="4"/>
  <c r="AF168" i="4"/>
  <c r="AE168" i="4"/>
  <c r="AD168" i="4"/>
  <c r="AC168" i="4"/>
  <c r="AB168" i="4"/>
  <c r="AA168" i="4"/>
  <c r="Z168" i="4"/>
  <c r="Y168" i="4"/>
  <c r="X168" i="4"/>
  <c r="W168" i="4"/>
  <c r="V168" i="4"/>
  <c r="U168" i="4"/>
  <c r="T168" i="4"/>
  <c r="S168" i="4"/>
  <c r="R168" i="4"/>
  <c r="Q168" i="4"/>
  <c r="P168" i="4"/>
  <c r="O168" i="4"/>
  <c r="N168" i="4"/>
  <c r="M168" i="4"/>
  <c r="L168" i="4"/>
  <c r="K168" i="4"/>
  <c r="J168" i="4"/>
  <c r="I168" i="4"/>
  <c r="H168" i="4"/>
  <c r="G168" i="4"/>
  <c r="F168" i="4"/>
  <c r="E168" i="4"/>
  <c r="D168" i="4"/>
  <c r="C168" i="4"/>
  <c r="AF167" i="4"/>
  <c r="AE167" i="4"/>
  <c r="AD167" i="4"/>
  <c r="AC167" i="4"/>
  <c r="AB167" i="4"/>
  <c r="AA167" i="4"/>
  <c r="Z167" i="4"/>
  <c r="Y167" i="4"/>
  <c r="X167" i="4"/>
  <c r="W167" i="4"/>
  <c r="V167" i="4"/>
  <c r="U167" i="4"/>
  <c r="T167" i="4"/>
  <c r="S167" i="4"/>
  <c r="R167" i="4"/>
  <c r="Q167" i="4"/>
  <c r="P167" i="4"/>
  <c r="O167" i="4"/>
  <c r="N167" i="4"/>
  <c r="M167" i="4"/>
  <c r="L167" i="4"/>
  <c r="K167" i="4"/>
  <c r="J167" i="4"/>
  <c r="I167" i="4"/>
  <c r="H167" i="4"/>
  <c r="G167" i="4"/>
  <c r="F167" i="4"/>
  <c r="E167" i="4"/>
  <c r="D167" i="4"/>
  <c r="C167" i="4"/>
  <c r="AF166" i="4"/>
  <c r="AE166" i="4"/>
  <c r="AD166" i="4"/>
  <c r="AC166" i="4"/>
  <c r="AB166" i="4"/>
  <c r="AA166" i="4"/>
  <c r="Z166" i="4"/>
  <c r="Y166" i="4"/>
  <c r="X166" i="4"/>
  <c r="W166" i="4"/>
  <c r="V166" i="4"/>
  <c r="U166" i="4"/>
  <c r="T166" i="4"/>
  <c r="S166" i="4"/>
  <c r="R166" i="4"/>
  <c r="Q166" i="4"/>
  <c r="P166" i="4"/>
  <c r="O166" i="4"/>
  <c r="N166" i="4"/>
  <c r="M166" i="4"/>
  <c r="L166" i="4"/>
  <c r="K166" i="4"/>
  <c r="J166" i="4"/>
  <c r="I166" i="4"/>
  <c r="H166" i="4"/>
  <c r="G166" i="4"/>
  <c r="F166" i="4"/>
  <c r="E166" i="4"/>
  <c r="D166" i="4"/>
  <c r="C166" i="4"/>
  <c r="AF165" i="4"/>
  <c r="AE165" i="4"/>
  <c r="AD165" i="4"/>
  <c r="AC165" i="4"/>
  <c r="AB165" i="4"/>
  <c r="AA165" i="4"/>
  <c r="Z165" i="4"/>
  <c r="Y165" i="4"/>
  <c r="X165" i="4"/>
  <c r="W165" i="4"/>
  <c r="V165" i="4"/>
  <c r="U165" i="4"/>
  <c r="T165" i="4"/>
  <c r="S165" i="4"/>
  <c r="R165" i="4"/>
  <c r="Q165" i="4"/>
  <c r="P165" i="4"/>
  <c r="O165" i="4"/>
  <c r="N165" i="4"/>
  <c r="M165" i="4"/>
  <c r="L165" i="4"/>
  <c r="K165" i="4"/>
  <c r="J165" i="4"/>
  <c r="I165" i="4"/>
  <c r="H165" i="4"/>
  <c r="G165" i="4"/>
  <c r="F165" i="4"/>
  <c r="E165" i="4"/>
  <c r="D165" i="4"/>
  <c r="C165" i="4"/>
  <c r="AF164" i="4"/>
  <c r="AE164" i="4"/>
  <c r="AD164" i="4"/>
  <c r="AC164" i="4"/>
  <c r="AB164" i="4"/>
  <c r="AA164" i="4"/>
  <c r="Z164" i="4"/>
  <c r="Y164" i="4"/>
  <c r="X164" i="4"/>
  <c r="W164" i="4"/>
  <c r="V164" i="4"/>
  <c r="U164" i="4"/>
  <c r="T164" i="4"/>
  <c r="S164" i="4"/>
  <c r="R164" i="4"/>
  <c r="Q164" i="4"/>
  <c r="P164" i="4"/>
  <c r="O164" i="4"/>
  <c r="N164" i="4"/>
  <c r="M164" i="4"/>
  <c r="L164" i="4"/>
  <c r="K164" i="4"/>
  <c r="J164" i="4"/>
  <c r="I164" i="4"/>
  <c r="H164" i="4"/>
  <c r="G164" i="4"/>
  <c r="F164" i="4"/>
  <c r="E164" i="4"/>
  <c r="D164" i="4"/>
  <c r="C164" i="4"/>
  <c r="AF163" i="4"/>
  <c r="AE163" i="4"/>
  <c r="AD163" i="4"/>
  <c r="AC163" i="4"/>
  <c r="AB163" i="4"/>
  <c r="AA163" i="4"/>
  <c r="Z163" i="4"/>
  <c r="Y163" i="4"/>
  <c r="X163" i="4"/>
  <c r="W163" i="4"/>
  <c r="V163" i="4"/>
  <c r="U163" i="4"/>
  <c r="T163" i="4"/>
  <c r="S163" i="4"/>
  <c r="R163" i="4"/>
  <c r="Q163" i="4"/>
  <c r="P163" i="4"/>
  <c r="O163" i="4"/>
  <c r="N163" i="4"/>
  <c r="M163" i="4"/>
  <c r="L163" i="4"/>
  <c r="K163" i="4"/>
  <c r="J163" i="4"/>
  <c r="I163" i="4"/>
  <c r="H163" i="4"/>
  <c r="G163" i="4"/>
  <c r="F163" i="4"/>
  <c r="E163" i="4"/>
  <c r="D163" i="4"/>
  <c r="C163" i="4"/>
  <c r="AF162" i="4"/>
  <c r="AE162" i="4"/>
  <c r="AD162" i="4"/>
  <c r="AC162" i="4"/>
  <c r="AB162" i="4"/>
  <c r="AA162" i="4"/>
  <c r="Z162" i="4"/>
  <c r="Y162" i="4"/>
  <c r="X162" i="4"/>
  <c r="W162" i="4"/>
  <c r="V162" i="4"/>
  <c r="U162" i="4"/>
  <c r="T162" i="4"/>
  <c r="S162" i="4"/>
  <c r="R162" i="4"/>
  <c r="Q162" i="4"/>
  <c r="P162" i="4"/>
  <c r="O162" i="4"/>
  <c r="N162" i="4"/>
  <c r="M162" i="4"/>
  <c r="L162" i="4"/>
  <c r="K162" i="4"/>
  <c r="J162" i="4"/>
  <c r="I162" i="4"/>
  <c r="H162" i="4"/>
  <c r="G162" i="4"/>
  <c r="F162" i="4"/>
  <c r="E162" i="4"/>
  <c r="D162" i="4"/>
  <c r="C162" i="4"/>
  <c r="AF161" i="4"/>
  <c r="AE161" i="4"/>
  <c r="AD161" i="4"/>
  <c r="AC161" i="4"/>
  <c r="AB161" i="4"/>
  <c r="AA161" i="4"/>
  <c r="Z161" i="4"/>
  <c r="Y161" i="4"/>
  <c r="X161" i="4"/>
  <c r="W161" i="4"/>
  <c r="V161" i="4"/>
  <c r="U161" i="4"/>
  <c r="T161" i="4"/>
  <c r="S161" i="4"/>
  <c r="R161" i="4"/>
  <c r="Q161" i="4"/>
  <c r="P161" i="4"/>
  <c r="O161" i="4"/>
  <c r="N161" i="4"/>
  <c r="M161" i="4"/>
  <c r="L161" i="4"/>
  <c r="K161" i="4"/>
  <c r="J161" i="4"/>
  <c r="I161" i="4"/>
  <c r="H161" i="4"/>
  <c r="G161" i="4"/>
  <c r="F161" i="4"/>
  <c r="E161" i="4"/>
  <c r="D161" i="4"/>
  <c r="C161" i="4"/>
  <c r="AF160" i="4"/>
  <c r="AE160" i="4"/>
  <c r="AD160" i="4"/>
  <c r="AC160" i="4"/>
  <c r="AB160" i="4"/>
  <c r="AA160" i="4"/>
  <c r="Z160" i="4"/>
  <c r="Y160" i="4"/>
  <c r="X160" i="4"/>
  <c r="W160" i="4"/>
  <c r="V160" i="4"/>
  <c r="U160" i="4"/>
  <c r="T160" i="4"/>
  <c r="S160" i="4"/>
  <c r="R160" i="4"/>
  <c r="Q160" i="4"/>
  <c r="P160" i="4"/>
  <c r="O160" i="4"/>
  <c r="N160" i="4"/>
  <c r="M160" i="4"/>
  <c r="L160" i="4"/>
  <c r="K160" i="4"/>
  <c r="J160" i="4"/>
  <c r="I160" i="4"/>
  <c r="H160" i="4"/>
  <c r="G160" i="4"/>
  <c r="F160" i="4"/>
  <c r="E160" i="4"/>
  <c r="D160" i="4"/>
  <c r="C160" i="4"/>
  <c r="AF159" i="4"/>
  <c r="AE159" i="4"/>
  <c r="AD159" i="4"/>
  <c r="AC159" i="4"/>
  <c r="AB159" i="4"/>
  <c r="AA159" i="4"/>
  <c r="Z159" i="4"/>
  <c r="Y159" i="4"/>
  <c r="X159" i="4"/>
  <c r="W159" i="4"/>
  <c r="V159" i="4"/>
  <c r="U159" i="4"/>
  <c r="T159" i="4"/>
  <c r="S159" i="4"/>
  <c r="R159" i="4"/>
  <c r="Q159" i="4"/>
  <c r="P159" i="4"/>
  <c r="O159" i="4"/>
  <c r="N159" i="4"/>
  <c r="M159" i="4"/>
  <c r="L159" i="4"/>
  <c r="K159" i="4"/>
  <c r="J159" i="4"/>
  <c r="I159" i="4"/>
  <c r="H159" i="4"/>
  <c r="G159" i="4"/>
  <c r="F159" i="4"/>
  <c r="E159" i="4"/>
  <c r="D159" i="4"/>
  <c r="C159" i="4"/>
  <c r="AF158" i="4"/>
  <c r="AE158" i="4"/>
  <c r="AD158" i="4"/>
  <c r="AC158" i="4"/>
  <c r="AB158" i="4"/>
  <c r="AA158" i="4"/>
  <c r="Z158" i="4"/>
  <c r="Y158" i="4"/>
  <c r="X158" i="4"/>
  <c r="W158" i="4"/>
  <c r="V158" i="4"/>
  <c r="U158" i="4"/>
  <c r="T158" i="4"/>
  <c r="S158" i="4"/>
  <c r="R158" i="4"/>
  <c r="Q158" i="4"/>
  <c r="P158" i="4"/>
  <c r="O158" i="4"/>
  <c r="N158" i="4"/>
  <c r="M158" i="4"/>
  <c r="L158" i="4"/>
  <c r="K158" i="4"/>
  <c r="J158" i="4"/>
  <c r="I158" i="4"/>
  <c r="H158" i="4"/>
  <c r="G158" i="4"/>
  <c r="F158" i="4"/>
  <c r="E158" i="4"/>
  <c r="D158" i="4"/>
  <c r="C158" i="4"/>
  <c r="AF157" i="4"/>
  <c r="AE157" i="4"/>
  <c r="AD157" i="4"/>
  <c r="AC157" i="4"/>
  <c r="AB157" i="4"/>
  <c r="AA157" i="4"/>
  <c r="Z157" i="4"/>
  <c r="Y157" i="4"/>
  <c r="X157" i="4"/>
  <c r="W157" i="4"/>
  <c r="V157" i="4"/>
  <c r="U157" i="4"/>
  <c r="T157" i="4"/>
  <c r="S157" i="4"/>
  <c r="R157" i="4"/>
  <c r="Q157" i="4"/>
  <c r="P157" i="4"/>
  <c r="O157" i="4"/>
  <c r="N157" i="4"/>
  <c r="M157" i="4"/>
  <c r="L157" i="4"/>
  <c r="K157" i="4"/>
  <c r="J157" i="4"/>
  <c r="I157" i="4"/>
  <c r="H157" i="4"/>
  <c r="G157" i="4"/>
  <c r="F157" i="4"/>
  <c r="E157" i="4"/>
  <c r="D157" i="4"/>
  <c r="C157" i="4"/>
  <c r="AF156" i="4"/>
  <c r="AE156" i="4"/>
  <c r="AD156" i="4"/>
  <c r="AC156" i="4"/>
  <c r="AB156" i="4"/>
  <c r="AA156" i="4"/>
  <c r="Z156" i="4"/>
  <c r="Y156" i="4"/>
  <c r="X156" i="4"/>
  <c r="W156" i="4"/>
  <c r="V156" i="4"/>
  <c r="U156" i="4"/>
  <c r="T156" i="4"/>
  <c r="S156" i="4"/>
  <c r="R156" i="4"/>
  <c r="Q156" i="4"/>
  <c r="P156" i="4"/>
  <c r="O156" i="4"/>
  <c r="N156" i="4"/>
  <c r="M156" i="4"/>
  <c r="L156" i="4"/>
  <c r="K156" i="4"/>
  <c r="J156" i="4"/>
  <c r="I156" i="4"/>
  <c r="H156" i="4"/>
  <c r="G156" i="4"/>
  <c r="F156" i="4"/>
  <c r="E156" i="4"/>
  <c r="D156" i="4"/>
  <c r="C156" i="4"/>
  <c r="AF155" i="4"/>
  <c r="AE155" i="4"/>
  <c r="AD155" i="4"/>
  <c r="AC155" i="4"/>
  <c r="AB155" i="4"/>
  <c r="AA155" i="4"/>
  <c r="Z155" i="4"/>
  <c r="Y155" i="4"/>
  <c r="X155" i="4"/>
  <c r="W155" i="4"/>
  <c r="V155" i="4"/>
  <c r="U155" i="4"/>
  <c r="T155" i="4"/>
  <c r="S155" i="4"/>
  <c r="R155" i="4"/>
  <c r="Q155" i="4"/>
  <c r="P155" i="4"/>
  <c r="O155" i="4"/>
  <c r="N155" i="4"/>
  <c r="M155" i="4"/>
  <c r="L155" i="4"/>
  <c r="K155" i="4"/>
  <c r="J155" i="4"/>
  <c r="I155" i="4"/>
  <c r="H155" i="4"/>
  <c r="G155" i="4"/>
  <c r="F155" i="4"/>
  <c r="E155" i="4"/>
  <c r="D155" i="4"/>
  <c r="C155" i="4"/>
  <c r="AF154" i="4"/>
  <c r="AE154" i="4"/>
  <c r="AD154" i="4"/>
  <c r="AC154" i="4"/>
  <c r="AB154" i="4"/>
  <c r="AA154" i="4"/>
  <c r="Z154" i="4"/>
  <c r="Y154" i="4"/>
  <c r="X154" i="4"/>
  <c r="W154" i="4"/>
  <c r="V154" i="4"/>
  <c r="U154" i="4"/>
  <c r="T154" i="4"/>
  <c r="S154" i="4"/>
  <c r="R154" i="4"/>
  <c r="Q154" i="4"/>
  <c r="P154" i="4"/>
  <c r="O154" i="4"/>
  <c r="N154" i="4"/>
  <c r="M154" i="4"/>
  <c r="L154" i="4"/>
  <c r="K154" i="4"/>
  <c r="J154" i="4"/>
  <c r="I154" i="4"/>
  <c r="H154" i="4"/>
  <c r="G154" i="4"/>
  <c r="F154" i="4"/>
  <c r="E154" i="4"/>
  <c r="D154" i="4"/>
  <c r="C154" i="4"/>
  <c r="AF153" i="4"/>
  <c r="AE153" i="4"/>
  <c r="AD153" i="4"/>
  <c r="AC153" i="4"/>
  <c r="AB153" i="4"/>
  <c r="AA153" i="4"/>
  <c r="Z153" i="4"/>
  <c r="Y153" i="4"/>
  <c r="X153" i="4"/>
  <c r="W153" i="4"/>
  <c r="V153" i="4"/>
  <c r="U153" i="4"/>
  <c r="T153" i="4"/>
  <c r="S153" i="4"/>
  <c r="R153" i="4"/>
  <c r="Q153" i="4"/>
  <c r="P153" i="4"/>
  <c r="O153" i="4"/>
  <c r="N153" i="4"/>
  <c r="M153" i="4"/>
  <c r="L153" i="4"/>
  <c r="K153" i="4"/>
  <c r="J153" i="4"/>
  <c r="I153" i="4"/>
  <c r="H153" i="4"/>
  <c r="G153" i="4"/>
  <c r="F153" i="4"/>
  <c r="E153" i="4"/>
  <c r="D153" i="4"/>
  <c r="C153" i="4"/>
  <c r="AF152" i="4"/>
  <c r="AE152" i="4"/>
  <c r="AD152" i="4"/>
  <c r="AC152" i="4"/>
  <c r="AB152" i="4"/>
  <c r="AA152" i="4"/>
  <c r="Z152" i="4"/>
  <c r="Y152" i="4"/>
  <c r="X152" i="4"/>
  <c r="W152" i="4"/>
  <c r="V152" i="4"/>
  <c r="U152" i="4"/>
  <c r="T152" i="4"/>
  <c r="S152" i="4"/>
  <c r="R152" i="4"/>
  <c r="Q152" i="4"/>
  <c r="P152" i="4"/>
  <c r="O152" i="4"/>
  <c r="N152" i="4"/>
  <c r="M152" i="4"/>
  <c r="L152" i="4"/>
  <c r="K152" i="4"/>
  <c r="J152" i="4"/>
  <c r="I152" i="4"/>
  <c r="H152" i="4"/>
  <c r="G152" i="4"/>
  <c r="F152" i="4"/>
  <c r="E152" i="4"/>
  <c r="D152" i="4"/>
  <c r="C152" i="4"/>
  <c r="AF151" i="4"/>
  <c r="AE151" i="4"/>
  <c r="AD151" i="4"/>
  <c r="AC151" i="4"/>
  <c r="AB151" i="4"/>
  <c r="AA151" i="4"/>
  <c r="Z151" i="4"/>
  <c r="Y151" i="4"/>
  <c r="X151" i="4"/>
  <c r="W151" i="4"/>
  <c r="V151" i="4"/>
  <c r="U151" i="4"/>
  <c r="T151" i="4"/>
  <c r="S151" i="4"/>
  <c r="R151" i="4"/>
  <c r="Q151" i="4"/>
  <c r="P151" i="4"/>
  <c r="O151" i="4"/>
  <c r="N151" i="4"/>
  <c r="M151" i="4"/>
  <c r="L151" i="4"/>
  <c r="K151" i="4"/>
  <c r="J151" i="4"/>
  <c r="I151" i="4"/>
  <c r="H151" i="4"/>
  <c r="G151" i="4"/>
  <c r="F151" i="4"/>
  <c r="E151" i="4"/>
  <c r="D151" i="4"/>
  <c r="C151" i="4"/>
  <c r="AF150" i="4"/>
  <c r="AE150" i="4"/>
  <c r="AD150" i="4"/>
  <c r="AC150" i="4"/>
  <c r="AB150" i="4"/>
  <c r="AA150" i="4"/>
  <c r="Z150" i="4"/>
  <c r="Y150" i="4"/>
  <c r="X150" i="4"/>
  <c r="W150" i="4"/>
  <c r="V150" i="4"/>
  <c r="U150" i="4"/>
  <c r="T150" i="4"/>
  <c r="S150" i="4"/>
  <c r="R150" i="4"/>
  <c r="Q150" i="4"/>
  <c r="P150" i="4"/>
  <c r="O150" i="4"/>
  <c r="N150" i="4"/>
  <c r="M150" i="4"/>
  <c r="L150" i="4"/>
  <c r="K150" i="4"/>
  <c r="J150" i="4"/>
  <c r="I150" i="4"/>
  <c r="H150" i="4"/>
  <c r="G150" i="4"/>
  <c r="F150" i="4"/>
  <c r="E150" i="4"/>
  <c r="D150" i="4"/>
  <c r="C150" i="4"/>
  <c r="AF149" i="4"/>
  <c r="AE149" i="4"/>
  <c r="AD149" i="4"/>
  <c r="AC149" i="4"/>
  <c r="AB149" i="4"/>
  <c r="AA149" i="4"/>
  <c r="Z149" i="4"/>
  <c r="Y149" i="4"/>
  <c r="X149" i="4"/>
  <c r="W149" i="4"/>
  <c r="V149" i="4"/>
  <c r="U149" i="4"/>
  <c r="T149" i="4"/>
  <c r="S149" i="4"/>
  <c r="R149" i="4"/>
  <c r="Q149" i="4"/>
  <c r="P149" i="4"/>
  <c r="O149" i="4"/>
  <c r="N149" i="4"/>
  <c r="M149" i="4"/>
  <c r="L149" i="4"/>
  <c r="K149" i="4"/>
  <c r="J149" i="4"/>
  <c r="I149" i="4"/>
  <c r="H149" i="4"/>
  <c r="G149" i="4"/>
  <c r="F149" i="4"/>
  <c r="E149" i="4"/>
  <c r="D149" i="4"/>
  <c r="C149" i="4"/>
  <c r="AF148" i="4"/>
  <c r="AE148" i="4"/>
  <c r="AD148" i="4"/>
  <c r="AC148" i="4"/>
  <c r="AB148" i="4"/>
  <c r="AA148" i="4"/>
  <c r="Z148" i="4"/>
  <c r="Y148" i="4"/>
  <c r="X148" i="4"/>
  <c r="W148" i="4"/>
  <c r="V148" i="4"/>
  <c r="U148" i="4"/>
  <c r="T148" i="4"/>
  <c r="S148" i="4"/>
  <c r="R148" i="4"/>
  <c r="Q148" i="4"/>
  <c r="P148" i="4"/>
  <c r="O148" i="4"/>
  <c r="N148" i="4"/>
  <c r="M148" i="4"/>
  <c r="L148" i="4"/>
  <c r="K148" i="4"/>
  <c r="J148" i="4"/>
  <c r="I148" i="4"/>
  <c r="H148" i="4"/>
  <c r="G148" i="4"/>
  <c r="F148" i="4"/>
  <c r="E148" i="4"/>
  <c r="D148" i="4"/>
  <c r="C148" i="4"/>
  <c r="AF147" i="4"/>
  <c r="AE147" i="4"/>
  <c r="AD147" i="4"/>
  <c r="AC147" i="4"/>
  <c r="AB147" i="4"/>
  <c r="AA147" i="4"/>
  <c r="Z147" i="4"/>
  <c r="Y147" i="4"/>
  <c r="X147" i="4"/>
  <c r="W147" i="4"/>
  <c r="V147" i="4"/>
  <c r="U147" i="4"/>
  <c r="T147" i="4"/>
  <c r="S147" i="4"/>
  <c r="R147" i="4"/>
  <c r="Q147" i="4"/>
  <c r="P147" i="4"/>
  <c r="O147" i="4"/>
  <c r="N147" i="4"/>
  <c r="M147" i="4"/>
  <c r="L147" i="4"/>
  <c r="K147" i="4"/>
  <c r="J147" i="4"/>
  <c r="I147" i="4"/>
  <c r="H147" i="4"/>
  <c r="G147" i="4"/>
  <c r="F147" i="4"/>
  <c r="E147" i="4"/>
  <c r="D147" i="4"/>
  <c r="C147" i="4"/>
  <c r="AF146" i="4"/>
  <c r="AE146" i="4"/>
  <c r="AD146" i="4"/>
  <c r="AC146" i="4"/>
  <c r="AB146" i="4"/>
  <c r="AA146" i="4"/>
  <c r="Z146" i="4"/>
  <c r="Y146" i="4"/>
  <c r="X146" i="4"/>
  <c r="W146" i="4"/>
  <c r="V146" i="4"/>
  <c r="U146" i="4"/>
  <c r="T146" i="4"/>
  <c r="S146" i="4"/>
  <c r="R146" i="4"/>
  <c r="Q146" i="4"/>
  <c r="P146" i="4"/>
  <c r="O146" i="4"/>
  <c r="N146" i="4"/>
  <c r="M146" i="4"/>
  <c r="L146" i="4"/>
  <c r="K146" i="4"/>
  <c r="J146" i="4"/>
  <c r="I146" i="4"/>
  <c r="H146" i="4"/>
  <c r="G146" i="4"/>
  <c r="F146" i="4"/>
  <c r="E146" i="4"/>
  <c r="D146" i="4"/>
  <c r="C146" i="4"/>
  <c r="AF145" i="4"/>
  <c r="AE145" i="4"/>
  <c r="AD145" i="4"/>
  <c r="AC145" i="4"/>
  <c r="AB145" i="4"/>
  <c r="AA145" i="4"/>
  <c r="Z145" i="4"/>
  <c r="Y145" i="4"/>
  <c r="X145" i="4"/>
  <c r="W145" i="4"/>
  <c r="V145" i="4"/>
  <c r="U145" i="4"/>
  <c r="T145" i="4"/>
  <c r="S145" i="4"/>
  <c r="R145" i="4"/>
  <c r="Q145" i="4"/>
  <c r="P145" i="4"/>
  <c r="O145" i="4"/>
  <c r="N145" i="4"/>
  <c r="M145" i="4"/>
  <c r="L145" i="4"/>
  <c r="K145" i="4"/>
  <c r="J145" i="4"/>
  <c r="I145" i="4"/>
  <c r="H145" i="4"/>
  <c r="G145" i="4"/>
  <c r="F145" i="4"/>
  <c r="E145" i="4"/>
  <c r="D145" i="4"/>
  <c r="C145" i="4"/>
  <c r="AF144" i="4"/>
  <c r="AE144" i="4"/>
  <c r="AD144" i="4"/>
  <c r="AC144" i="4"/>
  <c r="AB144" i="4"/>
  <c r="AA144" i="4"/>
  <c r="Z144" i="4"/>
  <c r="Y144" i="4"/>
  <c r="X144" i="4"/>
  <c r="W144" i="4"/>
  <c r="V144" i="4"/>
  <c r="U144" i="4"/>
  <c r="T144" i="4"/>
  <c r="S144" i="4"/>
  <c r="R144" i="4"/>
  <c r="Q144" i="4"/>
  <c r="P144" i="4"/>
  <c r="O144" i="4"/>
  <c r="N144" i="4"/>
  <c r="M144" i="4"/>
  <c r="L144" i="4"/>
  <c r="K144" i="4"/>
  <c r="J144" i="4"/>
  <c r="I144" i="4"/>
  <c r="H144" i="4"/>
  <c r="G144" i="4"/>
  <c r="F144" i="4"/>
  <c r="E144" i="4"/>
  <c r="D144" i="4"/>
  <c r="C144" i="4"/>
  <c r="AF143" i="4"/>
  <c r="AE143" i="4"/>
  <c r="AD143" i="4"/>
  <c r="AC143" i="4"/>
  <c r="AB143" i="4"/>
  <c r="AA143" i="4"/>
  <c r="Z143" i="4"/>
  <c r="Y143" i="4"/>
  <c r="X143" i="4"/>
  <c r="W143" i="4"/>
  <c r="V143" i="4"/>
  <c r="U143" i="4"/>
  <c r="T143" i="4"/>
  <c r="S143" i="4"/>
  <c r="R143" i="4"/>
  <c r="Q143" i="4"/>
  <c r="P143" i="4"/>
  <c r="O143" i="4"/>
  <c r="N143" i="4"/>
  <c r="M143" i="4"/>
  <c r="L143" i="4"/>
  <c r="K143" i="4"/>
  <c r="J143" i="4"/>
  <c r="I143" i="4"/>
  <c r="H143" i="4"/>
  <c r="G143" i="4"/>
  <c r="F143" i="4"/>
  <c r="E143" i="4"/>
  <c r="D143" i="4"/>
  <c r="C143" i="4"/>
  <c r="AF142" i="4"/>
  <c r="AE142" i="4"/>
  <c r="AD142" i="4"/>
  <c r="AC142" i="4"/>
  <c r="AB142" i="4"/>
  <c r="AA142" i="4"/>
  <c r="Z142" i="4"/>
  <c r="Y142" i="4"/>
  <c r="X142" i="4"/>
  <c r="W142" i="4"/>
  <c r="V142" i="4"/>
  <c r="U142" i="4"/>
  <c r="T142" i="4"/>
  <c r="S142" i="4"/>
  <c r="R142" i="4"/>
  <c r="Q142" i="4"/>
  <c r="P142" i="4"/>
  <c r="O142" i="4"/>
  <c r="N142" i="4"/>
  <c r="M142" i="4"/>
  <c r="L142" i="4"/>
  <c r="K142" i="4"/>
  <c r="J142" i="4"/>
  <c r="I142" i="4"/>
  <c r="H142" i="4"/>
  <c r="G142" i="4"/>
  <c r="F142" i="4"/>
  <c r="E142" i="4"/>
  <c r="D142" i="4"/>
  <c r="C142" i="4"/>
  <c r="AF141" i="4"/>
  <c r="AE141" i="4"/>
  <c r="AD141" i="4"/>
  <c r="AC141" i="4"/>
  <c r="AB141" i="4"/>
  <c r="AA141" i="4"/>
  <c r="Z141" i="4"/>
  <c r="Y141" i="4"/>
  <c r="X141" i="4"/>
  <c r="W141" i="4"/>
  <c r="V141" i="4"/>
  <c r="U141" i="4"/>
  <c r="T141" i="4"/>
  <c r="S141" i="4"/>
  <c r="R141" i="4"/>
  <c r="Q141" i="4"/>
  <c r="P141" i="4"/>
  <c r="O141" i="4"/>
  <c r="N141" i="4"/>
  <c r="M141" i="4"/>
  <c r="L141" i="4"/>
  <c r="K141" i="4"/>
  <c r="J141" i="4"/>
  <c r="I141" i="4"/>
  <c r="H141" i="4"/>
  <c r="G141" i="4"/>
  <c r="F141" i="4"/>
  <c r="E141" i="4"/>
  <c r="D141" i="4"/>
  <c r="C141" i="4"/>
  <c r="AF140" i="4"/>
  <c r="AE140" i="4"/>
  <c r="AD140" i="4"/>
  <c r="AC140" i="4"/>
  <c r="AB140" i="4"/>
  <c r="AA140" i="4"/>
  <c r="Z140" i="4"/>
  <c r="Y140" i="4"/>
  <c r="X140" i="4"/>
  <c r="W140" i="4"/>
  <c r="V140" i="4"/>
  <c r="U140" i="4"/>
  <c r="T140" i="4"/>
  <c r="S140" i="4"/>
  <c r="R140" i="4"/>
  <c r="Q140" i="4"/>
  <c r="P140" i="4"/>
  <c r="O140" i="4"/>
  <c r="N140" i="4"/>
  <c r="M140" i="4"/>
  <c r="L140" i="4"/>
  <c r="K140" i="4"/>
  <c r="J140" i="4"/>
  <c r="I140" i="4"/>
  <c r="H140" i="4"/>
  <c r="G140" i="4"/>
  <c r="F140" i="4"/>
  <c r="E140" i="4"/>
  <c r="D140" i="4"/>
  <c r="C140" i="4"/>
  <c r="AF139" i="4"/>
  <c r="AE139" i="4"/>
  <c r="AD139" i="4"/>
  <c r="AC139" i="4"/>
  <c r="AB139" i="4"/>
  <c r="AA139" i="4"/>
  <c r="Z139" i="4"/>
  <c r="Y139" i="4"/>
  <c r="X139" i="4"/>
  <c r="W139" i="4"/>
  <c r="V139" i="4"/>
  <c r="U139" i="4"/>
  <c r="T139" i="4"/>
  <c r="S139" i="4"/>
  <c r="R139" i="4"/>
  <c r="Q139" i="4"/>
  <c r="P139" i="4"/>
  <c r="O139" i="4"/>
  <c r="N139" i="4"/>
  <c r="M139" i="4"/>
  <c r="L139" i="4"/>
  <c r="K139" i="4"/>
  <c r="J139" i="4"/>
  <c r="I139" i="4"/>
  <c r="H139" i="4"/>
  <c r="G139" i="4"/>
  <c r="F139" i="4"/>
  <c r="E139" i="4"/>
  <c r="D139" i="4"/>
  <c r="C139" i="4"/>
  <c r="AF138" i="4"/>
  <c r="AE138" i="4"/>
  <c r="AD138" i="4"/>
  <c r="AC138" i="4"/>
  <c r="AB138" i="4"/>
  <c r="AA138" i="4"/>
  <c r="Z138" i="4"/>
  <c r="Y138" i="4"/>
  <c r="X138" i="4"/>
  <c r="W138" i="4"/>
  <c r="V138" i="4"/>
  <c r="U138" i="4"/>
  <c r="T138" i="4"/>
  <c r="S138" i="4"/>
  <c r="R138" i="4"/>
  <c r="Q138" i="4"/>
  <c r="P138" i="4"/>
  <c r="O138" i="4"/>
  <c r="N138" i="4"/>
  <c r="M138" i="4"/>
  <c r="L138" i="4"/>
  <c r="K138" i="4"/>
  <c r="J138" i="4"/>
  <c r="I138" i="4"/>
  <c r="H138" i="4"/>
  <c r="G138" i="4"/>
  <c r="F138" i="4"/>
  <c r="E138" i="4"/>
  <c r="D138" i="4"/>
  <c r="C138" i="4"/>
  <c r="AF137" i="4"/>
  <c r="AE137" i="4"/>
  <c r="AD137" i="4"/>
  <c r="AC137" i="4"/>
  <c r="AB137" i="4"/>
  <c r="AA137" i="4"/>
  <c r="Z137" i="4"/>
  <c r="Y137" i="4"/>
  <c r="X137" i="4"/>
  <c r="W137" i="4"/>
  <c r="V137" i="4"/>
  <c r="U137" i="4"/>
  <c r="T137" i="4"/>
  <c r="S137" i="4"/>
  <c r="R137" i="4"/>
  <c r="Q137" i="4"/>
  <c r="P137" i="4"/>
  <c r="O137" i="4"/>
  <c r="N137" i="4"/>
  <c r="M137" i="4"/>
  <c r="L137" i="4"/>
  <c r="K137" i="4"/>
  <c r="J137" i="4"/>
  <c r="I137" i="4"/>
  <c r="H137" i="4"/>
  <c r="G137" i="4"/>
  <c r="F137" i="4"/>
  <c r="E137" i="4"/>
  <c r="D137" i="4"/>
  <c r="C137" i="4"/>
  <c r="AF136" i="4"/>
  <c r="AE136" i="4"/>
  <c r="AD136" i="4"/>
  <c r="AC136" i="4"/>
  <c r="AB136" i="4"/>
  <c r="AA136" i="4"/>
  <c r="Z136" i="4"/>
  <c r="Y136" i="4"/>
  <c r="X136" i="4"/>
  <c r="W136" i="4"/>
  <c r="V136" i="4"/>
  <c r="U136" i="4"/>
  <c r="T136" i="4"/>
  <c r="S136" i="4"/>
  <c r="R136" i="4"/>
  <c r="Q136" i="4"/>
  <c r="P136" i="4"/>
  <c r="O136" i="4"/>
  <c r="N136" i="4"/>
  <c r="M136" i="4"/>
  <c r="L136" i="4"/>
  <c r="K136" i="4"/>
  <c r="J136" i="4"/>
  <c r="I136" i="4"/>
  <c r="H136" i="4"/>
  <c r="G136" i="4"/>
  <c r="F136" i="4"/>
  <c r="E136" i="4"/>
  <c r="D136" i="4"/>
  <c r="C136" i="4"/>
  <c r="AF135" i="4"/>
  <c r="AE135" i="4"/>
  <c r="AD135" i="4"/>
  <c r="AC135" i="4"/>
  <c r="AB135" i="4"/>
  <c r="AA135" i="4"/>
  <c r="Z135" i="4"/>
  <c r="Y135" i="4"/>
  <c r="X135" i="4"/>
  <c r="W135" i="4"/>
  <c r="V135" i="4"/>
  <c r="U135" i="4"/>
  <c r="T135" i="4"/>
  <c r="S135" i="4"/>
  <c r="R135" i="4"/>
  <c r="Q135" i="4"/>
  <c r="P135" i="4"/>
  <c r="O135" i="4"/>
  <c r="N135" i="4"/>
  <c r="M135" i="4"/>
  <c r="L135" i="4"/>
  <c r="K135" i="4"/>
  <c r="J135" i="4"/>
  <c r="I135" i="4"/>
  <c r="H135" i="4"/>
  <c r="G135" i="4"/>
  <c r="F135" i="4"/>
  <c r="E135" i="4"/>
  <c r="D135" i="4"/>
  <c r="C135" i="4"/>
  <c r="AF134" i="4"/>
  <c r="AE134" i="4"/>
  <c r="AD134" i="4"/>
  <c r="AC134" i="4"/>
  <c r="AB134" i="4"/>
  <c r="AA134" i="4"/>
  <c r="Z134" i="4"/>
  <c r="Y134" i="4"/>
  <c r="X134" i="4"/>
  <c r="W134" i="4"/>
  <c r="V134" i="4"/>
  <c r="U134" i="4"/>
  <c r="T134" i="4"/>
  <c r="S134" i="4"/>
  <c r="R134" i="4"/>
  <c r="Q134" i="4"/>
  <c r="P134" i="4"/>
  <c r="O134" i="4"/>
  <c r="N134" i="4"/>
  <c r="M134" i="4"/>
  <c r="L134" i="4"/>
  <c r="K134" i="4"/>
  <c r="J134" i="4"/>
  <c r="I134" i="4"/>
  <c r="H134" i="4"/>
  <c r="G134" i="4"/>
  <c r="F134" i="4"/>
  <c r="E134" i="4"/>
  <c r="D134" i="4"/>
  <c r="C134" i="4"/>
  <c r="AF133" i="4"/>
  <c r="AE133" i="4"/>
  <c r="AD133" i="4"/>
  <c r="AC133" i="4"/>
  <c r="AB133" i="4"/>
  <c r="AA133" i="4"/>
  <c r="Z133" i="4"/>
  <c r="Y133" i="4"/>
  <c r="X133" i="4"/>
  <c r="W133" i="4"/>
  <c r="V133" i="4"/>
  <c r="U133" i="4"/>
  <c r="T133" i="4"/>
  <c r="S133" i="4"/>
  <c r="R133" i="4"/>
  <c r="Q133" i="4"/>
  <c r="P133" i="4"/>
  <c r="O133" i="4"/>
  <c r="N133" i="4"/>
  <c r="M133" i="4"/>
  <c r="L133" i="4"/>
  <c r="K133" i="4"/>
  <c r="J133" i="4"/>
  <c r="I133" i="4"/>
  <c r="H133" i="4"/>
  <c r="G133" i="4"/>
  <c r="F133" i="4"/>
  <c r="E133" i="4"/>
  <c r="D133" i="4"/>
  <c r="C133" i="4"/>
  <c r="AF132" i="4"/>
  <c r="AE132" i="4"/>
  <c r="AD132" i="4"/>
  <c r="AC132" i="4"/>
  <c r="AB132" i="4"/>
  <c r="AA132" i="4"/>
  <c r="Z132" i="4"/>
  <c r="Y132" i="4"/>
  <c r="X132" i="4"/>
  <c r="W132" i="4"/>
  <c r="V132" i="4"/>
  <c r="U132" i="4"/>
  <c r="T132" i="4"/>
  <c r="S132" i="4"/>
  <c r="R132" i="4"/>
  <c r="Q132" i="4"/>
  <c r="P132" i="4"/>
  <c r="O132" i="4"/>
  <c r="N132" i="4"/>
  <c r="M132" i="4"/>
  <c r="L132" i="4"/>
  <c r="K132" i="4"/>
  <c r="J132" i="4"/>
  <c r="I132" i="4"/>
  <c r="H132" i="4"/>
  <c r="G132" i="4"/>
  <c r="F132" i="4"/>
  <c r="E132" i="4"/>
  <c r="D132" i="4"/>
  <c r="C132" i="4"/>
  <c r="AF131" i="4"/>
  <c r="AE131" i="4"/>
  <c r="AD131" i="4"/>
  <c r="AC131" i="4"/>
  <c r="AB131" i="4"/>
  <c r="AA131" i="4"/>
  <c r="Z131" i="4"/>
  <c r="Y131" i="4"/>
  <c r="X131" i="4"/>
  <c r="W131" i="4"/>
  <c r="V131" i="4"/>
  <c r="U131" i="4"/>
  <c r="T131" i="4"/>
  <c r="S131" i="4"/>
  <c r="R131" i="4"/>
  <c r="Q131" i="4"/>
  <c r="P131" i="4"/>
  <c r="O131" i="4"/>
  <c r="N131" i="4"/>
  <c r="M131" i="4"/>
  <c r="L131" i="4"/>
  <c r="K131" i="4"/>
  <c r="J131" i="4"/>
  <c r="I131" i="4"/>
  <c r="H131" i="4"/>
  <c r="G131" i="4"/>
  <c r="F131" i="4"/>
  <c r="E131" i="4"/>
  <c r="D131" i="4"/>
  <c r="C131" i="4"/>
  <c r="AF130" i="4"/>
  <c r="AE130" i="4"/>
  <c r="AD130" i="4"/>
  <c r="AC130" i="4"/>
  <c r="AB130" i="4"/>
  <c r="AA130" i="4"/>
  <c r="Z130" i="4"/>
  <c r="Y130" i="4"/>
  <c r="X130" i="4"/>
  <c r="W130" i="4"/>
  <c r="V130" i="4"/>
  <c r="U130" i="4"/>
  <c r="T130" i="4"/>
  <c r="S130" i="4"/>
  <c r="R130" i="4"/>
  <c r="Q130" i="4"/>
  <c r="P130" i="4"/>
  <c r="O130" i="4"/>
  <c r="N130" i="4"/>
  <c r="M130" i="4"/>
  <c r="L130" i="4"/>
  <c r="K130" i="4"/>
  <c r="J130" i="4"/>
  <c r="I130" i="4"/>
  <c r="H130" i="4"/>
  <c r="G130" i="4"/>
  <c r="F130" i="4"/>
  <c r="E130" i="4"/>
  <c r="D130" i="4"/>
  <c r="C130" i="4"/>
  <c r="AF129" i="4"/>
  <c r="AE129" i="4"/>
  <c r="AD129" i="4"/>
  <c r="AC129" i="4"/>
  <c r="AB129" i="4"/>
  <c r="AA129" i="4"/>
  <c r="Z129" i="4"/>
  <c r="Y129" i="4"/>
  <c r="X129" i="4"/>
  <c r="W129" i="4"/>
  <c r="V129" i="4"/>
  <c r="U129" i="4"/>
  <c r="T129" i="4"/>
  <c r="S129" i="4"/>
  <c r="R129" i="4"/>
  <c r="Q129" i="4"/>
  <c r="P129" i="4"/>
  <c r="O129" i="4"/>
  <c r="N129" i="4"/>
  <c r="M129" i="4"/>
  <c r="L129" i="4"/>
  <c r="K129" i="4"/>
  <c r="J129" i="4"/>
  <c r="I129" i="4"/>
  <c r="H129" i="4"/>
  <c r="G129" i="4"/>
  <c r="F129" i="4"/>
  <c r="E129" i="4"/>
  <c r="D129" i="4"/>
  <c r="C129" i="4"/>
  <c r="AF128" i="4"/>
  <c r="AE128" i="4"/>
  <c r="AD128" i="4"/>
  <c r="AC128" i="4"/>
  <c r="AB128" i="4"/>
  <c r="AA128" i="4"/>
  <c r="Z128" i="4"/>
  <c r="Y128" i="4"/>
  <c r="X128" i="4"/>
  <c r="W128" i="4"/>
  <c r="V128" i="4"/>
  <c r="U128" i="4"/>
  <c r="T128" i="4"/>
  <c r="S128" i="4"/>
  <c r="R128" i="4"/>
  <c r="Q128" i="4"/>
  <c r="P128" i="4"/>
  <c r="O128" i="4"/>
  <c r="N128" i="4"/>
  <c r="M128" i="4"/>
  <c r="L128" i="4"/>
  <c r="K128" i="4"/>
  <c r="J128" i="4"/>
  <c r="I128" i="4"/>
  <c r="H128" i="4"/>
  <c r="G128" i="4"/>
  <c r="F128" i="4"/>
  <c r="E128" i="4"/>
  <c r="D128" i="4"/>
  <c r="C128" i="4"/>
  <c r="AF127" i="4"/>
  <c r="AE127" i="4"/>
  <c r="AD127" i="4"/>
  <c r="AC127" i="4"/>
  <c r="AB127" i="4"/>
  <c r="AA127" i="4"/>
  <c r="Z127" i="4"/>
  <c r="Y127" i="4"/>
  <c r="X127" i="4"/>
  <c r="W127" i="4"/>
  <c r="V127" i="4"/>
  <c r="U127" i="4"/>
  <c r="T127" i="4"/>
  <c r="S127" i="4"/>
  <c r="R127" i="4"/>
  <c r="Q127" i="4"/>
  <c r="P127" i="4"/>
  <c r="O127" i="4"/>
  <c r="N127" i="4"/>
  <c r="M127" i="4"/>
  <c r="L127" i="4"/>
  <c r="K127" i="4"/>
  <c r="J127" i="4"/>
  <c r="I127" i="4"/>
  <c r="H127" i="4"/>
  <c r="G127" i="4"/>
  <c r="F127" i="4"/>
  <c r="E127" i="4"/>
  <c r="D127" i="4"/>
  <c r="C127" i="4"/>
  <c r="AF126" i="4"/>
  <c r="AE126" i="4"/>
  <c r="AD126" i="4"/>
  <c r="AC126" i="4"/>
  <c r="AB126" i="4"/>
  <c r="AA126" i="4"/>
  <c r="Z126" i="4"/>
  <c r="Y126" i="4"/>
  <c r="X126" i="4"/>
  <c r="W126" i="4"/>
  <c r="V126" i="4"/>
  <c r="U126" i="4"/>
  <c r="T126" i="4"/>
  <c r="S126" i="4"/>
  <c r="R126" i="4"/>
  <c r="Q126" i="4"/>
  <c r="P126" i="4"/>
  <c r="O126" i="4"/>
  <c r="N126" i="4"/>
  <c r="M126" i="4"/>
  <c r="L126" i="4"/>
  <c r="K126" i="4"/>
  <c r="J126" i="4"/>
  <c r="I126" i="4"/>
  <c r="H126" i="4"/>
  <c r="G126" i="4"/>
  <c r="F126" i="4"/>
  <c r="E126" i="4"/>
  <c r="D126" i="4"/>
  <c r="C126" i="4"/>
  <c r="AF125" i="4"/>
  <c r="AE125" i="4"/>
  <c r="AD125" i="4"/>
  <c r="AC125" i="4"/>
  <c r="AB125" i="4"/>
  <c r="AA125" i="4"/>
  <c r="Z125" i="4"/>
  <c r="Y125" i="4"/>
  <c r="X125" i="4"/>
  <c r="W125" i="4"/>
  <c r="V125" i="4"/>
  <c r="U125" i="4"/>
  <c r="T125" i="4"/>
  <c r="S125" i="4"/>
  <c r="R125" i="4"/>
  <c r="Q125" i="4"/>
  <c r="P125" i="4"/>
  <c r="O125" i="4"/>
  <c r="N125" i="4"/>
  <c r="M125" i="4"/>
  <c r="L125" i="4"/>
  <c r="K125" i="4"/>
  <c r="J125" i="4"/>
  <c r="I125" i="4"/>
  <c r="H125" i="4"/>
  <c r="G125" i="4"/>
  <c r="F125" i="4"/>
  <c r="E125" i="4"/>
  <c r="D125" i="4"/>
  <c r="C125" i="4"/>
  <c r="AF124" i="4"/>
  <c r="AE124" i="4"/>
  <c r="AD124" i="4"/>
  <c r="AC124" i="4"/>
  <c r="AB124" i="4"/>
  <c r="AA124" i="4"/>
  <c r="Z124" i="4"/>
  <c r="Y124" i="4"/>
  <c r="X124" i="4"/>
  <c r="W124" i="4"/>
  <c r="V124" i="4"/>
  <c r="U124" i="4"/>
  <c r="T124" i="4"/>
  <c r="S124" i="4"/>
  <c r="R124" i="4"/>
  <c r="Q124" i="4"/>
  <c r="P124" i="4"/>
  <c r="O124" i="4"/>
  <c r="N124" i="4"/>
  <c r="M124" i="4"/>
  <c r="L124" i="4"/>
  <c r="K124" i="4"/>
  <c r="J124" i="4"/>
  <c r="I124" i="4"/>
  <c r="H124" i="4"/>
  <c r="G124" i="4"/>
  <c r="F124" i="4"/>
  <c r="E124" i="4"/>
  <c r="D124" i="4"/>
  <c r="C124" i="4"/>
  <c r="AF123" i="4"/>
  <c r="AE123" i="4"/>
  <c r="AD123" i="4"/>
  <c r="AC123" i="4"/>
  <c r="AB123" i="4"/>
  <c r="AA123" i="4"/>
  <c r="Z123" i="4"/>
  <c r="Y123" i="4"/>
  <c r="X123" i="4"/>
  <c r="W123" i="4"/>
  <c r="V123" i="4"/>
  <c r="U123" i="4"/>
  <c r="T123" i="4"/>
  <c r="S123" i="4"/>
  <c r="R123" i="4"/>
  <c r="Q123" i="4"/>
  <c r="P123" i="4"/>
  <c r="O123" i="4"/>
  <c r="N123" i="4"/>
  <c r="M123" i="4"/>
  <c r="L123" i="4"/>
  <c r="K123" i="4"/>
  <c r="J123" i="4"/>
  <c r="I123" i="4"/>
  <c r="H123" i="4"/>
  <c r="G123" i="4"/>
  <c r="F123" i="4"/>
  <c r="E123" i="4"/>
  <c r="D123" i="4"/>
  <c r="C123" i="4"/>
  <c r="AF122" i="4"/>
  <c r="AE122" i="4"/>
  <c r="AD122" i="4"/>
  <c r="AC122" i="4"/>
  <c r="AB122" i="4"/>
  <c r="AA122" i="4"/>
  <c r="Z122" i="4"/>
  <c r="Y122" i="4"/>
  <c r="X122" i="4"/>
  <c r="W122" i="4"/>
  <c r="V122" i="4"/>
  <c r="U122" i="4"/>
  <c r="T122" i="4"/>
  <c r="S122" i="4"/>
  <c r="R122" i="4"/>
  <c r="Q122" i="4"/>
  <c r="P122" i="4"/>
  <c r="O122" i="4"/>
  <c r="N122" i="4"/>
  <c r="M122" i="4"/>
  <c r="L122" i="4"/>
  <c r="K122" i="4"/>
  <c r="J122" i="4"/>
  <c r="I122" i="4"/>
  <c r="H122" i="4"/>
  <c r="G122" i="4"/>
  <c r="F122" i="4"/>
  <c r="E122" i="4"/>
  <c r="D122" i="4"/>
  <c r="C122" i="4"/>
  <c r="AF121" i="4"/>
  <c r="AE121" i="4"/>
  <c r="AD121" i="4"/>
  <c r="AC121" i="4"/>
  <c r="AB121" i="4"/>
  <c r="AA121" i="4"/>
  <c r="Z121" i="4"/>
  <c r="Y121" i="4"/>
  <c r="X121" i="4"/>
  <c r="W121" i="4"/>
  <c r="V121" i="4"/>
  <c r="U121" i="4"/>
  <c r="T121" i="4"/>
  <c r="S121" i="4"/>
  <c r="R121" i="4"/>
  <c r="Q121" i="4"/>
  <c r="P121" i="4"/>
  <c r="O121" i="4"/>
  <c r="N121" i="4"/>
  <c r="M121" i="4"/>
  <c r="L121" i="4"/>
  <c r="K121" i="4"/>
  <c r="J121" i="4"/>
  <c r="I121" i="4"/>
  <c r="H121" i="4"/>
  <c r="G121" i="4"/>
  <c r="F121" i="4"/>
  <c r="E121" i="4"/>
  <c r="D121" i="4"/>
  <c r="C121" i="4"/>
  <c r="AF120" i="4"/>
  <c r="AE120" i="4"/>
  <c r="AD120" i="4"/>
  <c r="AC120" i="4"/>
  <c r="AB120" i="4"/>
  <c r="AA120" i="4"/>
  <c r="Z120" i="4"/>
  <c r="Y120" i="4"/>
  <c r="X120" i="4"/>
  <c r="W120" i="4"/>
  <c r="V120" i="4"/>
  <c r="U120" i="4"/>
  <c r="T120" i="4"/>
  <c r="S120" i="4"/>
  <c r="R120" i="4"/>
  <c r="Q120" i="4"/>
  <c r="P120" i="4"/>
  <c r="O120" i="4"/>
  <c r="N120" i="4"/>
  <c r="M120" i="4"/>
  <c r="L120" i="4"/>
  <c r="K120" i="4"/>
  <c r="J120" i="4"/>
  <c r="I120" i="4"/>
  <c r="H120" i="4"/>
  <c r="G120" i="4"/>
  <c r="F120" i="4"/>
  <c r="E120" i="4"/>
  <c r="D120" i="4"/>
  <c r="C120" i="4"/>
  <c r="AF119" i="4"/>
  <c r="AE119" i="4"/>
  <c r="AD119" i="4"/>
  <c r="AC119" i="4"/>
  <c r="AB119" i="4"/>
  <c r="AA119" i="4"/>
  <c r="Z119" i="4"/>
  <c r="Y119" i="4"/>
  <c r="X119" i="4"/>
  <c r="W119" i="4"/>
  <c r="V119" i="4"/>
  <c r="U119" i="4"/>
  <c r="T119" i="4"/>
  <c r="S119" i="4"/>
  <c r="R119" i="4"/>
  <c r="Q119" i="4"/>
  <c r="P119" i="4"/>
  <c r="O119" i="4"/>
  <c r="N119" i="4"/>
  <c r="M119" i="4"/>
  <c r="L119" i="4"/>
  <c r="K119" i="4"/>
  <c r="J119" i="4"/>
  <c r="I119" i="4"/>
  <c r="H119" i="4"/>
  <c r="G119" i="4"/>
  <c r="F119" i="4"/>
  <c r="E119" i="4"/>
  <c r="D119" i="4"/>
  <c r="C119" i="4"/>
  <c r="AF118" i="4"/>
  <c r="AE118" i="4"/>
  <c r="AD118" i="4"/>
  <c r="AC118" i="4"/>
  <c r="AB118" i="4"/>
  <c r="AA118" i="4"/>
  <c r="Z118" i="4"/>
  <c r="Y118" i="4"/>
  <c r="X118" i="4"/>
  <c r="W118" i="4"/>
  <c r="V118" i="4"/>
  <c r="U118" i="4"/>
  <c r="T118" i="4"/>
  <c r="S118" i="4"/>
  <c r="R118" i="4"/>
  <c r="Q118" i="4"/>
  <c r="P118" i="4"/>
  <c r="O118" i="4"/>
  <c r="N118" i="4"/>
  <c r="M118" i="4"/>
  <c r="L118" i="4"/>
  <c r="K118" i="4"/>
  <c r="J118" i="4"/>
  <c r="I118" i="4"/>
  <c r="H118" i="4"/>
  <c r="G118" i="4"/>
  <c r="F118" i="4"/>
  <c r="E118" i="4"/>
  <c r="D118" i="4"/>
  <c r="C118" i="4"/>
  <c r="AF117" i="4"/>
  <c r="AE117" i="4"/>
  <c r="AD117" i="4"/>
  <c r="AC117" i="4"/>
  <c r="AB117" i="4"/>
  <c r="AA117" i="4"/>
  <c r="Z117" i="4"/>
  <c r="Y117" i="4"/>
  <c r="X117" i="4"/>
  <c r="W117" i="4"/>
  <c r="V117" i="4"/>
  <c r="U117" i="4"/>
  <c r="T117" i="4"/>
  <c r="S117" i="4"/>
  <c r="R117" i="4"/>
  <c r="Q117" i="4"/>
  <c r="P117" i="4"/>
  <c r="O117" i="4"/>
  <c r="N117" i="4"/>
  <c r="M117" i="4"/>
  <c r="L117" i="4"/>
  <c r="K117" i="4"/>
  <c r="J117" i="4"/>
  <c r="I117" i="4"/>
  <c r="H117" i="4"/>
  <c r="G117" i="4"/>
  <c r="F117" i="4"/>
  <c r="E117" i="4"/>
  <c r="D117" i="4"/>
  <c r="C117" i="4"/>
  <c r="AF116" i="4"/>
  <c r="AE116" i="4"/>
  <c r="AD116" i="4"/>
  <c r="AC116" i="4"/>
  <c r="AB116" i="4"/>
  <c r="AA116" i="4"/>
  <c r="Z116" i="4"/>
  <c r="Y116" i="4"/>
  <c r="X116" i="4"/>
  <c r="W116" i="4"/>
  <c r="V116" i="4"/>
  <c r="U116" i="4"/>
  <c r="T116" i="4"/>
  <c r="S116" i="4"/>
  <c r="R116" i="4"/>
  <c r="Q116" i="4"/>
  <c r="P116" i="4"/>
  <c r="O116" i="4"/>
  <c r="N116" i="4"/>
  <c r="M116" i="4"/>
  <c r="L116" i="4"/>
  <c r="K116" i="4"/>
  <c r="J116" i="4"/>
  <c r="I116" i="4"/>
  <c r="H116" i="4"/>
  <c r="G116" i="4"/>
  <c r="F116" i="4"/>
  <c r="E116" i="4"/>
  <c r="D116" i="4"/>
  <c r="C116" i="4"/>
  <c r="AF115" i="4"/>
  <c r="AE115" i="4"/>
  <c r="AD115" i="4"/>
  <c r="AC115" i="4"/>
  <c r="AB115" i="4"/>
  <c r="AA115" i="4"/>
  <c r="Z115" i="4"/>
  <c r="Y115" i="4"/>
  <c r="X115" i="4"/>
  <c r="W115" i="4"/>
  <c r="V115" i="4"/>
  <c r="U115" i="4"/>
  <c r="T115" i="4"/>
  <c r="S115" i="4"/>
  <c r="R115" i="4"/>
  <c r="Q115" i="4"/>
  <c r="P115" i="4"/>
  <c r="O115" i="4"/>
  <c r="N115" i="4"/>
  <c r="M115" i="4"/>
  <c r="L115" i="4"/>
  <c r="K115" i="4"/>
  <c r="J115" i="4"/>
  <c r="I115" i="4"/>
  <c r="H115" i="4"/>
  <c r="G115" i="4"/>
  <c r="F115" i="4"/>
  <c r="E115" i="4"/>
  <c r="D115" i="4"/>
  <c r="C115" i="4"/>
  <c r="AF114" i="4"/>
  <c r="AE114" i="4"/>
  <c r="AD114" i="4"/>
  <c r="AC114" i="4"/>
  <c r="AB114" i="4"/>
  <c r="AA114" i="4"/>
  <c r="Z114" i="4"/>
  <c r="Y114" i="4"/>
  <c r="X114" i="4"/>
  <c r="W114" i="4"/>
  <c r="V114" i="4"/>
  <c r="U114" i="4"/>
  <c r="T114" i="4"/>
  <c r="S114" i="4"/>
  <c r="R114" i="4"/>
  <c r="Q114" i="4"/>
  <c r="P114" i="4"/>
  <c r="O114" i="4"/>
  <c r="N114" i="4"/>
  <c r="M114" i="4"/>
  <c r="L114" i="4"/>
  <c r="K114" i="4"/>
  <c r="J114" i="4"/>
  <c r="I114" i="4"/>
  <c r="H114" i="4"/>
  <c r="G114" i="4"/>
  <c r="F114" i="4"/>
  <c r="E114" i="4"/>
  <c r="D114" i="4"/>
  <c r="C114" i="4"/>
  <c r="AF113" i="4"/>
  <c r="AE113" i="4"/>
  <c r="AD113" i="4"/>
  <c r="AC113" i="4"/>
  <c r="AB113" i="4"/>
  <c r="AA113" i="4"/>
  <c r="Z113" i="4"/>
  <c r="Y113" i="4"/>
  <c r="X113" i="4"/>
  <c r="W113" i="4"/>
  <c r="V113" i="4"/>
  <c r="U113" i="4"/>
  <c r="T113" i="4"/>
  <c r="S113" i="4"/>
  <c r="R113" i="4"/>
  <c r="Q113" i="4"/>
  <c r="P113" i="4"/>
  <c r="O113" i="4"/>
  <c r="N113" i="4"/>
  <c r="M113" i="4"/>
  <c r="L113" i="4"/>
  <c r="K113" i="4"/>
  <c r="J113" i="4"/>
  <c r="I113" i="4"/>
  <c r="H113" i="4"/>
  <c r="G113" i="4"/>
  <c r="F113" i="4"/>
  <c r="E113" i="4"/>
  <c r="D113" i="4"/>
  <c r="C113" i="4"/>
  <c r="AF112" i="4"/>
  <c r="AE112" i="4"/>
  <c r="AD112" i="4"/>
  <c r="AC112" i="4"/>
  <c r="AB112" i="4"/>
  <c r="AA112" i="4"/>
  <c r="Z112" i="4"/>
  <c r="Y112" i="4"/>
  <c r="X112" i="4"/>
  <c r="W112" i="4"/>
  <c r="V112" i="4"/>
  <c r="U112" i="4"/>
  <c r="T112" i="4"/>
  <c r="S112" i="4"/>
  <c r="R112" i="4"/>
  <c r="Q112" i="4"/>
  <c r="P112" i="4"/>
  <c r="O112" i="4"/>
  <c r="N112" i="4"/>
  <c r="M112" i="4"/>
  <c r="L112" i="4"/>
  <c r="K112" i="4"/>
  <c r="J112" i="4"/>
  <c r="I112" i="4"/>
  <c r="H112" i="4"/>
  <c r="G112" i="4"/>
  <c r="F112" i="4"/>
  <c r="E112" i="4"/>
  <c r="D112" i="4"/>
  <c r="C112" i="4"/>
  <c r="AF111" i="4"/>
  <c r="AE111" i="4"/>
  <c r="AD111" i="4"/>
  <c r="AC111" i="4"/>
  <c r="AB111" i="4"/>
  <c r="AA111" i="4"/>
  <c r="Z111" i="4"/>
  <c r="Y111" i="4"/>
  <c r="X111" i="4"/>
  <c r="W111" i="4"/>
  <c r="V111" i="4"/>
  <c r="U111" i="4"/>
  <c r="T111" i="4"/>
  <c r="S111" i="4"/>
  <c r="R111" i="4"/>
  <c r="Q111" i="4"/>
  <c r="P111" i="4"/>
  <c r="O111" i="4"/>
  <c r="N111" i="4"/>
  <c r="M111" i="4"/>
  <c r="L111" i="4"/>
  <c r="K111" i="4"/>
  <c r="J111" i="4"/>
  <c r="I111" i="4"/>
  <c r="H111" i="4"/>
  <c r="G111" i="4"/>
  <c r="F111" i="4"/>
  <c r="E111" i="4"/>
  <c r="D111" i="4"/>
  <c r="C111" i="4"/>
  <c r="AF110" i="4"/>
  <c r="AE110" i="4"/>
  <c r="AD110" i="4"/>
  <c r="AC110" i="4"/>
  <c r="AB110" i="4"/>
  <c r="AA110" i="4"/>
  <c r="Z110" i="4"/>
  <c r="Y110" i="4"/>
  <c r="X110" i="4"/>
  <c r="W110" i="4"/>
  <c r="V110" i="4"/>
  <c r="U110" i="4"/>
  <c r="T110" i="4"/>
  <c r="S110" i="4"/>
  <c r="R110" i="4"/>
  <c r="Q110" i="4"/>
  <c r="P110" i="4"/>
  <c r="O110" i="4"/>
  <c r="N110" i="4"/>
  <c r="M110" i="4"/>
  <c r="L110" i="4"/>
  <c r="K110" i="4"/>
  <c r="J110" i="4"/>
  <c r="I110" i="4"/>
  <c r="H110" i="4"/>
  <c r="G110" i="4"/>
  <c r="F110" i="4"/>
  <c r="E110" i="4"/>
  <c r="D110" i="4"/>
  <c r="C110" i="4"/>
  <c r="AF109" i="4"/>
  <c r="AE109" i="4"/>
  <c r="AD109" i="4"/>
  <c r="AC109" i="4"/>
  <c r="AB109" i="4"/>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AF108" i="4"/>
  <c r="AE108" i="4"/>
  <c r="AD108" i="4"/>
  <c r="AC108" i="4"/>
  <c r="AB108"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AF107" i="4"/>
  <c r="AE107" i="4"/>
  <c r="AD107" i="4"/>
  <c r="AC107" i="4"/>
  <c r="AB107" i="4"/>
  <c r="AA107" i="4"/>
  <c r="Z107" i="4"/>
  <c r="Y107" i="4"/>
  <c r="X107" i="4"/>
  <c r="W107" i="4"/>
  <c r="V107" i="4"/>
  <c r="U107" i="4"/>
  <c r="T107" i="4"/>
  <c r="S107" i="4"/>
  <c r="R107" i="4"/>
  <c r="Q107" i="4"/>
  <c r="P107" i="4"/>
  <c r="O107" i="4"/>
  <c r="N107" i="4"/>
  <c r="M107" i="4"/>
  <c r="L107" i="4"/>
  <c r="K107" i="4"/>
  <c r="J107" i="4"/>
  <c r="I107" i="4"/>
  <c r="H107" i="4"/>
  <c r="G107" i="4"/>
  <c r="F107" i="4"/>
  <c r="E107" i="4"/>
  <c r="D107" i="4"/>
  <c r="C107" i="4"/>
  <c r="AF106" i="4"/>
  <c r="AE106" i="4"/>
  <c r="AD106" i="4"/>
  <c r="AC106" i="4"/>
  <c r="AB106" i="4"/>
  <c r="AA106" i="4"/>
  <c r="Z106" i="4"/>
  <c r="Y106" i="4"/>
  <c r="X106" i="4"/>
  <c r="W106" i="4"/>
  <c r="V106" i="4"/>
  <c r="U106" i="4"/>
  <c r="T106" i="4"/>
  <c r="S106" i="4"/>
  <c r="R106" i="4"/>
  <c r="Q106" i="4"/>
  <c r="P106" i="4"/>
  <c r="O106" i="4"/>
  <c r="N106" i="4"/>
  <c r="M106" i="4"/>
  <c r="L106" i="4"/>
  <c r="K106" i="4"/>
  <c r="J106" i="4"/>
  <c r="I106" i="4"/>
  <c r="H106" i="4"/>
  <c r="G106" i="4"/>
  <c r="F106" i="4"/>
  <c r="E106" i="4"/>
  <c r="D106" i="4"/>
  <c r="C106" i="4"/>
  <c r="AF105" i="4"/>
  <c r="AE105" i="4"/>
  <c r="AD105" i="4"/>
  <c r="AC105" i="4"/>
  <c r="AB105" i="4"/>
  <c r="AA105" i="4"/>
  <c r="Z105" i="4"/>
  <c r="Y105" i="4"/>
  <c r="X105" i="4"/>
  <c r="W105" i="4"/>
  <c r="V105" i="4"/>
  <c r="U105" i="4"/>
  <c r="T105" i="4"/>
  <c r="S105" i="4"/>
  <c r="R105" i="4"/>
  <c r="Q105" i="4"/>
  <c r="P105" i="4"/>
  <c r="O105" i="4"/>
  <c r="N105" i="4"/>
  <c r="M105" i="4"/>
  <c r="L105" i="4"/>
  <c r="K105" i="4"/>
  <c r="J105" i="4"/>
  <c r="I105" i="4"/>
  <c r="H105" i="4"/>
  <c r="G105" i="4"/>
  <c r="F105" i="4"/>
  <c r="E105" i="4"/>
  <c r="D105" i="4"/>
  <c r="C105" i="4"/>
  <c r="AF104" i="4"/>
  <c r="AE104" i="4"/>
  <c r="AD104" i="4"/>
  <c r="AC104" i="4"/>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AF103" i="4"/>
  <c r="AE103" i="4"/>
  <c r="AD103" i="4"/>
  <c r="AC103" i="4"/>
  <c r="AB103" i="4"/>
  <c r="AA103" i="4"/>
  <c r="Z103" i="4"/>
  <c r="Y103" i="4"/>
  <c r="X103" i="4"/>
  <c r="W103" i="4"/>
  <c r="V103" i="4"/>
  <c r="U103" i="4"/>
  <c r="T103" i="4"/>
  <c r="S103" i="4"/>
  <c r="R103" i="4"/>
  <c r="Q103" i="4"/>
  <c r="P103" i="4"/>
  <c r="O103" i="4"/>
  <c r="N103" i="4"/>
  <c r="M103" i="4"/>
  <c r="L103" i="4"/>
  <c r="K103" i="4"/>
  <c r="J103" i="4"/>
  <c r="I103" i="4"/>
  <c r="H103" i="4"/>
  <c r="G103" i="4"/>
  <c r="F103" i="4"/>
  <c r="E103" i="4"/>
  <c r="D103" i="4"/>
  <c r="C103" i="4"/>
  <c r="AF102" i="4"/>
  <c r="AE102" i="4"/>
  <c r="AD102" i="4"/>
  <c r="AC102" i="4"/>
  <c r="AB102" i="4"/>
  <c r="AA102" i="4"/>
  <c r="Z102" i="4"/>
  <c r="Y102" i="4"/>
  <c r="X102" i="4"/>
  <c r="W102" i="4"/>
  <c r="V102" i="4"/>
  <c r="U102" i="4"/>
  <c r="T102" i="4"/>
  <c r="S102" i="4"/>
  <c r="R102" i="4"/>
  <c r="Q102" i="4"/>
  <c r="P102" i="4"/>
  <c r="O102" i="4"/>
  <c r="N102" i="4"/>
  <c r="M102" i="4"/>
  <c r="L102" i="4"/>
  <c r="K102" i="4"/>
  <c r="J102" i="4"/>
  <c r="I102" i="4"/>
  <c r="H102" i="4"/>
  <c r="G102" i="4"/>
  <c r="F102" i="4"/>
  <c r="E102" i="4"/>
  <c r="D102" i="4"/>
  <c r="C102" i="4"/>
  <c r="AF101" i="4"/>
  <c r="AE101" i="4"/>
  <c r="AD101" i="4"/>
  <c r="AC101" i="4"/>
  <c r="AB101" i="4"/>
  <c r="AA101" i="4"/>
  <c r="Z101" i="4"/>
  <c r="Y101" i="4"/>
  <c r="X101" i="4"/>
  <c r="W101" i="4"/>
  <c r="V101" i="4"/>
  <c r="U101" i="4"/>
  <c r="T101" i="4"/>
  <c r="S101" i="4"/>
  <c r="R101" i="4"/>
  <c r="Q101" i="4"/>
  <c r="P101" i="4"/>
  <c r="O101" i="4"/>
  <c r="N101" i="4"/>
  <c r="M101" i="4"/>
  <c r="L101" i="4"/>
  <c r="K101" i="4"/>
  <c r="J101" i="4"/>
  <c r="I101" i="4"/>
  <c r="H101" i="4"/>
  <c r="G101" i="4"/>
  <c r="F101" i="4"/>
  <c r="E101" i="4"/>
  <c r="D101" i="4"/>
  <c r="C101" i="4"/>
  <c r="AF100" i="4"/>
  <c r="AE100" i="4"/>
  <c r="AD100" i="4"/>
  <c r="AC100" i="4"/>
  <c r="AB100" i="4"/>
  <c r="AA100" i="4"/>
  <c r="Z100" i="4"/>
  <c r="Y100" i="4"/>
  <c r="X100" i="4"/>
  <c r="W100" i="4"/>
  <c r="V100" i="4"/>
  <c r="U100" i="4"/>
  <c r="T100" i="4"/>
  <c r="S100" i="4"/>
  <c r="R100" i="4"/>
  <c r="Q100" i="4"/>
  <c r="P100" i="4"/>
  <c r="O100" i="4"/>
  <c r="N100" i="4"/>
  <c r="M100" i="4"/>
  <c r="L100" i="4"/>
  <c r="K100" i="4"/>
  <c r="J100" i="4"/>
  <c r="I100" i="4"/>
  <c r="H100" i="4"/>
  <c r="G100" i="4"/>
  <c r="F100" i="4"/>
  <c r="E100" i="4"/>
  <c r="D100" i="4"/>
  <c r="C100" i="4"/>
  <c r="AF99" i="4"/>
  <c r="AE99" i="4"/>
  <c r="AD99" i="4"/>
  <c r="AC99" i="4"/>
  <c r="AB99" i="4"/>
  <c r="AA99" i="4"/>
  <c r="Z99" i="4"/>
  <c r="Y99" i="4"/>
  <c r="X99" i="4"/>
  <c r="W99" i="4"/>
  <c r="V99" i="4"/>
  <c r="U99" i="4"/>
  <c r="T99" i="4"/>
  <c r="S99" i="4"/>
  <c r="R99" i="4"/>
  <c r="Q99" i="4"/>
  <c r="P99" i="4"/>
  <c r="O99" i="4"/>
  <c r="N99" i="4"/>
  <c r="M99" i="4"/>
  <c r="L99" i="4"/>
  <c r="K99" i="4"/>
  <c r="J99" i="4"/>
  <c r="I99" i="4"/>
  <c r="H99" i="4"/>
  <c r="G99" i="4"/>
  <c r="F99" i="4"/>
  <c r="E99" i="4"/>
  <c r="D99" i="4"/>
  <c r="C99" i="4"/>
  <c r="AF98" i="4"/>
  <c r="AE98" i="4"/>
  <c r="AD98" i="4"/>
  <c r="AC98" i="4"/>
  <c r="AB98" i="4"/>
  <c r="AA98" i="4"/>
  <c r="Z98" i="4"/>
  <c r="Y98" i="4"/>
  <c r="X98" i="4"/>
  <c r="W98" i="4"/>
  <c r="V98" i="4"/>
  <c r="U98" i="4"/>
  <c r="T98" i="4"/>
  <c r="S98" i="4"/>
  <c r="R98" i="4"/>
  <c r="Q98" i="4"/>
  <c r="P98" i="4"/>
  <c r="O98" i="4"/>
  <c r="N98" i="4"/>
  <c r="M98" i="4"/>
  <c r="L98" i="4"/>
  <c r="K98" i="4"/>
  <c r="J98" i="4"/>
  <c r="I98" i="4"/>
  <c r="H98" i="4"/>
  <c r="G98" i="4"/>
  <c r="F98" i="4"/>
  <c r="E98" i="4"/>
  <c r="D98" i="4"/>
  <c r="C98" i="4"/>
  <c r="AF97" i="4"/>
  <c r="AE97" i="4"/>
  <c r="AD97" i="4"/>
  <c r="AC97" i="4"/>
  <c r="AB97" i="4"/>
  <c r="AA97" i="4"/>
  <c r="Z97" i="4"/>
  <c r="Y97" i="4"/>
  <c r="X97" i="4"/>
  <c r="W97" i="4"/>
  <c r="V97" i="4"/>
  <c r="U97" i="4"/>
  <c r="T97" i="4"/>
  <c r="S97" i="4"/>
  <c r="R97" i="4"/>
  <c r="Q97" i="4"/>
  <c r="P97" i="4"/>
  <c r="O97" i="4"/>
  <c r="N97" i="4"/>
  <c r="M97" i="4"/>
  <c r="L97" i="4"/>
  <c r="K97" i="4"/>
  <c r="J97" i="4"/>
  <c r="I97" i="4"/>
  <c r="H97" i="4"/>
  <c r="G97" i="4"/>
  <c r="F97" i="4"/>
  <c r="E97" i="4"/>
  <c r="D97" i="4"/>
  <c r="C97" i="4"/>
  <c r="AF96" i="4"/>
  <c r="AE96" i="4"/>
  <c r="AD96" i="4"/>
  <c r="AC96" i="4"/>
  <c r="AB96" i="4"/>
  <c r="AA96" i="4"/>
  <c r="Z96" i="4"/>
  <c r="Y96" i="4"/>
  <c r="X96" i="4"/>
  <c r="W96" i="4"/>
  <c r="V96" i="4"/>
  <c r="U96" i="4"/>
  <c r="T96" i="4"/>
  <c r="S96" i="4"/>
  <c r="R96" i="4"/>
  <c r="Q96" i="4"/>
  <c r="P96" i="4"/>
  <c r="O96" i="4"/>
  <c r="N96" i="4"/>
  <c r="M96" i="4"/>
  <c r="L96" i="4"/>
  <c r="K96" i="4"/>
  <c r="J96" i="4"/>
  <c r="I96" i="4"/>
  <c r="H96" i="4"/>
  <c r="G96" i="4"/>
  <c r="F96" i="4"/>
  <c r="E96" i="4"/>
  <c r="D96" i="4"/>
  <c r="C96" i="4"/>
  <c r="AF95" i="4"/>
  <c r="AE95" i="4"/>
  <c r="AD95" i="4"/>
  <c r="AC95" i="4"/>
  <c r="AB95" i="4"/>
  <c r="AA95" i="4"/>
  <c r="Z95" i="4"/>
  <c r="Y95" i="4"/>
  <c r="X95" i="4"/>
  <c r="W95" i="4"/>
  <c r="V95" i="4"/>
  <c r="U95" i="4"/>
  <c r="T95" i="4"/>
  <c r="S95" i="4"/>
  <c r="R95" i="4"/>
  <c r="Q95" i="4"/>
  <c r="P95" i="4"/>
  <c r="O95" i="4"/>
  <c r="N95" i="4"/>
  <c r="M95" i="4"/>
  <c r="L95" i="4"/>
  <c r="K95" i="4"/>
  <c r="J95" i="4"/>
  <c r="I95" i="4"/>
  <c r="H95" i="4"/>
  <c r="G95" i="4"/>
  <c r="F95" i="4"/>
  <c r="E95" i="4"/>
  <c r="D95" i="4"/>
  <c r="C95" i="4"/>
  <c r="AF94" i="4"/>
  <c r="AE94" i="4"/>
  <c r="AD94" i="4"/>
  <c r="AC94" i="4"/>
  <c r="AB94" i="4"/>
  <c r="AA94" i="4"/>
  <c r="Z94" i="4"/>
  <c r="Y94" i="4"/>
  <c r="X94" i="4"/>
  <c r="W94" i="4"/>
  <c r="V94" i="4"/>
  <c r="U94" i="4"/>
  <c r="T94" i="4"/>
  <c r="S94" i="4"/>
  <c r="R94" i="4"/>
  <c r="Q94" i="4"/>
  <c r="P94" i="4"/>
  <c r="O94" i="4"/>
  <c r="N94" i="4"/>
  <c r="M94" i="4"/>
  <c r="L94" i="4"/>
  <c r="K94" i="4"/>
  <c r="J94" i="4"/>
  <c r="I94" i="4"/>
  <c r="H94" i="4"/>
  <c r="G94" i="4"/>
  <c r="F94" i="4"/>
  <c r="E94" i="4"/>
  <c r="D94" i="4"/>
  <c r="C94" i="4"/>
  <c r="AF93" i="4"/>
  <c r="AE93" i="4"/>
  <c r="AD93" i="4"/>
  <c r="AC93" i="4"/>
  <c r="AB93" i="4"/>
  <c r="AA93" i="4"/>
  <c r="Z93" i="4"/>
  <c r="Y93" i="4"/>
  <c r="X93" i="4"/>
  <c r="W93" i="4"/>
  <c r="V93" i="4"/>
  <c r="U93" i="4"/>
  <c r="T93" i="4"/>
  <c r="S93" i="4"/>
  <c r="R93" i="4"/>
  <c r="Q93" i="4"/>
  <c r="P93" i="4"/>
  <c r="O93" i="4"/>
  <c r="N93" i="4"/>
  <c r="M93" i="4"/>
  <c r="L93" i="4"/>
  <c r="K93" i="4"/>
  <c r="J93" i="4"/>
  <c r="I93" i="4"/>
  <c r="H93" i="4"/>
  <c r="G93" i="4"/>
  <c r="F93" i="4"/>
  <c r="E93" i="4"/>
  <c r="D93" i="4"/>
  <c r="C93" i="4"/>
  <c r="AF92" i="4"/>
  <c r="AE92" i="4"/>
  <c r="AD92" i="4"/>
  <c r="AC92" i="4"/>
  <c r="AB92" i="4"/>
  <c r="AA92" i="4"/>
  <c r="Z92" i="4"/>
  <c r="Y92" i="4"/>
  <c r="X92" i="4"/>
  <c r="W92" i="4"/>
  <c r="V92" i="4"/>
  <c r="U92" i="4"/>
  <c r="T92" i="4"/>
  <c r="S92" i="4"/>
  <c r="R92" i="4"/>
  <c r="Q92" i="4"/>
  <c r="P92" i="4"/>
  <c r="O92" i="4"/>
  <c r="N92" i="4"/>
  <c r="M92" i="4"/>
  <c r="L92" i="4"/>
  <c r="K92" i="4"/>
  <c r="J92" i="4"/>
  <c r="I92" i="4"/>
  <c r="H92" i="4"/>
  <c r="G92" i="4"/>
  <c r="F92" i="4"/>
  <c r="E92" i="4"/>
  <c r="D92" i="4"/>
  <c r="C92" i="4"/>
  <c r="AF91" i="4"/>
  <c r="AE91" i="4"/>
  <c r="AD91" i="4"/>
  <c r="AC91" i="4"/>
  <c r="AB91" i="4"/>
  <c r="AA91" i="4"/>
  <c r="Z91" i="4"/>
  <c r="Y91" i="4"/>
  <c r="X91" i="4"/>
  <c r="W91" i="4"/>
  <c r="V91" i="4"/>
  <c r="U91" i="4"/>
  <c r="T91" i="4"/>
  <c r="S91" i="4"/>
  <c r="R91" i="4"/>
  <c r="Q91" i="4"/>
  <c r="P91" i="4"/>
  <c r="O91" i="4"/>
  <c r="N91" i="4"/>
  <c r="M91" i="4"/>
  <c r="L91" i="4"/>
  <c r="K91" i="4"/>
  <c r="J91" i="4"/>
  <c r="I91" i="4"/>
  <c r="H91" i="4"/>
  <c r="G91" i="4"/>
  <c r="F91" i="4"/>
  <c r="E91" i="4"/>
  <c r="D91" i="4"/>
  <c r="C91" i="4"/>
  <c r="AF90" i="4"/>
  <c r="AE90" i="4"/>
  <c r="AD90" i="4"/>
  <c r="AC90" i="4"/>
  <c r="AB90" i="4"/>
  <c r="AA90" i="4"/>
  <c r="Z90" i="4"/>
  <c r="Y90" i="4"/>
  <c r="X90" i="4"/>
  <c r="W90" i="4"/>
  <c r="V90" i="4"/>
  <c r="U90" i="4"/>
  <c r="T90" i="4"/>
  <c r="S90" i="4"/>
  <c r="R90" i="4"/>
  <c r="Q90" i="4"/>
  <c r="P90" i="4"/>
  <c r="O90" i="4"/>
  <c r="N90" i="4"/>
  <c r="M90" i="4"/>
  <c r="L90" i="4"/>
  <c r="K90" i="4"/>
  <c r="J90" i="4"/>
  <c r="I90" i="4"/>
  <c r="H90" i="4"/>
  <c r="G90" i="4"/>
  <c r="F90" i="4"/>
  <c r="E90" i="4"/>
  <c r="D90" i="4"/>
  <c r="C90" i="4"/>
  <c r="AF89" i="4"/>
  <c r="AE89" i="4"/>
  <c r="AD89" i="4"/>
  <c r="AC89" i="4"/>
  <c r="AB89" i="4"/>
  <c r="AA89" i="4"/>
  <c r="Z89" i="4"/>
  <c r="Y89" i="4"/>
  <c r="X89" i="4"/>
  <c r="W89" i="4"/>
  <c r="V89" i="4"/>
  <c r="U89" i="4"/>
  <c r="T89" i="4"/>
  <c r="S89" i="4"/>
  <c r="R89" i="4"/>
  <c r="Q89" i="4"/>
  <c r="P89" i="4"/>
  <c r="O89" i="4"/>
  <c r="N89" i="4"/>
  <c r="M89" i="4"/>
  <c r="L89" i="4"/>
  <c r="K89" i="4"/>
  <c r="J89" i="4"/>
  <c r="I89" i="4"/>
  <c r="H89" i="4"/>
  <c r="G89" i="4"/>
  <c r="F89" i="4"/>
  <c r="E89" i="4"/>
  <c r="D89" i="4"/>
  <c r="C89" i="4"/>
  <c r="AF88" i="4"/>
  <c r="AE88" i="4"/>
  <c r="AD88" i="4"/>
  <c r="AC88" i="4"/>
  <c r="AB88" i="4"/>
  <c r="AA88" i="4"/>
  <c r="Z88" i="4"/>
  <c r="Y88" i="4"/>
  <c r="X88" i="4"/>
  <c r="W88" i="4"/>
  <c r="V88" i="4"/>
  <c r="U88" i="4"/>
  <c r="T88" i="4"/>
  <c r="S88" i="4"/>
  <c r="R88" i="4"/>
  <c r="Q88" i="4"/>
  <c r="P88" i="4"/>
  <c r="O88" i="4"/>
  <c r="N88" i="4"/>
  <c r="M88" i="4"/>
  <c r="L88" i="4"/>
  <c r="K88" i="4"/>
  <c r="J88" i="4"/>
  <c r="I88" i="4"/>
  <c r="H88" i="4"/>
  <c r="G88" i="4"/>
  <c r="F88" i="4"/>
  <c r="E88" i="4"/>
  <c r="D88" i="4"/>
  <c r="C88"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E87" i="4"/>
  <c r="D87" i="4"/>
  <c r="C87" i="4"/>
  <c r="AF86" i="4"/>
  <c r="AE86" i="4"/>
  <c r="AD86" i="4"/>
  <c r="AC86" i="4"/>
  <c r="AB86" i="4"/>
  <c r="AA86" i="4"/>
  <c r="Z86" i="4"/>
  <c r="Y86" i="4"/>
  <c r="X86" i="4"/>
  <c r="W86" i="4"/>
  <c r="V86" i="4"/>
  <c r="U86" i="4"/>
  <c r="T86" i="4"/>
  <c r="S86" i="4"/>
  <c r="R86" i="4"/>
  <c r="Q86" i="4"/>
  <c r="P86" i="4"/>
  <c r="O86" i="4"/>
  <c r="N86" i="4"/>
  <c r="M86" i="4"/>
  <c r="L86" i="4"/>
  <c r="K86" i="4"/>
  <c r="J86" i="4"/>
  <c r="I86" i="4"/>
  <c r="H86" i="4"/>
  <c r="G86" i="4"/>
  <c r="F86" i="4"/>
  <c r="E86" i="4"/>
  <c r="D86" i="4"/>
  <c r="C86" i="4"/>
  <c r="AF85" i="4"/>
  <c r="AE85" i="4"/>
  <c r="AD85" i="4"/>
  <c r="AC85" i="4"/>
  <c r="AB85" i="4"/>
  <c r="AA85" i="4"/>
  <c r="Z85" i="4"/>
  <c r="Y85" i="4"/>
  <c r="X85" i="4"/>
  <c r="W85" i="4"/>
  <c r="V85" i="4"/>
  <c r="U85" i="4"/>
  <c r="T85" i="4"/>
  <c r="S85" i="4"/>
  <c r="R85" i="4"/>
  <c r="Q85" i="4"/>
  <c r="P85" i="4"/>
  <c r="O85" i="4"/>
  <c r="N85" i="4"/>
  <c r="M85" i="4"/>
  <c r="L85" i="4"/>
  <c r="K85" i="4"/>
  <c r="J85" i="4"/>
  <c r="I85" i="4"/>
  <c r="H85" i="4"/>
  <c r="G85" i="4"/>
  <c r="F85" i="4"/>
  <c r="E85" i="4"/>
  <c r="D85" i="4"/>
  <c r="C85" i="4"/>
  <c r="AF84" i="4"/>
  <c r="AE84" i="4"/>
  <c r="AD84" i="4"/>
  <c r="AC84" i="4"/>
  <c r="AB84" i="4"/>
  <c r="AA84" i="4"/>
  <c r="Z84" i="4"/>
  <c r="Y84" i="4"/>
  <c r="X84" i="4"/>
  <c r="W84" i="4"/>
  <c r="V84" i="4"/>
  <c r="U84" i="4"/>
  <c r="T84" i="4"/>
  <c r="S84" i="4"/>
  <c r="R84" i="4"/>
  <c r="Q84" i="4"/>
  <c r="P84" i="4"/>
  <c r="O84" i="4"/>
  <c r="N84" i="4"/>
  <c r="M84" i="4"/>
  <c r="L84" i="4"/>
  <c r="K84" i="4"/>
  <c r="J84" i="4"/>
  <c r="I84" i="4"/>
  <c r="H84" i="4"/>
  <c r="G84" i="4"/>
  <c r="F84" i="4"/>
  <c r="E84" i="4"/>
  <c r="D84" i="4"/>
  <c r="C84" i="4"/>
  <c r="AF83" i="4"/>
  <c r="AE83" i="4"/>
  <c r="AD83" i="4"/>
  <c r="AC83" i="4"/>
  <c r="AB83" i="4"/>
  <c r="AA83" i="4"/>
  <c r="Z83" i="4"/>
  <c r="Y83" i="4"/>
  <c r="X83" i="4"/>
  <c r="W83" i="4"/>
  <c r="V83" i="4"/>
  <c r="U83" i="4"/>
  <c r="T83" i="4"/>
  <c r="S83" i="4"/>
  <c r="R83" i="4"/>
  <c r="Q83" i="4"/>
  <c r="P83" i="4"/>
  <c r="O83" i="4"/>
  <c r="N83" i="4"/>
  <c r="M83" i="4"/>
  <c r="L83" i="4"/>
  <c r="K83" i="4"/>
  <c r="J83" i="4"/>
  <c r="I83" i="4"/>
  <c r="H83" i="4"/>
  <c r="G83" i="4"/>
  <c r="F83" i="4"/>
  <c r="E83" i="4"/>
  <c r="D83" i="4"/>
  <c r="C83" i="4"/>
  <c r="AF82" i="4"/>
  <c r="AE82" i="4"/>
  <c r="AD82" i="4"/>
  <c r="AC82" i="4"/>
  <c r="AB82" i="4"/>
  <c r="AA82" i="4"/>
  <c r="Z82" i="4"/>
  <c r="Y82" i="4"/>
  <c r="X82" i="4"/>
  <c r="W82" i="4"/>
  <c r="V82" i="4"/>
  <c r="U82" i="4"/>
  <c r="T82" i="4"/>
  <c r="S82" i="4"/>
  <c r="R82" i="4"/>
  <c r="Q82" i="4"/>
  <c r="P82" i="4"/>
  <c r="O82" i="4"/>
  <c r="N82" i="4"/>
  <c r="M82" i="4"/>
  <c r="L82" i="4"/>
  <c r="K82" i="4"/>
  <c r="J82" i="4"/>
  <c r="I82" i="4"/>
  <c r="H82" i="4"/>
  <c r="G82" i="4"/>
  <c r="F82" i="4"/>
  <c r="E82" i="4"/>
  <c r="D82" i="4"/>
  <c r="C82" i="4"/>
  <c r="AF81" i="4"/>
  <c r="AE81" i="4"/>
  <c r="AD81" i="4"/>
  <c r="AC81" i="4"/>
  <c r="AB81" i="4"/>
  <c r="AA81" i="4"/>
  <c r="Z81" i="4"/>
  <c r="Y81" i="4"/>
  <c r="X81" i="4"/>
  <c r="W81" i="4"/>
  <c r="V81" i="4"/>
  <c r="U81" i="4"/>
  <c r="T81" i="4"/>
  <c r="S81" i="4"/>
  <c r="R81" i="4"/>
  <c r="Q81" i="4"/>
  <c r="P81" i="4"/>
  <c r="O81" i="4"/>
  <c r="N81" i="4"/>
  <c r="M81" i="4"/>
  <c r="L81" i="4"/>
  <c r="K81" i="4"/>
  <c r="J81" i="4"/>
  <c r="I81" i="4"/>
  <c r="H81" i="4"/>
  <c r="G81" i="4"/>
  <c r="F81" i="4"/>
  <c r="E81" i="4"/>
  <c r="D81" i="4"/>
  <c r="C81" i="4"/>
  <c r="AF80" i="4"/>
  <c r="AE80" i="4"/>
  <c r="AD80" i="4"/>
  <c r="AC80" i="4"/>
  <c r="AB80" i="4"/>
  <c r="AA80" i="4"/>
  <c r="Z80" i="4"/>
  <c r="Y80" i="4"/>
  <c r="X80" i="4"/>
  <c r="W80" i="4"/>
  <c r="V80" i="4"/>
  <c r="U80" i="4"/>
  <c r="T80" i="4"/>
  <c r="S80" i="4"/>
  <c r="R80" i="4"/>
  <c r="Q80" i="4"/>
  <c r="P80" i="4"/>
  <c r="O80" i="4"/>
  <c r="N80" i="4"/>
  <c r="M80" i="4"/>
  <c r="L80" i="4"/>
  <c r="K80" i="4"/>
  <c r="J80" i="4"/>
  <c r="I80" i="4"/>
  <c r="H80" i="4"/>
  <c r="G80" i="4"/>
  <c r="F80" i="4"/>
  <c r="E80" i="4"/>
  <c r="D80" i="4"/>
  <c r="C80" i="4"/>
  <c r="AF79" i="4"/>
  <c r="AE79" i="4"/>
  <c r="AD79" i="4"/>
  <c r="AC79" i="4"/>
  <c r="AB79" i="4"/>
  <c r="AA79" i="4"/>
  <c r="Z79" i="4"/>
  <c r="Y79" i="4"/>
  <c r="X79" i="4"/>
  <c r="W79" i="4"/>
  <c r="V79" i="4"/>
  <c r="U79" i="4"/>
  <c r="T79" i="4"/>
  <c r="S79" i="4"/>
  <c r="R79" i="4"/>
  <c r="Q79" i="4"/>
  <c r="P79" i="4"/>
  <c r="O79" i="4"/>
  <c r="N79" i="4"/>
  <c r="M79" i="4"/>
  <c r="L79" i="4"/>
  <c r="K79" i="4"/>
  <c r="J79" i="4"/>
  <c r="I79" i="4"/>
  <c r="H79" i="4"/>
  <c r="G79" i="4"/>
  <c r="F79" i="4"/>
  <c r="E79" i="4"/>
  <c r="D79" i="4"/>
  <c r="C79" i="4"/>
  <c r="AF78" i="4"/>
  <c r="AE78" i="4"/>
  <c r="AD78" i="4"/>
  <c r="AC78" i="4"/>
  <c r="AB78" i="4"/>
  <c r="AA78" i="4"/>
  <c r="Z78" i="4"/>
  <c r="Y78" i="4"/>
  <c r="X78" i="4"/>
  <c r="W78" i="4"/>
  <c r="V78" i="4"/>
  <c r="U78" i="4"/>
  <c r="T78" i="4"/>
  <c r="S78" i="4"/>
  <c r="R78" i="4"/>
  <c r="Q78" i="4"/>
  <c r="P78" i="4"/>
  <c r="O78" i="4"/>
  <c r="N78" i="4"/>
  <c r="M78" i="4"/>
  <c r="L78" i="4"/>
  <c r="K78" i="4"/>
  <c r="J78" i="4"/>
  <c r="I78" i="4"/>
  <c r="H78" i="4"/>
  <c r="G78" i="4"/>
  <c r="F78" i="4"/>
  <c r="E78" i="4"/>
  <c r="D78" i="4"/>
  <c r="C78" i="4"/>
  <c r="AF77" i="4"/>
  <c r="AE77" i="4"/>
  <c r="AD77" i="4"/>
  <c r="AC77" i="4"/>
  <c r="AB77" i="4"/>
  <c r="AA77" i="4"/>
  <c r="Z77" i="4"/>
  <c r="Y77" i="4"/>
  <c r="X77" i="4"/>
  <c r="W77" i="4"/>
  <c r="V77" i="4"/>
  <c r="U77" i="4"/>
  <c r="T77" i="4"/>
  <c r="S77" i="4"/>
  <c r="R77" i="4"/>
  <c r="Q77" i="4"/>
  <c r="P77" i="4"/>
  <c r="O77" i="4"/>
  <c r="N77" i="4"/>
  <c r="M77" i="4"/>
  <c r="L77" i="4"/>
  <c r="K77" i="4"/>
  <c r="J77" i="4"/>
  <c r="I77" i="4"/>
  <c r="H77" i="4"/>
  <c r="G77" i="4"/>
  <c r="F77" i="4"/>
  <c r="E77" i="4"/>
  <c r="D77" i="4"/>
  <c r="C77" i="4"/>
  <c r="AF76" i="4"/>
  <c r="AE76" i="4"/>
  <c r="AD76" i="4"/>
  <c r="AC76" i="4"/>
  <c r="AB76" i="4"/>
  <c r="AA76" i="4"/>
  <c r="Z76" i="4"/>
  <c r="Y76" i="4"/>
  <c r="X76" i="4"/>
  <c r="W76" i="4"/>
  <c r="V76" i="4"/>
  <c r="U76" i="4"/>
  <c r="T76" i="4"/>
  <c r="S76" i="4"/>
  <c r="R76" i="4"/>
  <c r="Q76" i="4"/>
  <c r="P76" i="4"/>
  <c r="O76" i="4"/>
  <c r="N76" i="4"/>
  <c r="M76" i="4"/>
  <c r="L76" i="4"/>
  <c r="K76" i="4"/>
  <c r="J76" i="4"/>
  <c r="I76" i="4"/>
  <c r="H76" i="4"/>
  <c r="G76" i="4"/>
  <c r="F76" i="4"/>
  <c r="E76" i="4"/>
  <c r="D76" i="4"/>
  <c r="C76" i="4"/>
  <c r="AF75" i="4"/>
  <c r="AE75" i="4"/>
  <c r="AD75" i="4"/>
  <c r="AC75" i="4"/>
  <c r="AB75" i="4"/>
  <c r="AA75" i="4"/>
  <c r="Z75" i="4"/>
  <c r="Y75" i="4"/>
  <c r="X75" i="4"/>
  <c r="W75" i="4"/>
  <c r="V75" i="4"/>
  <c r="U75" i="4"/>
  <c r="T75" i="4"/>
  <c r="S75" i="4"/>
  <c r="R75" i="4"/>
  <c r="Q75" i="4"/>
  <c r="P75" i="4"/>
  <c r="O75" i="4"/>
  <c r="N75" i="4"/>
  <c r="M75" i="4"/>
  <c r="L75" i="4"/>
  <c r="K75" i="4"/>
  <c r="J75" i="4"/>
  <c r="I75" i="4"/>
  <c r="H75" i="4"/>
  <c r="G75" i="4"/>
  <c r="F75" i="4"/>
  <c r="E75" i="4"/>
  <c r="D75" i="4"/>
  <c r="C75" i="4"/>
  <c r="AF74" i="4"/>
  <c r="AE74" i="4"/>
  <c r="AD74" i="4"/>
  <c r="AC74" i="4"/>
  <c r="AB74" i="4"/>
  <c r="AA74" i="4"/>
  <c r="Z74" i="4"/>
  <c r="Y74" i="4"/>
  <c r="X74" i="4"/>
  <c r="W74" i="4"/>
  <c r="V74" i="4"/>
  <c r="U74" i="4"/>
  <c r="T74" i="4"/>
  <c r="S74" i="4"/>
  <c r="R74" i="4"/>
  <c r="Q74" i="4"/>
  <c r="P74" i="4"/>
  <c r="O74" i="4"/>
  <c r="N74" i="4"/>
  <c r="M74" i="4"/>
  <c r="L74" i="4"/>
  <c r="K74" i="4"/>
  <c r="J74" i="4"/>
  <c r="I74" i="4"/>
  <c r="H74" i="4"/>
  <c r="G74" i="4"/>
  <c r="F74" i="4"/>
  <c r="E74" i="4"/>
  <c r="D74" i="4"/>
  <c r="C74" i="4"/>
  <c r="AF73" i="4"/>
  <c r="AE73" i="4"/>
  <c r="AD73" i="4"/>
  <c r="AC73" i="4"/>
  <c r="AB73" i="4"/>
  <c r="AA73" i="4"/>
  <c r="Z73" i="4"/>
  <c r="Y73" i="4"/>
  <c r="X73" i="4"/>
  <c r="W73" i="4"/>
  <c r="V73" i="4"/>
  <c r="U73" i="4"/>
  <c r="T73" i="4"/>
  <c r="S73" i="4"/>
  <c r="R73" i="4"/>
  <c r="Q73" i="4"/>
  <c r="P73" i="4"/>
  <c r="O73" i="4"/>
  <c r="N73" i="4"/>
  <c r="M73" i="4"/>
  <c r="L73" i="4"/>
  <c r="K73" i="4"/>
  <c r="J73" i="4"/>
  <c r="I73" i="4"/>
  <c r="H73" i="4"/>
  <c r="G73" i="4"/>
  <c r="F73" i="4"/>
  <c r="E73" i="4"/>
  <c r="D73" i="4"/>
  <c r="C73" i="4"/>
  <c r="AF72" i="4"/>
  <c r="AE72" i="4"/>
  <c r="AD72" i="4"/>
  <c r="AC72" i="4"/>
  <c r="AB72" i="4"/>
  <c r="AA72" i="4"/>
  <c r="Z72" i="4"/>
  <c r="Y72" i="4"/>
  <c r="X72" i="4"/>
  <c r="W72" i="4"/>
  <c r="V72" i="4"/>
  <c r="U72" i="4"/>
  <c r="T72" i="4"/>
  <c r="S72" i="4"/>
  <c r="R72" i="4"/>
  <c r="Q72" i="4"/>
  <c r="P72" i="4"/>
  <c r="O72" i="4"/>
  <c r="N72" i="4"/>
  <c r="M72" i="4"/>
  <c r="L72" i="4"/>
  <c r="K72" i="4"/>
  <c r="J72" i="4"/>
  <c r="I72" i="4"/>
  <c r="H72" i="4"/>
  <c r="G72" i="4"/>
  <c r="F72" i="4"/>
  <c r="E72" i="4"/>
  <c r="D72" i="4"/>
  <c r="C72" i="4"/>
  <c r="AF71" i="4"/>
  <c r="AE71" i="4"/>
  <c r="AD71" i="4"/>
  <c r="AC71" i="4"/>
  <c r="AB71" i="4"/>
  <c r="AA71" i="4"/>
  <c r="Z71" i="4"/>
  <c r="Y71" i="4"/>
  <c r="X71" i="4"/>
  <c r="W71" i="4"/>
  <c r="V71" i="4"/>
  <c r="U71" i="4"/>
  <c r="T71" i="4"/>
  <c r="S71" i="4"/>
  <c r="R71" i="4"/>
  <c r="Q71" i="4"/>
  <c r="P71" i="4"/>
  <c r="O71" i="4"/>
  <c r="N71" i="4"/>
  <c r="M71" i="4"/>
  <c r="L71" i="4"/>
  <c r="K71" i="4"/>
  <c r="J71" i="4"/>
  <c r="I71" i="4"/>
  <c r="H71" i="4"/>
  <c r="G71" i="4"/>
  <c r="F71" i="4"/>
  <c r="E71" i="4"/>
  <c r="D71" i="4"/>
  <c r="C71"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E1" i="4" l="1"/>
  <c r="I1" i="4"/>
  <c r="M1" i="4"/>
  <c r="AC1" i="4"/>
  <c r="AF1" i="4"/>
  <c r="F1" i="4"/>
  <c r="J1" i="4"/>
  <c r="N1" i="4"/>
  <c r="R1" i="4"/>
  <c r="Z1" i="4"/>
  <c r="AD1" i="4"/>
  <c r="G1" i="4"/>
  <c r="O1" i="4"/>
  <c r="W1" i="4"/>
  <c r="B1" i="4"/>
  <c r="AE1" i="4"/>
  <c r="A1" i="4"/>
  <c r="D1" i="4"/>
  <c r="H1" i="4"/>
  <c r="L1" i="4"/>
  <c r="P1" i="4"/>
  <c r="T1" i="4"/>
  <c r="X1" i="4"/>
  <c r="AB1" i="4"/>
  <c r="V1" i="4"/>
  <c r="Q1" i="4"/>
  <c r="Y1" i="4"/>
  <c r="K1" i="4"/>
  <c r="S1" i="4"/>
  <c r="AA1" i="4"/>
  <c r="U1" i="4"/>
  <c r="C1" i="4"/>
  <c r="R2" i="1"/>
  <c r="B338" i="1" l="1"/>
  <c r="A338" i="1"/>
  <c r="B337" i="1"/>
  <c r="A337" i="1"/>
  <c r="B336" i="1"/>
  <c r="A336" i="1"/>
  <c r="B335" i="1"/>
  <c r="A335" i="1"/>
  <c r="B334" i="1"/>
  <c r="A334" i="1"/>
  <c r="B333" i="1"/>
  <c r="A333" i="1"/>
  <c r="B332" i="1"/>
  <c r="A332" i="1"/>
  <c r="B331" i="1"/>
  <c r="A331" i="1"/>
  <c r="B330" i="1"/>
  <c r="A330" i="1"/>
  <c r="B329" i="1"/>
  <c r="A329" i="1"/>
  <c r="B328" i="1"/>
  <c r="A328" i="1"/>
  <c r="B327" i="1"/>
  <c r="A327" i="1"/>
  <c r="B326" i="1"/>
  <c r="A326" i="1"/>
  <c r="B325" i="1"/>
  <c r="A325" i="1"/>
  <c r="B324" i="1"/>
  <c r="A324" i="1"/>
  <c r="B323" i="1"/>
  <c r="A323" i="1"/>
  <c r="B322" i="1"/>
  <c r="A322" i="1"/>
  <c r="B321" i="1"/>
  <c r="A321" i="1"/>
  <c r="B320" i="1"/>
  <c r="A320" i="1"/>
  <c r="B319" i="1"/>
  <c r="A319" i="1"/>
  <c r="B318" i="1"/>
  <c r="A318" i="1"/>
  <c r="B317" i="1"/>
  <c r="A317" i="1"/>
  <c r="B316" i="1"/>
  <c r="A316" i="1"/>
  <c r="B315" i="1"/>
  <c r="A315" i="1"/>
  <c r="B314" i="1"/>
  <c r="A314" i="1"/>
  <c r="B313" i="1"/>
  <c r="A313" i="1"/>
  <c r="B312" i="1"/>
  <c r="A312" i="1"/>
  <c r="B311" i="1"/>
  <c r="A311" i="1"/>
  <c r="B310" i="1"/>
  <c r="A310" i="1"/>
  <c r="B309" i="1"/>
  <c r="A309" i="1"/>
  <c r="B308" i="1"/>
  <c r="A308" i="1"/>
  <c r="B307" i="1"/>
  <c r="A307" i="1"/>
  <c r="B306" i="1"/>
  <c r="A306" i="1"/>
  <c r="B305" i="1"/>
  <c r="A305" i="1"/>
  <c r="B304" i="1"/>
  <c r="A304" i="1"/>
  <c r="B303" i="1"/>
  <c r="A303" i="1"/>
  <c r="B302" i="1"/>
  <c r="A302" i="1"/>
  <c r="B301" i="1"/>
  <c r="A301" i="1"/>
  <c r="B300" i="1"/>
  <c r="A300" i="1"/>
  <c r="B299" i="1"/>
  <c r="A299" i="1"/>
  <c r="B298" i="1"/>
  <c r="A298" i="1"/>
  <c r="B297" i="1"/>
  <c r="A297" i="1"/>
  <c r="B296" i="1"/>
  <c r="A296" i="1"/>
  <c r="B295" i="1"/>
  <c r="A295" i="1"/>
  <c r="B294" i="1"/>
  <c r="A294" i="1"/>
  <c r="B293" i="1"/>
  <c r="A293" i="1"/>
  <c r="B292" i="1"/>
  <c r="A292" i="1"/>
  <c r="B291" i="1"/>
  <c r="A291" i="1"/>
  <c r="B290" i="1"/>
  <c r="A290" i="1"/>
  <c r="B289" i="1"/>
  <c r="A289" i="1"/>
  <c r="B288" i="1"/>
  <c r="A288" i="1"/>
  <c r="B287" i="1"/>
  <c r="A287" i="1"/>
  <c r="B286" i="1"/>
  <c r="A286" i="1"/>
  <c r="B285" i="1"/>
  <c r="A285" i="1"/>
  <c r="B284" i="1"/>
  <c r="A284" i="1"/>
  <c r="B283" i="1"/>
  <c r="A283" i="1"/>
  <c r="B282" i="1"/>
  <c r="A282" i="1"/>
  <c r="B281" i="1"/>
  <c r="A281" i="1"/>
  <c r="B280" i="1"/>
  <c r="A280" i="1"/>
  <c r="B279" i="1"/>
  <c r="A279" i="1"/>
  <c r="B278" i="1"/>
  <c r="A278" i="1"/>
  <c r="B277" i="1"/>
  <c r="A277" i="1"/>
  <c r="B276" i="1"/>
  <c r="A276" i="1"/>
  <c r="B275" i="1"/>
  <c r="A275" i="1"/>
  <c r="B274" i="1"/>
  <c r="A274" i="1"/>
  <c r="B273" i="1"/>
  <c r="A273" i="1"/>
  <c r="B272" i="1"/>
  <c r="A272" i="1"/>
  <c r="B271" i="1"/>
  <c r="A271" i="1"/>
  <c r="B270" i="1"/>
  <c r="A270" i="1"/>
  <c r="B269" i="1"/>
  <c r="A269" i="1"/>
  <c r="B268" i="1"/>
  <c r="A268" i="1"/>
  <c r="B267" i="1"/>
  <c r="A267" i="1"/>
  <c r="B266" i="1"/>
  <c r="A266" i="1"/>
  <c r="B265" i="1"/>
  <c r="A265" i="1"/>
  <c r="B264" i="1"/>
  <c r="A264" i="1"/>
  <c r="B263" i="1"/>
  <c r="A263" i="1"/>
  <c r="B262" i="1"/>
  <c r="A262" i="1"/>
  <c r="B261" i="1"/>
  <c r="A261" i="1"/>
  <c r="B260" i="1"/>
  <c r="A260" i="1"/>
  <c r="B259" i="1"/>
  <c r="A259" i="1"/>
  <c r="B258" i="1"/>
  <c r="A258" i="1"/>
  <c r="B257" i="1"/>
  <c r="A257" i="1"/>
  <c r="B256" i="1"/>
  <c r="A256" i="1"/>
  <c r="B255" i="1"/>
  <c r="A255" i="1"/>
  <c r="B254" i="1"/>
  <c r="A254" i="1"/>
  <c r="B253" i="1"/>
  <c r="A253" i="1"/>
  <c r="B252" i="1"/>
  <c r="A252" i="1"/>
  <c r="B251" i="1"/>
  <c r="A251" i="1"/>
  <c r="B250" i="1"/>
  <c r="A250" i="1"/>
  <c r="B249" i="1"/>
  <c r="A249" i="1"/>
  <c r="B248" i="1"/>
  <c r="A248" i="1"/>
  <c r="B247" i="1"/>
  <c r="A247" i="1"/>
  <c r="B246" i="1"/>
  <c r="A246" i="1"/>
  <c r="B245" i="1"/>
  <c r="A245" i="1"/>
  <c r="B244" i="1"/>
  <c r="A244" i="1"/>
  <c r="B243" i="1"/>
  <c r="A243" i="1"/>
  <c r="B242" i="1"/>
  <c r="A242" i="1"/>
  <c r="B241" i="1"/>
  <c r="A241" i="1"/>
  <c r="B240" i="1"/>
  <c r="A240" i="1"/>
  <c r="B239" i="1"/>
  <c r="A239" i="1"/>
  <c r="B238" i="1"/>
  <c r="A238" i="1"/>
  <c r="B237" i="1"/>
  <c r="A237" i="1"/>
  <c r="B236" i="1"/>
  <c r="A236" i="1"/>
  <c r="B235" i="1"/>
  <c r="A235" i="1"/>
  <c r="B234" i="1"/>
  <c r="A234" i="1"/>
  <c r="B233" i="1"/>
  <c r="A233" i="1"/>
  <c r="B232" i="1"/>
  <c r="A232" i="1"/>
  <c r="B231" i="1"/>
  <c r="A231" i="1"/>
  <c r="B230" i="1"/>
  <c r="A230" i="1"/>
  <c r="B229" i="1"/>
  <c r="A229" i="1"/>
  <c r="B228" i="1"/>
  <c r="A228" i="1"/>
  <c r="B227" i="1"/>
  <c r="A227" i="1"/>
  <c r="B226" i="1"/>
  <c r="A226" i="1"/>
  <c r="B225" i="1"/>
  <c r="A225" i="1"/>
  <c r="B224" i="1"/>
  <c r="A224" i="1"/>
  <c r="B223" i="1"/>
  <c r="A223" i="1"/>
  <c r="B222" i="1"/>
  <c r="A222" i="1"/>
  <c r="B221" i="1"/>
  <c r="A221" i="1"/>
  <c r="B220" i="1"/>
  <c r="A220" i="1"/>
  <c r="B219" i="1"/>
  <c r="A219" i="1"/>
  <c r="B218" i="1"/>
  <c r="A218" i="1"/>
  <c r="B217" i="1"/>
  <c r="A217" i="1"/>
  <c r="B216" i="1"/>
  <c r="A216" i="1"/>
  <c r="B215" i="1"/>
  <c r="A215" i="1"/>
  <c r="B214" i="1"/>
  <c r="A214" i="1"/>
  <c r="B213" i="1"/>
  <c r="A213" i="1"/>
  <c r="B212" i="1"/>
  <c r="A212" i="1"/>
  <c r="B211" i="1"/>
  <c r="A211" i="1"/>
  <c r="B210" i="1"/>
  <c r="A210" i="1"/>
  <c r="B209" i="1"/>
  <c r="A209" i="1"/>
  <c r="B208" i="1"/>
  <c r="A208" i="1"/>
  <c r="B207" i="1"/>
  <c r="A207" i="1"/>
  <c r="B206" i="1"/>
  <c r="A206" i="1"/>
  <c r="B205" i="1"/>
  <c r="A205" i="1"/>
  <c r="B204" i="1"/>
  <c r="A204" i="1"/>
  <c r="B203" i="1"/>
  <c r="A203" i="1"/>
  <c r="B202" i="1"/>
  <c r="A202" i="1"/>
  <c r="B201" i="1"/>
  <c r="A201" i="1"/>
  <c r="B200" i="1"/>
  <c r="A200" i="1"/>
  <c r="B199" i="1"/>
  <c r="A199" i="1"/>
  <c r="B198" i="1"/>
  <c r="A198" i="1"/>
  <c r="B197" i="1"/>
  <c r="A197" i="1"/>
  <c r="B196" i="1"/>
  <c r="A196" i="1"/>
  <c r="B195" i="1"/>
  <c r="A195" i="1"/>
  <c r="B194" i="1"/>
  <c r="A194" i="1"/>
  <c r="B193" i="1"/>
  <c r="A193" i="1"/>
  <c r="B192" i="1"/>
  <c r="A192" i="1"/>
  <c r="B191" i="1"/>
  <c r="A191" i="1"/>
  <c r="B190" i="1"/>
  <c r="A190" i="1"/>
  <c r="B189" i="1"/>
  <c r="A189" i="1"/>
  <c r="B188" i="1"/>
  <c r="A188" i="1"/>
  <c r="B187" i="1"/>
  <c r="A187" i="1"/>
  <c r="B186" i="1"/>
  <c r="A186" i="1"/>
  <c r="B185" i="1"/>
  <c r="A185" i="1"/>
  <c r="B184" i="1"/>
  <c r="A184" i="1"/>
  <c r="B183" i="1"/>
  <c r="A183" i="1"/>
  <c r="B182" i="1"/>
  <c r="A182" i="1"/>
  <c r="B181" i="1"/>
  <c r="A181" i="1"/>
  <c r="B180" i="1"/>
  <c r="A180" i="1"/>
  <c r="B179" i="1"/>
  <c r="A179" i="1"/>
  <c r="B178" i="1"/>
  <c r="A178" i="1"/>
  <c r="B177" i="1"/>
  <c r="A177" i="1"/>
  <c r="B176" i="1"/>
  <c r="A176" i="1"/>
  <c r="B175" i="1"/>
  <c r="A175" i="1"/>
  <c r="B174" i="1"/>
  <c r="A174" i="1"/>
  <c r="B173" i="1"/>
  <c r="A173" i="1"/>
  <c r="B172" i="1"/>
  <c r="A172" i="1"/>
  <c r="B171" i="1"/>
  <c r="A171" i="1"/>
  <c r="B170" i="1"/>
  <c r="A170" i="1"/>
  <c r="B169" i="1"/>
  <c r="A169" i="1"/>
  <c r="B168" i="1"/>
  <c r="A168" i="1"/>
  <c r="B167" i="1"/>
  <c r="A167" i="1"/>
  <c r="B166" i="1"/>
  <c r="A166" i="1"/>
  <c r="B165" i="1"/>
  <c r="A165" i="1"/>
  <c r="B164" i="1"/>
  <c r="A164" i="1"/>
  <c r="B163" i="1"/>
  <c r="A163" i="1"/>
  <c r="B162" i="1"/>
  <c r="A162" i="1"/>
  <c r="B161" i="1"/>
  <c r="A161" i="1"/>
  <c r="B160" i="1"/>
  <c r="A160" i="1"/>
  <c r="B159" i="1"/>
  <c r="A159" i="1"/>
  <c r="B158" i="1"/>
  <c r="A158" i="1"/>
  <c r="B157" i="1"/>
  <c r="A157" i="1"/>
  <c r="B156" i="1"/>
  <c r="A156" i="1"/>
  <c r="B155" i="1"/>
  <c r="A155" i="1"/>
  <c r="B154" i="1"/>
  <c r="A154" i="1"/>
  <c r="B153" i="1"/>
  <c r="A153" i="1"/>
  <c r="B152" i="1"/>
  <c r="A152" i="1"/>
  <c r="B151" i="1"/>
  <c r="A151" i="1"/>
  <c r="B150" i="1"/>
  <c r="A150" i="1"/>
  <c r="B149" i="1"/>
  <c r="A149" i="1"/>
  <c r="B148" i="1"/>
  <c r="A148" i="1"/>
  <c r="B147" i="1"/>
  <c r="A147" i="1"/>
  <c r="B146" i="1"/>
  <c r="A146" i="1"/>
  <c r="B145" i="1"/>
  <c r="A145" i="1"/>
  <c r="B144" i="1"/>
  <c r="A144" i="1"/>
  <c r="B143" i="1"/>
  <c r="A143" i="1"/>
  <c r="B142" i="1"/>
  <c r="A142" i="1"/>
  <c r="B141" i="1"/>
  <c r="A141" i="1"/>
  <c r="B140" i="1"/>
  <c r="A140" i="1"/>
  <c r="B139" i="1"/>
  <c r="A139" i="1"/>
  <c r="B138" i="1"/>
  <c r="A138" i="1"/>
  <c r="B137" i="1"/>
  <c r="A137" i="1"/>
  <c r="B136" i="1"/>
  <c r="A136" i="1"/>
  <c r="B135" i="1"/>
  <c r="A135" i="1"/>
  <c r="B134" i="1"/>
  <c r="A134" i="1"/>
  <c r="B133" i="1"/>
  <c r="A133" i="1"/>
  <c r="B132" i="1"/>
  <c r="A132" i="1"/>
  <c r="B131" i="1"/>
  <c r="A131" i="1"/>
  <c r="B130" i="1"/>
  <c r="A130" i="1"/>
  <c r="B129" i="1"/>
  <c r="A129" i="1"/>
  <c r="B128" i="1"/>
  <c r="A128" i="1"/>
  <c r="B127" i="1"/>
  <c r="A127" i="1"/>
  <c r="B126" i="1"/>
  <c r="A126" i="1"/>
  <c r="B125" i="1"/>
  <c r="A125" i="1"/>
  <c r="B124" i="1"/>
  <c r="A124" i="1"/>
  <c r="B123" i="1"/>
  <c r="A123" i="1"/>
  <c r="B122" i="1"/>
  <c r="A122" i="1"/>
  <c r="B121" i="1"/>
  <c r="A121" i="1"/>
  <c r="B120" i="1"/>
  <c r="A120" i="1"/>
  <c r="B119" i="1"/>
  <c r="A119" i="1"/>
  <c r="B118" i="1"/>
  <c r="A118" i="1"/>
  <c r="B117" i="1"/>
  <c r="A117" i="1"/>
  <c r="B116" i="1"/>
  <c r="A116" i="1"/>
  <c r="B115" i="1"/>
  <c r="A115" i="1"/>
  <c r="B114" i="1"/>
  <c r="A114" i="1"/>
  <c r="B113" i="1"/>
  <c r="A113" i="1"/>
  <c r="B112" i="1"/>
  <c r="A112" i="1"/>
  <c r="B111" i="1"/>
  <c r="A111" i="1"/>
  <c r="B110" i="1"/>
  <c r="A110" i="1"/>
  <c r="B109" i="1"/>
  <c r="A109" i="1"/>
  <c r="B108" i="1"/>
  <c r="A108" i="1"/>
  <c r="B107" i="1"/>
  <c r="A107" i="1"/>
  <c r="B106" i="1"/>
  <c r="A106" i="1"/>
  <c r="B105" i="1"/>
  <c r="A105" i="1"/>
  <c r="B104" i="1"/>
  <c r="A104" i="1"/>
  <c r="B103" i="1"/>
  <c r="A103" i="1"/>
  <c r="B102" i="1"/>
  <c r="A102" i="1"/>
  <c r="B101" i="1"/>
  <c r="A101" i="1"/>
  <c r="B100" i="1"/>
  <c r="A100" i="1"/>
  <c r="B99" i="1"/>
  <c r="A99" i="1"/>
  <c r="B98" i="1"/>
  <c r="A98" i="1"/>
  <c r="B97" i="1"/>
  <c r="A97" i="1"/>
  <c r="B96" i="1"/>
  <c r="A96" i="1"/>
  <c r="B95" i="1"/>
  <c r="A95" i="1"/>
  <c r="B94" i="1"/>
  <c r="A94" i="1"/>
  <c r="B93" i="1"/>
  <c r="A93" i="1"/>
  <c r="B92" i="1"/>
  <c r="A92" i="1"/>
  <c r="B91" i="1"/>
  <c r="A91" i="1"/>
  <c r="B90" i="1"/>
  <c r="A90" i="1"/>
  <c r="B89" i="1"/>
  <c r="A89" i="1"/>
  <c r="B88" i="1"/>
  <c r="A88" i="1"/>
  <c r="B87" i="1"/>
  <c r="A87" i="1"/>
  <c r="B86" i="1"/>
  <c r="A86" i="1"/>
  <c r="B85" i="1"/>
  <c r="A85" i="1"/>
  <c r="B84" i="1"/>
  <c r="A84" i="1"/>
  <c r="B83" i="1"/>
  <c r="A83" i="1"/>
  <c r="B82" i="1"/>
  <c r="A82" i="1"/>
  <c r="B81" i="1"/>
  <c r="A81" i="1"/>
  <c r="B80" i="1"/>
  <c r="A80" i="1"/>
  <c r="B79" i="1"/>
  <c r="A79" i="1"/>
  <c r="B78" i="1"/>
  <c r="A78" i="1"/>
  <c r="B77" i="1"/>
  <c r="A77" i="1"/>
  <c r="B76" i="1"/>
  <c r="A76" i="1"/>
  <c r="B75" i="1"/>
  <c r="A75" i="1"/>
  <c r="B74" i="1"/>
  <c r="A74" i="1"/>
  <c r="B73" i="1"/>
  <c r="A73" i="1"/>
  <c r="B72" i="1"/>
  <c r="A72" i="1"/>
  <c r="B71" i="1"/>
  <c r="A71" i="1"/>
  <c r="B70" i="1"/>
  <c r="A70" i="1"/>
  <c r="B69" i="1"/>
  <c r="A69" i="1"/>
  <c r="B68" i="1"/>
  <c r="A68" i="1"/>
  <c r="B67" i="1"/>
  <c r="A67" i="1"/>
  <c r="B66" i="1"/>
  <c r="A66" i="1"/>
  <c r="B65" i="1"/>
  <c r="A65" i="1"/>
  <c r="B64" i="1"/>
  <c r="A64" i="1"/>
  <c r="B63" i="1"/>
  <c r="A63" i="1"/>
  <c r="B62" i="1"/>
  <c r="A62" i="1"/>
  <c r="B61" i="1"/>
  <c r="A61" i="1"/>
  <c r="B60" i="1"/>
  <c r="A60" i="1"/>
  <c r="B59" i="1"/>
  <c r="A59" i="1"/>
  <c r="B58" i="1"/>
  <c r="A58" i="1"/>
  <c r="B57" i="1"/>
  <c r="A57" i="1"/>
  <c r="B56" i="1"/>
  <c r="A56" i="1"/>
  <c r="B55" i="1"/>
  <c r="A55" i="1"/>
  <c r="B54" i="1"/>
  <c r="A54" i="1"/>
  <c r="B53" i="1"/>
  <c r="A53" i="1"/>
  <c r="B52" i="1"/>
  <c r="A52" i="1"/>
  <c r="B51" i="1"/>
  <c r="A51" i="1"/>
  <c r="B50" i="1"/>
  <c r="A50" i="1"/>
  <c r="B49" i="1"/>
  <c r="A49" i="1"/>
  <c r="B48" i="1"/>
  <c r="A48" i="1"/>
  <c r="B47" i="1"/>
  <c r="A47" i="1"/>
  <c r="B46" i="1"/>
  <c r="A46" i="1"/>
  <c r="B45" i="1"/>
  <c r="A45" i="1"/>
  <c r="B44" i="1"/>
  <c r="A44" i="1"/>
  <c r="B43" i="1"/>
  <c r="A43" i="1"/>
  <c r="B42" i="1"/>
  <c r="A42" i="1"/>
  <c r="B41" i="1"/>
  <c r="A41" i="1"/>
  <c r="B40" i="1"/>
  <c r="A40" i="1"/>
  <c r="B39" i="1"/>
  <c r="A39" i="1"/>
  <c r="B38" i="1"/>
  <c r="A38" i="1"/>
  <c r="B37" i="1"/>
  <c r="A37" i="1"/>
  <c r="B36" i="1"/>
  <c r="A36" i="1"/>
  <c r="B35" i="1"/>
  <c r="A35" i="1"/>
  <c r="B34" i="1"/>
  <c r="A34" i="1"/>
  <c r="B33" i="1"/>
  <c r="A33" i="1"/>
  <c r="B32" i="1"/>
  <c r="A32"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 r="B3" i="1"/>
  <c r="A3" i="1"/>
  <c r="B2" i="1"/>
  <c r="A2" i="1"/>
  <c r="AF338" i="1"/>
  <c r="L338" i="1" s="1"/>
  <c r="AE338" i="1"/>
  <c r="AD338" i="1"/>
  <c r="AC338" i="1"/>
  <c r="AB338" i="1"/>
  <c r="AA338" i="1"/>
  <c r="Z338" i="1"/>
  <c r="Y338" i="1"/>
  <c r="X338" i="1"/>
  <c r="W338" i="1"/>
  <c r="T338" i="1"/>
  <c r="R338" i="1"/>
  <c r="Q338" i="1"/>
  <c r="P338" i="1"/>
  <c r="O338" i="1"/>
  <c r="N338" i="1"/>
  <c r="S338" i="1" s="1"/>
  <c r="M338" i="1"/>
  <c r="J338" i="1"/>
  <c r="I338" i="1"/>
  <c r="H338" i="1"/>
  <c r="G338" i="1"/>
  <c r="E338" i="1"/>
  <c r="D338" i="1"/>
  <c r="C338" i="1"/>
  <c r="AF337" i="1"/>
  <c r="K337" i="1" s="1"/>
  <c r="AE337" i="1"/>
  <c r="AD337" i="1"/>
  <c r="AC337" i="1"/>
  <c r="AB337" i="1"/>
  <c r="AA337" i="1"/>
  <c r="Z337" i="1"/>
  <c r="Y337" i="1"/>
  <c r="X337" i="1"/>
  <c r="M337" i="1" s="1"/>
  <c r="W337" i="1"/>
  <c r="T337" i="1"/>
  <c r="R337" i="1"/>
  <c r="Q337" i="1"/>
  <c r="O337" i="1"/>
  <c r="U337" i="1" s="1"/>
  <c r="N337" i="1"/>
  <c r="S337" i="1" s="1"/>
  <c r="L337" i="1"/>
  <c r="J337" i="1"/>
  <c r="I337" i="1"/>
  <c r="H337" i="1"/>
  <c r="G337" i="1"/>
  <c r="E337" i="1"/>
  <c r="D337" i="1"/>
  <c r="C337" i="1"/>
  <c r="AF336" i="1"/>
  <c r="L336" i="1" s="1"/>
  <c r="AE336" i="1"/>
  <c r="AD336" i="1"/>
  <c r="AC336" i="1"/>
  <c r="AB336" i="1"/>
  <c r="AA336" i="1"/>
  <c r="Z336" i="1"/>
  <c r="Y336" i="1"/>
  <c r="X336" i="1"/>
  <c r="M336" i="1" s="1"/>
  <c r="W336" i="1"/>
  <c r="T336" i="1"/>
  <c r="R336" i="1"/>
  <c r="Q336" i="1"/>
  <c r="O336" i="1"/>
  <c r="U336" i="1" s="1"/>
  <c r="N336" i="1"/>
  <c r="S336" i="1" s="1"/>
  <c r="J336" i="1"/>
  <c r="I336" i="1"/>
  <c r="H336" i="1"/>
  <c r="G336" i="1"/>
  <c r="E336" i="1"/>
  <c r="D336" i="1"/>
  <c r="C336" i="1"/>
  <c r="AF335" i="1"/>
  <c r="L335" i="1" s="1"/>
  <c r="AE335" i="1"/>
  <c r="AD335" i="1"/>
  <c r="AC335" i="1"/>
  <c r="AB335" i="1"/>
  <c r="AA335" i="1"/>
  <c r="Z335" i="1"/>
  <c r="Y335" i="1"/>
  <c r="X335" i="1"/>
  <c r="M335" i="1" s="1"/>
  <c r="W335" i="1"/>
  <c r="T335" i="1"/>
  <c r="R335" i="1"/>
  <c r="Q335" i="1"/>
  <c r="O335" i="1"/>
  <c r="U335" i="1" s="1"/>
  <c r="N335" i="1"/>
  <c r="S335" i="1" s="1"/>
  <c r="J335" i="1"/>
  <c r="I335" i="1"/>
  <c r="H335" i="1"/>
  <c r="G335" i="1"/>
  <c r="E335" i="1"/>
  <c r="D335" i="1"/>
  <c r="C335" i="1"/>
  <c r="AF334" i="1"/>
  <c r="K334" i="1" s="1"/>
  <c r="AE334" i="1"/>
  <c r="AD334" i="1"/>
  <c r="AC334" i="1"/>
  <c r="AB334" i="1"/>
  <c r="AA334" i="1"/>
  <c r="Z334" i="1"/>
  <c r="Y334" i="1"/>
  <c r="X334" i="1"/>
  <c r="M334" i="1" s="1"/>
  <c r="W334" i="1"/>
  <c r="R334" i="1"/>
  <c r="Q334" i="1"/>
  <c r="O334" i="1"/>
  <c r="U334" i="1" s="1"/>
  <c r="N334" i="1"/>
  <c r="S334" i="1" s="1"/>
  <c r="L334" i="1"/>
  <c r="T334" i="1" s="1"/>
  <c r="J334" i="1"/>
  <c r="I334" i="1"/>
  <c r="H334" i="1"/>
  <c r="G334" i="1"/>
  <c r="E334" i="1"/>
  <c r="D334" i="1"/>
  <c r="C334" i="1"/>
  <c r="AF333" i="1"/>
  <c r="K333" i="1" s="1"/>
  <c r="AE333" i="1"/>
  <c r="AD333" i="1"/>
  <c r="AC333" i="1"/>
  <c r="AB333" i="1"/>
  <c r="AA333" i="1"/>
  <c r="Z333" i="1"/>
  <c r="Y333" i="1"/>
  <c r="X333" i="1"/>
  <c r="M333" i="1" s="1"/>
  <c r="W333" i="1"/>
  <c r="R333" i="1"/>
  <c r="Q333" i="1"/>
  <c r="O333" i="1"/>
  <c r="U333" i="1" s="1"/>
  <c r="N333" i="1"/>
  <c r="S333" i="1" s="1"/>
  <c r="I333" i="1"/>
  <c r="H333" i="1"/>
  <c r="E333" i="1"/>
  <c r="C333" i="1"/>
  <c r="AF332" i="1"/>
  <c r="L332" i="1" s="1"/>
  <c r="T332" i="1" s="1"/>
  <c r="AE332" i="1"/>
  <c r="AD332" i="1"/>
  <c r="AC332" i="1"/>
  <c r="AB332" i="1"/>
  <c r="AA332" i="1"/>
  <c r="Z332" i="1"/>
  <c r="Y332" i="1"/>
  <c r="X332" i="1"/>
  <c r="M332" i="1" s="1"/>
  <c r="W332" i="1"/>
  <c r="R332" i="1"/>
  <c r="Q332" i="1"/>
  <c r="P332" i="1"/>
  <c r="O332" i="1"/>
  <c r="U332" i="1" s="1"/>
  <c r="N332" i="1"/>
  <c r="S332" i="1" s="1"/>
  <c r="J332" i="1"/>
  <c r="I332" i="1"/>
  <c r="H332" i="1"/>
  <c r="G332" i="1"/>
  <c r="E332" i="1"/>
  <c r="C332" i="1"/>
  <c r="AF331" i="1"/>
  <c r="AE331" i="1"/>
  <c r="AD331" i="1"/>
  <c r="AC331" i="1"/>
  <c r="AB331" i="1"/>
  <c r="AA331" i="1"/>
  <c r="Z331" i="1"/>
  <c r="Y331" i="1"/>
  <c r="X331" i="1"/>
  <c r="M331" i="1" s="1"/>
  <c r="V331" i="1" s="1"/>
  <c r="W331" i="1"/>
  <c r="R331" i="1"/>
  <c r="Q331" i="1"/>
  <c r="O331" i="1"/>
  <c r="U331" i="1" s="1"/>
  <c r="N331" i="1"/>
  <c r="S331" i="1" s="1"/>
  <c r="J331" i="1"/>
  <c r="I331" i="1"/>
  <c r="H331" i="1"/>
  <c r="G331" i="1"/>
  <c r="E331" i="1"/>
  <c r="D331" i="1"/>
  <c r="C331" i="1"/>
  <c r="AF330" i="1"/>
  <c r="AE330" i="1"/>
  <c r="AD330" i="1"/>
  <c r="AC330" i="1"/>
  <c r="AB330" i="1"/>
  <c r="AA330" i="1"/>
  <c r="Z330" i="1"/>
  <c r="Y330" i="1"/>
  <c r="X330" i="1"/>
  <c r="M330" i="1" s="1"/>
  <c r="W330" i="1"/>
  <c r="T330" i="1"/>
  <c r="R330" i="1"/>
  <c r="Q330" i="1"/>
  <c r="O330" i="1"/>
  <c r="U330" i="1" s="1"/>
  <c r="N330" i="1"/>
  <c r="G330" i="1" s="1"/>
  <c r="I330" i="1"/>
  <c r="H330" i="1"/>
  <c r="E330" i="1"/>
  <c r="D330" i="1"/>
  <c r="C330" i="1"/>
  <c r="AF329" i="1"/>
  <c r="K329" i="1" s="1"/>
  <c r="AE329" i="1"/>
  <c r="AD329" i="1"/>
  <c r="AC329" i="1"/>
  <c r="AB329" i="1"/>
  <c r="AA329" i="1"/>
  <c r="Z329" i="1"/>
  <c r="Y329" i="1"/>
  <c r="X329" i="1"/>
  <c r="M329" i="1" s="1"/>
  <c r="W329" i="1"/>
  <c r="T329" i="1"/>
  <c r="R329" i="1"/>
  <c r="Q329" i="1"/>
  <c r="O329" i="1"/>
  <c r="U329" i="1" s="1"/>
  <c r="N329" i="1"/>
  <c r="S329" i="1" s="1"/>
  <c r="L329" i="1"/>
  <c r="J329" i="1"/>
  <c r="I329" i="1"/>
  <c r="H329" i="1"/>
  <c r="G329" i="1"/>
  <c r="E329" i="1"/>
  <c r="D329" i="1"/>
  <c r="C329" i="1"/>
  <c r="AF328" i="1"/>
  <c r="K328" i="1" s="1"/>
  <c r="AE328" i="1"/>
  <c r="AD328" i="1"/>
  <c r="AC328" i="1"/>
  <c r="AB328" i="1"/>
  <c r="AA328" i="1"/>
  <c r="Z328" i="1"/>
  <c r="Y328" i="1"/>
  <c r="X328" i="1"/>
  <c r="M328" i="1" s="1"/>
  <c r="W328" i="1"/>
  <c r="T328" i="1"/>
  <c r="R328" i="1"/>
  <c r="Q328" i="1"/>
  <c r="O328" i="1"/>
  <c r="U328" i="1" s="1"/>
  <c r="N328" i="1"/>
  <c r="S328" i="1" s="1"/>
  <c r="J328" i="1"/>
  <c r="I328" i="1"/>
  <c r="H328" i="1"/>
  <c r="G328" i="1"/>
  <c r="E328" i="1"/>
  <c r="D328" i="1"/>
  <c r="C328" i="1"/>
  <c r="AF327" i="1"/>
  <c r="L327" i="1" s="1"/>
  <c r="AE327" i="1"/>
  <c r="AD327" i="1"/>
  <c r="AC327" i="1"/>
  <c r="AB327" i="1"/>
  <c r="AA327" i="1"/>
  <c r="Z327" i="1"/>
  <c r="Y327" i="1"/>
  <c r="X327" i="1"/>
  <c r="M327" i="1" s="1"/>
  <c r="W327" i="1"/>
  <c r="T327" i="1"/>
  <c r="R327" i="1"/>
  <c r="Q327" i="1"/>
  <c r="O327" i="1"/>
  <c r="U327" i="1" s="1"/>
  <c r="N327" i="1"/>
  <c r="S327" i="1" s="1"/>
  <c r="J327" i="1"/>
  <c r="I327" i="1"/>
  <c r="H327" i="1"/>
  <c r="G327" i="1"/>
  <c r="E327" i="1"/>
  <c r="D327" i="1"/>
  <c r="C327" i="1"/>
  <c r="AF326" i="1"/>
  <c r="L326" i="1" s="1"/>
  <c r="T326" i="1" s="1"/>
  <c r="AE326" i="1"/>
  <c r="AD326" i="1"/>
  <c r="AC326" i="1"/>
  <c r="AB326" i="1"/>
  <c r="AA326" i="1"/>
  <c r="Z326" i="1"/>
  <c r="Y326" i="1"/>
  <c r="X326" i="1"/>
  <c r="M326" i="1" s="1"/>
  <c r="W326" i="1"/>
  <c r="R326" i="1"/>
  <c r="Q326" i="1"/>
  <c r="O326" i="1"/>
  <c r="U326" i="1" s="1"/>
  <c r="N326" i="1"/>
  <c r="G326" i="1" s="1"/>
  <c r="K326" i="1"/>
  <c r="J326" i="1"/>
  <c r="I326" i="1"/>
  <c r="H326" i="1"/>
  <c r="E326" i="1"/>
  <c r="C326" i="1"/>
  <c r="AF325" i="1"/>
  <c r="K325" i="1" s="1"/>
  <c r="AE325" i="1"/>
  <c r="AD325" i="1"/>
  <c r="AC325" i="1"/>
  <c r="AB325" i="1"/>
  <c r="AA325" i="1"/>
  <c r="Z325" i="1"/>
  <c r="Y325" i="1"/>
  <c r="X325" i="1"/>
  <c r="W325" i="1"/>
  <c r="U325" i="1"/>
  <c r="T325" i="1"/>
  <c r="R325" i="1"/>
  <c r="Q325" i="1"/>
  <c r="O325" i="1"/>
  <c r="N325" i="1"/>
  <c r="S325" i="1" s="1"/>
  <c r="M325" i="1"/>
  <c r="J325" i="1"/>
  <c r="I325" i="1"/>
  <c r="H325" i="1"/>
  <c r="E325" i="1"/>
  <c r="D325" i="1"/>
  <c r="C325" i="1"/>
  <c r="AF324" i="1"/>
  <c r="P324" i="1" s="1"/>
  <c r="AE324" i="1"/>
  <c r="AD324" i="1"/>
  <c r="AC324" i="1"/>
  <c r="AB324" i="1"/>
  <c r="AA324" i="1"/>
  <c r="Z324" i="1"/>
  <c r="Y324" i="1"/>
  <c r="X324" i="1"/>
  <c r="M324" i="1" s="1"/>
  <c r="W324" i="1"/>
  <c r="T324" i="1"/>
  <c r="R324" i="1"/>
  <c r="Q324" i="1"/>
  <c r="O324" i="1"/>
  <c r="U324" i="1" s="1"/>
  <c r="N324" i="1"/>
  <c r="S324" i="1" s="1"/>
  <c r="J324" i="1"/>
  <c r="I324" i="1"/>
  <c r="H324" i="1"/>
  <c r="G324" i="1"/>
  <c r="E324" i="1"/>
  <c r="D324" i="1"/>
  <c r="C324" i="1"/>
  <c r="AF323" i="1"/>
  <c r="J323" i="1" s="1"/>
  <c r="AE323" i="1"/>
  <c r="AD323" i="1"/>
  <c r="AC323" i="1"/>
  <c r="AB323" i="1"/>
  <c r="AA323" i="1"/>
  <c r="Z323" i="1"/>
  <c r="Y323" i="1"/>
  <c r="X323" i="1"/>
  <c r="M323" i="1" s="1"/>
  <c r="W323" i="1"/>
  <c r="R323" i="1"/>
  <c r="Q323" i="1"/>
  <c r="O323" i="1"/>
  <c r="U323" i="1" s="1"/>
  <c r="N323" i="1"/>
  <c r="G323" i="1" s="1"/>
  <c r="I323" i="1"/>
  <c r="H323" i="1"/>
  <c r="E323" i="1"/>
  <c r="C323" i="1"/>
  <c r="AF322" i="1"/>
  <c r="L322" i="1" s="1"/>
  <c r="AE322" i="1"/>
  <c r="AD322" i="1"/>
  <c r="AC322" i="1"/>
  <c r="AB322" i="1"/>
  <c r="AA322" i="1"/>
  <c r="Z322" i="1"/>
  <c r="Y322" i="1"/>
  <c r="X322" i="1"/>
  <c r="M322" i="1" s="1"/>
  <c r="W322" i="1"/>
  <c r="T322" i="1"/>
  <c r="R322" i="1"/>
  <c r="Q322" i="1"/>
  <c r="O322" i="1"/>
  <c r="U322" i="1" s="1"/>
  <c r="N322" i="1"/>
  <c r="G322" i="1" s="1"/>
  <c r="I322" i="1"/>
  <c r="H322" i="1"/>
  <c r="E322" i="1"/>
  <c r="D322" i="1"/>
  <c r="C322" i="1"/>
  <c r="AF321" i="1"/>
  <c r="K321" i="1" s="1"/>
  <c r="AE321" i="1"/>
  <c r="AD321" i="1"/>
  <c r="AC321" i="1"/>
  <c r="AB321" i="1"/>
  <c r="AA321" i="1"/>
  <c r="Z321" i="1"/>
  <c r="Y321" i="1"/>
  <c r="X321" i="1"/>
  <c r="W321" i="1"/>
  <c r="T321" i="1"/>
  <c r="R321" i="1"/>
  <c r="Q321" i="1"/>
  <c r="P321" i="1"/>
  <c r="O321" i="1"/>
  <c r="U321" i="1" s="1"/>
  <c r="N321" i="1"/>
  <c r="S321" i="1" s="1"/>
  <c r="M321" i="1"/>
  <c r="J321" i="1"/>
  <c r="I321" i="1"/>
  <c r="H321" i="1"/>
  <c r="G321" i="1"/>
  <c r="E321" i="1"/>
  <c r="D321" i="1"/>
  <c r="C321" i="1"/>
  <c r="AF320" i="1"/>
  <c r="K320" i="1" s="1"/>
  <c r="AE320" i="1"/>
  <c r="AD320" i="1"/>
  <c r="AC320" i="1"/>
  <c r="AB320" i="1"/>
  <c r="AA320" i="1"/>
  <c r="Z320" i="1"/>
  <c r="Y320" i="1"/>
  <c r="X320" i="1"/>
  <c r="M320" i="1" s="1"/>
  <c r="W320" i="1"/>
  <c r="T320" i="1"/>
  <c r="R320" i="1"/>
  <c r="Q320" i="1"/>
  <c r="O320" i="1"/>
  <c r="U320" i="1" s="1"/>
  <c r="N320" i="1"/>
  <c r="S320" i="1" s="1"/>
  <c r="J320" i="1"/>
  <c r="I320" i="1"/>
  <c r="H320" i="1"/>
  <c r="G320" i="1"/>
  <c r="E320" i="1"/>
  <c r="D320" i="1"/>
  <c r="C320" i="1"/>
  <c r="AF319" i="1"/>
  <c r="L319" i="1" s="1"/>
  <c r="AE319" i="1"/>
  <c r="AD319" i="1"/>
  <c r="AC319" i="1"/>
  <c r="AB319" i="1"/>
  <c r="AA319" i="1"/>
  <c r="Z319" i="1"/>
  <c r="Y319" i="1"/>
  <c r="X319" i="1"/>
  <c r="M319" i="1" s="1"/>
  <c r="W319" i="1"/>
  <c r="T319" i="1"/>
  <c r="R319" i="1"/>
  <c r="Q319" i="1"/>
  <c r="O319" i="1"/>
  <c r="U319" i="1" s="1"/>
  <c r="N319" i="1"/>
  <c r="S319" i="1" s="1"/>
  <c r="J319" i="1"/>
  <c r="I319" i="1"/>
  <c r="H319" i="1"/>
  <c r="G319" i="1"/>
  <c r="E319" i="1"/>
  <c r="D319" i="1"/>
  <c r="C319" i="1"/>
  <c r="AF318" i="1"/>
  <c r="L318" i="1" s="1"/>
  <c r="AE318" i="1"/>
  <c r="AD318" i="1"/>
  <c r="AC318" i="1"/>
  <c r="AB318" i="1"/>
  <c r="AA318" i="1"/>
  <c r="Z318" i="1"/>
  <c r="Y318" i="1"/>
  <c r="X318" i="1"/>
  <c r="M318" i="1" s="1"/>
  <c r="W318" i="1"/>
  <c r="T318" i="1"/>
  <c r="R318" i="1"/>
  <c r="Q318" i="1"/>
  <c r="O318" i="1"/>
  <c r="U318" i="1" s="1"/>
  <c r="N318" i="1"/>
  <c r="S318" i="1" s="1"/>
  <c r="I318" i="1"/>
  <c r="H318" i="1"/>
  <c r="E318" i="1"/>
  <c r="D318" i="1"/>
  <c r="C318" i="1"/>
  <c r="AF317" i="1"/>
  <c r="K317" i="1" s="1"/>
  <c r="AE317" i="1"/>
  <c r="AD317" i="1"/>
  <c r="AC317" i="1"/>
  <c r="AB317" i="1"/>
  <c r="AA317" i="1"/>
  <c r="Z317" i="1"/>
  <c r="Y317" i="1"/>
  <c r="X317" i="1"/>
  <c r="M317" i="1" s="1"/>
  <c r="W317" i="1"/>
  <c r="T317" i="1"/>
  <c r="R317" i="1"/>
  <c r="Q317" i="1"/>
  <c r="O317" i="1"/>
  <c r="U317" i="1" s="1"/>
  <c r="N317" i="1"/>
  <c r="S317" i="1" s="1"/>
  <c r="J317" i="1"/>
  <c r="I317" i="1"/>
  <c r="H317" i="1"/>
  <c r="G317" i="1"/>
  <c r="E317" i="1"/>
  <c r="D317" i="1"/>
  <c r="C317" i="1"/>
  <c r="AF316" i="1"/>
  <c r="K316" i="1" s="1"/>
  <c r="AE316" i="1"/>
  <c r="AD316" i="1"/>
  <c r="AC316" i="1"/>
  <c r="AB316" i="1"/>
  <c r="AA316" i="1"/>
  <c r="Z316" i="1"/>
  <c r="Y316" i="1"/>
  <c r="X316" i="1"/>
  <c r="M316" i="1" s="1"/>
  <c r="W316" i="1"/>
  <c r="R316" i="1"/>
  <c r="Q316" i="1"/>
  <c r="P316" i="1"/>
  <c r="O316" i="1"/>
  <c r="D316" i="1" s="1"/>
  <c r="N316" i="1"/>
  <c r="G316" i="1" s="1"/>
  <c r="I316" i="1"/>
  <c r="H316" i="1"/>
  <c r="E316" i="1"/>
  <c r="C316" i="1"/>
  <c r="AF315" i="1"/>
  <c r="AE315" i="1"/>
  <c r="AD315" i="1"/>
  <c r="AC315" i="1"/>
  <c r="AB315" i="1"/>
  <c r="AA315" i="1"/>
  <c r="Z315" i="1"/>
  <c r="Y315" i="1"/>
  <c r="X315" i="1"/>
  <c r="M315" i="1" s="1"/>
  <c r="W315" i="1"/>
  <c r="T315" i="1"/>
  <c r="R315" i="1"/>
  <c r="Q315" i="1"/>
  <c r="O315" i="1"/>
  <c r="U315" i="1" s="1"/>
  <c r="N315" i="1"/>
  <c r="S315" i="1" s="1"/>
  <c r="J315" i="1"/>
  <c r="I315" i="1"/>
  <c r="H315" i="1"/>
  <c r="G315" i="1"/>
  <c r="E315" i="1"/>
  <c r="D315" i="1"/>
  <c r="C315" i="1"/>
  <c r="AF314" i="1"/>
  <c r="L314" i="1" s="1"/>
  <c r="AE314" i="1"/>
  <c r="AD314" i="1"/>
  <c r="AC314" i="1"/>
  <c r="AB314" i="1"/>
  <c r="AA314" i="1"/>
  <c r="Z314" i="1"/>
  <c r="Y314" i="1"/>
  <c r="X314" i="1"/>
  <c r="M314" i="1" s="1"/>
  <c r="W314" i="1"/>
  <c r="T314" i="1"/>
  <c r="R314" i="1"/>
  <c r="Q314" i="1"/>
  <c r="P314" i="1"/>
  <c r="O314" i="1"/>
  <c r="U314" i="1" s="1"/>
  <c r="N314" i="1"/>
  <c r="S314" i="1" s="1"/>
  <c r="I314" i="1"/>
  <c r="H314" i="1"/>
  <c r="G314" i="1"/>
  <c r="E314" i="1"/>
  <c r="D314" i="1"/>
  <c r="C314" i="1"/>
  <c r="AF313" i="1"/>
  <c r="K313" i="1" s="1"/>
  <c r="AE313" i="1"/>
  <c r="AD313" i="1"/>
  <c r="AC313" i="1"/>
  <c r="AB313" i="1"/>
  <c r="AA313" i="1"/>
  <c r="Z313" i="1"/>
  <c r="Y313" i="1"/>
  <c r="X313" i="1"/>
  <c r="W313" i="1"/>
  <c r="R313" i="1"/>
  <c r="Q313" i="1"/>
  <c r="P313" i="1"/>
  <c r="O313" i="1"/>
  <c r="U313" i="1" s="1"/>
  <c r="N313" i="1"/>
  <c r="S313" i="1" s="1"/>
  <c r="M313" i="1"/>
  <c r="J313" i="1"/>
  <c r="I313" i="1"/>
  <c r="H313" i="1"/>
  <c r="G313" i="1"/>
  <c r="E313" i="1"/>
  <c r="D313" i="1"/>
  <c r="C313" i="1"/>
  <c r="AF312" i="1"/>
  <c r="K312" i="1" s="1"/>
  <c r="AE312" i="1"/>
  <c r="AD312" i="1"/>
  <c r="AC312" i="1"/>
  <c r="AB312" i="1"/>
  <c r="AA312" i="1"/>
  <c r="Z312" i="1"/>
  <c r="Y312" i="1"/>
  <c r="X312" i="1"/>
  <c r="M312" i="1" s="1"/>
  <c r="W312" i="1"/>
  <c r="T312" i="1"/>
  <c r="R312" i="1"/>
  <c r="Q312" i="1"/>
  <c r="O312" i="1"/>
  <c r="U312" i="1" s="1"/>
  <c r="N312" i="1"/>
  <c r="S312" i="1" s="1"/>
  <c r="J312" i="1"/>
  <c r="I312" i="1"/>
  <c r="H312" i="1"/>
  <c r="G312" i="1"/>
  <c r="E312" i="1"/>
  <c r="D312" i="1"/>
  <c r="C312" i="1"/>
  <c r="AF311" i="1"/>
  <c r="J311" i="1" s="1"/>
  <c r="AE311" i="1"/>
  <c r="AD311" i="1"/>
  <c r="AC311" i="1"/>
  <c r="AB311" i="1"/>
  <c r="AA311" i="1"/>
  <c r="Z311" i="1"/>
  <c r="Y311" i="1"/>
  <c r="X311" i="1"/>
  <c r="W311" i="1"/>
  <c r="U311" i="1"/>
  <c r="R311" i="1"/>
  <c r="Q311" i="1"/>
  <c r="P311" i="1"/>
  <c r="O311" i="1"/>
  <c r="N311" i="1"/>
  <c r="G311" i="1" s="1"/>
  <c r="M311" i="1"/>
  <c r="I311" i="1"/>
  <c r="H311" i="1"/>
  <c r="E311" i="1"/>
  <c r="D311" i="1"/>
  <c r="C311" i="1"/>
  <c r="AF310" i="1"/>
  <c r="L310" i="1" s="1"/>
  <c r="AE310" i="1"/>
  <c r="AD310" i="1"/>
  <c r="AC310" i="1"/>
  <c r="AB310" i="1"/>
  <c r="AA310" i="1"/>
  <c r="Z310" i="1"/>
  <c r="Y310" i="1"/>
  <c r="X310" i="1"/>
  <c r="M310" i="1" s="1"/>
  <c r="W310" i="1"/>
  <c r="T310" i="1"/>
  <c r="R310" i="1"/>
  <c r="Q310" i="1"/>
  <c r="P310" i="1"/>
  <c r="O310" i="1"/>
  <c r="U310" i="1" s="1"/>
  <c r="N310" i="1"/>
  <c r="I310" i="1"/>
  <c r="H310" i="1"/>
  <c r="E310" i="1"/>
  <c r="D310" i="1"/>
  <c r="C310" i="1"/>
  <c r="AF309" i="1"/>
  <c r="AE309" i="1"/>
  <c r="AD309" i="1"/>
  <c r="AC309" i="1"/>
  <c r="AB309" i="1"/>
  <c r="AA309" i="1"/>
  <c r="Z309" i="1"/>
  <c r="Y309" i="1"/>
  <c r="X309" i="1"/>
  <c r="M309" i="1" s="1"/>
  <c r="W309" i="1"/>
  <c r="R309" i="1"/>
  <c r="Q309" i="1"/>
  <c r="O309" i="1"/>
  <c r="U309" i="1" s="1"/>
  <c r="N309" i="1"/>
  <c r="S309" i="1" s="1"/>
  <c r="I309" i="1"/>
  <c r="H309" i="1"/>
  <c r="E309" i="1"/>
  <c r="C309" i="1"/>
  <c r="AF308" i="1"/>
  <c r="L308" i="1" s="1"/>
  <c r="T308" i="1" s="1"/>
  <c r="AE308" i="1"/>
  <c r="AD308" i="1"/>
  <c r="AC308" i="1"/>
  <c r="AB308" i="1"/>
  <c r="AA308" i="1"/>
  <c r="Z308" i="1"/>
  <c r="Y308" i="1"/>
  <c r="X308" i="1"/>
  <c r="M308" i="1" s="1"/>
  <c r="W308" i="1"/>
  <c r="R308" i="1"/>
  <c r="Q308" i="1"/>
  <c r="P308" i="1"/>
  <c r="O308" i="1"/>
  <c r="D308" i="1" s="1"/>
  <c r="N308" i="1"/>
  <c r="S308" i="1" s="1"/>
  <c r="K308" i="1"/>
  <c r="J308" i="1"/>
  <c r="I308" i="1"/>
  <c r="H308" i="1"/>
  <c r="G308" i="1"/>
  <c r="E308" i="1"/>
  <c r="C308" i="1"/>
  <c r="AF307" i="1"/>
  <c r="J307" i="1" s="1"/>
  <c r="AE307" i="1"/>
  <c r="AD307" i="1"/>
  <c r="AC307" i="1"/>
  <c r="AB307" i="1"/>
  <c r="AA307" i="1"/>
  <c r="Z307" i="1"/>
  <c r="Y307" i="1"/>
  <c r="X307" i="1"/>
  <c r="W307" i="1"/>
  <c r="R307" i="1"/>
  <c r="Q307" i="1"/>
  <c r="O307" i="1"/>
  <c r="D307" i="1" s="1"/>
  <c r="N307" i="1"/>
  <c r="G307" i="1" s="1"/>
  <c r="M307" i="1"/>
  <c r="I307" i="1"/>
  <c r="H307" i="1"/>
  <c r="E307" i="1"/>
  <c r="C307" i="1"/>
  <c r="AF306" i="1"/>
  <c r="L306" i="1" s="1"/>
  <c r="T306" i="1" s="1"/>
  <c r="AE306" i="1"/>
  <c r="AD306" i="1"/>
  <c r="AC306" i="1"/>
  <c r="AB306" i="1"/>
  <c r="AA306" i="1"/>
  <c r="Z306" i="1"/>
  <c r="Y306" i="1"/>
  <c r="X306" i="1"/>
  <c r="M306" i="1" s="1"/>
  <c r="W306" i="1"/>
  <c r="S306" i="1"/>
  <c r="R306" i="1"/>
  <c r="Q306" i="1"/>
  <c r="O306" i="1"/>
  <c r="U306" i="1" s="1"/>
  <c r="N306" i="1"/>
  <c r="G306" i="1" s="1"/>
  <c r="I306" i="1"/>
  <c r="H306" i="1"/>
  <c r="E306" i="1"/>
  <c r="C306" i="1"/>
  <c r="AF305" i="1"/>
  <c r="K305" i="1" s="1"/>
  <c r="AE305" i="1"/>
  <c r="AD305" i="1"/>
  <c r="AC305" i="1"/>
  <c r="AB305" i="1"/>
  <c r="AA305" i="1"/>
  <c r="Z305" i="1"/>
  <c r="Y305" i="1"/>
  <c r="X305" i="1"/>
  <c r="W305" i="1"/>
  <c r="R305" i="1"/>
  <c r="Q305" i="1"/>
  <c r="O305" i="1"/>
  <c r="N305" i="1"/>
  <c r="S305" i="1" s="1"/>
  <c r="M305" i="1"/>
  <c r="L305" i="1"/>
  <c r="T305" i="1" s="1"/>
  <c r="I305" i="1"/>
  <c r="H305" i="1"/>
  <c r="E305" i="1"/>
  <c r="C305" i="1"/>
  <c r="AF304" i="1"/>
  <c r="L304" i="1" s="1"/>
  <c r="T304" i="1" s="1"/>
  <c r="AE304" i="1"/>
  <c r="AD304" i="1"/>
  <c r="AC304" i="1"/>
  <c r="AB304" i="1"/>
  <c r="AA304" i="1"/>
  <c r="Z304" i="1"/>
  <c r="Y304" i="1"/>
  <c r="X304" i="1"/>
  <c r="M304" i="1" s="1"/>
  <c r="W304" i="1"/>
  <c r="R304" i="1"/>
  <c r="Q304" i="1"/>
  <c r="O304" i="1"/>
  <c r="D304" i="1" s="1"/>
  <c r="N304" i="1"/>
  <c r="S304" i="1" s="1"/>
  <c r="J304" i="1"/>
  <c r="I304" i="1"/>
  <c r="H304" i="1"/>
  <c r="G304" i="1"/>
  <c r="E304" i="1"/>
  <c r="C304" i="1"/>
  <c r="AF303" i="1"/>
  <c r="AE303" i="1"/>
  <c r="AD303" i="1"/>
  <c r="AC303" i="1"/>
  <c r="AB303" i="1"/>
  <c r="AA303" i="1"/>
  <c r="Z303" i="1"/>
  <c r="Y303" i="1"/>
  <c r="X303" i="1"/>
  <c r="M303" i="1" s="1"/>
  <c r="W303" i="1"/>
  <c r="R303" i="1"/>
  <c r="Q303" i="1"/>
  <c r="O303" i="1"/>
  <c r="U303" i="1" s="1"/>
  <c r="N303" i="1"/>
  <c r="G303" i="1" s="1"/>
  <c r="I303" i="1"/>
  <c r="H303" i="1"/>
  <c r="E303" i="1"/>
  <c r="D303" i="1"/>
  <c r="C303" i="1"/>
  <c r="AF302" i="1"/>
  <c r="L302" i="1" s="1"/>
  <c r="AE302" i="1"/>
  <c r="AD302" i="1"/>
  <c r="AC302" i="1"/>
  <c r="AB302" i="1"/>
  <c r="AA302" i="1"/>
  <c r="Z302" i="1"/>
  <c r="Y302" i="1"/>
  <c r="X302" i="1"/>
  <c r="M302" i="1" s="1"/>
  <c r="W302" i="1"/>
  <c r="T302" i="1"/>
  <c r="R302" i="1"/>
  <c r="Q302" i="1"/>
  <c r="O302" i="1"/>
  <c r="U302" i="1" s="1"/>
  <c r="N302" i="1"/>
  <c r="S302" i="1" s="1"/>
  <c r="I302" i="1"/>
  <c r="H302" i="1"/>
  <c r="E302" i="1"/>
  <c r="D302" i="1"/>
  <c r="C302" i="1"/>
  <c r="AF301" i="1"/>
  <c r="K301" i="1" s="1"/>
  <c r="AE301" i="1"/>
  <c r="AD301" i="1"/>
  <c r="AC301" i="1"/>
  <c r="AB301" i="1"/>
  <c r="AA301" i="1"/>
  <c r="Z301" i="1"/>
  <c r="Y301" i="1"/>
  <c r="X301" i="1"/>
  <c r="M301" i="1" s="1"/>
  <c r="W301" i="1"/>
  <c r="T301" i="1"/>
  <c r="R301" i="1"/>
  <c r="Q301" i="1"/>
  <c r="O301" i="1"/>
  <c r="U301" i="1" s="1"/>
  <c r="N301" i="1"/>
  <c r="S301" i="1" s="1"/>
  <c r="I301" i="1"/>
  <c r="H301" i="1"/>
  <c r="E301" i="1"/>
  <c r="D301" i="1"/>
  <c r="C301" i="1"/>
  <c r="AF300" i="1"/>
  <c r="P300" i="1" s="1"/>
  <c r="AE300" i="1"/>
  <c r="AD300" i="1"/>
  <c r="AC300" i="1"/>
  <c r="AB300" i="1"/>
  <c r="AA300" i="1"/>
  <c r="Z300" i="1"/>
  <c r="Y300" i="1"/>
  <c r="X300" i="1"/>
  <c r="M300" i="1" s="1"/>
  <c r="W300" i="1"/>
  <c r="T300" i="1"/>
  <c r="R300" i="1"/>
  <c r="Q300" i="1"/>
  <c r="O300" i="1"/>
  <c r="U300" i="1" s="1"/>
  <c r="N300" i="1"/>
  <c r="S300" i="1" s="1"/>
  <c r="L300" i="1"/>
  <c r="K300" i="1"/>
  <c r="J300" i="1"/>
  <c r="I300" i="1"/>
  <c r="H300" i="1"/>
  <c r="G300" i="1"/>
  <c r="E300" i="1"/>
  <c r="D300" i="1"/>
  <c r="C300" i="1"/>
  <c r="AF299" i="1"/>
  <c r="AE299" i="1"/>
  <c r="AD299" i="1"/>
  <c r="AC299" i="1"/>
  <c r="AB299" i="1"/>
  <c r="AA299" i="1"/>
  <c r="Z299" i="1"/>
  <c r="Y299" i="1"/>
  <c r="X299" i="1"/>
  <c r="W299" i="1"/>
  <c r="R299" i="1"/>
  <c r="Q299" i="1"/>
  <c r="O299" i="1"/>
  <c r="U299" i="1" s="1"/>
  <c r="N299" i="1"/>
  <c r="G299" i="1" s="1"/>
  <c r="M299" i="1"/>
  <c r="I299" i="1"/>
  <c r="H299" i="1"/>
  <c r="E299" i="1"/>
  <c r="C299" i="1"/>
  <c r="AF298" i="1"/>
  <c r="L298" i="1" s="1"/>
  <c r="T298" i="1" s="1"/>
  <c r="AE298" i="1"/>
  <c r="AD298" i="1"/>
  <c r="AC298" i="1"/>
  <c r="AB298" i="1"/>
  <c r="AA298" i="1"/>
  <c r="Z298" i="1"/>
  <c r="Y298" i="1"/>
  <c r="X298" i="1"/>
  <c r="M298" i="1" s="1"/>
  <c r="W298" i="1"/>
  <c r="R298" i="1"/>
  <c r="Q298" i="1"/>
  <c r="O298" i="1"/>
  <c r="U298" i="1" s="1"/>
  <c r="N298" i="1"/>
  <c r="S298" i="1" s="1"/>
  <c r="K298" i="1"/>
  <c r="I298" i="1"/>
  <c r="H298" i="1"/>
  <c r="E298" i="1"/>
  <c r="C298" i="1"/>
  <c r="AF297" i="1"/>
  <c r="K297" i="1" s="1"/>
  <c r="AE297" i="1"/>
  <c r="AD297" i="1"/>
  <c r="AC297" i="1"/>
  <c r="AB297" i="1"/>
  <c r="AA297" i="1"/>
  <c r="Z297" i="1"/>
  <c r="Y297" i="1"/>
  <c r="X297" i="1"/>
  <c r="M297" i="1" s="1"/>
  <c r="W297" i="1"/>
  <c r="T297" i="1"/>
  <c r="R297" i="1"/>
  <c r="Q297" i="1"/>
  <c r="O297" i="1"/>
  <c r="U297" i="1" s="1"/>
  <c r="N297" i="1"/>
  <c r="S297" i="1" s="1"/>
  <c r="J297" i="1"/>
  <c r="I297" i="1"/>
  <c r="H297" i="1"/>
  <c r="G297" i="1"/>
  <c r="E297" i="1"/>
  <c r="D297" i="1"/>
  <c r="C297" i="1"/>
  <c r="AF296" i="1"/>
  <c r="L296" i="1" s="1"/>
  <c r="AE296" i="1"/>
  <c r="AD296" i="1"/>
  <c r="AC296" i="1"/>
  <c r="AB296" i="1"/>
  <c r="AA296" i="1"/>
  <c r="Z296" i="1"/>
  <c r="Y296" i="1"/>
  <c r="X296" i="1"/>
  <c r="M296" i="1" s="1"/>
  <c r="W296" i="1"/>
  <c r="T296" i="1"/>
  <c r="R296" i="1"/>
  <c r="Q296" i="1"/>
  <c r="P296" i="1"/>
  <c r="O296" i="1"/>
  <c r="U296" i="1" s="1"/>
  <c r="N296" i="1"/>
  <c r="K296" i="1"/>
  <c r="I296" i="1"/>
  <c r="H296" i="1"/>
  <c r="E296" i="1"/>
  <c r="D296" i="1"/>
  <c r="C296" i="1"/>
  <c r="AF295" i="1"/>
  <c r="AE295" i="1"/>
  <c r="AD295" i="1"/>
  <c r="AC295" i="1"/>
  <c r="AB295" i="1"/>
  <c r="AA295" i="1"/>
  <c r="Z295" i="1"/>
  <c r="Y295" i="1"/>
  <c r="X295" i="1"/>
  <c r="M295" i="1" s="1"/>
  <c r="W295" i="1"/>
  <c r="T295" i="1"/>
  <c r="R295" i="1"/>
  <c r="Q295" i="1"/>
  <c r="O295" i="1"/>
  <c r="U295" i="1" s="1"/>
  <c r="N295" i="1"/>
  <c r="S295" i="1" s="1"/>
  <c r="J295" i="1"/>
  <c r="I295" i="1"/>
  <c r="H295" i="1"/>
  <c r="G295" i="1"/>
  <c r="E295" i="1"/>
  <c r="D295" i="1"/>
  <c r="C295" i="1"/>
  <c r="AF294" i="1"/>
  <c r="L294" i="1" s="1"/>
  <c r="AE294" i="1"/>
  <c r="AD294" i="1"/>
  <c r="AC294" i="1"/>
  <c r="AB294" i="1"/>
  <c r="AA294" i="1"/>
  <c r="Z294" i="1"/>
  <c r="Y294" i="1"/>
  <c r="X294" i="1"/>
  <c r="M294" i="1" s="1"/>
  <c r="W294" i="1"/>
  <c r="T294" i="1"/>
  <c r="R294" i="1"/>
  <c r="Q294" i="1"/>
  <c r="O294" i="1"/>
  <c r="U294" i="1" s="1"/>
  <c r="N294" i="1"/>
  <c r="K294" i="1"/>
  <c r="I294" i="1"/>
  <c r="H294" i="1"/>
  <c r="E294" i="1"/>
  <c r="D294" i="1"/>
  <c r="C294" i="1"/>
  <c r="AF293" i="1"/>
  <c r="AE293" i="1"/>
  <c r="AD293" i="1"/>
  <c r="AC293" i="1"/>
  <c r="AB293" i="1"/>
  <c r="AA293" i="1"/>
  <c r="Z293" i="1"/>
  <c r="X293" i="1"/>
  <c r="M293" i="1" s="1"/>
  <c r="R293" i="1"/>
  <c r="Q293" i="1"/>
  <c r="O293" i="1"/>
  <c r="N293" i="1"/>
  <c r="S293" i="1" s="1"/>
  <c r="I293" i="1"/>
  <c r="H293" i="1"/>
  <c r="E293" i="1"/>
  <c r="D293" i="1"/>
  <c r="C293" i="1"/>
  <c r="AF292" i="1"/>
  <c r="L292" i="1" s="1"/>
  <c r="AE292" i="1"/>
  <c r="AD292" i="1"/>
  <c r="AC292" i="1"/>
  <c r="AB292" i="1"/>
  <c r="AA292" i="1"/>
  <c r="Z292" i="1"/>
  <c r="Y292" i="1"/>
  <c r="X292" i="1"/>
  <c r="M292" i="1" s="1"/>
  <c r="W292" i="1"/>
  <c r="T292" i="1"/>
  <c r="R292" i="1"/>
  <c r="Q292" i="1"/>
  <c r="O292" i="1"/>
  <c r="U292" i="1" s="1"/>
  <c r="N292" i="1"/>
  <c r="S292" i="1" s="1"/>
  <c r="I292" i="1"/>
  <c r="H292" i="1"/>
  <c r="E292" i="1"/>
  <c r="D292" i="1"/>
  <c r="C292" i="1"/>
  <c r="AF291" i="1"/>
  <c r="AE291" i="1"/>
  <c r="AD291" i="1"/>
  <c r="AC291" i="1"/>
  <c r="AB291" i="1"/>
  <c r="AA291" i="1"/>
  <c r="Z291" i="1"/>
  <c r="Y291" i="1"/>
  <c r="X291" i="1"/>
  <c r="M291" i="1" s="1"/>
  <c r="W291" i="1"/>
  <c r="T291" i="1"/>
  <c r="R291" i="1"/>
  <c r="Q291" i="1"/>
  <c r="O291" i="1"/>
  <c r="U291" i="1" s="1"/>
  <c r="N291" i="1"/>
  <c r="G291" i="1" s="1"/>
  <c r="I291" i="1"/>
  <c r="H291" i="1"/>
  <c r="E291" i="1"/>
  <c r="D291" i="1"/>
  <c r="C291" i="1"/>
  <c r="AF290" i="1"/>
  <c r="L290" i="1" s="1"/>
  <c r="AE290" i="1"/>
  <c r="AD290" i="1"/>
  <c r="AC290" i="1"/>
  <c r="AB290" i="1"/>
  <c r="AA290" i="1"/>
  <c r="Z290" i="1"/>
  <c r="Y290" i="1"/>
  <c r="X290" i="1"/>
  <c r="M290" i="1" s="1"/>
  <c r="W290" i="1"/>
  <c r="T290" i="1"/>
  <c r="R290" i="1"/>
  <c r="Q290" i="1"/>
  <c r="O290" i="1"/>
  <c r="U290" i="1" s="1"/>
  <c r="N290" i="1"/>
  <c r="S290" i="1" s="1"/>
  <c r="J290" i="1"/>
  <c r="I290" i="1"/>
  <c r="H290" i="1"/>
  <c r="G290" i="1"/>
  <c r="E290" i="1"/>
  <c r="D290" i="1"/>
  <c r="C290" i="1"/>
  <c r="AF289" i="1"/>
  <c r="K289" i="1" s="1"/>
  <c r="AE289" i="1"/>
  <c r="AD289" i="1"/>
  <c r="AC289" i="1"/>
  <c r="AB289" i="1"/>
  <c r="AA289" i="1"/>
  <c r="Z289" i="1"/>
  <c r="X289" i="1"/>
  <c r="M289" i="1" s="1"/>
  <c r="R289" i="1"/>
  <c r="Q289" i="1"/>
  <c r="O289" i="1"/>
  <c r="D289" i="1" s="1"/>
  <c r="N289" i="1"/>
  <c r="S289" i="1" s="1"/>
  <c r="L289" i="1"/>
  <c r="T289" i="1" s="1"/>
  <c r="I289" i="1"/>
  <c r="H289" i="1"/>
  <c r="E289" i="1"/>
  <c r="C289" i="1"/>
  <c r="AF288" i="1"/>
  <c r="L288" i="1" s="1"/>
  <c r="AE288" i="1"/>
  <c r="AD288" i="1"/>
  <c r="AC288" i="1"/>
  <c r="AB288" i="1"/>
  <c r="AA288" i="1"/>
  <c r="Z288" i="1"/>
  <c r="X288" i="1"/>
  <c r="M288" i="1" s="1"/>
  <c r="S288" i="1"/>
  <c r="R288" i="1"/>
  <c r="Q288" i="1"/>
  <c r="O288" i="1"/>
  <c r="D288" i="1" s="1"/>
  <c r="N288" i="1"/>
  <c r="K288" i="1"/>
  <c r="I288" i="1"/>
  <c r="H288" i="1"/>
  <c r="G288" i="1"/>
  <c r="E288" i="1"/>
  <c r="C288" i="1"/>
  <c r="AF287" i="1"/>
  <c r="J287" i="1" s="1"/>
  <c r="AE287" i="1"/>
  <c r="AD287" i="1"/>
  <c r="AC287" i="1"/>
  <c r="AB287" i="1"/>
  <c r="AA287" i="1"/>
  <c r="Z287" i="1"/>
  <c r="Y287" i="1"/>
  <c r="X287" i="1"/>
  <c r="W287" i="1"/>
  <c r="R287" i="1"/>
  <c r="Q287" i="1"/>
  <c r="P287" i="1"/>
  <c r="O287" i="1"/>
  <c r="U287" i="1" s="1"/>
  <c r="N287" i="1"/>
  <c r="G287" i="1" s="1"/>
  <c r="M287" i="1"/>
  <c r="I287" i="1"/>
  <c r="H287" i="1"/>
  <c r="E287" i="1"/>
  <c r="C287" i="1"/>
  <c r="AF286" i="1"/>
  <c r="L286" i="1" s="1"/>
  <c r="AE286" i="1"/>
  <c r="AD286" i="1"/>
  <c r="AC286" i="1"/>
  <c r="AB286" i="1"/>
  <c r="AA286" i="1"/>
  <c r="Z286" i="1"/>
  <c r="Y286" i="1"/>
  <c r="X286" i="1"/>
  <c r="M286" i="1" s="1"/>
  <c r="W286" i="1"/>
  <c r="T286" i="1"/>
  <c r="R286" i="1"/>
  <c r="Q286" i="1"/>
  <c r="O286" i="1"/>
  <c r="U286" i="1" s="1"/>
  <c r="N286" i="1"/>
  <c r="S286" i="1" s="1"/>
  <c r="J286" i="1"/>
  <c r="I286" i="1"/>
  <c r="H286" i="1"/>
  <c r="G286" i="1"/>
  <c r="E286" i="1"/>
  <c r="D286" i="1"/>
  <c r="C286" i="1"/>
  <c r="AF285" i="1"/>
  <c r="K285" i="1" s="1"/>
  <c r="AE285" i="1"/>
  <c r="AD285" i="1"/>
  <c r="AC285" i="1"/>
  <c r="AB285" i="1"/>
  <c r="AA285" i="1"/>
  <c r="Z285" i="1"/>
  <c r="Y285" i="1"/>
  <c r="X285" i="1"/>
  <c r="M285" i="1" s="1"/>
  <c r="W285" i="1"/>
  <c r="T285" i="1"/>
  <c r="R285" i="1"/>
  <c r="Q285" i="1"/>
  <c r="P285" i="1"/>
  <c r="O285" i="1"/>
  <c r="U285" i="1" s="1"/>
  <c r="N285" i="1"/>
  <c r="S285" i="1" s="1"/>
  <c r="L285" i="1"/>
  <c r="I285" i="1"/>
  <c r="H285" i="1"/>
  <c r="E285" i="1"/>
  <c r="D285" i="1"/>
  <c r="C285" i="1"/>
  <c r="AF284" i="1"/>
  <c r="K284" i="1" s="1"/>
  <c r="AE284" i="1"/>
  <c r="AD284" i="1"/>
  <c r="AC284" i="1"/>
  <c r="AB284" i="1"/>
  <c r="AA284" i="1"/>
  <c r="Z284" i="1"/>
  <c r="Y284" i="1"/>
  <c r="X284" i="1"/>
  <c r="M284" i="1" s="1"/>
  <c r="W284" i="1"/>
  <c r="R284" i="1"/>
  <c r="Q284" i="1"/>
  <c r="O284" i="1"/>
  <c r="D284" i="1" s="1"/>
  <c r="N284" i="1"/>
  <c r="S284" i="1" s="1"/>
  <c r="L284" i="1"/>
  <c r="T284" i="1" s="1"/>
  <c r="J284" i="1"/>
  <c r="I284" i="1"/>
  <c r="H284" i="1"/>
  <c r="E284" i="1"/>
  <c r="C284" i="1"/>
  <c r="AF283" i="1"/>
  <c r="J283" i="1" s="1"/>
  <c r="AE283" i="1"/>
  <c r="AD283" i="1"/>
  <c r="AC283" i="1"/>
  <c r="AB283" i="1"/>
  <c r="AA283" i="1"/>
  <c r="Z283" i="1"/>
  <c r="Y283" i="1"/>
  <c r="X283" i="1"/>
  <c r="M283" i="1" s="1"/>
  <c r="W283" i="1"/>
  <c r="U283" i="1"/>
  <c r="R283" i="1"/>
  <c r="Q283" i="1"/>
  <c r="O283" i="1"/>
  <c r="N283" i="1"/>
  <c r="G283" i="1" s="1"/>
  <c r="I283" i="1"/>
  <c r="H283" i="1"/>
  <c r="E283" i="1"/>
  <c r="D283" i="1"/>
  <c r="C283" i="1"/>
  <c r="AF282" i="1"/>
  <c r="L282" i="1" s="1"/>
  <c r="T282" i="1" s="1"/>
  <c r="AE282" i="1"/>
  <c r="AD282" i="1"/>
  <c r="AC282" i="1"/>
  <c r="AB282" i="1"/>
  <c r="AA282" i="1"/>
  <c r="Z282" i="1"/>
  <c r="Y282" i="1"/>
  <c r="X282" i="1"/>
  <c r="M282" i="1" s="1"/>
  <c r="W282" i="1"/>
  <c r="R282" i="1"/>
  <c r="Q282" i="1"/>
  <c r="O282" i="1"/>
  <c r="U282" i="1" s="1"/>
  <c r="N282" i="1"/>
  <c r="K282" i="1"/>
  <c r="I282" i="1"/>
  <c r="H282" i="1"/>
  <c r="E282" i="1"/>
  <c r="C282" i="1"/>
  <c r="AF281" i="1"/>
  <c r="K281" i="1" s="1"/>
  <c r="AE281" i="1"/>
  <c r="AD281" i="1"/>
  <c r="AC281" i="1"/>
  <c r="AB281" i="1"/>
  <c r="AA281" i="1"/>
  <c r="Z281" i="1"/>
  <c r="Y281" i="1"/>
  <c r="X281" i="1"/>
  <c r="M281" i="1" s="1"/>
  <c r="V281" i="1" s="1"/>
  <c r="W281" i="1"/>
  <c r="T281" i="1"/>
  <c r="R281" i="1"/>
  <c r="Q281" i="1"/>
  <c r="O281" i="1"/>
  <c r="U281" i="1" s="1"/>
  <c r="N281" i="1"/>
  <c r="S281" i="1" s="1"/>
  <c r="J281" i="1"/>
  <c r="I281" i="1"/>
  <c r="H281" i="1"/>
  <c r="G281" i="1"/>
  <c r="E281" i="1"/>
  <c r="D281" i="1"/>
  <c r="C281" i="1"/>
  <c r="AF280" i="1"/>
  <c r="AE280" i="1"/>
  <c r="AD280" i="1"/>
  <c r="AC280" i="1"/>
  <c r="AB280" i="1"/>
  <c r="AA280" i="1"/>
  <c r="Z280" i="1"/>
  <c r="Y280" i="1"/>
  <c r="X280" i="1"/>
  <c r="M280" i="1" s="1"/>
  <c r="W280" i="1"/>
  <c r="T280" i="1"/>
  <c r="R280" i="1"/>
  <c r="Q280" i="1"/>
  <c r="O280" i="1"/>
  <c r="U280" i="1" s="1"/>
  <c r="N280" i="1"/>
  <c r="S280" i="1" s="1"/>
  <c r="I280" i="1"/>
  <c r="H280" i="1"/>
  <c r="E280" i="1"/>
  <c r="D280" i="1"/>
  <c r="C280" i="1"/>
  <c r="AF279" i="1"/>
  <c r="J279" i="1" s="1"/>
  <c r="AE279" i="1"/>
  <c r="AD279" i="1"/>
  <c r="AC279" i="1"/>
  <c r="AB279" i="1"/>
  <c r="AA279" i="1"/>
  <c r="Z279" i="1"/>
  <c r="Y279" i="1"/>
  <c r="X279" i="1"/>
  <c r="M279" i="1" s="1"/>
  <c r="W279" i="1"/>
  <c r="T279" i="1"/>
  <c r="R279" i="1"/>
  <c r="Q279" i="1"/>
  <c r="O279" i="1"/>
  <c r="U279" i="1" s="1"/>
  <c r="N279" i="1"/>
  <c r="G279" i="1" s="1"/>
  <c r="I279" i="1"/>
  <c r="H279" i="1"/>
  <c r="E279" i="1"/>
  <c r="D279" i="1"/>
  <c r="C279" i="1"/>
  <c r="AF278" i="1"/>
  <c r="L278" i="1" s="1"/>
  <c r="AE278" i="1"/>
  <c r="AD278" i="1"/>
  <c r="AC278" i="1"/>
  <c r="AB278" i="1"/>
  <c r="AA278" i="1"/>
  <c r="Z278" i="1"/>
  <c r="Y278" i="1"/>
  <c r="X278" i="1"/>
  <c r="M278" i="1" s="1"/>
  <c r="W278" i="1"/>
  <c r="T278" i="1"/>
  <c r="R278" i="1"/>
  <c r="Q278" i="1"/>
  <c r="O278" i="1"/>
  <c r="U278" i="1" s="1"/>
  <c r="N278" i="1"/>
  <c r="S278" i="1" s="1"/>
  <c r="I278" i="1"/>
  <c r="H278" i="1"/>
  <c r="E278" i="1"/>
  <c r="D278" i="1"/>
  <c r="C278" i="1"/>
  <c r="AF277" i="1"/>
  <c r="K277" i="1" s="1"/>
  <c r="AE277" i="1"/>
  <c r="AD277" i="1"/>
  <c r="AC277" i="1"/>
  <c r="AB277" i="1"/>
  <c r="AA277" i="1"/>
  <c r="Z277" i="1"/>
  <c r="Y277" i="1"/>
  <c r="X277" i="1"/>
  <c r="M277" i="1" s="1"/>
  <c r="W277" i="1"/>
  <c r="R277" i="1"/>
  <c r="Q277" i="1"/>
  <c r="O277" i="1"/>
  <c r="N277" i="1"/>
  <c r="S277" i="1" s="1"/>
  <c r="I277" i="1"/>
  <c r="H277" i="1"/>
  <c r="E277" i="1"/>
  <c r="C277" i="1"/>
  <c r="AF276" i="1"/>
  <c r="AE276" i="1"/>
  <c r="AD276" i="1"/>
  <c r="AC276" i="1"/>
  <c r="AB276" i="1"/>
  <c r="AA276" i="1"/>
  <c r="Z276" i="1"/>
  <c r="Y276" i="1"/>
  <c r="X276" i="1"/>
  <c r="M276" i="1" s="1"/>
  <c r="W276" i="1"/>
  <c r="S276" i="1"/>
  <c r="R276" i="1"/>
  <c r="Q276" i="1"/>
  <c r="O276" i="1"/>
  <c r="D276" i="1" s="1"/>
  <c r="N276" i="1"/>
  <c r="K276" i="1"/>
  <c r="J276" i="1"/>
  <c r="I276" i="1"/>
  <c r="H276" i="1"/>
  <c r="G276" i="1"/>
  <c r="E276" i="1"/>
  <c r="C276" i="1"/>
  <c r="AF275" i="1"/>
  <c r="J275" i="1" s="1"/>
  <c r="AE275" i="1"/>
  <c r="AD275" i="1"/>
  <c r="AC275" i="1"/>
  <c r="AB275" i="1"/>
  <c r="AA275" i="1"/>
  <c r="Z275" i="1"/>
  <c r="Y275" i="1"/>
  <c r="X275" i="1"/>
  <c r="W275" i="1"/>
  <c r="R275" i="1"/>
  <c r="Q275" i="1"/>
  <c r="O275" i="1"/>
  <c r="D275" i="1" s="1"/>
  <c r="N275" i="1"/>
  <c r="G275" i="1" s="1"/>
  <c r="M275" i="1"/>
  <c r="I275" i="1"/>
  <c r="H275" i="1"/>
  <c r="E275" i="1"/>
  <c r="C275" i="1"/>
  <c r="AF274" i="1"/>
  <c r="L274" i="1" s="1"/>
  <c r="T274" i="1" s="1"/>
  <c r="AE274" i="1"/>
  <c r="AD274" i="1"/>
  <c r="AC274" i="1"/>
  <c r="AB274" i="1"/>
  <c r="AA274" i="1"/>
  <c r="Z274" i="1"/>
  <c r="Y274" i="1"/>
  <c r="X274" i="1"/>
  <c r="M274" i="1" s="1"/>
  <c r="W274" i="1"/>
  <c r="R274" i="1"/>
  <c r="Q274" i="1"/>
  <c r="O274" i="1"/>
  <c r="U274" i="1" s="1"/>
  <c r="N274" i="1"/>
  <c r="S274" i="1" s="1"/>
  <c r="I274" i="1"/>
  <c r="H274" i="1"/>
  <c r="G274" i="1"/>
  <c r="E274" i="1"/>
  <c r="C274" i="1"/>
  <c r="AF273" i="1"/>
  <c r="K273" i="1" s="1"/>
  <c r="AE273" i="1"/>
  <c r="AD273" i="1"/>
  <c r="AC273" i="1"/>
  <c r="AB273" i="1"/>
  <c r="AA273" i="1"/>
  <c r="Z273" i="1"/>
  <c r="Y273" i="1"/>
  <c r="X273" i="1"/>
  <c r="W273" i="1"/>
  <c r="R273" i="1"/>
  <c r="Q273" i="1"/>
  <c r="P273" i="1"/>
  <c r="O273" i="1"/>
  <c r="N273" i="1"/>
  <c r="S273" i="1" s="1"/>
  <c r="M273" i="1"/>
  <c r="J273" i="1"/>
  <c r="I273" i="1"/>
  <c r="H273" i="1"/>
  <c r="G273" i="1"/>
  <c r="E273" i="1"/>
  <c r="C273" i="1"/>
  <c r="AF272" i="1"/>
  <c r="AE272" i="1"/>
  <c r="AD272" i="1"/>
  <c r="AC272" i="1"/>
  <c r="AB272" i="1"/>
  <c r="AA272" i="1"/>
  <c r="Z272" i="1"/>
  <c r="Y272" i="1"/>
  <c r="X272" i="1"/>
  <c r="M272" i="1" s="1"/>
  <c r="W272" i="1"/>
  <c r="R272" i="1"/>
  <c r="Q272" i="1"/>
  <c r="P272" i="1"/>
  <c r="O272" i="1"/>
  <c r="D272" i="1" s="1"/>
  <c r="N272" i="1"/>
  <c r="S272" i="1" s="1"/>
  <c r="L272" i="1"/>
  <c r="T272" i="1" s="1"/>
  <c r="K272" i="1"/>
  <c r="J272" i="1"/>
  <c r="I272" i="1"/>
  <c r="H272" i="1"/>
  <c r="G272" i="1"/>
  <c r="E272" i="1"/>
  <c r="C272" i="1"/>
  <c r="AF271" i="1"/>
  <c r="J271" i="1" s="1"/>
  <c r="AE271" i="1"/>
  <c r="AD271" i="1"/>
  <c r="AC271" i="1"/>
  <c r="AB271" i="1"/>
  <c r="AA271" i="1"/>
  <c r="Z271" i="1"/>
  <c r="Y271" i="1"/>
  <c r="X271" i="1"/>
  <c r="M271" i="1" s="1"/>
  <c r="W271" i="1"/>
  <c r="T271" i="1"/>
  <c r="R271" i="1"/>
  <c r="Q271" i="1"/>
  <c r="O271" i="1"/>
  <c r="U271" i="1" s="1"/>
  <c r="N271" i="1"/>
  <c r="G271" i="1" s="1"/>
  <c r="I271" i="1"/>
  <c r="H271" i="1"/>
  <c r="E271" i="1"/>
  <c r="D271" i="1"/>
  <c r="C271" i="1"/>
  <c r="AF270" i="1"/>
  <c r="L270" i="1" s="1"/>
  <c r="AE270" i="1"/>
  <c r="AD270" i="1"/>
  <c r="AC270" i="1"/>
  <c r="AB270" i="1"/>
  <c r="AA270" i="1"/>
  <c r="Z270" i="1"/>
  <c r="Y270" i="1"/>
  <c r="X270" i="1"/>
  <c r="M270" i="1" s="1"/>
  <c r="W270" i="1"/>
  <c r="V270" i="1"/>
  <c r="T270" i="1"/>
  <c r="R270" i="1"/>
  <c r="Q270" i="1"/>
  <c r="O270" i="1"/>
  <c r="U270" i="1" s="1"/>
  <c r="N270" i="1"/>
  <c r="S270" i="1" s="1"/>
  <c r="I270" i="1"/>
  <c r="H270" i="1"/>
  <c r="E270" i="1"/>
  <c r="D270" i="1"/>
  <c r="C270" i="1"/>
  <c r="AF269" i="1"/>
  <c r="K269" i="1" s="1"/>
  <c r="AE269" i="1"/>
  <c r="AD269" i="1"/>
  <c r="AC269" i="1"/>
  <c r="AB269" i="1"/>
  <c r="AA269" i="1"/>
  <c r="Z269" i="1"/>
  <c r="Y269" i="1"/>
  <c r="X269" i="1"/>
  <c r="M269" i="1" s="1"/>
  <c r="V269" i="1" s="1"/>
  <c r="W269" i="1"/>
  <c r="U269" i="1"/>
  <c r="R269" i="1"/>
  <c r="Q269" i="1"/>
  <c r="O269" i="1"/>
  <c r="N269" i="1"/>
  <c r="S269" i="1" s="1"/>
  <c r="J269" i="1"/>
  <c r="I269" i="1"/>
  <c r="H269" i="1"/>
  <c r="G269" i="1"/>
  <c r="E269" i="1"/>
  <c r="D269" i="1"/>
  <c r="C269" i="1"/>
  <c r="AF268" i="1"/>
  <c r="AE268" i="1"/>
  <c r="AD268" i="1"/>
  <c r="AC268" i="1"/>
  <c r="AB268" i="1"/>
  <c r="AA268" i="1"/>
  <c r="Z268" i="1"/>
  <c r="Y268" i="1"/>
  <c r="X268" i="1"/>
  <c r="M268" i="1" s="1"/>
  <c r="W268" i="1"/>
  <c r="R268" i="1"/>
  <c r="Q268" i="1"/>
  <c r="P268" i="1"/>
  <c r="O268" i="1"/>
  <c r="U268" i="1" s="1"/>
  <c r="N268" i="1"/>
  <c r="G268" i="1" s="1"/>
  <c r="L268" i="1"/>
  <c r="T268" i="1" s="1"/>
  <c r="K268" i="1"/>
  <c r="J268" i="1"/>
  <c r="I268" i="1"/>
  <c r="H268" i="1"/>
  <c r="E268" i="1"/>
  <c r="C268" i="1"/>
  <c r="AF267" i="1"/>
  <c r="P267" i="1" s="1"/>
  <c r="AE267" i="1"/>
  <c r="AD267" i="1"/>
  <c r="AC267" i="1"/>
  <c r="AB267" i="1"/>
  <c r="AA267" i="1"/>
  <c r="Z267" i="1"/>
  <c r="Y267" i="1"/>
  <c r="X267" i="1"/>
  <c r="W267" i="1"/>
  <c r="R267" i="1"/>
  <c r="Q267" i="1"/>
  <c r="O267" i="1"/>
  <c r="N267" i="1"/>
  <c r="S267" i="1" s="1"/>
  <c r="M267" i="1"/>
  <c r="F267" i="1" s="1"/>
  <c r="J267" i="1"/>
  <c r="I267" i="1"/>
  <c r="H267" i="1"/>
  <c r="G267" i="1"/>
  <c r="E267" i="1"/>
  <c r="D267" i="1"/>
  <c r="C267" i="1"/>
  <c r="AF266" i="1"/>
  <c r="AE266" i="1"/>
  <c r="AD266" i="1"/>
  <c r="AC266" i="1"/>
  <c r="AB266" i="1"/>
  <c r="AA266" i="1"/>
  <c r="Z266" i="1"/>
  <c r="Y266" i="1"/>
  <c r="X266" i="1"/>
  <c r="M266" i="1" s="1"/>
  <c r="F266" i="1" s="1"/>
  <c r="W266" i="1"/>
  <c r="T266" i="1"/>
  <c r="R266" i="1"/>
  <c r="Q266" i="1"/>
  <c r="O266" i="1"/>
  <c r="U266" i="1" s="1"/>
  <c r="N266" i="1"/>
  <c r="G266" i="1" s="1"/>
  <c r="I266" i="1"/>
  <c r="H266" i="1"/>
  <c r="E266" i="1"/>
  <c r="D266" i="1"/>
  <c r="C266" i="1"/>
  <c r="AF265" i="1"/>
  <c r="AE265" i="1"/>
  <c r="AD265" i="1"/>
  <c r="AC265" i="1"/>
  <c r="AB265" i="1"/>
  <c r="AA265" i="1"/>
  <c r="Z265" i="1"/>
  <c r="Y265" i="1"/>
  <c r="X265" i="1"/>
  <c r="M265" i="1" s="1"/>
  <c r="W265" i="1"/>
  <c r="R265" i="1"/>
  <c r="Q265" i="1"/>
  <c r="O265" i="1"/>
  <c r="U265" i="1" s="1"/>
  <c r="N265" i="1"/>
  <c r="S265" i="1" s="1"/>
  <c r="J265" i="1"/>
  <c r="I265" i="1"/>
  <c r="H265" i="1"/>
  <c r="G265" i="1"/>
  <c r="E265" i="1"/>
  <c r="C265" i="1"/>
  <c r="AF264" i="1"/>
  <c r="P264" i="1" s="1"/>
  <c r="AE264" i="1"/>
  <c r="AD264" i="1"/>
  <c r="AC264" i="1"/>
  <c r="AB264" i="1"/>
  <c r="AA264" i="1"/>
  <c r="Z264" i="1"/>
  <c r="Y264" i="1"/>
  <c r="X264" i="1"/>
  <c r="W264" i="1"/>
  <c r="R264" i="1"/>
  <c r="Q264" i="1"/>
  <c r="O264" i="1"/>
  <c r="D264" i="1" s="1"/>
  <c r="N264" i="1"/>
  <c r="S264" i="1" s="1"/>
  <c r="M264" i="1"/>
  <c r="F264" i="1" s="1"/>
  <c r="J264" i="1"/>
  <c r="I264" i="1"/>
  <c r="H264" i="1"/>
  <c r="G264" i="1"/>
  <c r="E264" i="1"/>
  <c r="C264" i="1"/>
  <c r="AF263" i="1"/>
  <c r="K263" i="1" s="1"/>
  <c r="AE263" i="1"/>
  <c r="AD263" i="1"/>
  <c r="AC263" i="1"/>
  <c r="AB263" i="1"/>
  <c r="AA263" i="1"/>
  <c r="Z263" i="1"/>
  <c r="Y263" i="1"/>
  <c r="X263" i="1"/>
  <c r="W263" i="1"/>
  <c r="R263" i="1"/>
  <c r="Q263" i="1"/>
  <c r="P263" i="1"/>
  <c r="O263" i="1"/>
  <c r="D263" i="1" s="1"/>
  <c r="N263" i="1"/>
  <c r="G263" i="1" s="1"/>
  <c r="M263" i="1"/>
  <c r="L263" i="1"/>
  <c r="V263" i="1" s="1"/>
  <c r="J263" i="1"/>
  <c r="I263" i="1"/>
  <c r="H263" i="1"/>
  <c r="E263" i="1"/>
  <c r="C263" i="1"/>
  <c r="AF262" i="1"/>
  <c r="AE262" i="1"/>
  <c r="AD262" i="1"/>
  <c r="AC262" i="1"/>
  <c r="AB262" i="1"/>
  <c r="AA262" i="1"/>
  <c r="Z262" i="1"/>
  <c r="Y262" i="1"/>
  <c r="X262" i="1"/>
  <c r="M262" i="1" s="1"/>
  <c r="W262" i="1"/>
  <c r="S262" i="1"/>
  <c r="R262" i="1"/>
  <c r="Q262" i="1"/>
  <c r="O262" i="1"/>
  <c r="U262" i="1" s="1"/>
  <c r="N262" i="1"/>
  <c r="I262" i="1"/>
  <c r="H262" i="1"/>
  <c r="G262" i="1"/>
  <c r="E262" i="1"/>
  <c r="C262" i="1"/>
  <c r="AF261" i="1"/>
  <c r="AE261" i="1"/>
  <c r="AD261" i="1"/>
  <c r="AC261" i="1"/>
  <c r="AB261" i="1"/>
  <c r="AA261" i="1"/>
  <c r="Z261" i="1"/>
  <c r="Y261" i="1"/>
  <c r="X261" i="1"/>
  <c r="M261" i="1" s="1"/>
  <c r="W261" i="1"/>
  <c r="R261" i="1"/>
  <c r="Q261" i="1"/>
  <c r="O261" i="1"/>
  <c r="U261" i="1" s="1"/>
  <c r="N261" i="1"/>
  <c r="S261" i="1" s="1"/>
  <c r="I261" i="1"/>
  <c r="H261" i="1"/>
  <c r="E261" i="1"/>
  <c r="C261" i="1"/>
  <c r="AF260" i="1"/>
  <c r="K260" i="1" s="1"/>
  <c r="AE260" i="1"/>
  <c r="AD260" i="1"/>
  <c r="AC260" i="1"/>
  <c r="AB260" i="1"/>
  <c r="AA260" i="1"/>
  <c r="Z260" i="1"/>
  <c r="Y260" i="1"/>
  <c r="X260" i="1"/>
  <c r="M260" i="1" s="1"/>
  <c r="W260" i="1"/>
  <c r="R260" i="1"/>
  <c r="Q260" i="1"/>
  <c r="O260" i="1"/>
  <c r="N260" i="1"/>
  <c r="S260" i="1" s="1"/>
  <c r="I260" i="1"/>
  <c r="H260" i="1"/>
  <c r="E260" i="1"/>
  <c r="C260" i="1"/>
  <c r="AF259" i="1"/>
  <c r="K259" i="1" s="1"/>
  <c r="AE259" i="1"/>
  <c r="AD259" i="1"/>
  <c r="AC259" i="1"/>
  <c r="AB259" i="1"/>
  <c r="AA259" i="1"/>
  <c r="Z259" i="1"/>
  <c r="Y259" i="1"/>
  <c r="X259" i="1"/>
  <c r="M259" i="1" s="1"/>
  <c r="W259" i="1"/>
  <c r="T259" i="1"/>
  <c r="R259" i="1"/>
  <c r="Q259" i="1"/>
  <c r="P259" i="1"/>
  <c r="O259" i="1"/>
  <c r="U259" i="1" s="1"/>
  <c r="N259" i="1"/>
  <c r="S259" i="1" s="1"/>
  <c r="J259" i="1"/>
  <c r="I259" i="1"/>
  <c r="H259" i="1"/>
  <c r="G259" i="1"/>
  <c r="E259" i="1"/>
  <c r="D259" i="1"/>
  <c r="C259" i="1"/>
  <c r="AF258" i="1"/>
  <c r="L258" i="1" s="1"/>
  <c r="AE258" i="1"/>
  <c r="AD258" i="1"/>
  <c r="AC258" i="1"/>
  <c r="AB258" i="1"/>
  <c r="AA258" i="1"/>
  <c r="Z258" i="1"/>
  <c r="X258" i="1"/>
  <c r="M258" i="1" s="1"/>
  <c r="S258" i="1"/>
  <c r="R258" i="1"/>
  <c r="Q258" i="1"/>
  <c r="P258" i="1"/>
  <c r="O258" i="1"/>
  <c r="N258" i="1"/>
  <c r="G258" i="1" s="1"/>
  <c r="I258" i="1"/>
  <c r="H258" i="1"/>
  <c r="E258" i="1"/>
  <c r="C258" i="1"/>
  <c r="AF257" i="1"/>
  <c r="AE257" i="1"/>
  <c r="AD257" i="1"/>
  <c r="AC257" i="1"/>
  <c r="AB257" i="1"/>
  <c r="AA257" i="1"/>
  <c r="Z257" i="1"/>
  <c r="Y257" i="1"/>
  <c r="X257" i="1"/>
  <c r="M257" i="1" s="1"/>
  <c r="W257" i="1"/>
  <c r="T257" i="1"/>
  <c r="R257" i="1"/>
  <c r="Q257" i="1"/>
  <c r="O257" i="1"/>
  <c r="U257" i="1" s="1"/>
  <c r="N257" i="1"/>
  <c r="S257" i="1" s="1"/>
  <c r="I257" i="1"/>
  <c r="H257" i="1"/>
  <c r="E257" i="1"/>
  <c r="D257" i="1"/>
  <c r="C257" i="1"/>
  <c r="AF256" i="1"/>
  <c r="K256" i="1" s="1"/>
  <c r="AE256" i="1"/>
  <c r="AD256" i="1"/>
  <c r="AC256" i="1"/>
  <c r="AB256" i="1"/>
  <c r="AA256" i="1"/>
  <c r="Z256" i="1"/>
  <c r="Y256" i="1"/>
  <c r="X256" i="1"/>
  <c r="M256" i="1" s="1"/>
  <c r="W256" i="1"/>
  <c r="T256" i="1"/>
  <c r="R256" i="1"/>
  <c r="Q256" i="1"/>
  <c r="O256" i="1"/>
  <c r="U256" i="1" s="1"/>
  <c r="N256" i="1"/>
  <c r="S256" i="1" s="1"/>
  <c r="L256" i="1"/>
  <c r="I256" i="1"/>
  <c r="H256" i="1"/>
  <c r="E256" i="1"/>
  <c r="D256" i="1"/>
  <c r="C256" i="1"/>
  <c r="AF255" i="1"/>
  <c r="AE255" i="1"/>
  <c r="AD255" i="1"/>
  <c r="AC255" i="1"/>
  <c r="AB255" i="1"/>
  <c r="AA255" i="1"/>
  <c r="Z255" i="1"/>
  <c r="Y255" i="1"/>
  <c r="X255" i="1"/>
  <c r="W255" i="1"/>
  <c r="R255" i="1"/>
  <c r="Q255" i="1"/>
  <c r="P255" i="1"/>
  <c r="O255" i="1"/>
  <c r="N255" i="1"/>
  <c r="G255" i="1" s="1"/>
  <c r="M255" i="1"/>
  <c r="L255" i="1"/>
  <c r="V255" i="1" s="1"/>
  <c r="K255" i="1"/>
  <c r="J255" i="1"/>
  <c r="I255" i="1"/>
  <c r="H255" i="1"/>
  <c r="E255" i="1"/>
  <c r="C255" i="1"/>
  <c r="AF254" i="1"/>
  <c r="AE254" i="1"/>
  <c r="AD254" i="1"/>
  <c r="AC254" i="1"/>
  <c r="AB254" i="1"/>
  <c r="AA254" i="1"/>
  <c r="Z254" i="1"/>
  <c r="Y254" i="1"/>
  <c r="X254" i="1"/>
  <c r="M254" i="1" s="1"/>
  <c r="W254" i="1"/>
  <c r="R254" i="1"/>
  <c r="Q254" i="1"/>
  <c r="O254" i="1"/>
  <c r="N254" i="1"/>
  <c r="S254" i="1" s="1"/>
  <c r="I254" i="1"/>
  <c r="H254" i="1"/>
  <c r="E254" i="1"/>
  <c r="C254" i="1"/>
  <c r="AF253" i="1"/>
  <c r="L253" i="1" s="1"/>
  <c r="T253" i="1" s="1"/>
  <c r="AE253" i="1"/>
  <c r="AD253" i="1"/>
  <c r="AC253" i="1"/>
  <c r="AB253" i="1"/>
  <c r="AA253" i="1"/>
  <c r="Z253" i="1"/>
  <c r="Y253" i="1"/>
  <c r="X253" i="1"/>
  <c r="M253" i="1" s="1"/>
  <c r="W253" i="1"/>
  <c r="R253" i="1"/>
  <c r="Q253" i="1"/>
  <c r="O253" i="1"/>
  <c r="U253" i="1" s="1"/>
  <c r="N253" i="1"/>
  <c r="S253" i="1" s="1"/>
  <c r="I253" i="1"/>
  <c r="H253" i="1"/>
  <c r="E253" i="1"/>
  <c r="C253" i="1"/>
  <c r="AF252" i="1"/>
  <c r="K252" i="1" s="1"/>
  <c r="AE252" i="1"/>
  <c r="AD252" i="1"/>
  <c r="AC252" i="1"/>
  <c r="AB252" i="1"/>
  <c r="AA252" i="1"/>
  <c r="Z252" i="1"/>
  <c r="Y252" i="1"/>
  <c r="X252" i="1"/>
  <c r="M252" i="1" s="1"/>
  <c r="W252" i="1"/>
  <c r="R252" i="1"/>
  <c r="Q252" i="1"/>
  <c r="P252" i="1"/>
  <c r="O252" i="1"/>
  <c r="U252" i="1" s="1"/>
  <c r="N252" i="1"/>
  <c r="S252" i="1" s="1"/>
  <c r="L252" i="1"/>
  <c r="T252" i="1" s="1"/>
  <c r="I252" i="1"/>
  <c r="H252" i="1"/>
  <c r="E252" i="1"/>
  <c r="C252" i="1"/>
  <c r="AF251" i="1"/>
  <c r="J251" i="1" s="1"/>
  <c r="AE251" i="1"/>
  <c r="AD251" i="1"/>
  <c r="AC251" i="1"/>
  <c r="AB251" i="1"/>
  <c r="AA251" i="1"/>
  <c r="Z251" i="1"/>
  <c r="Y251" i="1"/>
  <c r="X251" i="1"/>
  <c r="M251" i="1" s="1"/>
  <c r="F251" i="1" s="1"/>
  <c r="W251" i="1"/>
  <c r="T251" i="1"/>
  <c r="R251" i="1"/>
  <c r="Q251" i="1"/>
  <c r="O251" i="1"/>
  <c r="U251" i="1" s="1"/>
  <c r="N251" i="1"/>
  <c r="G251" i="1" s="1"/>
  <c r="I251" i="1"/>
  <c r="H251" i="1"/>
  <c r="E251" i="1"/>
  <c r="D251" i="1"/>
  <c r="C251" i="1"/>
  <c r="AF250" i="1"/>
  <c r="L250" i="1" s="1"/>
  <c r="AE250" i="1"/>
  <c r="AD250" i="1"/>
  <c r="AC250" i="1"/>
  <c r="AB250" i="1"/>
  <c r="AA250" i="1"/>
  <c r="Z250" i="1"/>
  <c r="Y250" i="1"/>
  <c r="X250" i="1"/>
  <c r="M250" i="1" s="1"/>
  <c r="W250" i="1"/>
  <c r="T250" i="1"/>
  <c r="R250" i="1"/>
  <c r="Q250" i="1"/>
  <c r="O250" i="1"/>
  <c r="U250" i="1" s="1"/>
  <c r="N250" i="1"/>
  <c r="S250" i="1" s="1"/>
  <c r="J250" i="1"/>
  <c r="I250" i="1"/>
  <c r="H250" i="1"/>
  <c r="G250" i="1"/>
  <c r="E250" i="1"/>
  <c r="D250" i="1"/>
  <c r="C250" i="1"/>
  <c r="AF249" i="1"/>
  <c r="AE249" i="1"/>
  <c r="AD249" i="1"/>
  <c r="AC249" i="1"/>
  <c r="AB249" i="1"/>
  <c r="AA249" i="1"/>
  <c r="Z249" i="1"/>
  <c r="Y249" i="1"/>
  <c r="X249" i="1"/>
  <c r="M249" i="1" s="1"/>
  <c r="W249" i="1"/>
  <c r="T249" i="1"/>
  <c r="R249" i="1"/>
  <c r="Q249" i="1"/>
  <c r="O249" i="1"/>
  <c r="U249" i="1" s="1"/>
  <c r="N249" i="1"/>
  <c r="S249" i="1" s="1"/>
  <c r="I249" i="1"/>
  <c r="H249" i="1"/>
  <c r="E249" i="1"/>
  <c r="D249" i="1"/>
  <c r="C249" i="1"/>
  <c r="AF248" i="1"/>
  <c r="K248" i="1" s="1"/>
  <c r="AE248" i="1"/>
  <c r="AD248" i="1"/>
  <c r="AC248" i="1"/>
  <c r="AB248" i="1"/>
  <c r="AA248" i="1"/>
  <c r="Z248" i="1"/>
  <c r="Y248" i="1"/>
  <c r="X248" i="1"/>
  <c r="M248" i="1" s="1"/>
  <c r="W248" i="1"/>
  <c r="T248" i="1"/>
  <c r="R248" i="1"/>
  <c r="Q248" i="1"/>
  <c r="O248" i="1"/>
  <c r="U248" i="1" s="1"/>
  <c r="N248" i="1"/>
  <c r="S248" i="1" s="1"/>
  <c r="I248" i="1"/>
  <c r="H248" i="1"/>
  <c r="E248" i="1"/>
  <c r="D248" i="1"/>
  <c r="C248" i="1"/>
  <c r="AF247" i="1"/>
  <c r="P247" i="1" s="1"/>
  <c r="AE247" i="1"/>
  <c r="AD247" i="1"/>
  <c r="AC247" i="1"/>
  <c r="AB247" i="1"/>
  <c r="AA247" i="1"/>
  <c r="Z247" i="1"/>
  <c r="Y247" i="1"/>
  <c r="X247" i="1"/>
  <c r="W247" i="1"/>
  <c r="U247" i="1"/>
  <c r="R247" i="1"/>
  <c r="Q247" i="1"/>
  <c r="O247" i="1"/>
  <c r="N247" i="1"/>
  <c r="G247" i="1" s="1"/>
  <c r="M247" i="1"/>
  <c r="F247" i="1" s="1"/>
  <c r="L247" i="1"/>
  <c r="I247" i="1"/>
  <c r="H247" i="1"/>
  <c r="E247" i="1"/>
  <c r="D247" i="1"/>
  <c r="C247" i="1"/>
  <c r="AF246" i="1"/>
  <c r="AE246" i="1"/>
  <c r="AD246" i="1"/>
  <c r="AC246" i="1"/>
  <c r="AB246" i="1"/>
  <c r="AA246" i="1"/>
  <c r="Z246" i="1"/>
  <c r="Y246" i="1"/>
  <c r="X246" i="1"/>
  <c r="M246" i="1" s="1"/>
  <c r="W246" i="1"/>
  <c r="R246" i="1"/>
  <c r="Q246" i="1"/>
  <c r="O246" i="1"/>
  <c r="U246" i="1" s="1"/>
  <c r="N246" i="1"/>
  <c r="G246" i="1" s="1"/>
  <c r="I246" i="1"/>
  <c r="H246" i="1"/>
  <c r="E246" i="1"/>
  <c r="C246" i="1"/>
  <c r="AF245" i="1"/>
  <c r="L245" i="1" s="1"/>
  <c r="T245" i="1" s="1"/>
  <c r="AE245" i="1"/>
  <c r="AD245" i="1"/>
  <c r="AC245" i="1"/>
  <c r="AB245" i="1"/>
  <c r="AA245" i="1"/>
  <c r="Z245" i="1"/>
  <c r="Y245" i="1"/>
  <c r="X245" i="1"/>
  <c r="M245" i="1" s="1"/>
  <c r="W245" i="1"/>
  <c r="R245" i="1"/>
  <c r="Q245" i="1"/>
  <c r="O245" i="1"/>
  <c r="U245" i="1" s="1"/>
  <c r="N245" i="1"/>
  <c r="S245" i="1" s="1"/>
  <c r="I245" i="1"/>
  <c r="H245" i="1"/>
  <c r="E245" i="1"/>
  <c r="C245" i="1"/>
  <c r="AF244" i="1"/>
  <c r="K244" i="1" s="1"/>
  <c r="AE244" i="1"/>
  <c r="AD244" i="1"/>
  <c r="AC244" i="1"/>
  <c r="AB244" i="1"/>
  <c r="AA244" i="1"/>
  <c r="Z244" i="1"/>
  <c r="Y244" i="1"/>
  <c r="X244" i="1"/>
  <c r="M244" i="1" s="1"/>
  <c r="W244" i="1"/>
  <c r="R244" i="1"/>
  <c r="Q244" i="1"/>
  <c r="P244" i="1"/>
  <c r="O244" i="1"/>
  <c r="U244" i="1" s="1"/>
  <c r="N244" i="1"/>
  <c r="S244" i="1" s="1"/>
  <c r="L244" i="1"/>
  <c r="T244" i="1" s="1"/>
  <c r="I244" i="1"/>
  <c r="H244" i="1"/>
  <c r="E244" i="1"/>
  <c r="D244" i="1"/>
  <c r="C244" i="1"/>
  <c r="AF243" i="1"/>
  <c r="K243" i="1" s="1"/>
  <c r="AE243" i="1"/>
  <c r="AD243" i="1"/>
  <c r="AC243" i="1"/>
  <c r="AB243" i="1"/>
  <c r="AA243" i="1"/>
  <c r="Z243" i="1"/>
  <c r="Y243" i="1"/>
  <c r="X243" i="1"/>
  <c r="M243" i="1" s="1"/>
  <c r="F243" i="1" s="1"/>
  <c r="W243" i="1"/>
  <c r="T243" i="1"/>
  <c r="R243" i="1"/>
  <c r="Q243" i="1"/>
  <c r="O243" i="1"/>
  <c r="U243" i="1" s="1"/>
  <c r="N243" i="1"/>
  <c r="G243" i="1" s="1"/>
  <c r="I243" i="1"/>
  <c r="H243" i="1"/>
  <c r="E243" i="1"/>
  <c r="D243" i="1"/>
  <c r="C243" i="1"/>
  <c r="AF242" i="1"/>
  <c r="L242" i="1" s="1"/>
  <c r="AE242" i="1"/>
  <c r="AD242" i="1"/>
  <c r="AC242" i="1"/>
  <c r="AB242" i="1"/>
  <c r="AA242" i="1"/>
  <c r="Z242" i="1"/>
  <c r="Y242" i="1"/>
  <c r="X242" i="1"/>
  <c r="M242" i="1" s="1"/>
  <c r="W242" i="1"/>
  <c r="T242" i="1"/>
  <c r="S242" i="1"/>
  <c r="R242" i="1"/>
  <c r="Q242" i="1"/>
  <c r="P242" i="1"/>
  <c r="O242" i="1"/>
  <c r="U242" i="1" s="1"/>
  <c r="N242" i="1"/>
  <c r="J242" i="1"/>
  <c r="I242" i="1"/>
  <c r="H242" i="1"/>
  <c r="G242" i="1"/>
  <c r="E242" i="1"/>
  <c r="D242" i="1"/>
  <c r="C242" i="1"/>
  <c r="AF241" i="1"/>
  <c r="L241" i="1" s="1"/>
  <c r="T241" i="1" s="1"/>
  <c r="AE241" i="1"/>
  <c r="AD241" i="1"/>
  <c r="AC241" i="1"/>
  <c r="AB241" i="1"/>
  <c r="AA241" i="1"/>
  <c r="Z241" i="1"/>
  <c r="Y241" i="1"/>
  <c r="X241" i="1"/>
  <c r="M241" i="1" s="1"/>
  <c r="W241" i="1"/>
  <c r="R241" i="1"/>
  <c r="Q241" i="1"/>
  <c r="O241" i="1"/>
  <c r="U241" i="1" s="1"/>
  <c r="N241" i="1"/>
  <c r="S241" i="1" s="1"/>
  <c r="J241" i="1"/>
  <c r="I241" i="1"/>
  <c r="H241" i="1"/>
  <c r="G241" i="1"/>
  <c r="E241" i="1"/>
  <c r="C241" i="1"/>
  <c r="AF240" i="1"/>
  <c r="K240" i="1" s="1"/>
  <c r="AE240" i="1"/>
  <c r="AD240" i="1"/>
  <c r="AC240" i="1"/>
  <c r="AB240" i="1"/>
  <c r="AA240" i="1"/>
  <c r="Z240" i="1"/>
  <c r="Y240" i="1"/>
  <c r="X240" i="1"/>
  <c r="M240" i="1" s="1"/>
  <c r="W240" i="1"/>
  <c r="R240" i="1"/>
  <c r="Q240" i="1"/>
  <c r="O240" i="1"/>
  <c r="U240" i="1" s="1"/>
  <c r="N240" i="1"/>
  <c r="S240" i="1" s="1"/>
  <c r="L240" i="1"/>
  <c r="T240" i="1" s="1"/>
  <c r="I240" i="1"/>
  <c r="H240" i="1"/>
  <c r="E240" i="1"/>
  <c r="D240" i="1"/>
  <c r="C240" i="1"/>
  <c r="AF239" i="1"/>
  <c r="AE239" i="1"/>
  <c r="AD239" i="1"/>
  <c r="AC239" i="1"/>
  <c r="AB239" i="1"/>
  <c r="AA239" i="1"/>
  <c r="Z239" i="1"/>
  <c r="Y239" i="1"/>
  <c r="X239" i="1"/>
  <c r="W239" i="1"/>
  <c r="U239" i="1"/>
  <c r="R239" i="1"/>
  <c r="Q239" i="1"/>
  <c r="P239" i="1"/>
  <c r="O239" i="1"/>
  <c r="N239" i="1"/>
  <c r="G239" i="1" s="1"/>
  <c r="M239" i="1"/>
  <c r="L239" i="1"/>
  <c r="V239" i="1" s="1"/>
  <c r="K239" i="1"/>
  <c r="J239" i="1"/>
  <c r="I239" i="1"/>
  <c r="H239" i="1"/>
  <c r="E239" i="1"/>
  <c r="D239" i="1"/>
  <c r="C239" i="1"/>
  <c r="AF238" i="1"/>
  <c r="AE238" i="1"/>
  <c r="AD238" i="1"/>
  <c r="AC238" i="1"/>
  <c r="AB238" i="1"/>
  <c r="AA238" i="1"/>
  <c r="Z238" i="1"/>
  <c r="Y238" i="1"/>
  <c r="X238" i="1"/>
  <c r="M238" i="1" s="1"/>
  <c r="W238" i="1"/>
  <c r="T238" i="1"/>
  <c r="R238" i="1"/>
  <c r="Q238" i="1"/>
  <c r="O238" i="1"/>
  <c r="U238" i="1" s="1"/>
  <c r="N238" i="1"/>
  <c r="G238" i="1" s="1"/>
  <c r="I238" i="1"/>
  <c r="H238" i="1"/>
  <c r="E238" i="1"/>
  <c r="D238" i="1"/>
  <c r="C238" i="1"/>
  <c r="AF237" i="1"/>
  <c r="L237" i="1" s="1"/>
  <c r="AE237" i="1"/>
  <c r="AD237" i="1"/>
  <c r="AC237" i="1"/>
  <c r="AB237" i="1"/>
  <c r="AA237" i="1"/>
  <c r="Z237" i="1"/>
  <c r="Y237" i="1"/>
  <c r="X237" i="1"/>
  <c r="M237" i="1" s="1"/>
  <c r="W237" i="1"/>
  <c r="T237" i="1"/>
  <c r="R237" i="1"/>
  <c r="Q237" i="1"/>
  <c r="O237" i="1"/>
  <c r="U237" i="1" s="1"/>
  <c r="N237" i="1"/>
  <c r="S237" i="1" s="1"/>
  <c r="I237" i="1"/>
  <c r="H237" i="1"/>
  <c r="E237" i="1"/>
  <c r="D237" i="1"/>
  <c r="C237" i="1"/>
  <c r="AF236" i="1"/>
  <c r="AE236" i="1"/>
  <c r="AD236" i="1"/>
  <c r="AC236" i="1"/>
  <c r="AB236" i="1"/>
  <c r="AA236" i="1"/>
  <c r="Z236" i="1"/>
  <c r="Y236" i="1"/>
  <c r="X236" i="1"/>
  <c r="M236" i="1" s="1"/>
  <c r="W236" i="1"/>
  <c r="R236" i="1"/>
  <c r="Q236" i="1"/>
  <c r="O236" i="1"/>
  <c r="U236" i="1" s="1"/>
  <c r="N236" i="1"/>
  <c r="S236" i="1" s="1"/>
  <c r="I236" i="1"/>
  <c r="H236" i="1"/>
  <c r="E236" i="1"/>
  <c r="D236" i="1"/>
  <c r="C236" i="1"/>
  <c r="AF235" i="1"/>
  <c r="K235" i="1" s="1"/>
  <c r="AE235" i="1"/>
  <c r="AD235" i="1"/>
  <c r="AC235" i="1"/>
  <c r="AB235" i="1"/>
  <c r="AA235" i="1"/>
  <c r="Z235" i="1"/>
  <c r="Y235" i="1"/>
  <c r="X235" i="1"/>
  <c r="M235" i="1" s="1"/>
  <c r="F235" i="1" s="1"/>
  <c r="W235" i="1"/>
  <c r="R235" i="1"/>
  <c r="Q235" i="1"/>
  <c r="O235" i="1"/>
  <c r="U235" i="1" s="1"/>
  <c r="N235" i="1"/>
  <c r="G235" i="1" s="1"/>
  <c r="I235" i="1"/>
  <c r="H235" i="1"/>
  <c r="E235" i="1"/>
  <c r="C235" i="1"/>
  <c r="AF234" i="1"/>
  <c r="L234" i="1" s="1"/>
  <c r="T234" i="1" s="1"/>
  <c r="AE234" i="1"/>
  <c r="AD234" i="1"/>
  <c r="AC234" i="1"/>
  <c r="AB234" i="1"/>
  <c r="AA234" i="1"/>
  <c r="Z234" i="1"/>
  <c r="Y234" i="1"/>
  <c r="X234" i="1"/>
  <c r="M234" i="1" s="1"/>
  <c r="W234" i="1"/>
  <c r="R234" i="1"/>
  <c r="Q234" i="1"/>
  <c r="O234" i="1"/>
  <c r="N234" i="1"/>
  <c r="I234" i="1"/>
  <c r="H234" i="1"/>
  <c r="E234" i="1"/>
  <c r="C234" i="1"/>
  <c r="AF233" i="1"/>
  <c r="AE233" i="1"/>
  <c r="AD233" i="1"/>
  <c r="AC233" i="1"/>
  <c r="AB233" i="1"/>
  <c r="AA233" i="1"/>
  <c r="Z233" i="1"/>
  <c r="Y233" i="1"/>
  <c r="X233" i="1"/>
  <c r="M233" i="1" s="1"/>
  <c r="W233" i="1"/>
  <c r="T233" i="1"/>
  <c r="R233" i="1"/>
  <c r="Q233" i="1"/>
  <c r="O233" i="1"/>
  <c r="U233" i="1" s="1"/>
  <c r="N233" i="1"/>
  <c r="S233" i="1" s="1"/>
  <c r="I233" i="1"/>
  <c r="H233" i="1"/>
  <c r="E233" i="1"/>
  <c r="D233" i="1"/>
  <c r="C233" i="1"/>
  <c r="AF232" i="1"/>
  <c r="K232" i="1" s="1"/>
  <c r="AE232" i="1"/>
  <c r="AD232" i="1"/>
  <c r="AC232" i="1"/>
  <c r="AB232" i="1"/>
  <c r="AA232" i="1"/>
  <c r="Z232" i="1"/>
  <c r="Y232" i="1"/>
  <c r="X232" i="1"/>
  <c r="M232" i="1" s="1"/>
  <c r="W232" i="1"/>
  <c r="T232" i="1"/>
  <c r="R232" i="1"/>
  <c r="Q232" i="1"/>
  <c r="O232" i="1"/>
  <c r="U232" i="1" s="1"/>
  <c r="N232" i="1"/>
  <c r="S232" i="1" s="1"/>
  <c r="I232" i="1"/>
  <c r="H232" i="1"/>
  <c r="E232" i="1"/>
  <c r="D232" i="1"/>
  <c r="C232" i="1"/>
  <c r="AF231" i="1"/>
  <c r="L231" i="1" s="1"/>
  <c r="AE231" i="1"/>
  <c r="AD231" i="1"/>
  <c r="AC231" i="1"/>
  <c r="AB231" i="1"/>
  <c r="AA231" i="1"/>
  <c r="Z231" i="1"/>
  <c r="Y231" i="1"/>
  <c r="X231" i="1"/>
  <c r="W231" i="1"/>
  <c r="T231" i="1"/>
  <c r="R231" i="1"/>
  <c r="Q231" i="1"/>
  <c r="P231" i="1"/>
  <c r="O231" i="1"/>
  <c r="U231" i="1" s="1"/>
  <c r="N231" i="1"/>
  <c r="G231" i="1" s="1"/>
  <c r="M231" i="1"/>
  <c r="F231" i="1" s="1"/>
  <c r="K231" i="1"/>
  <c r="I231" i="1"/>
  <c r="H231" i="1"/>
  <c r="E231" i="1"/>
  <c r="D231" i="1"/>
  <c r="C231" i="1"/>
  <c r="AF230" i="1"/>
  <c r="L230" i="1" s="1"/>
  <c r="T230" i="1" s="1"/>
  <c r="AE230" i="1"/>
  <c r="AD230" i="1"/>
  <c r="AC230" i="1"/>
  <c r="AB230" i="1"/>
  <c r="AA230" i="1"/>
  <c r="Z230" i="1"/>
  <c r="Y230" i="1"/>
  <c r="X230" i="1"/>
  <c r="M230" i="1" s="1"/>
  <c r="W230" i="1"/>
  <c r="R230" i="1"/>
  <c r="Q230" i="1"/>
  <c r="O230" i="1"/>
  <c r="U230" i="1" s="1"/>
  <c r="N230" i="1"/>
  <c r="G230" i="1" s="1"/>
  <c r="J230" i="1"/>
  <c r="I230" i="1"/>
  <c r="H230" i="1"/>
  <c r="E230" i="1"/>
  <c r="C230" i="1"/>
  <c r="AF229" i="1"/>
  <c r="L229" i="1" s="1"/>
  <c r="AE229" i="1"/>
  <c r="AD229" i="1"/>
  <c r="AC229" i="1"/>
  <c r="AB229" i="1"/>
  <c r="AA229" i="1"/>
  <c r="Z229" i="1"/>
  <c r="Y229" i="1"/>
  <c r="X229" i="1"/>
  <c r="M229" i="1" s="1"/>
  <c r="W229" i="1"/>
  <c r="T229" i="1"/>
  <c r="R229" i="1"/>
  <c r="Q229" i="1"/>
  <c r="O229" i="1"/>
  <c r="U229" i="1" s="1"/>
  <c r="N229" i="1"/>
  <c r="S229" i="1" s="1"/>
  <c r="I229" i="1"/>
  <c r="H229" i="1"/>
  <c r="E229" i="1"/>
  <c r="D229" i="1"/>
  <c r="C229" i="1"/>
  <c r="AF228" i="1"/>
  <c r="AE228" i="1"/>
  <c r="AD228" i="1"/>
  <c r="AC228" i="1"/>
  <c r="AB228" i="1"/>
  <c r="AA228" i="1"/>
  <c r="Z228" i="1"/>
  <c r="Y228" i="1"/>
  <c r="X228" i="1"/>
  <c r="M228" i="1" s="1"/>
  <c r="W228" i="1"/>
  <c r="R228" i="1"/>
  <c r="Q228" i="1"/>
  <c r="P228" i="1"/>
  <c r="O228" i="1"/>
  <c r="N228" i="1"/>
  <c r="S228" i="1" s="1"/>
  <c r="I228" i="1"/>
  <c r="H228" i="1"/>
  <c r="E228" i="1"/>
  <c r="C228" i="1"/>
  <c r="AF227" i="1"/>
  <c r="AE227" i="1"/>
  <c r="AD227" i="1"/>
  <c r="AC227" i="1"/>
  <c r="AB227" i="1"/>
  <c r="AA227" i="1"/>
  <c r="Z227" i="1"/>
  <c r="Y227" i="1"/>
  <c r="X227" i="1"/>
  <c r="M227" i="1" s="1"/>
  <c r="F227" i="1" s="1"/>
  <c r="W227" i="1"/>
  <c r="T227" i="1"/>
  <c r="R227" i="1"/>
  <c r="Q227" i="1"/>
  <c r="O227" i="1"/>
  <c r="U227" i="1" s="1"/>
  <c r="N227" i="1"/>
  <c r="G227" i="1" s="1"/>
  <c r="I227" i="1"/>
  <c r="H227" i="1"/>
  <c r="E227" i="1"/>
  <c r="D227" i="1"/>
  <c r="C227" i="1"/>
  <c r="AF226" i="1"/>
  <c r="L226" i="1" s="1"/>
  <c r="T226" i="1" s="1"/>
  <c r="AE226" i="1"/>
  <c r="AD226" i="1"/>
  <c r="AC226" i="1"/>
  <c r="AB226" i="1"/>
  <c r="AA226" i="1"/>
  <c r="Z226" i="1"/>
  <c r="Y226" i="1"/>
  <c r="X226" i="1"/>
  <c r="M226" i="1" s="1"/>
  <c r="W226" i="1"/>
  <c r="S226" i="1"/>
  <c r="R226" i="1"/>
  <c r="Q226" i="1"/>
  <c r="O226" i="1"/>
  <c r="N226" i="1"/>
  <c r="G226" i="1" s="1"/>
  <c r="J226" i="1"/>
  <c r="I226" i="1"/>
  <c r="H226" i="1"/>
  <c r="E226" i="1"/>
  <c r="C226" i="1"/>
  <c r="AF225" i="1"/>
  <c r="L225" i="1" s="1"/>
  <c r="T225" i="1" s="1"/>
  <c r="AE225" i="1"/>
  <c r="AD225" i="1"/>
  <c r="AC225" i="1"/>
  <c r="AB225" i="1"/>
  <c r="AA225" i="1"/>
  <c r="Z225" i="1"/>
  <c r="Y225" i="1"/>
  <c r="X225" i="1"/>
  <c r="M225" i="1" s="1"/>
  <c r="W225" i="1"/>
  <c r="R225" i="1"/>
  <c r="Q225" i="1"/>
  <c r="O225" i="1"/>
  <c r="U225" i="1" s="1"/>
  <c r="N225" i="1"/>
  <c r="S225" i="1" s="1"/>
  <c r="I225" i="1"/>
  <c r="H225" i="1"/>
  <c r="E225" i="1"/>
  <c r="C225" i="1"/>
  <c r="AF224" i="1"/>
  <c r="K224" i="1" s="1"/>
  <c r="AE224" i="1"/>
  <c r="AD224" i="1"/>
  <c r="AC224" i="1"/>
  <c r="AB224" i="1"/>
  <c r="AA224" i="1"/>
  <c r="Z224" i="1"/>
  <c r="Y224" i="1"/>
  <c r="X224" i="1"/>
  <c r="M224" i="1" s="1"/>
  <c r="W224" i="1"/>
  <c r="T224" i="1"/>
  <c r="R224" i="1"/>
  <c r="Q224" i="1"/>
  <c r="O224" i="1"/>
  <c r="U224" i="1" s="1"/>
  <c r="N224" i="1"/>
  <c r="S224" i="1" s="1"/>
  <c r="L224" i="1"/>
  <c r="I224" i="1"/>
  <c r="H224" i="1"/>
  <c r="E224" i="1"/>
  <c r="D224" i="1"/>
  <c r="C224" i="1"/>
  <c r="AF223" i="1"/>
  <c r="AE223" i="1"/>
  <c r="AD223" i="1"/>
  <c r="AC223" i="1"/>
  <c r="AB223" i="1"/>
  <c r="AA223" i="1"/>
  <c r="Z223" i="1"/>
  <c r="Y223" i="1"/>
  <c r="X223" i="1"/>
  <c r="M223" i="1" s="1"/>
  <c r="W223" i="1"/>
  <c r="T223" i="1"/>
  <c r="R223" i="1"/>
  <c r="Q223" i="1"/>
  <c r="O223" i="1"/>
  <c r="U223" i="1" s="1"/>
  <c r="N223" i="1"/>
  <c r="G223" i="1" s="1"/>
  <c r="L223" i="1"/>
  <c r="I223" i="1"/>
  <c r="H223" i="1"/>
  <c r="E223" i="1"/>
  <c r="D223" i="1"/>
  <c r="C223" i="1"/>
  <c r="AF222" i="1"/>
  <c r="L222" i="1" s="1"/>
  <c r="AE222" i="1"/>
  <c r="AD222" i="1"/>
  <c r="AC222" i="1"/>
  <c r="AB222" i="1"/>
  <c r="AA222" i="1"/>
  <c r="Z222" i="1"/>
  <c r="Y222" i="1"/>
  <c r="X222" i="1"/>
  <c r="M222" i="1" s="1"/>
  <c r="W222" i="1"/>
  <c r="T222" i="1"/>
  <c r="S222" i="1"/>
  <c r="R222" i="1"/>
  <c r="Q222" i="1"/>
  <c r="P222" i="1"/>
  <c r="O222" i="1"/>
  <c r="U222" i="1" s="1"/>
  <c r="N222" i="1"/>
  <c r="G222" i="1" s="1"/>
  <c r="J222" i="1"/>
  <c r="I222" i="1"/>
  <c r="H222" i="1"/>
  <c r="E222" i="1"/>
  <c r="D222" i="1"/>
  <c r="C222" i="1"/>
  <c r="AF221" i="1"/>
  <c r="L221" i="1" s="1"/>
  <c r="T221" i="1" s="1"/>
  <c r="AE221" i="1"/>
  <c r="AD221" i="1"/>
  <c r="AC221" i="1"/>
  <c r="AB221" i="1"/>
  <c r="AA221" i="1"/>
  <c r="Z221" i="1"/>
  <c r="Y221" i="1"/>
  <c r="X221" i="1"/>
  <c r="M221" i="1" s="1"/>
  <c r="W221" i="1"/>
  <c r="R221" i="1"/>
  <c r="Q221" i="1"/>
  <c r="P221" i="1"/>
  <c r="O221" i="1"/>
  <c r="U221" i="1" s="1"/>
  <c r="N221" i="1"/>
  <c r="S221" i="1" s="1"/>
  <c r="I221" i="1"/>
  <c r="H221" i="1"/>
  <c r="E221" i="1"/>
  <c r="D221" i="1"/>
  <c r="C221" i="1"/>
  <c r="AF220" i="1"/>
  <c r="K220" i="1" s="1"/>
  <c r="AE220" i="1"/>
  <c r="AD220" i="1"/>
  <c r="AC220" i="1"/>
  <c r="AB220" i="1"/>
  <c r="AA220" i="1"/>
  <c r="Z220" i="1"/>
  <c r="Y220" i="1"/>
  <c r="X220" i="1"/>
  <c r="M220" i="1" s="1"/>
  <c r="W220" i="1"/>
  <c r="T220" i="1"/>
  <c r="R220" i="1"/>
  <c r="Q220" i="1"/>
  <c r="O220" i="1"/>
  <c r="U220" i="1" s="1"/>
  <c r="N220" i="1"/>
  <c r="S220" i="1" s="1"/>
  <c r="J220" i="1"/>
  <c r="I220" i="1"/>
  <c r="H220" i="1"/>
  <c r="G220" i="1"/>
  <c r="E220" i="1"/>
  <c r="D220" i="1"/>
  <c r="C220" i="1"/>
  <c r="AF219" i="1"/>
  <c r="K219" i="1" s="1"/>
  <c r="AE219" i="1"/>
  <c r="AD219" i="1"/>
  <c r="AC219" i="1"/>
  <c r="AB219" i="1"/>
  <c r="AA219" i="1"/>
  <c r="Z219" i="1"/>
  <c r="Y219" i="1"/>
  <c r="X219" i="1"/>
  <c r="W219" i="1"/>
  <c r="R219" i="1"/>
  <c r="Q219" i="1"/>
  <c r="O219" i="1"/>
  <c r="U219" i="1" s="1"/>
  <c r="N219" i="1"/>
  <c r="G219" i="1" s="1"/>
  <c r="M219" i="1"/>
  <c r="F219" i="1" s="1"/>
  <c r="I219" i="1"/>
  <c r="H219" i="1"/>
  <c r="E219" i="1"/>
  <c r="D219" i="1"/>
  <c r="C219" i="1"/>
  <c r="AF218" i="1"/>
  <c r="L218" i="1" s="1"/>
  <c r="AE218" i="1"/>
  <c r="AD218" i="1"/>
  <c r="AC218" i="1"/>
  <c r="AB218" i="1"/>
  <c r="AA218" i="1"/>
  <c r="Z218" i="1"/>
  <c r="Y218" i="1"/>
  <c r="X218" i="1"/>
  <c r="M218" i="1" s="1"/>
  <c r="W218" i="1"/>
  <c r="T218" i="1"/>
  <c r="R218" i="1"/>
  <c r="Q218" i="1"/>
  <c r="O218" i="1"/>
  <c r="U218" i="1" s="1"/>
  <c r="N218" i="1"/>
  <c r="S218" i="1" s="1"/>
  <c r="J218" i="1"/>
  <c r="I218" i="1"/>
  <c r="H218" i="1"/>
  <c r="G218" i="1"/>
  <c r="E218" i="1"/>
  <c r="D218" i="1"/>
  <c r="C218" i="1"/>
  <c r="AF217" i="1"/>
  <c r="L217" i="1" s="1"/>
  <c r="AE217" i="1"/>
  <c r="AD217" i="1"/>
  <c r="AC217" i="1"/>
  <c r="AB217" i="1"/>
  <c r="AA217" i="1"/>
  <c r="Z217" i="1"/>
  <c r="Y217" i="1"/>
  <c r="X217" i="1"/>
  <c r="M217" i="1" s="1"/>
  <c r="W217" i="1"/>
  <c r="T217" i="1"/>
  <c r="R217" i="1"/>
  <c r="Q217" i="1"/>
  <c r="O217" i="1"/>
  <c r="U217" i="1" s="1"/>
  <c r="N217" i="1"/>
  <c r="S217" i="1" s="1"/>
  <c r="J217" i="1"/>
  <c r="I217" i="1"/>
  <c r="H217" i="1"/>
  <c r="G217" i="1"/>
  <c r="E217" i="1"/>
  <c r="D217" i="1"/>
  <c r="C217" i="1"/>
  <c r="AF216" i="1"/>
  <c r="K216" i="1" s="1"/>
  <c r="AE216" i="1"/>
  <c r="AD216" i="1"/>
  <c r="AC216" i="1"/>
  <c r="AB216" i="1"/>
  <c r="AA216" i="1"/>
  <c r="Z216" i="1"/>
  <c r="Y216" i="1"/>
  <c r="X216" i="1"/>
  <c r="M216" i="1" s="1"/>
  <c r="W216" i="1"/>
  <c r="R216" i="1"/>
  <c r="Q216" i="1"/>
  <c r="O216" i="1"/>
  <c r="U216" i="1" s="1"/>
  <c r="N216" i="1"/>
  <c r="S216" i="1" s="1"/>
  <c r="L216" i="1"/>
  <c r="T216" i="1" s="1"/>
  <c r="I216" i="1"/>
  <c r="H216" i="1"/>
  <c r="E216" i="1"/>
  <c r="D216" i="1"/>
  <c r="C216" i="1"/>
  <c r="AF215" i="1"/>
  <c r="K215" i="1" s="1"/>
  <c r="AE215" i="1"/>
  <c r="AD215" i="1"/>
  <c r="AC215" i="1"/>
  <c r="AB215" i="1"/>
  <c r="AA215" i="1"/>
  <c r="Z215" i="1"/>
  <c r="Y215" i="1"/>
  <c r="X215" i="1"/>
  <c r="W215" i="1"/>
  <c r="R215" i="1"/>
  <c r="Q215" i="1"/>
  <c r="P215" i="1"/>
  <c r="O215" i="1"/>
  <c r="N215" i="1"/>
  <c r="G215" i="1" s="1"/>
  <c r="M215" i="1"/>
  <c r="L215" i="1"/>
  <c r="I215" i="1"/>
  <c r="H215" i="1"/>
  <c r="E215" i="1"/>
  <c r="F215" i="1" s="1"/>
  <c r="C215" i="1"/>
  <c r="AF214" i="1"/>
  <c r="L214" i="1" s="1"/>
  <c r="AE214" i="1"/>
  <c r="AD214" i="1"/>
  <c r="AC214" i="1"/>
  <c r="AB214" i="1"/>
  <c r="AA214" i="1"/>
  <c r="Z214" i="1"/>
  <c r="Y214" i="1"/>
  <c r="X214" i="1"/>
  <c r="M214" i="1" s="1"/>
  <c r="W214" i="1"/>
  <c r="T214" i="1"/>
  <c r="R214" i="1"/>
  <c r="Q214" i="1"/>
  <c r="O214" i="1"/>
  <c r="U214" i="1" s="1"/>
  <c r="N214" i="1"/>
  <c r="G214" i="1" s="1"/>
  <c r="I214" i="1"/>
  <c r="H214" i="1"/>
  <c r="E214" i="1"/>
  <c r="D214" i="1"/>
  <c r="C214" i="1"/>
  <c r="AF213" i="1"/>
  <c r="L213" i="1" s="1"/>
  <c r="T213" i="1" s="1"/>
  <c r="AE213" i="1"/>
  <c r="AD213" i="1"/>
  <c r="AC213" i="1"/>
  <c r="AB213" i="1"/>
  <c r="AA213" i="1"/>
  <c r="Z213" i="1"/>
  <c r="Y213" i="1"/>
  <c r="X213" i="1"/>
  <c r="M213" i="1" s="1"/>
  <c r="W213" i="1"/>
  <c r="R213" i="1"/>
  <c r="Q213" i="1"/>
  <c r="P213" i="1"/>
  <c r="O213" i="1"/>
  <c r="U213" i="1" s="1"/>
  <c r="N213" i="1"/>
  <c r="S213" i="1" s="1"/>
  <c r="I213" i="1"/>
  <c r="H213" i="1"/>
  <c r="E213" i="1"/>
  <c r="D213" i="1"/>
  <c r="C213" i="1"/>
  <c r="AF212" i="1"/>
  <c r="K212" i="1" s="1"/>
  <c r="AE212" i="1"/>
  <c r="AD212" i="1"/>
  <c r="AC212" i="1"/>
  <c r="AB212" i="1"/>
  <c r="AA212" i="1"/>
  <c r="Z212" i="1"/>
  <c r="Y212" i="1"/>
  <c r="X212" i="1"/>
  <c r="M212" i="1" s="1"/>
  <c r="W212" i="1"/>
  <c r="T212" i="1"/>
  <c r="R212" i="1"/>
  <c r="Q212" i="1"/>
  <c r="O212" i="1"/>
  <c r="U212" i="1" s="1"/>
  <c r="N212" i="1"/>
  <c r="S212" i="1" s="1"/>
  <c r="I212" i="1"/>
  <c r="H212" i="1"/>
  <c r="E212" i="1"/>
  <c r="D212" i="1"/>
  <c r="C212" i="1"/>
  <c r="AF211" i="1"/>
  <c r="K211" i="1" s="1"/>
  <c r="AE211" i="1"/>
  <c r="AD211" i="1"/>
  <c r="AC211" i="1"/>
  <c r="AB211" i="1"/>
  <c r="AA211" i="1"/>
  <c r="Z211" i="1"/>
  <c r="Y211" i="1"/>
  <c r="X211" i="1"/>
  <c r="M211" i="1" s="1"/>
  <c r="W211" i="1"/>
  <c r="T211" i="1"/>
  <c r="R211" i="1"/>
  <c r="Q211" i="1"/>
  <c r="O211" i="1"/>
  <c r="U211" i="1" s="1"/>
  <c r="N211" i="1"/>
  <c r="G211" i="1" s="1"/>
  <c r="I211" i="1"/>
  <c r="H211" i="1"/>
  <c r="E211" i="1"/>
  <c r="D211" i="1"/>
  <c r="C211" i="1"/>
  <c r="AF210" i="1"/>
  <c r="AE210" i="1"/>
  <c r="AD210" i="1"/>
  <c r="AC210" i="1"/>
  <c r="AB210" i="1"/>
  <c r="AA210" i="1"/>
  <c r="Z210" i="1"/>
  <c r="Y210" i="1"/>
  <c r="X210" i="1"/>
  <c r="M210" i="1" s="1"/>
  <c r="W210" i="1"/>
  <c r="T210" i="1"/>
  <c r="R210" i="1"/>
  <c r="Q210" i="1"/>
  <c r="O210" i="1"/>
  <c r="U210" i="1" s="1"/>
  <c r="N210" i="1"/>
  <c r="I210" i="1"/>
  <c r="H210" i="1"/>
  <c r="E210" i="1"/>
  <c r="D210" i="1"/>
  <c r="C210" i="1"/>
  <c r="AF209" i="1"/>
  <c r="L209" i="1" s="1"/>
  <c r="T209" i="1" s="1"/>
  <c r="AE209" i="1"/>
  <c r="AD209" i="1"/>
  <c r="AC209" i="1"/>
  <c r="AB209" i="1"/>
  <c r="AA209" i="1"/>
  <c r="Z209" i="1"/>
  <c r="Y209" i="1"/>
  <c r="X209" i="1"/>
  <c r="M209" i="1" s="1"/>
  <c r="W209" i="1"/>
  <c r="R209" i="1"/>
  <c r="Q209" i="1"/>
  <c r="O209" i="1"/>
  <c r="U209" i="1" s="1"/>
  <c r="N209" i="1"/>
  <c r="S209" i="1" s="1"/>
  <c r="I209" i="1"/>
  <c r="H209" i="1"/>
  <c r="E209" i="1"/>
  <c r="C209" i="1"/>
  <c r="AF208" i="1"/>
  <c r="AE208" i="1"/>
  <c r="AD208" i="1"/>
  <c r="AC208" i="1"/>
  <c r="AB208" i="1"/>
  <c r="AA208" i="1"/>
  <c r="Z208" i="1"/>
  <c r="Y208" i="1"/>
  <c r="X208" i="1"/>
  <c r="M208" i="1" s="1"/>
  <c r="W208" i="1"/>
  <c r="T208" i="1"/>
  <c r="R208" i="1"/>
  <c r="Q208" i="1"/>
  <c r="O208" i="1"/>
  <c r="U208" i="1" s="1"/>
  <c r="N208" i="1"/>
  <c r="S208" i="1" s="1"/>
  <c r="I208" i="1"/>
  <c r="H208" i="1"/>
  <c r="E208" i="1"/>
  <c r="D208" i="1"/>
  <c r="C208" i="1"/>
  <c r="AF207" i="1"/>
  <c r="K207" i="1" s="1"/>
  <c r="AE207" i="1"/>
  <c r="AD207" i="1"/>
  <c r="AC207" i="1"/>
  <c r="AB207" i="1"/>
  <c r="AA207" i="1"/>
  <c r="Z207" i="1"/>
  <c r="Y207" i="1"/>
  <c r="X207" i="1"/>
  <c r="M207" i="1" s="1"/>
  <c r="W207" i="1"/>
  <c r="T207" i="1"/>
  <c r="R207" i="1"/>
  <c r="Q207" i="1"/>
  <c r="P207" i="1"/>
  <c r="O207" i="1"/>
  <c r="U207" i="1" s="1"/>
  <c r="N207" i="1"/>
  <c r="G207" i="1" s="1"/>
  <c r="L207" i="1"/>
  <c r="I207" i="1"/>
  <c r="H207" i="1"/>
  <c r="E207" i="1"/>
  <c r="D207" i="1"/>
  <c r="C207" i="1"/>
  <c r="AF206" i="1"/>
  <c r="L206" i="1" s="1"/>
  <c r="AE206" i="1"/>
  <c r="AD206" i="1"/>
  <c r="AC206" i="1"/>
  <c r="AB206" i="1"/>
  <c r="AA206" i="1"/>
  <c r="Z206" i="1"/>
  <c r="Y206" i="1"/>
  <c r="X206" i="1"/>
  <c r="M206" i="1" s="1"/>
  <c r="W206" i="1"/>
  <c r="T206" i="1"/>
  <c r="S206" i="1"/>
  <c r="R206" i="1"/>
  <c r="Q206" i="1"/>
  <c r="O206" i="1"/>
  <c r="U206" i="1" s="1"/>
  <c r="N206" i="1"/>
  <c r="G206" i="1" s="1"/>
  <c r="I206" i="1"/>
  <c r="H206" i="1"/>
  <c r="E206" i="1"/>
  <c r="D206" i="1"/>
  <c r="C206" i="1"/>
  <c r="AF205" i="1"/>
  <c r="L205" i="1" s="1"/>
  <c r="T205" i="1" s="1"/>
  <c r="AE205" i="1"/>
  <c r="AD205" i="1"/>
  <c r="AC205" i="1"/>
  <c r="AB205" i="1"/>
  <c r="AA205" i="1"/>
  <c r="Z205" i="1"/>
  <c r="Y205" i="1"/>
  <c r="X205" i="1"/>
  <c r="M205" i="1" s="1"/>
  <c r="V205" i="1" s="1"/>
  <c r="W205" i="1"/>
  <c r="R205" i="1"/>
  <c r="Q205" i="1"/>
  <c r="O205" i="1"/>
  <c r="N205" i="1"/>
  <c r="I205" i="1"/>
  <c r="H205" i="1"/>
  <c r="E205" i="1"/>
  <c r="C205" i="1"/>
  <c r="AF204" i="1"/>
  <c r="K204" i="1" s="1"/>
  <c r="AE204" i="1"/>
  <c r="AD204" i="1"/>
  <c r="AC204" i="1"/>
  <c r="AB204" i="1"/>
  <c r="AA204" i="1"/>
  <c r="Z204" i="1"/>
  <c r="Y204" i="1"/>
  <c r="X204" i="1"/>
  <c r="M204" i="1" s="1"/>
  <c r="W204" i="1"/>
  <c r="R204" i="1"/>
  <c r="Q204" i="1"/>
  <c r="P204" i="1"/>
  <c r="O204" i="1"/>
  <c r="U204" i="1" s="1"/>
  <c r="N204" i="1"/>
  <c r="L204" i="1"/>
  <c r="T204" i="1" s="1"/>
  <c r="I204" i="1"/>
  <c r="H204" i="1"/>
  <c r="E204" i="1"/>
  <c r="C204" i="1"/>
  <c r="AF203" i="1"/>
  <c r="K203" i="1" s="1"/>
  <c r="AE203" i="1"/>
  <c r="AD203" i="1"/>
  <c r="AC203" i="1"/>
  <c r="AB203" i="1"/>
  <c r="AA203" i="1"/>
  <c r="Z203" i="1"/>
  <c r="Y203" i="1"/>
  <c r="X203" i="1"/>
  <c r="M203" i="1" s="1"/>
  <c r="W203" i="1"/>
  <c r="T203" i="1"/>
  <c r="R203" i="1"/>
  <c r="Q203" i="1"/>
  <c r="O203" i="1"/>
  <c r="U203" i="1" s="1"/>
  <c r="N203" i="1"/>
  <c r="I203" i="1"/>
  <c r="H203" i="1"/>
  <c r="E203" i="1"/>
  <c r="D203" i="1"/>
  <c r="C203" i="1"/>
  <c r="AF202" i="1"/>
  <c r="K202" i="1" s="1"/>
  <c r="AE202" i="1"/>
  <c r="AD202" i="1"/>
  <c r="AC202" i="1"/>
  <c r="AB202" i="1"/>
  <c r="AA202" i="1"/>
  <c r="Z202" i="1"/>
  <c r="Y202" i="1"/>
  <c r="X202" i="1"/>
  <c r="M202" i="1" s="1"/>
  <c r="W202" i="1"/>
  <c r="R202" i="1"/>
  <c r="Q202" i="1"/>
  <c r="O202" i="1"/>
  <c r="N202" i="1"/>
  <c r="S202" i="1" s="1"/>
  <c r="J202" i="1"/>
  <c r="I202" i="1"/>
  <c r="H202" i="1"/>
  <c r="G202" i="1"/>
  <c r="E202" i="1"/>
  <c r="C202" i="1"/>
  <c r="AF201" i="1"/>
  <c r="AE201" i="1"/>
  <c r="AD201" i="1"/>
  <c r="AC201" i="1"/>
  <c r="AB201" i="1"/>
  <c r="AA201" i="1"/>
  <c r="Z201" i="1"/>
  <c r="Y201" i="1"/>
  <c r="X201" i="1"/>
  <c r="M201" i="1" s="1"/>
  <c r="W201" i="1"/>
  <c r="R201" i="1"/>
  <c r="Q201" i="1"/>
  <c r="O201" i="1"/>
  <c r="U201" i="1" s="1"/>
  <c r="N201" i="1"/>
  <c r="J201" i="1"/>
  <c r="I201" i="1"/>
  <c r="H201" i="1"/>
  <c r="E201" i="1"/>
  <c r="C201" i="1"/>
  <c r="AF200" i="1"/>
  <c r="L200" i="1" s="1"/>
  <c r="AE200" i="1"/>
  <c r="AD200" i="1"/>
  <c r="AC200" i="1"/>
  <c r="AB200" i="1"/>
  <c r="AA200" i="1"/>
  <c r="Z200" i="1"/>
  <c r="Y200" i="1"/>
  <c r="X200" i="1"/>
  <c r="M200" i="1" s="1"/>
  <c r="W200" i="1"/>
  <c r="R200" i="1"/>
  <c r="Q200" i="1"/>
  <c r="O200" i="1"/>
  <c r="U200" i="1" s="1"/>
  <c r="N200" i="1"/>
  <c r="I200" i="1"/>
  <c r="H200" i="1"/>
  <c r="E200" i="1"/>
  <c r="D200" i="1"/>
  <c r="C200" i="1"/>
  <c r="AF199" i="1"/>
  <c r="K199" i="1" s="1"/>
  <c r="AE199" i="1"/>
  <c r="AD199" i="1"/>
  <c r="AC199" i="1"/>
  <c r="AB199" i="1"/>
  <c r="AA199" i="1"/>
  <c r="Z199" i="1"/>
  <c r="Y199" i="1"/>
  <c r="X199" i="1"/>
  <c r="W199" i="1"/>
  <c r="T199" i="1"/>
  <c r="R199" i="1"/>
  <c r="Q199" i="1"/>
  <c r="P199" i="1"/>
  <c r="O199" i="1"/>
  <c r="U199" i="1" s="1"/>
  <c r="N199" i="1"/>
  <c r="M199" i="1"/>
  <c r="J199" i="1"/>
  <c r="I199" i="1"/>
  <c r="H199" i="1"/>
  <c r="E199" i="1"/>
  <c r="D199" i="1"/>
  <c r="C199" i="1"/>
  <c r="AF198" i="1"/>
  <c r="L198" i="1" s="1"/>
  <c r="AE198" i="1"/>
  <c r="AD198" i="1"/>
  <c r="AC198" i="1"/>
  <c r="AB198" i="1"/>
  <c r="AA198" i="1"/>
  <c r="Z198" i="1"/>
  <c r="Y198" i="1"/>
  <c r="X198" i="1"/>
  <c r="M198" i="1" s="1"/>
  <c r="W198" i="1"/>
  <c r="T198" i="1"/>
  <c r="R198" i="1"/>
  <c r="Q198" i="1"/>
  <c r="O198" i="1"/>
  <c r="U198" i="1" s="1"/>
  <c r="N198" i="1"/>
  <c r="S198" i="1" s="1"/>
  <c r="J198" i="1"/>
  <c r="I198" i="1"/>
  <c r="H198" i="1"/>
  <c r="G198" i="1"/>
  <c r="E198" i="1"/>
  <c r="D198" i="1"/>
  <c r="C198" i="1"/>
  <c r="AF197" i="1"/>
  <c r="AE197" i="1"/>
  <c r="AD197" i="1"/>
  <c r="AC197" i="1"/>
  <c r="AB197" i="1"/>
  <c r="AA197" i="1"/>
  <c r="Z197" i="1"/>
  <c r="Y197" i="1"/>
  <c r="X197" i="1"/>
  <c r="M197" i="1" s="1"/>
  <c r="F197" i="1" s="1"/>
  <c r="W197" i="1"/>
  <c r="S197" i="1"/>
  <c r="R197" i="1"/>
  <c r="Q197" i="1"/>
  <c r="O197" i="1"/>
  <c r="U197" i="1" s="1"/>
  <c r="N197" i="1"/>
  <c r="G197" i="1" s="1"/>
  <c r="L197" i="1"/>
  <c r="I197" i="1"/>
  <c r="H197" i="1"/>
  <c r="E197" i="1"/>
  <c r="D197" i="1"/>
  <c r="C197" i="1"/>
  <c r="AF196" i="1"/>
  <c r="K196" i="1" s="1"/>
  <c r="AE196" i="1"/>
  <c r="AD196" i="1"/>
  <c r="AC196" i="1"/>
  <c r="AB196" i="1"/>
  <c r="AA196" i="1"/>
  <c r="Z196" i="1"/>
  <c r="Y196" i="1"/>
  <c r="X196" i="1"/>
  <c r="M196" i="1" s="1"/>
  <c r="W196" i="1"/>
  <c r="T196" i="1"/>
  <c r="R196" i="1"/>
  <c r="Q196" i="1"/>
  <c r="O196" i="1"/>
  <c r="U196" i="1" s="1"/>
  <c r="N196" i="1"/>
  <c r="S196" i="1" s="1"/>
  <c r="I196" i="1"/>
  <c r="H196" i="1"/>
  <c r="E196" i="1"/>
  <c r="D196" i="1"/>
  <c r="C196" i="1"/>
  <c r="AF195" i="1"/>
  <c r="K195" i="1" s="1"/>
  <c r="AE195" i="1"/>
  <c r="AD195" i="1"/>
  <c r="AC195" i="1"/>
  <c r="AB195" i="1"/>
  <c r="AA195" i="1"/>
  <c r="Z195" i="1"/>
  <c r="Y195" i="1"/>
  <c r="X195" i="1"/>
  <c r="M195" i="1" s="1"/>
  <c r="W195" i="1"/>
  <c r="T195" i="1"/>
  <c r="R195" i="1"/>
  <c r="Q195" i="1"/>
  <c r="O195" i="1"/>
  <c r="U195" i="1" s="1"/>
  <c r="N195" i="1"/>
  <c r="S195" i="1" s="1"/>
  <c r="I195" i="1"/>
  <c r="H195" i="1"/>
  <c r="E195" i="1"/>
  <c r="D195" i="1"/>
  <c r="C195" i="1"/>
  <c r="AF194" i="1"/>
  <c r="AE194" i="1"/>
  <c r="AD194" i="1"/>
  <c r="AC194" i="1"/>
  <c r="AB194" i="1"/>
  <c r="AA194" i="1"/>
  <c r="Z194" i="1"/>
  <c r="Y194" i="1"/>
  <c r="X194" i="1"/>
  <c r="M194" i="1" s="1"/>
  <c r="F194" i="1" s="1"/>
  <c r="W194" i="1"/>
  <c r="R194" i="1"/>
  <c r="Q194" i="1"/>
  <c r="O194" i="1"/>
  <c r="U194" i="1" s="1"/>
  <c r="N194" i="1"/>
  <c r="S194" i="1" s="1"/>
  <c r="J194" i="1"/>
  <c r="I194" i="1"/>
  <c r="H194" i="1"/>
  <c r="G194" i="1"/>
  <c r="E194" i="1"/>
  <c r="D194" i="1"/>
  <c r="C194" i="1"/>
  <c r="AF193" i="1"/>
  <c r="L193" i="1" s="1"/>
  <c r="AE193" i="1"/>
  <c r="AD193" i="1"/>
  <c r="AC193" i="1"/>
  <c r="AB193" i="1"/>
  <c r="AA193" i="1"/>
  <c r="Z193" i="1"/>
  <c r="Y193" i="1"/>
  <c r="X193" i="1"/>
  <c r="M193" i="1" s="1"/>
  <c r="F193" i="1" s="1"/>
  <c r="W193" i="1"/>
  <c r="T193" i="1"/>
  <c r="R193" i="1"/>
  <c r="Q193" i="1"/>
  <c r="P193" i="1"/>
  <c r="O193" i="1"/>
  <c r="U193" i="1" s="1"/>
  <c r="N193" i="1"/>
  <c r="G193" i="1" s="1"/>
  <c r="K193" i="1"/>
  <c r="I193" i="1"/>
  <c r="H193" i="1"/>
  <c r="E193" i="1"/>
  <c r="D193" i="1"/>
  <c r="C193" i="1"/>
  <c r="AF192" i="1"/>
  <c r="L192" i="1" s="1"/>
  <c r="AE192" i="1"/>
  <c r="AD192" i="1"/>
  <c r="AC192" i="1"/>
  <c r="AB192" i="1"/>
  <c r="AA192" i="1"/>
  <c r="Z192" i="1"/>
  <c r="Y192" i="1"/>
  <c r="X192" i="1"/>
  <c r="M192" i="1" s="1"/>
  <c r="W192" i="1"/>
  <c r="T192" i="1"/>
  <c r="R192" i="1"/>
  <c r="Q192" i="1"/>
  <c r="O192" i="1"/>
  <c r="U192" i="1" s="1"/>
  <c r="N192" i="1"/>
  <c r="S192" i="1" s="1"/>
  <c r="I192" i="1"/>
  <c r="H192" i="1"/>
  <c r="E192" i="1"/>
  <c r="D192" i="1"/>
  <c r="C192" i="1"/>
  <c r="AF191" i="1"/>
  <c r="L191" i="1" s="1"/>
  <c r="AE191" i="1"/>
  <c r="AD191" i="1"/>
  <c r="AC191" i="1"/>
  <c r="AB191" i="1"/>
  <c r="AA191" i="1"/>
  <c r="Z191" i="1"/>
  <c r="Y191" i="1"/>
  <c r="X191" i="1"/>
  <c r="M191" i="1" s="1"/>
  <c r="W191" i="1"/>
  <c r="T191" i="1"/>
  <c r="R191" i="1"/>
  <c r="Q191" i="1"/>
  <c r="P191" i="1"/>
  <c r="O191" i="1"/>
  <c r="U191" i="1" s="1"/>
  <c r="N191" i="1"/>
  <c r="S191" i="1" s="1"/>
  <c r="I191" i="1"/>
  <c r="H191" i="1"/>
  <c r="E191" i="1"/>
  <c r="D191" i="1"/>
  <c r="C191" i="1"/>
  <c r="AF190" i="1"/>
  <c r="J190" i="1" s="1"/>
  <c r="AE190" i="1"/>
  <c r="AD190" i="1"/>
  <c r="AC190" i="1"/>
  <c r="AB190" i="1"/>
  <c r="AA190" i="1"/>
  <c r="Z190" i="1"/>
  <c r="Y190" i="1"/>
  <c r="X190" i="1"/>
  <c r="W190" i="1"/>
  <c r="R190" i="1"/>
  <c r="Q190" i="1"/>
  <c r="O190" i="1"/>
  <c r="U190" i="1" s="1"/>
  <c r="N190" i="1"/>
  <c r="G190" i="1" s="1"/>
  <c r="M190" i="1"/>
  <c r="F190" i="1" s="1"/>
  <c r="I190" i="1"/>
  <c r="H190" i="1"/>
  <c r="E190" i="1"/>
  <c r="C190" i="1"/>
  <c r="AF189" i="1"/>
  <c r="K189" i="1" s="1"/>
  <c r="AE189" i="1"/>
  <c r="AD189" i="1"/>
  <c r="AC189" i="1"/>
  <c r="AB189" i="1"/>
  <c r="AA189" i="1"/>
  <c r="Z189" i="1"/>
  <c r="Y189" i="1"/>
  <c r="X189" i="1"/>
  <c r="M189" i="1" s="1"/>
  <c r="W189" i="1"/>
  <c r="T189" i="1"/>
  <c r="R189" i="1"/>
  <c r="Q189" i="1"/>
  <c r="O189" i="1"/>
  <c r="U189" i="1" s="1"/>
  <c r="N189" i="1"/>
  <c r="G189" i="1" s="1"/>
  <c r="L189" i="1"/>
  <c r="J189" i="1"/>
  <c r="I189" i="1"/>
  <c r="H189" i="1"/>
  <c r="E189" i="1"/>
  <c r="D189" i="1"/>
  <c r="C189" i="1"/>
  <c r="AF188" i="1"/>
  <c r="L188" i="1" s="1"/>
  <c r="T188" i="1" s="1"/>
  <c r="AE188" i="1"/>
  <c r="AD188" i="1"/>
  <c r="AC188" i="1"/>
  <c r="AB188" i="1"/>
  <c r="AA188" i="1"/>
  <c r="Z188" i="1"/>
  <c r="Y188" i="1"/>
  <c r="X188" i="1"/>
  <c r="M188" i="1" s="1"/>
  <c r="W188" i="1"/>
  <c r="R188" i="1"/>
  <c r="Q188" i="1"/>
  <c r="P188" i="1"/>
  <c r="O188" i="1"/>
  <c r="U188" i="1" s="1"/>
  <c r="N188" i="1"/>
  <c r="S188" i="1" s="1"/>
  <c r="J188" i="1"/>
  <c r="I188" i="1"/>
  <c r="H188" i="1"/>
  <c r="G188" i="1"/>
  <c r="E188" i="1"/>
  <c r="C188" i="1"/>
  <c r="AF187" i="1"/>
  <c r="L187" i="1" s="1"/>
  <c r="T187" i="1" s="1"/>
  <c r="AE187" i="1"/>
  <c r="AD187" i="1"/>
  <c r="AC187" i="1"/>
  <c r="AB187" i="1"/>
  <c r="AA187" i="1"/>
  <c r="Z187" i="1"/>
  <c r="Y187" i="1"/>
  <c r="X187" i="1"/>
  <c r="M187" i="1" s="1"/>
  <c r="W187" i="1"/>
  <c r="R187" i="1"/>
  <c r="Q187" i="1"/>
  <c r="O187" i="1"/>
  <c r="D187" i="1" s="1"/>
  <c r="N187" i="1"/>
  <c r="S187" i="1" s="1"/>
  <c r="I187" i="1"/>
  <c r="H187" i="1"/>
  <c r="E187" i="1"/>
  <c r="C187" i="1"/>
  <c r="AF186" i="1"/>
  <c r="AE186" i="1"/>
  <c r="AD186" i="1"/>
  <c r="AC186" i="1"/>
  <c r="AB186" i="1"/>
  <c r="AA186" i="1"/>
  <c r="Z186" i="1"/>
  <c r="Y186" i="1"/>
  <c r="X186" i="1"/>
  <c r="M186" i="1" s="1"/>
  <c r="F186" i="1" s="1"/>
  <c r="W186" i="1"/>
  <c r="T186" i="1"/>
  <c r="R186" i="1"/>
  <c r="Q186" i="1"/>
  <c r="O186" i="1"/>
  <c r="U186" i="1" s="1"/>
  <c r="N186" i="1"/>
  <c r="S186" i="1" s="1"/>
  <c r="J186" i="1"/>
  <c r="I186" i="1"/>
  <c r="H186" i="1"/>
  <c r="G186" i="1"/>
  <c r="E186" i="1"/>
  <c r="D186" i="1"/>
  <c r="C186" i="1"/>
  <c r="AF185" i="1"/>
  <c r="AE185" i="1"/>
  <c r="AD185" i="1"/>
  <c r="AC185" i="1"/>
  <c r="AB185" i="1"/>
  <c r="AA185" i="1"/>
  <c r="Z185" i="1"/>
  <c r="Y185" i="1"/>
  <c r="X185" i="1"/>
  <c r="M185" i="1" s="1"/>
  <c r="F185" i="1" s="1"/>
  <c r="W185" i="1"/>
  <c r="T185" i="1"/>
  <c r="R185" i="1"/>
  <c r="Q185" i="1"/>
  <c r="O185" i="1"/>
  <c r="U185" i="1" s="1"/>
  <c r="N185" i="1"/>
  <c r="G185" i="1" s="1"/>
  <c r="I185" i="1"/>
  <c r="H185" i="1"/>
  <c r="E185" i="1"/>
  <c r="D185" i="1"/>
  <c r="C185" i="1"/>
  <c r="AF184" i="1"/>
  <c r="L184" i="1" s="1"/>
  <c r="T184" i="1" s="1"/>
  <c r="AE184" i="1"/>
  <c r="AD184" i="1"/>
  <c r="AC184" i="1"/>
  <c r="AB184" i="1"/>
  <c r="AA184" i="1"/>
  <c r="Z184" i="1"/>
  <c r="Y184" i="1"/>
  <c r="X184" i="1"/>
  <c r="M184" i="1" s="1"/>
  <c r="W184" i="1"/>
  <c r="R184" i="1"/>
  <c r="Q184" i="1"/>
  <c r="P184" i="1"/>
  <c r="O184" i="1"/>
  <c r="U184" i="1" s="1"/>
  <c r="N184" i="1"/>
  <c r="S184" i="1" s="1"/>
  <c r="J184" i="1"/>
  <c r="I184" i="1"/>
  <c r="H184" i="1"/>
  <c r="E184" i="1"/>
  <c r="C184" i="1"/>
  <c r="AF183" i="1"/>
  <c r="L183" i="1" s="1"/>
  <c r="T183" i="1" s="1"/>
  <c r="AE183" i="1"/>
  <c r="AD183" i="1"/>
  <c r="AC183" i="1"/>
  <c r="AB183" i="1"/>
  <c r="AA183" i="1"/>
  <c r="Z183" i="1"/>
  <c r="Y183" i="1"/>
  <c r="X183" i="1"/>
  <c r="M183" i="1" s="1"/>
  <c r="W183" i="1"/>
  <c r="R183" i="1"/>
  <c r="Q183" i="1"/>
  <c r="O183" i="1"/>
  <c r="D183" i="1" s="1"/>
  <c r="N183" i="1"/>
  <c r="S183" i="1" s="1"/>
  <c r="I183" i="1"/>
  <c r="H183" i="1"/>
  <c r="E183" i="1"/>
  <c r="C183" i="1"/>
  <c r="AF182" i="1"/>
  <c r="J182" i="1" s="1"/>
  <c r="AE182" i="1"/>
  <c r="AD182" i="1"/>
  <c r="AC182" i="1"/>
  <c r="AB182" i="1"/>
  <c r="AA182" i="1"/>
  <c r="Z182" i="1"/>
  <c r="Y182" i="1"/>
  <c r="X182" i="1"/>
  <c r="M182" i="1" s="1"/>
  <c r="W182" i="1"/>
  <c r="R182" i="1"/>
  <c r="Q182" i="1"/>
  <c r="P182" i="1"/>
  <c r="O182" i="1"/>
  <c r="N182" i="1"/>
  <c r="G182" i="1" s="1"/>
  <c r="I182" i="1"/>
  <c r="H182" i="1"/>
  <c r="E182" i="1"/>
  <c r="C182" i="1"/>
  <c r="AF181" i="1"/>
  <c r="AE181" i="1"/>
  <c r="AD181" i="1"/>
  <c r="AC181" i="1"/>
  <c r="AB181" i="1"/>
  <c r="AA181" i="1"/>
  <c r="Z181" i="1"/>
  <c r="Y181" i="1"/>
  <c r="X181" i="1"/>
  <c r="M181" i="1" s="1"/>
  <c r="W181" i="1"/>
  <c r="T181" i="1"/>
  <c r="R181" i="1"/>
  <c r="Q181" i="1"/>
  <c r="O181" i="1"/>
  <c r="U181" i="1" s="1"/>
  <c r="N181" i="1"/>
  <c r="G181" i="1" s="1"/>
  <c r="J181" i="1"/>
  <c r="I181" i="1"/>
  <c r="H181" i="1"/>
  <c r="E181" i="1"/>
  <c r="D181" i="1"/>
  <c r="C181" i="1"/>
  <c r="AF180" i="1"/>
  <c r="L180" i="1" s="1"/>
  <c r="AE180" i="1"/>
  <c r="AD180" i="1"/>
  <c r="AC180" i="1"/>
  <c r="AB180" i="1"/>
  <c r="AA180" i="1"/>
  <c r="Z180" i="1"/>
  <c r="Y180" i="1"/>
  <c r="X180" i="1"/>
  <c r="M180" i="1" s="1"/>
  <c r="W180" i="1"/>
  <c r="T180" i="1"/>
  <c r="R180" i="1"/>
  <c r="Q180" i="1"/>
  <c r="O180" i="1"/>
  <c r="U180" i="1" s="1"/>
  <c r="N180" i="1"/>
  <c r="S180" i="1" s="1"/>
  <c r="I180" i="1"/>
  <c r="H180" i="1"/>
  <c r="E180" i="1"/>
  <c r="D180" i="1"/>
  <c r="C180" i="1"/>
  <c r="AF179" i="1"/>
  <c r="L179" i="1" s="1"/>
  <c r="T179" i="1" s="1"/>
  <c r="AE179" i="1"/>
  <c r="AD179" i="1"/>
  <c r="AC179" i="1"/>
  <c r="AB179" i="1"/>
  <c r="AA179" i="1"/>
  <c r="Z179" i="1"/>
  <c r="Y179" i="1"/>
  <c r="X179" i="1"/>
  <c r="M179" i="1" s="1"/>
  <c r="W179" i="1"/>
  <c r="R179" i="1"/>
  <c r="Q179" i="1"/>
  <c r="O179" i="1"/>
  <c r="D179" i="1" s="1"/>
  <c r="N179" i="1"/>
  <c r="S179" i="1" s="1"/>
  <c r="I179" i="1"/>
  <c r="H179" i="1"/>
  <c r="E179" i="1"/>
  <c r="C179" i="1"/>
  <c r="AF178" i="1"/>
  <c r="J178" i="1" s="1"/>
  <c r="AE178" i="1"/>
  <c r="AD178" i="1"/>
  <c r="AC178" i="1"/>
  <c r="AB178" i="1"/>
  <c r="AA178" i="1"/>
  <c r="Z178" i="1"/>
  <c r="Y178" i="1"/>
  <c r="X178" i="1"/>
  <c r="M178" i="1" s="1"/>
  <c r="W178" i="1"/>
  <c r="U178" i="1"/>
  <c r="R178" i="1"/>
  <c r="Q178" i="1"/>
  <c r="O178" i="1"/>
  <c r="N178" i="1"/>
  <c r="G178" i="1" s="1"/>
  <c r="I178" i="1"/>
  <c r="H178" i="1"/>
  <c r="E178" i="1"/>
  <c r="D178" i="1"/>
  <c r="C178" i="1"/>
  <c r="AF177" i="1"/>
  <c r="AE177" i="1"/>
  <c r="AD177" i="1"/>
  <c r="AC177" i="1"/>
  <c r="AB177" i="1"/>
  <c r="AA177" i="1"/>
  <c r="Z177" i="1"/>
  <c r="Y177" i="1"/>
  <c r="X177" i="1"/>
  <c r="M177" i="1" s="1"/>
  <c r="F177" i="1" s="1"/>
  <c r="W177" i="1"/>
  <c r="U177" i="1"/>
  <c r="R177" i="1"/>
  <c r="Q177" i="1"/>
  <c r="O177" i="1"/>
  <c r="N177" i="1"/>
  <c r="G177" i="1" s="1"/>
  <c r="J177" i="1"/>
  <c r="I177" i="1"/>
  <c r="H177" i="1"/>
  <c r="E177" i="1"/>
  <c r="D177" i="1"/>
  <c r="C177" i="1"/>
  <c r="AF176" i="1"/>
  <c r="L176" i="1" s="1"/>
  <c r="T176" i="1" s="1"/>
  <c r="AE176" i="1"/>
  <c r="AD176" i="1"/>
  <c r="AC176" i="1"/>
  <c r="AB176" i="1"/>
  <c r="AA176" i="1"/>
  <c r="Z176" i="1"/>
  <c r="Y176" i="1"/>
  <c r="X176" i="1"/>
  <c r="M176" i="1" s="1"/>
  <c r="W176" i="1"/>
  <c r="R176" i="1"/>
  <c r="Q176" i="1"/>
  <c r="O176" i="1"/>
  <c r="N176" i="1"/>
  <c r="G176" i="1" s="1"/>
  <c r="J176" i="1"/>
  <c r="I176" i="1"/>
  <c r="H176" i="1"/>
  <c r="E176" i="1"/>
  <c r="C176" i="1"/>
  <c r="AF175" i="1"/>
  <c r="AE175" i="1"/>
  <c r="AD175" i="1"/>
  <c r="AC175" i="1"/>
  <c r="AB175" i="1"/>
  <c r="AA175" i="1"/>
  <c r="Z175" i="1"/>
  <c r="Y175" i="1"/>
  <c r="X175" i="1"/>
  <c r="M175" i="1" s="1"/>
  <c r="W175" i="1"/>
  <c r="R175" i="1"/>
  <c r="Q175" i="1"/>
  <c r="O175" i="1"/>
  <c r="D175" i="1" s="1"/>
  <c r="N175" i="1"/>
  <c r="S175" i="1" s="1"/>
  <c r="I175" i="1"/>
  <c r="H175" i="1"/>
  <c r="E175" i="1"/>
  <c r="C175" i="1"/>
  <c r="AF174" i="1"/>
  <c r="J174" i="1" s="1"/>
  <c r="AE174" i="1"/>
  <c r="AD174" i="1"/>
  <c r="AC174" i="1"/>
  <c r="AB174" i="1"/>
  <c r="AA174" i="1"/>
  <c r="Z174" i="1"/>
  <c r="Y174" i="1"/>
  <c r="X174" i="1"/>
  <c r="M174" i="1" s="1"/>
  <c r="W174" i="1"/>
  <c r="R174" i="1"/>
  <c r="Q174" i="1"/>
  <c r="O174" i="1"/>
  <c r="N174" i="1"/>
  <c r="G174" i="1" s="1"/>
  <c r="I174" i="1"/>
  <c r="H174" i="1"/>
  <c r="E174" i="1"/>
  <c r="C174" i="1"/>
  <c r="AF173" i="1"/>
  <c r="L173" i="1" s="1"/>
  <c r="AE173" i="1"/>
  <c r="AD173" i="1"/>
  <c r="AC173" i="1"/>
  <c r="AB173" i="1"/>
  <c r="AA173" i="1"/>
  <c r="Z173" i="1"/>
  <c r="Y173" i="1"/>
  <c r="X173" i="1"/>
  <c r="M173" i="1" s="1"/>
  <c r="F173" i="1" s="1"/>
  <c r="W173" i="1"/>
  <c r="U173" i="1"/>
  <c r="R173" i="1"/>
  <c r="Q173" i="1"/>
  <c r="O173" i="1"/>
  <c r="N173" i="1"/>
  <c r="G173" i="1" s="1"/>
  <c r="K173" i="1"/>
  <c r="I173" i="1"/>
  <c r="H173" i="1"/>
  <c r="E173" i="1"/>
  <c r="D173" i="1"/>
  <c r="C173" i="1"/>
  <c r="AF172" i="1"/>
  <c r="L172" i="1" s="1"/>
  <c r="T172" i="1" s="1"/>
  <c r="AE172" i="1"/>
  <c r="AD172" i="1"/>
  <c r="AC172" i="1"/>
  <c r="AB172" i="1"/>
  <c r="AA172" i="1"/>
  <c r="Z172" i="1"/>
  <c r="Y172" i="1"/>
  <c r="X172" i="1"/>
  <c r="M172" i="1" s="1"/>
  <c r="W172" i="1"/>
  <c r="S172" i="1"/>
  <c r="R172" i="1"/>
  <c r="Q172" i="1"/>
  <c r="P172" i="1"/>
  <c r="O172" i="1"/>
  <c r="N172" i="1"/>
  <c r="J172" i="1"/>
  <c r="I172" i="1"/>
  <c r="H172" i="1"/>
  <c r="G172" i="1"/>
  <c r="E172" i="1"/>
  <c r="C172" i="1"/>
  <c r="AF171" i="1"/>
  <c r="L171" i="1" s="1"/>
  <c r="AE171" i="1"/>
  <c r="AD171" i="1"/>
  <c r="AC171" i="1"/>
  <c r="AB171" i="1"/>
  <c r="AA171" i="1"/>
  <c r="Z171" i="1"/>
  <c r="Y171" i="1"/>
  <c r="X171" i="1"/>
  <c r="M171" i="1" s="1"/>
  <c r="W171" i="1"/>
  <c r="T171" i="1"/>
  <c r="R171" i="1"/>
  <c r="Q171" i="1"/>
  <c r="O171" i="1"/>
  <c r="U171" i="1" s="1"/>
  <c r="N171" i="1"/>
  <c r="S171" i="1" s="1"/>
  <c r="I171" i="1"/>
  <c r="H171" i="1"/>
  <c r="E171" i="1"/>
  <c r="D171" i="1"/>
  <c r="C171" i="1"/>
  <c r="AF170" i="1"/>
  <c r="AE170" i="1"/>
  <c r="AD170" i="1"/>
  <c r="AC170" i="1"/>
  <c r="AB170" i="1"/>
  <c r="AA170" i="1"/>
  <c r="Z170" i="1"/>
  <c r="Y170" i="1"/>
  <c r="X170" i="1"/>
  <c r="M170" i="1" s="1"/>
  <c r="W170" i="1"/>
  <c r="U170" i="1"/>
  <c r="R170" i="1"/>
  <c r="Q170" i="1"/>
  <c r="O170" i="1"/>
  <c r="N170" i="1"/>
  <c r="G170" i="1" s="1"/>
  <c r="L170" i="1"/>
  <c r="T170" i="1" s="1"/>
  <c r="I170" i="1"/>
  <c r="H170" i="1"/>
  <c r="E170" i="1"/>
  <c r="D170" i="1"/>
  <c r="C170" i="1"/>
  <c r="AF169" i="1"/>
  <c r="L169" i="1" s="1"/>
  <c r="AE169" i="1"/>
  <c r="AD169" i="1"/>
  <c r="AC169" i="1"/>
  <c r="AB169" i="1"/>
  <c r="AA169" i="1"/>
  <c r="Z169" i="1"/>
  <c r="Y169" i="1"/>
  <c r="X169" i="1"/>
  <c r="M169" i="1" s="1"/>
  <c r="W169" i="1"/>
  <c r="T169" i="1"/>
  <c r="R169" i="1"/>
  <c r="Q169" i="1"/>
  <c r="P169" i="1"/>
  <c r="O169" i="1"/>
  <c r="U169" i="1" s="1"/>
  <c r="N169" i="1"/>
  <c r="G169" i="1" s="1"/>
  <c r="K169" i="1"/>
  <c r="J169" i="1"/>
  <c r="I169" i="1"/>
  <c r="H169" i="1"/>
  <c r="E169" i="1"/>
  <c r="D169" i="1"/>
  <c r="C169" i="1"/>
  <c r="AF168" i="1"/>
  <c r="L168" i="1" s="1"/>
  <c r="AE168" i="1"/>
  <c r="AD168" i="1"/>
  <c r="AC168" i="1"/>
  <c r="AB168" i="1"/>
  <c r="AA168" i="1"/>
  <c r="Z168" i="1"/>
  <c r="Y168" i="1"/>
  <c r="X168" i="1"/>
  <c r="M168" i="1" s="1"/>
  <c r="W168" i="1"/>
  <c r="T168" i="1"/>
  <c r="R168" i="1"/>
  <c r="Q168" i="1"/>
  <c r="O168" i="1"/>
  <c r="U168" i="1" s="1"/>
  <c r="N168" i="1"/>
  <c r="S168" i="1" s="1"/>
  <c r="I168" i="1"/>
  <c r="H168" i="1"/>
  <c r="E168" i="1"/>
  <c r="D168" i="1"/>
  <c r="C168" i="1"/>
  <c r="AF167" i="1"/>
  <c r="L167" i="1" s="1"/>
  <c r="T167" i="1" s="1"/>
  <c r="AE167" i="1"/>
  <c r="AD167" i="1"/>
  <c r="AC167" i="1"/>
  <c r="AB167" i="1"/>
  <c r="AA167" i="1"/>
  <c r="Z167" i="1"/>
  <c r="Y167" i="1"/>
  <c r="X167" i="1"/>
  <c r="M167" i="1" s="1"/>
  <c r="W167" i="1"/>
  <c r="R167" i="1"/>
  <c r="Q167" i="1"/>
  <c r="O167" i="1"/>
  <c r="D167" i="1" s="1"/>
  <c r="N167" i="1"/>
  <c r="S167" i="1" s="1"/>
  <c r="J167" i="1"/>
  <c r="I167" i="1"/>
  <c r="H167" i="1"/>
  <c r="G167" i="1"/>
  <c r="E167" i="1"/>
  <c r="C167" i="1"/>
  <c r="AF166" i="1"/>
  <c r="J166" i="1" s="1"/>
  <c r="AE166" i="1"/>
  <c r="AD166" i="1"/>
  <c r="AC166" i="1"/>
  <c r="AB166" i="1"/>
  <c r="AA166" i="1"/>
  <c r="Z166" i="1"/>
  <c r="Y166" i="1"/>
  <c r="X166" i="1"/>
  <c r="M166" i="1" s="1"/>
  <c r="W166" i="1"/>
  <c r="R166" i="1"/>
  <c r="Q166" i="1"/>
  <c r="O166" i="1"/>
  <c r="U166" i="1" s="1"/>
  <c r="N166" i="1"/>
  <c r="G166" i="1" s="1"/>
  <c r="L166" i="1"/>
  <c r="T166" i="1" s="1"/>
  <c r="I166" i="1"/>
  <c r="H166" i="1"/>
  <c r="E166" i="1"/>
  <c r="C166" i="1"/>
  <c r="AF165" i="1"/>
  <c r="AE165" i="1"/>
  <c r="AD165" i="1"/>
  <c r="AC165" i="1"/>
  <c r="AB165" i="1"/>
  <c r="AA165" i="1"/>
  <c r="Z165" i="1"/>
  <c r="Y165" i="1"/>
  <c r="X165" i="1"/>
  <c r="M165" i="1" s="1"/>
  <c r="F165" i="1" s="1"/>
  <c r="W165" i="1"/>
  <c r="U165" i="1"/>
  <c r="R165" i="1"/>
  <c r="Q165" i="1"/>
  <c r="O165" i="1"/>
  <c r="D165" i="1" s="1"/>
  <c r="N165" i="1"/>
  <c r="G165" i="1" s="1"/>
  <c r="I165" i="1"/>
  <c r="H165" i="1"/>
  <c r="E165" i="1"/>
  <c r="C165" i="1"/>
  <c r="AF164" i="1"/>
  <c r="L164" i="1" s="1"/>
  <c r="AE164" i="1"/>
  <c r="AD164" i="1"/>
  <c r="AC164" i="1"/>
  <c r="AB164" i="1"/>
  <c r="AA164" i="1"/>
  <c r="Z164" i="1"/>
  <c r="Y164" i="1"/>
  <c r="X164" i="1"/>
  <c r="M164" i="1" s="1"/>
  <c r="W164" i="1"/>
  <c r="T164" i="1"/>
  <c r="R164" i="1"/>
  <c r="Q164" i="1"/>
  <c r="O164" i="1"/>
  <c r="U164" i="1" s="1"/>
  <c r="N164" i="1"/>
  <c r="S164" i="1" s="1"/>
  <c r="J164" i="1"/>
  <c r="I164" i="1"/>
  <c r="H164" i="1"/>
  <c r="G164" i="1"/>
  <c r="E164" i="1"/>
  <c r="D164" i="1"/>
  <c r="C164" i="1"/>
  <c r="AF163" i="1"/>
  <c r="L163" i="1" s="1"/>
  <c r="T163" i="1" s="1"/>
  <c r="AE163" i="1"/>
  <c r="AD163" i="1"/>
  <c r="AC163" i="1"/>
  <c r="AB163" i="1"/>
  <c r="AA163" i="1"/>
  <c r="Z163" i="1"/>
  <c r="Y163" i="1"/>
  <c r="X163" i="1"/>
  <c r="M163" i="1" s="1"/>
  <c r="W163" i="1"/>
  <c r="R163" i="1"/>
  <c r="Q163" i="1"/>
  <c r="O163" i="1"/>
  <c r="D163" i="1" s="1"/>
  <c r="N163" i="1"/>
  <c r="S163" i="1" s="1"/>
  <c r="I163" i="1"/>
  <c r="H163" i="1"/>
  <c r="E163" i="1"/>
  <c r="C163" i="1"/>
  <c r="AF162" i="1"/>
  <c r="AE162" i="1"/>
  <c r="AD162" i="1"/>
  <c r="AC162" i="1"/>
  <c r="AB162" i="1"/>
  <c r="AA162" i="1"/>
  <c r="Z162" i="1"/>
  <c r="Y162" i="1"/>
  <c r="X162" i="1"/>
  <c r="M162" i="1" s="1"/>
  <c r="W162" i="1"/>
  <c r="R162" i="1"/>
  <c r="Q162" i="1"/>
  <c r="O162" i="1"/>
  <c r="U162" i="1" s="1"/>
  <c r="N162" i="1"/>
  <c r="G162" i="1" s="1"/>
  <c r="I162" i="1"/>
  <c r="H162" i="1"/>
  <c r="E162" i="1"/>
  <c r="C162" i="1"/>
  <c r="AF161" i="1"/>
  <c r="AE161" i="1"/>
  <c r="AD161" i="1"/>
  <c r="AC161" i="1"/>
  <c r="AB161" i="1"/>
  <c r="AA161" i="1"/>
  <c r="Z161" i="1"/>
  <c r="Y161" i="1"/>
  <c r="X161" i="1"/>
  <c r="M161" i="1" s="1"/>
  <c r="W161" i="1"/>
  <c r="R161" i="1"/>
  <c r="Q161" i="1"/>
  <c r="O161" i="1"/>
  <c r="D161" i="1" s="1"/>
  <c r="N161" i="1"/>
  <c r="G161" i="1" s="1"/>
  <c r="I161" i="1"/>
  <c r="H161" i="1"/>
  <c r="E161" i="1"/>
  <c r="C161" i="1"/>
  <c r="AF160" i="1"/>
  <c r="L160" i="1" s="1"/>
  <c r="AE160" i="1"/>
  <c r="AD160" i="1"/>
  <c r="AC160" i="1"/>
  <c r="AB160" i="1"/>
  <c r="AA160" i="1"/>
  <c r="Z160" i="1"/>
  <c r="Y160" i="1"/>
  <c r="X160" i="1"/>
  <c r="M160" i="1" s="1"/>
  <c r="W160" i="1"/>
  <c r="T160" i="1"/>
  <c r="R160" i="1"/>
  <c r="Q160" i="1"/>
  <c r="P160" i="1"/>
  <c r="O160" i="1"/>
  <c r="U160" i="1" s="1"/>
  <c r="N160" i="1"/>
  <c r="J160" i="1"/>
  <c r="I160" i="1"/>
  <c r="H160" i="1"/>
  <c r="E160" i="1"/>
  <c r="D160" i="1"/>
  <c r="C160" i="1"/>
  <c r="AF159" i="1"/>
  <c r="AE159" i="1"/>
  <c r="AD159" i="1"/>
  <c r="AC159" i="1"/>
  <c r="AB159" i="1"/>
  <c r="AA159" i="1"/>
  <c r="Z159" i="1"/>
  <c r="Y159" i="1"/>
  <c r="X159" i="1"/>
  <c r="M159" i="1" s="1"/>
  <c r="W159" i="1"/>
  <c r="R159" i="1"/>
  <c r="Q159" i="1"/>
  <c r="O159" i="1"/>
  <c r="D159" i="1" s="1"/>
  <c r="N159" i="1"/>
  <c r="S159" i="1" s="1"/>
  <c r="J159" i="1"/>
  <c r="I159" i="1"/>
  <c r="H159" i="1"/>
  <c r="G159" i="1"/>
  <c r="E159" i="1"/>
  <c r="C159" i="1"/>
  <c r="AF158" i="1"/>
  <c r="J158" i="1" s="1"/>
  <c r="AE158" i="1"/>
  <c r="AD158" i="1"/>
  <c r="AC158" i="1"/>
  <c r="AB158" i="1"/>
  <c r="AA158" i="1"/>
  <c r="Z158" i="1"/>
  <c r="X158" i="1"/>
  <c r="M158" i="1" s="1"/>
  <c r="R158" i="1"/>
  <c r="Q158" i="1"/>
  <c r="P158" i="1"/>
  <c r="O158" i="1"/>
  <c r="D158" i="1" s="1"/>
  <c r="N158" i="1"/>
  <c r="G158" i="1" s="1"/>
  <c r="L158" i="1"/>
  <c r="Y158" i="1" s="1"/>
  <c r="I158" i="1"/>
  <c r="H158" i="1"/>
  <c r="E158" i="1"/>
  <c r="C158" i="1"/>
  <c r="AF157" i="1"/>
  <c r="J157" i="1" s="1"/>
  <c r="AE157" i="1"/>
  <c r="AD157" i="1"/>
  <c r="AC157" i="1"/>
  <c r="AB157" i="1"/>
  <c r="AA157" i="1"/>
  <c r="Z157" i="1"/>
  <c r="Y157" i="1"/>
  <c r="X157" i="1"/>
  <c r="M157" i="1" s="1"/>
  <c r="W157" i="1"/>
  <c r="R157" i="1"/>
  <c r="Q157" i="1"/>
  <c r="O157" i="1"/>
  <c r="D157" i="1" s="1"/>
  <c r="N157" i="1"/>
  <c r="G157" i="1" s="1"/>
  <c r="L157" i="1"/>
  <c r="V157" i="1" s="1"/>
  <c r="K157" i="1"/>
  <c r="I157" i="1"/>
  <c r="H157" i="1"/>
  <c r="F157" i="1"/>
  <c r="E157" i="1"/>
  <c r="C157" i="1"/>
  <c r="AF156" i="1"/>
  <c r="L156" i="1" s="1"/>
  <c r="T156" i="1" s="1"/>
  <c r="AE156" i="1"/>
  <c r="AD156" i="1"/>
  <c r="AC156" i="1"/>
  <c r="AB156" i="1"/>
  <c r="AA156" i="1"/>
  <c r="Z156" i="1"/>
  <c r="Y156" i="1"/>
  <c r="X156" i="1"/>
  <c r="M156" i="1" s="1"/>
  <c r="W156" i="1"/>
  <c r="R156" i="1"/>
  <c r="Q156" i="1"/>
  <c r="O156" i="1"/>
  <c r="U156" i="1" s="1"/>
  <c r="N156" i="1"/>
  <c r="S156" i="1" s="1"/>
  <c r="I156" i="1"/>
  <c r="H156" i="1"/>
  <c r="E156" i="1"/>
  <c r="C156" i="1"/>
  <c r="AF155" i="1"/>
  <c r="L155" i="1" s="1"/>
  <c r="T155" i="1" s="1"/>
  <c r="AE155" i="1"/>
  <c r="AD155" i="1"/>
  <c r="AC155" i="1"/>
  <c r="AB155" i="1"/>
  <c r="AA155" i="1"/>
  <c r="Z155" i="1"/>
  <c r="Y155" i="1"/>
  <c r="X155" i="1"/>
  <c r="M155" i="1" s="1"/>
  <c r="W155" i="1"/>
  <c r="R155" i="1"/>
  <c r="Q155" i="1"/>
  <c r="O155" i="1"/>
  <c r="D155" i="1" s="1"/>
  <c r="N155" i="1"/>
  <c r="S155" i="1" s="1"/>
  <c r="I155" i="1"/>
  <c r="H155" i="1"/>
  <c r="E155" i="1"/>
  <c r="C155" i="1"/>
  <c r="AF154" i="1"/>
  <c r="J154" i="1" s="1"/>
  <c r="AE154" i="1"/>
  <c r="AD154" i="1"/>
  <c r="AC154" i="1"/>
  <c r="AB154" i="1"/>
  <c r="AA154" i="1"/>
  <c r="Z154" i="1"/>
  <c r="Y154" i="1"/>
  <c r="X154" i="1"/>
  <c r="M154" i="1" s="1"/>
  <c r="W154" i="1"/>
  <c r="R154" i="1"/>
  <c r="Q154" i="1"/>
  <c r="O154" i="1"/>
  <c r="U154" i="1" s="1"/>
  <c r="N154" i="1"/>
  <c r="G154" i="1" s="1"/>
  <c r="I154" i="1"/>
  <c r="H154" i="1"/>
  <c r="E154" i="1"/>
  <c r="C154" i="1"/>
  <c r="AF153" i="1"/>
  <c r="L153" i="1" s="1"/>
  <c r="AE153" i="1"/>
  <c r="AD153" i="1"/>
  <c r="AC153" i="1"/>
  <c r="AB153" i="1"/>
  <c r="AA153" i="1"/>
  <c r="Z153" i="1"/>
  <c r="Y153" i="1"/>
  <c r="X153" i="1"/>
  <c r="M153" i="1" s="1"/>
  <c r="W153" i="1"/>
  <c r="T153" i="1"/>
  <c r="R153" i="1"/>
  <c r="Q153" i="1"/>
  <c r="O153" i="1"/>
  <c r="U153" i="1" s="1"/>
  <c r="N153" i="1"/>
  <c r="G153" i="1" s="1"/>
  <c r="I153" i="1"/>
  <c r="H153" i="1"/>
  <c r="E153" i="1"/>
  <c r="D153" i="1"/>
  <c r="C153" i="1"/>
  <c r="AF152" i="1"/>
  <c r="L152" i="1" s="1"/>
  <c r="AE152" i="1"/>
  <c r="AD152" i="1"/>
  <c r="AC152" i="1"/>
  <c r="AB152" i="1"/>
  <c r="AA152" i="1"/>
  <c r="Z152" i="1"/>
  <c r="Y152" i="1"/>
  <c r="X152" i="1"/>
  <c r="M152" i="1" s="1"/>
  <c r="W152" i="1"/>
  <c r="T152" i="1"/>
  <c r="R152" i="1"/>
  <c r="Q152" i="1"/>
  <c r="O152" i="1"/>
  <c r="U152" i="1" s="1"/>
  <c r="N152" i="1"/>
  <c r="G152" i="1" s="1"/>
  <c r="I152" i="1"/>
  <c r="H152" i="1"/>
  <c r="E152" i="1"/>
  <c r="D152" i="1"/>
  <c r="C152" i="1"/>
  <c r="AF151" i="1"/>
  <c r="L151" i="1" s="1"/>
  <c r="T151" i="1" s="1"/>
  <c r="AE151" i="1"/>
  <c r="AD151" i="1"/>
  <c r="AC151" i="1"/>
  <c r="AB151" i="1"/>
  <c r="AA151" i="1"/>
  <c r="Z151" i="1"/>
  <c r="Y151" i="1"/>
  <c r="X151" i="1"/>
  <c r="M151" i="1" s="1"/>
  <c r="W151" i="1"/>
  <c r="R151" i="1"/>
  <c r="Q151" i="1"/>
  <c r="O151" i="1"/>
  <c r="D151" i="1" s="1"/>
  <c r="N151" i="1"/>
  <c r="S151" i="1" s="1"/>
  <c r="I151" i="1"/>
  <c r="H151" i="1"/>
  <c r="E151" i="1"/>
  <c r="C151" i="1"/>
  <c r="AF150" i="1"/>
  <c r="AE150" i="1"/>
  <c r="AD150" i="1"/>
  <c r="AC150" i="1"/>
  <c r="AB150" i="1"/>
  <c r="AA150" i="1"/>
  <c r="Z150" i="1"/>
  <c r="Y150" i="1"/>
  <c r="X150" i="1"/>
  <c r="M150" i="1" s="1"/>
  <c r="W150" i="1"/>
  <c r="R150" i="1"/>
  <c r="Q150" i="1"/>
  <c r="O150" i="1"/>
  <c r="U150" i="1" s="1"/>
  <c r="N150" i="1"/>
  <c r="G150" i="1" s="1"/>
  <c r="I150" i="1"/>
  <c r="H150" i="1"/>
  <c r="E150" i="1"/>
  <c r="C150" i="1"/>
  <c r="AF149" i="1"/>
  <c r="L149" i="1" s="1"/>
  <c r="T149" i="1" s="1"/>
  <c r="AE149" i="1"/>
  <c r="AD149" i="1"/>
  <c r="AC149" i="1"/>
  <c r="AB149" i="1"/>
  <c r="AA149" i="1"/>
  <c r="Z149" i="1"/>
  <c r="Y149" i="1"/>
  <c r="X149" i="1"/>
  <c r="W149" i="1"/>
  <c r="R149" i="1"/>
  <c r="Q149" i="1"/>
  <c r="P149" i="1"/>
  <c r="O149" i="1"/>
  <c r="N149" i="1"/>
  <c r="G149" i="1" s="1"/>
  <c r="M149" i="1"/>
  <c r="I149" i="1"/>
  <c r="H149" i="1"/>
  <c r="E149" i="1"/>
  <c r="C149" i="1"/>
  <c r="AF148" i="1"/>
  <c r="L148" i="1" s="1"/>
  <c r="T148" i="1" s="1"/>
  <c r="AE148" i="1"/>
  <c r="AD148" i="1"/>
  <c r="AC148" i="1"/>
  <c r="AB148" i="1"/>
  <c r="AA148" i="1"/>
  <c r="Z148" i="1"/>
  <c r="Y148" i="1"/>
  <c r="X148" i="1"/>
  <c r="M148" i="1" s="1"/>
  <c r="W148" i="1"/>
  <c r="S148" i="1"/>
  <c r="R148" i="1"/>
  <c r="Q148" i="1"/>
  <c r="O148" i="1"/>
  <c r="U148" i="1" s="1"/>
  <c r="N148" i="1"/>
  <c r="I148" i="1"/>
  <c r="H148" i="1"/>
  <c r="G148" i="1"/>
  <c r="E148" i="1"/>
  <c r="C148" i="1"/>
  <c r="AF147" i="1"/>
  <c r="L147" i="1" s="1"/>
  <c r="AE147" i="1"/>
  <c r="AD147" i="1"/>
  <c r="AC147" i="1"/>
  <c r="AB147" i="1"/>
  <c r="AA147" i="1"/>
  <c r="Z147" i="1"/>
  <c r="Y147" i="1"/>
  <c r="X147" i="1"/>
  <c r="M147" i="1" s="1"/>
  <c r="W147" i="1"/>
  <c r="T147" i="1"/>
  <c r="R147" i="1"/>
  <c r="Q147" i="1"/>
  <c r="P147" i="1"/>
  <c r="O147" i="1"/>
  <c r="U147" i="1" s="1"/>
  <c r="N147" i="1"/>
  <c r="S147" i="1" s="1"/>
  <c r="I147" i="1"/>
  <c r="H147" i="1"/>
  <c r="E147" i="1"/>
  <c r="D147" i="1"/>
  <c r="C147" i="1"/>
  <c r="AF146" i="1"/>
  <c r="K146" i="1" s="1"/>
  <c r="AE146" i="1"/>
  <c r="AD146" i="1"/>
  <c r="AC146" i="1"/>
  <c r="AB146" i="1"/>
  <c r="AA146" i="1"/>
  <c r="Z146" i="1"/>
  <c r="Y146" i="1"/>
  <c r="X146" i="1"/>
  <c r="M146" i="1" s="1"/>
  <c r="W146" i="1"/>
  <c r="R146" i="1"/>
  <c r="Q146" i="1"/>
  <c r="O146" i="1"/>
  <c r="U146" i="1" s="1"/>
  <c r="N146" i="1"/>
  <c r="S146" i="1" s="1"/>
  <c r="J146" i="1"/>
  <c r="I146" i="1"/>
  <c r="H146" i="1"/>
  <c r="G146" i="1"/>
  <c r="E146" i="1"/>
  <c r="C146" i="1"/>
  <c r="AF145" i="1"/>
  <c r="P145" i="1" s="1"/>
  <c r="AE145" i="1"/>
  <c r="AD145" i="1"/>
  <c r="AC145" i="1"/>
  <c r="AB145" i="1"/>
  <c r="AA145" i="1"/>
  <c r="Z145" i="1"/>
  <c r="Y145" i="1"/>
  <c r="X145" i="1"/>
  <c r="W145" i="1"/>
  <c r="T145" i="1"/>
  <c r="R145" i="1"/>
  <c r="Q145" i="1"/>
  <c r="O145" i="1"/>
  <c r="U145" i="1" s="1"/>
  <c r="N145" i="1"/>
  <c r="G145" i="1" s="1"/>
  <c r="M145" i="1"/>
  <c r="L145" i="1"/>
  <c r="K145" i="1"/>
  <c r="J145" i="1"/>
  <c r="I145" i="1"/>
  <c r="H145" i="1"/>
  <c r="E145" i="1"/>
  <c r="C145" i="1"/>
  <c r="AF144" i="1"/>
  <c r="J144" i="1" s="1"/>
  <c r="AE144" i="1"/>
  <c r="AD144" i="1"/>
  <c r="AC144" i="1"/>
  <c r="AB144" i="1"/>
  <c r="AA144" i="1"/>
  <c r="Z144" i="1"/>
  <c r="Y144" i="1"/>
  <c r="X144" i="1"/>
  <c r="M144" i="1" s="1"/>
  <c r="W144" i="1"/>
  <c r="R144" i="1"/>
  <c r="Q144" i="1"/>
  <c r="O144" i="1"/>
  <c r="U144" i="1" s="1"/>
  <c r="N144" i="1"/>
  <c r="S144" i="1" s="1"/>
  <c r="I144" i="1"/>
  <c r="H144" i="1"/>
  <c r="E144" i="1"/>
  <c r="D144" i="1"/>
  <c r="C144" i="1"/>
  <c r="AF143" i="1"/>
  <c r="P143" i="1" s="1"/>
  <c r="AE143" i="1"/>
  <c r="AD143" i="1"/>
  <c r="AC143" i="1"/>
  <c r="AB143" i="1"/>
  <c r="AA143" i="1"/>
  <c r="Z143" i="1"/>
  <c r="X143" i="1"/>
  <c r="M143" i="1" s="1"/>
  <c r="R143" i="1"/>
  <c r="Q143" i="1"/>
  <c r="O143" i="1"/>
  <c r="D143" i="1" s="1"/>
  <c r="N143" i="1"/>
  <c r="I143" i="1"/>
  <c r="H143" i="1"/>
  <c r="E143" i="1"/>
  <c r="C143" i="1"/>
  <c r="AF142" i="1"/>
  <c r="J142" i="1" s="1"/>
  <c r="AE142" i="1"/>
  <c r="AD142" i="1"/>
  <c r="AC142" i="1"/>
  <c r="AB142" i="1"/>
  <c r="AA142" i="1"/>
  <c r="Z142" i="1"/>
  <c r="Y142" i="1"/>
  <c r="X142" i="1"/>
  <c r="M142" i="1" s="1"/>
  <c r="W142" i="1"/>
  <c r="T142" i="1"/>
  <c r="R142" i="1"/>
  <c r="Q142" i="1"/>
  <c r="O142" i="1"/>
  <c r="U142" i="1" s="1"/>
  <c r="N142" i="1"/>
  <c r="S142" i="1" s="1"/>
  <c r="L142" i="1"/>
  <c r="I142" i="1"/>
  <c r="H142" i="1"/>
  <c r="E142" i="1"/>
  <c r="D142" i="1"/>
  <c r="C142" i="1"/>
  <c r="AF141" i="1"/>
  <c r="J141" i="1" s="1"/>
  <c r="AE141" i="1"/>
  <c r="AD141" i="1"/>
  <c r="AC141" i="1"/>
  <c r="AB141" i="1"/>
  <c r="AA141" i="1"/>
  <c r="Z141" i="1"/>
  <c r="Y141" i="1"/>
  <c r="X141" i="1"/>
  <c r="M141" i="1" s="1"/>
  <c r="W141" i="1"/>
  <c r="T141" i="1"/>
  <c r="R141" i="1"/>
  <c r="Q141" i="1"/>
  <c r="O141" i="1"/>
  <c r="U141" i="1" s="1"/>
  <c r="N141" i="1"/>
  <c r="I141" i="1"/>
  <c r="H141" i="1"/>
  <c r="E141" i="1"/>
  <c r="D141" i="1"/>
  <c r="C141" i="1"/>
  <c r="AF140" i="1"/>
  <c r="AE140" i="1"/>
  <c r="AD140" i="1"/>
  <c r="AC140" i="1"/>
  <c r="AB140" i="1"/>
  <c r="AA140" i="1"/>
  <c r="Z140" i="1"/>
  <c r="Y140" i="1"/>
  <c r="X140" i="1"/>
  <c r="M140" i="1" s="1"/>
  <c r="W140" i="1"/>
  <c r="R140" i="1"/>
  <c r="Q140" i="1"/>
  <c r="O140" i="1"/>
  <c r="U140" i="1" s="1"/>
  <c r="N140" i="1"/>
  <c r="G140" i="1" s="1"/>
  <c r="I140" i="1"/>
  <c r="H140" i="1"/>
  <c r="E140" i="1"/>
  <c r="C140" i="1"/>
  <c r="AF139" i="1"/>
  <c r="J139" i="1" s="1"/>
  <c r="AE139" i="1"/>
  <c r="AD139" i="1"/>
  <c r="AC139" i="1"/>
  <c r="AB139" i="1"/>
  <c r="AA139" i="1"/>
  <c r="Z139" i="1"/>
  <c r="Y139" i="1"/>
  <c r="X139" i="1"/>
  <c r="M139" i="1" s="1"/>
  <c r="W139" i="1"/>
  <c r="R139" i="1"/>
  <c r="Q139" i="1"/>
  <c r="O139" i="1"/>
  <c r="N139" i="1"/>
  <c r="S139" i="1" s="1"/>
  <c r="I139" i="1"/>
  <c r="H139" i="1"/>
  <c r="E139" i="1"/>
  <c r="C139" i="1"/>
  <c r="AF138" i="1"/>
  <c r="AE138" i="1"/>
  <c r="AD138" i="1"/>
  <c r="AC138" i="1"/>
  <c r="AB138" i="1"/>
  <c r="AA138" i="1"/>
  <c r="Z138" i="1"/>
  <c r="Y138" i="1"/>
  <c r="X138" i="1"/>
  <c r="M138" i="1" s="1"/>
  <c r="W138" i="1"/>
  <c r="R138" i="1"/>
  <c r="Q138" i="1"/>
  <c r="O138" i="1"/>
  <c r="U138" i="1" s="1"/>
  <c r="N138" i="1"/>
  <c r="S138" i="1" s="1"/>
  <c r="I138" i="1"/>
  <c r="H138" i="1"/>
  <c r="E138" i="1"/>
  <c r="C138" i="1"/>
  <c r="AF137" i="1"/>
  <c r="K137" i="1" s="1"/>
  <c r="AE137" i="1"/>
  <c r="AD137" i="1"/>
  <c r="AC137" i="1"/>
  <c r="AB137" i="1"/>
  <c r="AA137" i="1"/>
  <c r="Z137" i="1"/>
  <c r="Y137" i="1"/>
  <c r="X137" i="1"/>
  <c r="M137" i="1" s="1"/>
  <c r="W137" i="1"/>
  <c r="R137" i="1"/>
  <c r="Q137" i="1"/>
  <c r="O137" i="1"/>
  <c r="N137" i="1"/>
  <c r="G137" i="1" s="1"/>
  <c r="L137" i="1"/>
  <c r="J137" i="1"/>
  <c r="I137" i="1"/>
  <c r="H137" i="1"/>
  <c r="E137" i="1"/>
  <c r="C137" i="1"/>
  <c r="AF136" i="1"/>
  <c r="K136" i="1" s="1"/>
  <c r="AE136" i="1"/>
  <c r="AD136" i="1"/>
  <c r="AC136" i="1"/>
  <c r="AB136" i="1"/>
  <c r="AA136" i="1"/>
  <c r="Z136" i="1"/>
  <c r="Y136" i="1"/>
  <c r="X136" i="1"/>
  <c r="M136" i="1" s="1"/>
  <c r="W136" i="1"/>
  <c r="T136" i="1"/>
  <c r="R136" i="1"/>
  <c r="Q136" i="1"/>
  <c r="O136" i="1"/>
  <c r="U136" i="1" s="1"/>
  <c r="N136" i="1"/>
  <c r="I136" i="1"/>
  <c r="H136" i="1"/>
  <c r="E136" i="1"/>
  <c r="D136" i="1"/>
  <c r="C136" i="1"/>
  <c r="AF135" i="1"/>
  <c r="L135" i="1" s="1"/>
  <c r="T135" i="1" s="1"/>
  <c r="AE135" i="1"/>
  <c r="AD135" i="1"/>
  <c r="AC135" i="1"/>
  <c r="AB135" i="1"/>
  <c r="AA135" i="1"/>
  <c r="Z135" i="1"/>
  <c r="Y135" i="1"/>
  <c r="X135" i="1"/>
  <c r="M135" i="1" s="1"/>
  <c r="W135" i="1"/>
  <c r="R135" i="1"/>
  <c r="Q135" i="1"/>
  <c r="O135" i="1"/>
  <c r="U135" i="1" s="1"/>
  <c r="N135" i="1"/>
  <c r="S135" i="1" s="1"/>
  <c r="J135" i="1"/>
  <c r="I135" i="1"/>
  <c r="H135" i="1"/>
  <c r="E135" i="1"/>
  <c r="C135" i="1"/>
  <c r="AF134" i="1"/>
  <c r="AE134" i="1"/>
  <c r="AD134" i="1"/>
  <c r="AC134" i="1"/>
  <c r="AB134" i="1"/>
  <c r="AA134" i="1"/>
  <c r="Z134" i="1"/>
  <c r="Y134" i="1"/>
  <c r="X134" i="1"/>
  <c r="M134" i="1" s="1"/>
  <c r="W134" i="1"/>
  <c r="R134" i="1"/>
  <c r="Q134" i="1"/>
  <c r="O134" i="1"/>
  <c r="U134" i="1" s="1"/>
  <c r="N134" i="1"/>
  <c r="S134" i="1" s="1"/>
  <c r="I134" i="1"/>
  <c r="H134" i="1"/>
  <c r="E134" i="1"/>
  <c r="C134" i="1"/>
  <c r="AF133" i="1"/>
  <c r="J133" i="1" s="1"/>
  <c r="AE133" i="1"/>
  <c r="AD133" i="1"/>
  <c r="AC133" i="1"/>
  <c r="AB133" i="1"/>
  <c r="AA133" i="1"/>
  <c r="Z133" i="1"/>
  <c r="Y133" i="1"/>
  <c r="X133" i="1"/>
  <c r="W133" i="1"/>
  <c r="R133" i="1"/>
  <c r="Q133" i="1"/>
  <c r="P133" i="1"/>
  <c r="O133" i="1"/>
  <c r="D133" i="1" s="1"/>
  <c r="N133" i="1"/>
  <c r="S133" i="1" s="1"/>
  <c r="M133" i="1"/>
  <c r="V133" i="1" s="1"/>
  <c r="L133" i="1"/>
  <c r="T133" i="1" s="1"/>
  <c r="K133" i="1"/>
  <c r="I133" i="1"/>
  <c r="H133" i="1"/>
  <c r="E133" i="1"/>
  <c r="C133" i="1"/>
  <c r="AF132" i="1"/>
  <c r="L132" i="1" s="1"/>
  <c r="AE132" i="1"/>
  <c r="AD132" i="1"/>
  <c r="AC132" i="1"/>
  <c r="AB132" i="1"/>
  <c r="AA132" i="1"/>
  <c r="Z132" i="1"/>
  <c r="Y132" i="1"/>
  <c r="X132" i="1"/>
  <c r="M132" i="1" s="1"/>
  <c r="W132" i="1"/>
  <c r="T132" i="1"/>
  <c r="R132" i="1"/>
  <c r="Q132" i="1"/>
  <c r="O132" i="1"/>
  <c r="U132" i="1" s="1"/>
  <c r="N132" i="1"/>
  <c r="S132" i="1" s="1"/>
  <c r="I132" i="1"/>
  <c r="H132" i="1"/>
  <c r="G132" i="1"/>
  <c r="E132" i="1"/>
  <c r="D132" i="1"/>
  <c r="C132" i="1"/>
  <c r="AF131" i="1"/>
  <c r="L131" i="1" s="1"/>
  <c r="AE131" i="1"/>
  <c r="AD131" i="1"/>
  <c r="AC131" i="1"/>
  <c r="AB131" i="1"/>
  <c r="AA131" i="1"/>
  <c r="Z131" i="1"/>
  <c r="Y131" i="1"/>
  <c r="X131" i="1"/>
  <c r="M131" i="1" s="1"/>
  <c r="W131" i="1"/>
  <c r="T131" i="1"/>
  <c r="R131" i="1"/>
  <c r="Q131" i="1"/>
  <c r="O131" i="1"/>
  <c r="U131" i="1" s="1"/>
  <c r="N131" i="1"/>
  <c r="S131" i="1" s="1"/>
  <c r="K131" i="1"/>
  <c r="J131" i="1"/>
  <c r="I131" i="1"/>
  <c r="H131" i="1"/>
  <c r="E131" i="1"/>
  <c r="D131" i="1"/>
  <c r="C131" i="1"/>
  <c r="AF130" i="1"/>
  <c r="L130" i="1" s="1"/>
  <c r="T130" i="1" s="1"/>
  <c r="AE130" i="1"/>
  <c r="AD130" i="1"/>
  <c r="AC130" i="1"/>
  <c r="AB130" i="1"/>
  <c r="AA130" i="1"/>
  <c r="Z130" i="1"/>
  <c r="Y130" i="1"/>
  <c r="X130" i="1"/>
  <c r="M130" i="1" s="1"/>
  <c r="W130" i="1"/>
  <c r="R130" i="1"/>
  <c r="Q130" i="1"/>
  <c r="O130" i="1"/>
  <c r="U130" i="1" s="1"/>
  <c r="N130" i="1"/>
  <c r="I130" i="1"/>
  <c r="H130" i="1"/>
  <c r="E130" i="1"/>
  <c r="C130" i="1"/>
  <c r="AF129" i="1"/>
  <c r="K129" i="1" s="1"/>
  <c r="AE129" i="1"/>
  <c r="AD129" i="1"/>
  <c r="AC129" i="1"/>
  <c r="AB129" i="1"/>
  <c r="AA129" i="1"/>
  <c r="Z129" i="1"/>
  <c r="Y129" i="1"/>
  <c r="X129" i="1"/>
  <c r="M129" i="1" s="1"/>
  <c r="W129" i="1"/>
  <c r="R129" i="1"/>
  <c r="Q129" i="1"/>
  <c r="O129" i="1"/>
  <c r="D129" i="1" s="1"/>
  <c r="N129" i="1"/>
  <c r="S129" i="1" s="1"/>
  <c r="L129" i="1"/>
  <c r="T129" i="1" s="1"/>
  <c r="I129" i="1"/>
  <c r="H129" i="1"/>
  <c r="E129" i="1"/>
  <c r="C129" i="1"/>
  <c r="AF128" i="1"/>
  <c r="P128" i="1" s="1"/>
  <c r="AE128" i="1"/>
  <c r="AD128" i="1"/>
  <c r="AC128" i="1"/>
  <c r="AB128" i="1"/>
  <c r="AA128" i="1"/>
  <c r="Z128" i="1"/>
  <c r="Y128" i="1"/>
  <c r="X128" i="1"/>
  <c r="W128" i="1"/>
  <c r="R128" i="1"/>
  <c r="Q128" i="1"/>
  <c r="O128" i="1"/>
  <c r="U128" i="1" s="1"/>
  <c r="N128" i="1"/>
  <c r="M128" i="1"/>
  <c r="J128" i="1"/>
  <c r="I128" i="1"/>
  <c r="H128" i="1"/>
  <c r="E128" i="1"/>
  <c r="C128" i="1"/>
  <c r="AF127" i="1"/>
  <c r="L127" i="1" s="1"/>
  <c r="T127" i="1" s="1"/>
  <c r="AE127" i="1"/>
  <c r="AD127" i="1"/>
  <c r="AC127" i="1"/>
  <c r="AB127" i="1"/>
  <c r="AA127" i="1"/>
  <c r="Z127" i="1"/>
  <c r="Y127" i="1"/>
  <c r="X127" i="1"/>
  <c r="M127" i="1" s="1"/>
  <c r="W127" i="1"/>
  <c r="R127" i="1"/>
  <c r="Q127" i="1"/>
  <c r="O127" i="1"/>
  <c r="N127" i="1"/>
  <c r="S127" i="1" s="1"/>
  <c r="K127" i="1"/>
  <c r="J127" i="1"/>
  <c r="I127" i="1"/>
  <c r="H127" i="1"/>
  <c r="E127" i="1"/>
  <c r="C127" i="1"/>
  <c r="AF126" i="1"/>
  <c r="L126" i="1" s="1"/>
  <c r="AE126" i="1"/>
  <c r="AD126" i="1"/>
  <c r="AC126" i="1"/>
  <c r="AB126" i="1"/>
  <c r="AA126" i="1"/>
  <c r="Z126" i="1"/>
  <c r="X126" i="1"/>
  <c r="M126" i="1" s="1"/>
  <c r="R126" i="1"/>
  <c r="Q126" i="1"/>
  <c r="O126" i="1"/>
  <c r="U126" i="1" s="1"/>
  <c r="N126" i="1"/>
  <c r="S126" i="1" s="1"/>
  <c r="I126" i="1"/>
  <c r="H126" i="1"/>
  <c r="E126" i="1"/>
  <c r="C126" i="1"/>
  <c r="AF125" i="1"/>
  <c r="J125" i="1" s="1"/>
  <c r="AE125" i="1"/>
  <c r="AD125" i="1"/>
  <c r="AC125" i="1"/>
  <c r="AB125" i="1"/>
  <c r="AA125" i="1"/>
  <c r="Z125" i="1"/>
  <c r="Y125" i="1"/>
  <c r="X125" i="1"/>
  <c r="M125" i="1" s="1"/>
  <c r="W125" i="1"/>
  <c r="R125" i="1"/>
  <c r="Q125" i="1"/>
  <c r="O125" i="1"/>
  <c r="U125" i="1" s="1"/>
  <c r="N125" i="1"/>
  <c r="S125" i="1" s="1"/>
  <c r="K125" i="1"/>
  <c r="I125" i="1"/>
  <c r="H125" i="1"/>
  <c r="E125" i="1"/>
  <c r="D125" i="1"/>
  <c r="C125" i="1"/>
  <c r="AF124" i="1"/>
  <c r="L124" i="1" s="1"/>
  <c r="T124" i="1" s="1"/>
  <c r="AE124" i="1"/>
  <c r="AD124" i="1"/>
  <c r="AC124" i="1"/>
  <c r="AB124" i="1"/>
  <c r="AA124" i="1"/>
  <c r="Z124" i="1"/>
  <c r="Y124" i="1"/>
  <c r="X124" i="1"/>
  <c r="W124" i="1"/>
  <c r="U124" i="1"/>
  <c r="R124" i="1"/>
  <c r="Q124" i="1"/>
  <c r="P124" i="1"/>
  <c r="O124" i="1"/>
  <c r="N124" i="1"/>
  <c r="G124" i="1" s="1"/>
  <c r="M124" i="1"/>
  <c r="V124" i="1" s="1"/>
  <c r="I124" i="1"/>
  <c r="H124" i="1"/>
  <c r="E124" i="1"/>
  <c r="D124" i="1"/>
  <c r="C124" i="1"/>
  <c r="AF123" i="1"/>
  <c r="L123" i="1" s="1"/>
  <c r="T123" i="1" s="1"/>
  <c r="AE123" i="1"/>
  <c r="AD123" i="1"/>
  <c r="AC123" i="1"/>
  <c r="AB123" i="1"/>
  <c r="AA123" i="1"/>
  <c r="Z123" i="1"/>
  <c r="Y123" i="1"/>
  <c r="X123" i="1"/>
  <c r="M123" i="1" s="1"/>
  <c r="W123" i="1"/>
  <c r="R123" i="1"/>
  <c r="Q123" i="1"/>
  <c r="P123" i="1"/>
  <c r="O123" i="1"/>
  <c r="D123" i="1" s="1"/>
  <c r="N123" i="1"/>
  <c r="S123" i="1" s="1"/>
  <c r="I123" i="1"/>
  <c r="H123" i="1"/>
  <c r="E123" i="1"/>
  <c r="C123" i="1"/>
  <c r="AF122" i="1"/>
  <c r="L122" i="1" s="1"/>
  <c r="AE122" i="1"/>
  <c r="AD122" i="1"/>
  <c r="AC122" i="1"/>
  <c r="AB122" i="1"/>
  <c r="AA122" i="1"/>
  <c r="Z122" i="1"/>
  <c r="Y122" i="1"/>
  <c r="X122" i="1"/>
  <c r="M122" i="1" s="1"/>
  <c r="W122" i="1"/>
  <c r="T122" i="1"/>
  <c r="R122" i="1"/>
  <c r="Q122" i="1"/>
  <c r="O122" i="1"/>
  <c r="U122" i="1" s="1"/>
  <c r="N122" i="1"/>
  <c r="S122" i="1" s="1"/>
  <c r="J122" i="1"/>
  <c r="I122" i="1"/>
  <c r="H122" i="1"/>
  <c r="G122" i="1"/>
  <c r="E122" i="1"/>
  <c r="D122" i="1"/>
  <c r="C122" i="1"/>
  <c r="AF121" i="1"/>
  <c r="L121" i="1" s="1"/>
  <c r="AE121" i="1"/>
  <c r="AD121" i="1"/>
  <c r="AC121" i="1"/>
  <c r="AB121" i="1"/>
  <c r="AA121" i="1"/>
  <c r="Z121" i="1"/>
  <c r="Y121" i="1"/>
  <c r="X121" i="1"/>
  <c r="W121" i="1"/>
  <c r="T121" i="1"/>
  <c r="R121" i="1"/>
  <c r="Q121" i="1"/>
  <c r="O121" i="1"/>
  <c r="U121" i="1" s="1"/>
  <c r="N121" i="1"/>
  <c r="S121" i="1" s="1"/>
  <c r="M121" i="1"/>
  <c r="I121" i="1"/>
  <c r="H121" i="1"/>
  <c r="E121" i="1"/>
  <c r="F121" i="1" s="1"/>
  <c r="D121" i="1"/>
  <c r="C121" i="1"/>
  <c r="AF120" i="1"/>
  <c r="AE120" i="1"/>
  <c r="AD120" i="1"/>
  <c r="AC120" i="1"/>
  <c r="AB120" i="1"/>
  <c r="AA120" i="1"/>
  <c r="Z120" i="1"/>
  <c r="Y120" i="1"/>
  <c r="X120" i="1"/>
  <c r="M120" i="1" s="1"/>
  <c r="W120" i="1"/>
  <c r="R120" i="1"/>
  <c r="Q120" i="1"/>
  <c r="O120" i="1"/>
  <c r="D120" i="1" s="1"/>
  <c r="N120" i="1"/>
  <c r="S120" i="1" s="1"/>
  <c r="I120" i="1"/>
  <c r="H120" i="1"/>
  <c r="G120" i="1"/>
  <c r="E120" i="1"/>
  <c r="C120" i="1"/>
  <c r="AF119" i="1"/>
  <c r="L119" i="1" s="1"/>
  <c r="AE119" i="1"/>
  <c r="AD119" i="1"/>
  <c r="AC119" i="1"/>
  <c r="AB119" i="1"/>
  <c r="AA119" i="1"/>
  <c r="Z119" i="1"/>
  <c r="Y119" i="1"/>
  <c r="X119" i="1"/>
  <c r="M119" i="1" s="1"/>
  <c r="W119" i="1"/>
  <c r="U119" i="1"/>
  <c r="T119" i="1"/>
  <c r="R119" i="1"/>
  <c r="Q119" i="1"/>
  <c r="O119" i="1"/>
  <c r="N119" i="1"/>
  <c r="S119" i="1" s="1"/>
  <c r="J119" i="1"/>
  <c r="I119" i="1"/>
  <c r="H119" i="1"/>
  <c r="E119" i="1"/>
  <c r="D119" i="1"/>
  <c r="C119" i="1"/>
  <c r="AF118" i="1"/>
  <c r="L118" i="1" s="1"/>
  <c r="T118" i="1" s="1"/>
  <c r="AE118" i="1"/>
  <c r="AD118" i="1"/>
  <c r="AC118" i="1"/>
  <c r="AB118" i="1"/>
  <c r="AA118" i="1"/>
  <c r="Z118" i="1"/>
  <c r="Y118" i="1"/>
  <c r="X118" i="1"/>
  <c r="M118" i="1" s="1"/>
  <c r="W118" i="1"/>
  <c r="R118" i="1"/>
  <c r="Q118" i="1"/>
  <c r="O118" i="1"/>
  <c r="U118" i="1" s="1"/>
  <c r="N118" i="1"/>
  <c r="S118" i="1" s="1"/>
  <c r="J118" i="1"/>
  <c r="I118" i="1"/>
  <c r="H118" i="1"/>
  <c r="G118" i="1"/>
  <c r="E118" i="1"/>
  <c r="C118" i="1"/>
  <c r="AF117" i="1"/>
  <c r="J117" i="1" s="1"/>
  <c r="AE117" i="1"/>
  <c r="AD117" i="1"/>
  <c r="AC117" i="1"/>
  <c r="AB117" i="1"/>
  <c r="AA117" i="1"/>
  <c r="Z117" i="1"/>
  <c r="Y117" i="1"/>
  <c r="X117" i="1"/>
  <c r="M117" i="1" s="1"/>
  <c r="W117" i="1"/>
  <c r="R117" i="1"/>
  <c r="Q117" i="1"/>
  <c r="P117" i="1"/>
  <c r="O117" i="1"/>
  <c r="N117" i="1"/>
  <c r="S117" i="1" s="1"/>
  <c r="K117" i="1"/>
  <c r="I117" i="1"/>
  <c r="H117" i="1"/>
  <c r="E117" i="1"/>
  <c r="C117" i="1"/>
  <c r="AF116" i="1"/>
  <c r="AE116" i="1"/>
  <c r="AD116" i="1"/>
  <c r="AC116" i="1"/>
  <c r="AB116" i="1"/>
  <c r="AA116" i="1"/>
  <c r="Z116" i="1"/>
  <c r="Y116" i="1"/>
  <c r="X116" i="1"/>
  <c r="W116" i="1"/>
  <c r="U116" i="1"/>
  <c r="T116" i="1"/>
  <c r="R116" i="1"/>
  <c r="Q116" i="1"/>
  <c r="O116" i="1"/>
  <c r="N116" i="1"/>
  <c r="S116" i="1" s="1"/>
  <c r="M116" i="1"/>
  <c r="J116" i="1"/>
  <c r="I116" i="1"/>
  <c r="H116" i="1"/>
  <c r="E116" i="1"/>
  <c r="D116" i="1"/>
  <c r="C116" i="1"/>
  <c r="AF115" i="1"/>
  <c r="L115" i="1" s="1"/>
  <c r="AE115" i="1"/>
  <c r="AD115" i="1"/>
  <c r="AC115" i="1"/>
  <c r="AB115" i="1"/>
  <c r="AA115" i="1"/>
  <c r="Z115" i="1"/>
  <c r="Y115" i="1"/>
  <c r="X115" i="1"/>
  <c r="M115" i="1" s="1"/>
  <c r="W115" i="1"/>
  <c r="T115" i="1"/>
  <c r="R115" i="1"/>
  <c r="Q115" i="1"/>
  <c r="O115" i="1"/>
  <c r="U115" i="1" s="1"/>
  <c r="N115" i="1"/>
  <c r="S115" i="1" s="1"/>
  <c r="I115" i="1"/>
  <c r="H115" i="1"/>
  <c r="E115" i="1"/>
  <c r="D115" i="1"/>
  <c r="C115" i="1"/>
  <c r="AF114" i="1"/>
  <c r="AE114" i="1"/>
  <c r="AD114" i="1"/>
  <c r="AC114" i="1"/>
  <c r="AB114" i="1"/>
  <c r="AA114" i="1"/>
  <c r="Z114" i="1"/>
  <c r="Y114" i="1"/>
  <c r="X114" i="1"/>
  <c r="M114" i="1" s="1"/>
  <c r="W114" i="1"/>
  <c r="T114" i="1"/>
  <c r="R114" i="1"/>
  <c r="Q114" i="1"/>
  <c r="O114" i="1"/>
  <c r="U114" i="1" s="1"/>
  <c r="N114" i="1"/>
  <c r="S114" i="1" s="1"/>
  <c r="I114" i="1"/>
  <c r="H114" i="1"/>
  <c r="E114" i="1"/>
  <c r="D114" i="1"/>
  <c r="C114" i="1"/>
  <c r="AF113" i="1"/>
  <c r="K113" i="1" s="1"/>
  <c r="AE113" i="1"/>
  <c r="AD113" i="1"/>
  <c r="AC113" i="1"/>
  <c r="AB113" i="1"/>
  <c r="AA113" i="1"/>
  <c r="Z113" i="1"/>
  <c r="Y113" i="1"/>
  <c r="X113" i="1"/>
  <c r="M113" i="1" s="1"/>
  <c r="W113" i="1"/>
  <c r="T113" i="1"/>
  <c r="R113" i="1"/>
  <c r="Q113" i="1"/>
  <c r="O113" i="1"/>
  <c r="U113" i="1" s="1"/>
  <c r="N113" i="1"/>
  <c r="S113" i="1" s="1"/>
  <c r="I113" i="1"/>
  <c r="H113" i="1"/>
  <c r="E113" i="1"/>
  <c r="D113" i="1"/>
  <c r="C113" i="1"/>
  <c r="AF112" i="1"/>
  <c r="AE112" i="1"/>
  <c r="AD112" i="1"/>
  <c r="AC112" i="1"/>
  <c r="AB112" i="1"/>
  <c r="AA112" i="1"/>
  <c r="Z112" i="1"/>
  <c r="Y112" i="1"/>
  <c r="X112" i="1"/>
  <c r="M112" i="1" s="1"/>
  <c r="W112" i="1"/>
  <c r="R112" i="1"/>
  <c r="Q112" i="1"/>
  <c r="O112" i="1"/>
  <c r="D112" i="1" s="1"/>
  <c r="N112" i="1"/>
  <c r="S112" i="1" s="1"/>
  <c r="K112" i="1"/>
  <c r="J112" i="1"/>
  <c r="I112" i="1"/>
  <c r="H112" i="1"/>
  <c r="G112" i="1"/>
  <c r="E112" i="1"/>
  <c r="C112" i="1"/>
  <c r="AF111" i="1"/>
  <c r="L111" i="1" s="1"/>
  <c r="T111" i="1" s="1"/>
  <c r="AE111" i="1"/>
  <c r="AD111" i="1"/>
  <c r="AC111" i="1"/>
  <c r="AB111" i="1"/>
  <c r="AA111" i="1"/>
  <c r="Z111" i="1"/>
  <c r="Y111" i="1"/>
  <c r="X111" i="1"/>
  <c r="M111" i="1" s="1"/>
  <c r="W111" i="1"/>
  <c r="R111" i="1"/>
  <c r="Q111" i="1"/>
  <c r="O111" i="1"/>
  <c r="U111" i="1" s="1"/>
  <c r="N111" i="1"/>
  <c r="G111" i="1" s="1"/>
  <c r="I111" i="1"/>
  <c r="H111" i="1"/>
  <c r="E111" i="1"/>
  <c r="C111" i="1"/>
  <c r="AF110" i="1"/>
  <c r="L110" i="1" s="1"/>
  <c r="T110" i="1" s="1"/>
  <c r="AE110" i="1"/>
  <c r="AD110" i="1"/>
  <c r="AC110" i="1"/>
  <c r="AB110" i="1"/>
  <c r="AA110" i="1"/>
  <c r="Z110" i="1"/>
  <c r="Y110" i="1"/>
  <c r="X110" i="1"/>
  <c r="M110" i="1" s="1"/>
  <c r="W110" i="1"/>
  <c r="R110" i="1"/>
  <c r="Q110" i="1"/>
  <c r="O110" i="1"/>
  <c r="U110" i="1" s="1"/>
  <c r="N110" i="1"/>
  <c r="S110" i="1" s="1"/>
  <c r="I110" i="1"/>
  <c r="H110" i="1"/>
  <c r="E110" i="1"/>
  <c r="C110" i="1"/>
  <c r="AF109" i="1"/>
  <c r="K109" i="1" s="1"/>
  <c r="AE109" i="1"/>
  <c r="AD109" i="1"/>
  <c r="AC109" i="1"/>
  <c r="AB109" i="1"/>
  <c r="AA109" i="1"/>
  <c r="Z109" i="1"/>
  <c r="Y109" i="1"/>
  <c r="X109" i="1"/>
  <c r="M109" i="1" s="1"/>
  <c r="W109" i="1"/>
  <c r="R109" i="1"/>
  <c r="Q109" i="1"/>
  <c r="P109" i="1"/>
  <c r="O109" i="1"/>
  <c r="N109" i="1"/>
  <c r="S109" i="1" s="1"/>
  <c r="J109" i="1"/>
  <c r="I109" i="1"/>
  <c r="H109" i="1"/>
  <c r="G109" i="1"/>
  <c r="E109" i="1"/>
  <c r="C109" i="1"/>
  <c r="AF108" i="1"/>
  <c r="L108" i="1" s="1"/>
  <c r="T108" i="1" s="1"/>
  <c r="AE108" i="1"/>
  <c r="AD108" i="1"/>
  <c r="AC108" i="1"/>
  <c r="AB108" i="1"/>
  <c r="AA108" i="1"/>
  <c r="Z108" i="1"/>
  <c r="Y108" i="1"/>
  <c r="X108" i="1"/>
  <c r="M108" i="1" s="1"/>
  <c r="V108" i="1" s="1"/>
  <c r="W108" i="1"/>
  <c r="R108" i="1"/>
  <c r="Q108" i="1"/>
  <c r="O108" i="1"/>
  <c r="U108" i="1" s="1"/>
  <c r="N108" i="1"/>
  <c r="K108" i="1"/>
  <c r="I108" i="1"/>
  <c r="H108" i="1"/>
  <c r="E108" i="1"/>
  <c r="D108" i="1"/>
  <c r="C108" i="1"/>
  <c r="AF107" i="1"/>
  <c r="L107" i="1" s="1"/>
  <c r="AE107" i="1"/>
  <c r="AD107" i="1"/>
  <c r="AC107" i="1"/>
  <c r="AB107" i="1"/>
  <c r="AA107" i="1"/>
  <c r="Z107" i="1"/>
  <c r="Y107" i="1"/>
  <c r="X107" i="1"/>
  <c r="M107" i="1" s="1"/>
  <c r="W107" i="1"/>
  <c r="T107" i="1"/>
  <c r="R107" i="1"/>
  <c r="Q107" i="1"/>
  <c r="O107" i="1"/>
  <c r="U107" i="1" s="1"/>
  <c r="N107" i="1"/>
  <c r="G107" i="1" s="1"/>
  <c r="J107" i="1"/>
  <c r="I107" i="1"/>
  <c r="H107" i="1"/>
  <c r="E107" i="1"/>
  <c r="D107" i="1"/>
  <c r="C107" i="1"/>
  <c r="AF106" i="1"/>
  <c r="AE106" i="1"/>
  <c r="AD106" i="1"/>
  <c r="AC106" i="1"/>
  <c r="AB106" i="1"/>
  <c r="AA106" i="1"/>
  <c r="Z106" i="1"/>
  <c r="Y106" i="1"/>
  <c r="X106" i="1"/>
  <c r="M106" i="1" s="1"/>
  <c r="W106" i="1"/>
  <c r="R106" i="1"/>
  <c r="Q106" i="1"/>
  <c r="O106" i="1"/>
  <c r="U106" i="1" s="1"/>
  <c r="N106" i="1"/>
  <c r="S106" i="1" s="1"/>
  <c r="I106" i="1"/>
  <c r="H106" i="1"/>
  <c r="E106" i="1"/>
  <c r="C106" i="1"/>
  <c r="AF105" i="1"/>
  <c r="K105" i="1" s="1"/>
  <c r="AE105" i="1"/>
  <c r="AD105" i="1"/>
  <c r="AC105" i="1"/>
  <c r="AB105" i="1"/>
  <c r="AA105" i="1"/>
  <c r="Z105" i="1"/>
  <c r="X105" i="1"/>
  <c r="R105" i="1"/>
  <c r="Q105" i="1"/>
  <c r="O105" i="1"/>
  <c r="N105" i="1"/>
  <c r="S105" i="1" s="1"/>
  <c r="M105" i="1"/>
  <c r="F105" i="1" s="1"/>
  <c r="I105" i="1"/>
  <c r="H105" i="1"/>
  <c r="E105" i="1"/>
  <c r="D105" i="1"/>
  <c r="C105" i="1"/>
  <c r="AF104" i="1"/>
  <c r="K104" i="1" s="1"/>
  <c r="AE104" i="1"/>
  <c r="AD104" i="1"/>
  <c r="AC104" i="1"/>
  <c r="AB104" i="1"/>
  <c r="AA104" i="1"/>
  <c r="Z104" i="1"/>
  <c r="Y104" i="1"/>
  <c r="X104" i="1"/>
  <c r="M104" i="1" s="1"/>
  <c r="W104" i="1"/>
  <c r="U104" i="1"/>
  <c r="R104" i="1"/>
  <c r="Q104" i="1"/>
  <c r="O104" i="1"/>
  <c r="N104" i="1"/>
  <c r="G104" i="1" s="1"/>
  <c r="L104" i="1"/>
  <c r="T104" i="1" s="1"/>
  <c r="I104" i="1"/>
  <c r="H104" i="1"/>
  <c r="E104" i="1"/>
  <c r="D104" i="1"/>
  <c r="C104" i="1"/>
  <c r="AF103" i="1"/>
  <c r="L103" i="1" s="1"/>
  <c r="T103" i="1" s="1"/>
  <c r="AE103" i="1"/>
  <c r="AD103" i="1"/>
  <c r="AC103" i="1"/>
  <c r="AB103" i="1"/>
  <c r="AA103" i="1"/>
  <c r="Z103" i="1"/>
  <c r="Y103" i="1"/>
  <c r="X103" i="1"/>
  <c r="M103" i="1" s="1"/>
  <c r="W103" i="1"/>
  <c r="R103" i="1"/>
  <c r="Q103" i="1"/>
  <c r="O103" i="1"/>
  <c r="N103" i="1"/>
  <c r="G103" i="1" s="1"/>
  <c r="I103" i="1"/>
  <c r="H103" i="1"/>
  <c r="E103" i="1"/>
  <c r="C103" i="1"/>
  <c r="AF102" i="1"/>
  <c r="L102" i="1" s="1"/>
  <c r="T102" i="1" s="1"/>
  <c r="AE102" i="1"/>
  <c r="AD102" i="1"/>
  <c r="AC102" i="1"/>
  <c r="AB102" i="1"/>
  <c r="AA102" i="1"/>
  <c r="Z102" i="1"/>
  <c r="Y102" i="1"/>
  <c r="X102" i="1"/>
  <c r="M102" i="1" s="1"/>
  <c r="W102" i="1"/>
  <c r="R102" i="1"/>
  <c r="Q102" i="1"/>
  <c r="P102" i="1"/>
  <c r="O102" i="1"/>
  <c r="U102" i="1" s="1"/>
  <c r="N102" i="1"/>
  <c r="S102" i="1" s="1"/>
  <c r="I102" i="1"/>
  <c r="H102" i="1"/>
  <c r="E102" i="1"/>
  <c r="C102" i="1"/>
  <c r="AF101" i="1"/>
  <c r="K101" i="1" s="1"/>
  <c r="AE101" i="1"/>
  <c r="AD101" i="1"/>
  <c r="AC101" i="1"/>
  <c r="AB101" i="1"/>
  <c r="AA101" i="1"/>
  <c r="Z101" i="1"/>
  <c r="Y101" i="1"/>
  <c r="X101" i="1"/>
  <c r="W101" i="1"/>
  <c r="U101" i="1"/>
  <c r="R101" i="1"/>
  <c r="Q101" i="1"/>
  <c r="P101" i="1"/>
  <c r="O101" i="1"/>
  <c r="D101" i="1" s="1"/>
  <c r="N101" i="1"/>
  <c r="S101" i="1" s="1"/>
  <c r="M101" i="1"/>
  <c r="I101" i="1"/>
  <c r="H101" i="1"/>
  <c r="E101" i="1"/>
  <c r="C101" i="1"/>
  <c r="AF100" i="1"/>
  <c r="AE100" i="1"/>
  <c r="AD100" i="1"/>
  <c r="AC100" i="1"/>
  <c r="AB100" i="1"/>
  <c r="AA100" i="1"/>
  <c r="Z100" i="1"/>
  <c r="Y100" i="1"/>
  <c r="X100" i="1"/>
  <c r="M100" i="1" s="1"/>
  <c r="W100" i="1"/>
  <c r="R100" i="1"/>
  <c r="Q100" i="1"/>
  <c r="O100" i="1"/>
  <c r="U100" i="1" s="1"/>
  <c r="N100" i="1"/>
  <c r="G100" i="1" s="1"/>
  <c r="J100" i="1"/>
  <c r="I100" i="1"/>
  <c r="H100" i="1"/>
  <c r="E100" i="1"/>
  <c r="D100" i="1"/>
  <c r="C100" i="1"/>
  <c r="AF99" i="1"/>
  <c r="L99" i="1" s="1"/>
  <c r="AE99" i="1"/>
  <c r="AD99" i="1"/>
  <c r="AC99" i="1"/>
  <c r="AB99" i="1"/>
  <c r="AA99" i="1"/>
  <c r="Z99" i="1"/>
  <c r="X99" i="1"/>
  <c r="M99" i="1" s="1"/>
  <c r="R99" i="1"/>
  <c r="Q99" i="1"/>
  <c r="P99" i="1"/>
  <c r="O99" i="1"/>
  <c r="D99" i="1" s="1"/>
  <c r="N99" i="1"/>
  <c r="G99" i="1" s="1"/>
  <c r="J99" i="1"/>
  <c r="I99" i="1"/>
  <c r="H99" i="1"/>
  <c r="E99" i="1"/>
  <c r="C99" i="1"/>
  <c r="AF98" i="1"/>
  <c r="AE98" i="1"/>
  <c r="AD98" i="1"/>
  <c r="AC98" i="1"/>
  <c r="AB98" i="1"/>
  <c r="AA98" i="1"/>
  <c r="Z98" i="1"/>
  <c r="Y98" i="1"/>
  <c r="X98" i="1"/>
  <c r="M98" i="1" s="1"/>
  <c r="W98" i="1"/>
  <c r="T98" i="1"/>
  <c r="R98" i="1"/>
  <c r="Q98" i="1"/>
  <c r="O98" i="1"/>
  <c r="U98" i="1" s="1"/>
  <c r="N98" i="1"/>
  <c r="S98" i="1" s="1"/>
  <c r="I98" i="1"/>
  <c r="H98" i="1"/>
  <c r="E98" i="1"/>
  <c r="D98" i="1"/>
  <c r="C98" i="1"/>
  <c r="AF97" i="1"/>
  <c r="K97" i="1" s="1"/>
  <c r="AE97" i="1"/>
  <c r="AD97" i="1"/>
  <c r="AC97" i="1"/>
  <c r="AB97" i="1"/>
  <c r="AA97" i="1"/>
  <c r="Z97" i="1"/>
  <c r="Y97" i="1"/>
  <c r="X97" i="1"/>
  <c r="M97" i="1" s="1"/>
  <c r="W97" i="1"/>
  <c r="U97" i="1"/>
  <c r="R97" i="1"/>
  <c r="Q97" i="1"/>
  <c r="O97" i="1"/>
  <c r="N97" i="1"/>
  <c r="S97" i="1" s="1"/>
  <c r="L97" i="1"/>
  <c r="T97" i="1" s="1"/>
  <c r="I97" i="1"/>
  <c r="H97" i="1"/>
  <c r="E97" i="1"/>
  <c r="D97" i="1"/>
  <c r="C97" i="1"/>
  <c r="AF96" i="1"/>
  <c r="K96" i="1" s="1"/>
  <c r="AE96" i="1"/>
  <c r="AD96" i="1"/>
  <c r="AC96" i="1"/>
  <c r="AB96" i="1"/>
  <c r="AA96" i="1"/>
  <c r="Z96" i="1"/>
  <c r="Y96" i="1"/>
  <c r="X96" i="1"/>
  <c r="W96" i="1"/>
  <c r="R96" i="1"/>
  <c r="Q96" i="1"/>
  <c r="O96" i="1"/>
  <c r="U96" i="1" s="1"/>
  <c r="N96" i="1"/>
  <c r="G96" i="1" s="1"/>
  <c r="M96" i="1"/>
  <c r="I96" i="1"/>
  <c r="H96" i="1"/>
  <c r="E96" i="1"/>
  <c r="C96" i="1"/>
  <c r="AF95" i="1"/>
  <c r="L95" i="1" s="1"/>
  <c r="T95" i="1" s="1"/>
  <c r="AE95" i="1"/>
  <c r="AD95" i="1"/>
  <c r="AC95" i="1"/>
  <c r="AB95" i="1"/>
  <c r="AA95" i="1"/>
  <c r="Z95" i="1"/>
  <c r="Y95" i="1"/>
  <c r="X95" i="1"/>
  <c r="M95" i="1" s="1"/>
  <c r="W95" i="1"/>
  <c r="R95" i="1"/>
  <c r="Q95" i="1"/>
  <c r="P95" i="1"/>
  <c r="O95" i="1"/>
  <c r="U95" i="1" s="1"/>
  <c r="N95" i="1"/>
  <c r="G95" i="1" s="1"/>
  <c r="J95" i="1"/>
  <c r="I95" i="1"/>
  <c r="H95" i="1"/>
  <c r="E95" i="1"/>
  <c r="C95" i="1"/>
  <c r="AF94" i="1"/>
  <c r="L94" i="1" s="1"/>
  <c r="T94" i="1" s="1"/>
  <c r="AE94" i="1"/>
  <c r="AD94" i="1"/>
  <c r="AC94" i="1"/>
  <c r="AB94" i="1"/>
  <c r="AA94" i="1"/>
  <c r="Z94" i="1"/>
  <c r="Y94" i="1"/>
  <c r="X94" i="1"/>
  <c r="M94" i="1" s="1"/>
  <c r="W94" i="1"/>
  <c r="R94" i="1"/>
  <c r="Q94" i="1"/>
  <c r="O94" i="1"/>
  <c r="U94" i="1" s="1"/>
  <c r="N94" i="1"/>
  <c r="S94" i="1" s="1"/>
  <c r="I94" i="1"/>
  <c r="H94" i="1"/>
  <c r="E94" i="1"/>
  <c r="C94" i="1"/>
  <c r="AF93" i="1"/>
  <c r="K93" i="1" s="1"/>
  <c r="AE93" i="1"/>
  <c r="AD93" i="1"/>
  <c r="AC93" i="1"/>
  <c r="AB93" i="1"/>
  <c r="AA93" i="1"/>
  <c r="Z93" i="1"/>
  <c r="Y93" i="1"/>
  <c r="X93" i="1"/>
  <c r="M93" i="1" s="1"/>
  <c r="W93" i="1"/>
  <c r="R93" i="1"/>
  <c r="Q93" i="1"/>
  <c r="P93" i="1"/>
  <c r="O93" i="1"/>
  <c r="D93" i="1" s="1"/>
  <c r="N93" i="1"/>
  <c r="S93" i="1" s="1"/>
  <c r="J93" i="1"/>
  <c r="I93" i="1"/>
  <c r="H93" i="1"/>
  <c r="G93" i="1"/>
  <c r="E93" i="1"/>
  <c r="C93" i="1"/>
  <c r="AF92" i="1"/>
  <c r="P92" i="1" s="1"/>
  <c r="AE92" i="1"/>
  <c r="AD92" i="1"/>
  <c r="AC92" i="1"/>
  <c r="AB92" i="1"/>
  <c r="AA92" i="1"/>
  <c r="Z92" i="1"/>
  <c r="Y92" i="1"/>
  <c r="X92" i="1"/>
  <c r="W92" i="1"/>
  <c r="U92" i="1"/>
  <c r="R92" i="1"/>
  <c r="Q92" i="1"/>
  <c r="O92" i="1"/>
  <c r="N92" i="1"/>
  <c r="M92" i="1"/>
  <c r="L92" i="1"/>
  <c r="T92" i="1" s="1"/>
  <c r="K92" i="1"/>
  <c r="J92" i="1"/>
  <c r="I92" i="1"/>
  <c r="H92" i="1"/>
  <c r="E92" i="1"/>
  <c r="D92" i="1"/>
  <c r="C92" i="1"/>
  <c r="AF91" i="1"/>
  <c r="L91" i="1" s="1"/>
  <c r="T91" i="1" s="1"/>
  <c r="AE91" i="1"/>
  <c r="AD91" i="1"/>
  <c r="AC91" i="1"/>
  <c r="AB91" i="1"/>
  <c r="AA91" i="1"/>
  <c r="Z91" i="1"/>
  <c r="Y91" i="1"/>
  <c r="X91" i="1"/>
  <c r="M91" i="1" s="1"/>
  <c r="W91" i="1"/>
  <c r="R91" i="1"/>
  <c r="Q91" i="1"/>
  <c r="O91" i="1"/>
  <c r="U91" i="1" s="1"/>
  <c r="N91" i="1"/>
  <c r="G91" i="1" s="1"/>
  <c r="J91" i="1"/>
  <c r="I91" i="1"/>
  <c r="H91" i="1"/>
  <c r="E91" i="1"/>
  <c r="C91" i="1"/>
  <c r="AF90" i="1"/>
  <c r="L90" i="1" s="1"/>
  <c r="T90" i="1" s="1"/>
  <c r="AE90" i="1"/>
  <c r="AD90" i="1"/>
  <c r="AC90" i="1"/>
  <c r="AB90" i="1"/>
  <c r="AA90" i="1"/>
  <c r="Z90" i="1"/>
  <c r="Y90" i="1"/>
  <c r="X90" i="1"/>
  <c r="M90" i="1" s="1"/>
  <c r="W90" i="1"/>
  <c r="R90" i="1"/>
  <c r="Q90" i="1"/>
  <c r="O90" i="1"/>
  <c r="U90" i="1" s="1"/>
  <c r="N90" i="1"/>
  <c r="S90" i="1" s="1"/>
  <c r="I90" i="1"/>
  <c r="H90" i="1"/>
  <c r="E90" i="1"/>
  <c r="C90" i="1"/>
  <c r="AF89" i="1"/>
  <c r="K89" i="1" s="1"/>
  <c r="AE89" i="1"/>
  <c r="AD89" i="1"/>
  <c r="AC89" i="1"/>
  <c r="AB89" i="1"/>
  <c r="AA89" i="1"/>
  <c r="Z89" i="1"/>
  <c r="Y89" i="1"/>
  <c r="X89" i="1"/>
  <c r="M89" i="1" s="1"/>
  <c r="W89" i="1"/>
  <c r="R89" i="1"/>
  <c r="Q89" i="1"/>
  <c r="O89" i="1"/>
  <c r="U89" i="1" s="1"/>
  <c r="N89" i="1"/>
  <c r="S89" i="1" s="1"/>
  <c r="I89" i="1"/>
  <c r="H89" i="1"/>
  <c r="E89" i="1"/>
  <c r="C89" i="1"/>
  <c r="AF88" i="1"/>
  <c r="L88" i="1" s="1"/>
  <c r="T88" i="1" s="1"/>
  <c r="AE88" i="1"/>
  <c r="AD88" i="1"/>
  <c r="AC88" i="1"/>
  <c r="AB88" i="1"/>
  <c r="AA88" i="1"/>
  <c r="Z88" i="1"/>
  <c r="Y88" i="1"/>
  <c r="X88" i="1"/>
  <c r="M88" i="1" s="1"/>
  <c r="V88" i="1" s="1"/>
  <c r="W88" i="1"/>
  <c r="S88" i="1"/>
  <c r="R88" i="1"/>
  <c r="Q88" i="1"/>
  <c r="P88" i="1"/>
  <c r="O88" i="1"/>
  <c r="U88" i="1" s="1"/>
  <c r="N88" i="1"/>
  <c r="G88" i="1" s="1"/>
  <c r="K88" i="1"/>
  <c r="J88" i="1"/>
  <c r="I88" i="1"/>
  <c r="H88" i="1"/>
  <c r="E88" i="1"/>
  <c r="C88" i="1"/>
  <c r="AF87" i="1"/>
  <c r="L87" i="1" s="1"/>
  <c r="AE87" i="1"/>
  <c r="AD87" i="1"/>
  <c r="AC87" i="1"/>
  <c r="AB87" i="1"/>
  <c r="AA87" i="1"/>
  <c r="Z87" i="1"/>
  <c r="Y87" i="1"/>
  <c r="X87" i="1"/>
  <c r="M87" i="1" s="1"/>
  <c r="W87" i="1"/>
  <c r="T87" i="1"/>
  <c r="S87" i="1"/>
  <c r="R87" i="1"/>
  <c r="Q87" i="1"/>
  <c r="P87" i="1"/>
  <c r="O87" i="1"/>
  <c r="U87" i="1" s="1"/>
  <c r="N87" i="1"/>
  <c r="G87" i="1" s="1"/>
  <c r="J87" i="1"/>
  <c r="I87" i="1"/>
  <c r="H87" i="1"/>
  <c r="E87" i="1"/>
  <c r="D87" i="1"/>
  <c r="C87" i="1"/>
  <c r="AF86" i="1"/>
  <c r="AE86" i="1"/>
  <c r="AD86" i="1"/>
  <c r="AC86" i="1"/>
  <c r="AB86" i="1"/>
  <c r="AA86" i="1"/>
  <c r="Z86" i="1"/>
  <c r="Y86" i="1"/>
  <c r="X86" i="1"/>
  <c r="M86" i="1" s="1"/>
  <c r="W86" i="1"/>
  <c r="R86" i="1"/>
  <c r="Q86" i="1"/>
  <c r="O86" i="1"/>
  <c r="U86" i="1" s="1"/>
  <c r="N86" i="1"/>
  <c r="S86" i="1" s="1"/>
  <c r="I86" i="1"/>
  <c r="H86" i="1"/>
  <c r="E86" i="1"/>
  <c r="C86" i="1"/>
  <c r="AF85" i="1"/>
  <c r="AE85" i="1"/>
  <c r="AD85" i="1"/>
  <c r="AC85" i="1"/>
  <c r="AB85" i="1"/>
  <c r="AA85" i="1"/>
  <c r="Z85" i="1"/>
  <c r="Y85" i="1"/>
  <c r="X85" i="1"/>
  <c r="M85" i="1" s="1"/>
  <c r="W85" i="1"/>
  <c r="R85" i="1"/>
  <c r="Q85" i="1"/>
  <c r="O85" i="1"/>
  <c r="N85" i="1"/>
  <c r="I85" i="1"/>
  <c r="H85" i="1"/>
  <c r="E85" i="1"/>
  <c r="C85" i="1"/>
  <c r="AF84" i="1"/>
  <c r="AE84" i="1"/>
  <c r="AD84" i="1"/>
  <c r="AC84" i="1"/>
  <c r="AB84" i="1"/>
  <c r="AA84" i="1"/>
  <c r="Z84" i="1"/>
  <c r="X84" i="1"/>
  <c r="M84" i="1" s="1"/>
  <c r="S84" i="1"/>
  <c r="R84" i="1"/>
  <c r="Q84" i="1"/>
  <c r="O84" i="1"/>
  <c r="D84" i="1" s="1"/>
  <c r="N84" i="1"/>
  <c r="G84" i="1" s="1"/>
  <c r="I84" i="1"/>
  <c r="H84" i="1"/>
  <c r="E84" i="1"/>
  <c r="C84" i="1"/>
  <c r="AF83" i="1"/>
  <c r="L83" i="1" s="1"/>
  <c r="AE83" i="1"/>
  <c r="AD83" i="1"/>
  <c r="AC83" i="1"/>
  <c r="AB83" i="1"/>
  <c r="AA83" i="1"/>
  <c r="Z83" i="1"/>
  <c r="Y83" i="1"/>
  <c r="X83" i="1"/>
  <c r="M83" i="1" s="1"/>
  <c r="W83" i="1"/>
  <c r="T83" i="1"/>
  <c r="R83" i="1"/>
  <c r="Q83" i="1"/>
  <c r="O83" i="1"/>
  <c r="U83" i="1" s="1"/>
  <c r="N83" i="1"/>
  <c r="G83" i="1" s="1"/>
  <c r="I83" i="1"/>
  <c r="H83" i="1"/>
  <c r="E83" i="1"/>
  <c r="D83" i="1"/>
  <c r="C83" i="1"/>
  <c r="AF82" i="1"/>
  <c r="P82" i="1" s="1"/>
  <c r="AE82" i="1"/>
  <c r="AD82" i="1"/>
  <c r="AC82" i="1"/>
  <c r="AB82" i="1"/>
  <c r="AA82" i="1"/>
  <c r="Z82" i="1"/>
  <c r="Y82" i="1"/>
  <c r="X82" i="1"/>
  <c r="M82" i="1" s="1"/>
  <c r="W82" i="1"/>
  <c r="R82" i="1"/>
  <c r="Q82" i="1"/>
  <c r="O82" i="1"/>
  <c r="U82" i="1" s="1"/>
  <c r="N82" i="1"/>
  <c r="S82" i="1" s="1"/>
  <c r="I82" i="1"/>
  <c r="H82" i="1"/>
  <c r="E82" i="1"/>
  <c r="F82" i="1" s="1"/>
  <c r="C82" i="1"/>
  <c r="AF81" i="1"/>
  <c r="K81" i="1" s="1"/>
  <c r="AE81" i="1"/>
  <c r="AD81" i="1"/>
  <c r="AC81" i="1"/>
  <c r="AB81" i="1"/>
  <c r="AA81" i="1"/>
  <c r="Z81" i="1"/>
  <c r="Y81" i="1"/>
  <c r="X81" i="1"/>
  <c r="M81" i="1" s="1"/>
  <c r="W81" i="1"/>
  <c r="R81" i="1"/>
  <c r="Q81" i="1"/>
  <c r="P81" i="1"/>
  <c r="O81" i="1"/>
  <c r="U81" i="1" s="1"/>
  <c r="N81" i="1"/>
  <c r="I81" i="1"/>
  <c r="H81" i="1"/>
  <c r="E81" i="1"/>
  <c r="D81" i="1"/>
  <c r="C81" i="1"/>
  <c r="AF80" i="1"/>
  <c r="L80" i="1" s="1"/>
  <c r="T80" i="1" s="1"/>
  <c r="AE80" i="1"/>
  <c r="AD80" i="1"/>
  <c r="AC80" i="1"/>
  <c r="AB80" i="1"/>
  <c r="AA80" i="1"/>
  <c r="Z80" i="1"/>
  <c r="Y80" i="1"/>
  <c r="X80" i="1"/>
  <c r="M80" i="1" s="1"/>
  <c r="W80" i="1"/>
  <c r="R80" i="1"/>
  <c r="Q80" i="1"/>
  <c r="O80" i="1"/>
  <c r="D80" i="1" s="1"/>
  <c r="N80" i="1"/>
  <c r="G80" i="1" s="1"/>
  <c r="J80" i="1"/>
  <c r="I80" i="1"/>
  <c r="H80" i="1"/>
  <c r="E80" i="1"/>
  <c r="C80" i="1"/>
  <c r="AF79" i="1"/>
  <c r="J79" i="1" s="1"/>
  <c r="AE79" i="1"/>
  <c r="AD79" i="1"/>
  <c r="AC79" i="1"/>
  <c r="AB79" i="1"/>
  <c r="AA79" i="1"/>
  <c r="Z79" i="1"/>
  <c r="Y79" i="1"/>
  <c r="X79" i="1"/>
  <c r="M79" i="1" s="1"/>
  <c r="W79" i="1"/>
  <c r="S79" i="1"/>
  <c r="R79" i="1"/>
  <c r="Q79" i="1"/>
  <c r="O79" i="1"/>
  <c r="U79" i="1" s="1"/>
  <c r="N79" i="1"/>
  <c r="G79" i="1" s="1"/>
  <c r="I79" i="1"/>
  <c r="H79" i="1"/>
  <c r="E79" i="1"/>
  <c r="C79" i="1"/>
  <c r="AF78" i="1"/>
  <c r="P78" i="1" s="1"/>
  <c r="AE78" i="1"/>
  <c r="AD78" i="1"/>
  <c r="AC78" i="1"/>
  <c r="AB78" i="1"/>
  <c r="AA78" i="1"/>
  <c r="Z78" i="1"/>
  <c r="Y78" i="1"/>
  <c r="X78" i="1"/>
  <c r="M78" i="1" s="1"/>
  <c r="W78" i="1"/>
  <c r="R78" i="1"/>
  <c r="Q78" i="1"/>
  <c r="O78" i="1"/>
  <c r="N78" i="1"/>
  <c r="S78" i="1" s="1"/>
  <c r="I78" i="1"/>
  <c r="H78" i="1"/>
  <c r="G78" i="1"/>
  <c r="E78" i="1"/>
  <c r="C78" i="1"/>
  <c r="AF77" i="1"/>
  <c r="AE77" i="1"/>
  <c r="AD77" i="1"/>
  <c r="AC77" i="1"/>
  <c r="AB77" i="1"/>
  <c r="AA77" i="1"/>
  <c r="Z77" i="1"/>
  <c r="X77" i="1"/>
  <c r="R77" i="1"/>
  <c r="Q77" i="1"/>
  <c r="O77" i="1"/>
  <c r="D77" i="1" s="1"/>
  <c r="N77" i="1"/>
  <c r="S77" i="1" s="1"/>
  <c r="M77" i="1"/>
  <c r="I77" i="1"/>
  <c r="H77" i="1"/>
  <c r="E77" i="1"/>
  <c r="C77" i="1"/>
  <c r="AF76" i="1"/>
  <c r="L76" i="1" s="1"/>
  <c r="AE76" i="1"/>
  <c r="AD76" i="1"/>
  <c r="AC76" i="1"/>
  <c r="AB76" i="1"/>
  <c r="AA76" i="1"/>
  <c r="Z76" i="1"/>
  <c r="Y76" i="1"/>
  <c r="X76" i="1"/>
  <c r="M76" i="1" s="1"/>
  <c r="W76" i="1"/>
  <c r="T76" i="1"/>
  <c r="R76" i="1"/>
  <c r="Q76" i="1"/>
  <c r="O76" i="1"/>
  <c r="U76" i="1" s="1"/>
  <c r="N76" i="1"/>
  <c r="G76" i="1" s="1"/>
  <c r="I76" i="1"/>
  <c r="H76" i="1"/>
  <c r="E76" i="1"/>
  <c r="D76" i="1"/>
  <c r="C76" i="1"/>
  <c r="AF75" i="1"/>
  <c r="L75" i="1" s="1"/>
  <c r="T75" i="1" s="1"/>
  <c r="AE75" i="1"/>
  <c r="AD75" i="1"/>
  <c r="AC75" i="1"/>
  <c r="AB75" i="1"/>
  <c r="AA75" i="1"/>
  <c r="Z75" i="1"/>
  <c r="Y75" i="1"/>
  <c r="X75" i="1"/>
  <c r="M75" i="1" s="1"/>
  <c r="V75" i="1" s="1"/>
  <c r="W75" i="1"/>
  <c r="R75" i="1"/>
  <c r="Q75" i="1"/>
  <c r="O75" i="1"/>
  <c r="U75" i="1" s="1"/>
  <c r="N75" i="1"/>
  <c r="S75" i="1" s="1"/>
  <c r="K75" i="1"/>
  <c r="J75" i="1"/>
  <c r="I75" i="1"/>
  <c r="H75" i="1"/>
  <c r="G75" i="1"/>
  <c r="E75" i="1"/>
  <c r="D75" i="1"/>
  <c r="C75" i="1"/>
  <c r="AF74" i="1"/>
  <c r="K74" i="1" s="1"/>
  <c r="AE74" i="1"/>
  <c r="AD74" i="1"/>
  <c r="AC74" i="1"/>
  <c r="AB74" i="1"/>
  <c r="AA74" i="1"/>
  <c r="Z74" i="1"/>
  <c r="Y74" i="1"/>
  <c r="X74" i="1"/>
  <c r="M74" i="1" s="1"/>
  <c r="W74" i="1"/>
  <c r="R74" i="1"/>
  <c r="Q74" i="1"/>
  <c r="O74" i="1"/>
  <c r="U74" i="1" s="1"/>
  <c r="N74" i="1"/>
  <c r="S74" i="1" s="1"/>
  <c r="L74" i="1"/>
  <c r="T74" i="1" s="1"/>
  <c r="I74" i="1"/>
  <c r="H74" i="1"/>
  <c r="E74" i="1"/>
  <c r="C74" i="1"/>
  <c r="AF73" i="1"/>
  <c r="AE73" i="1"/>
  <c r="AD73" i="1"/>
  <c r="AC73" i="1"/>
  <c r="AB73" i="1"/>
  <c r="AA73" i="1"/>
  <c r="Z73" i="1"/>
  <c r="Y73" i="1"/>
  <c r="X73" i="1"/>
  <c r="M73" i="1" s="1"/>
  <c r="W73" i="1"/>
  <c r="R73" i="1"/>
  <c r="Q73" i="1"/>
  <c r="O73" i="1"/>
  <c r="U73" i="1" s="1"/>
  <c r="N73" i="1"/>
  <c r="S73" i="1" s="1"/>
  <c r="I73" i="1"/>
  <c r="H73" i="1"/>
  <c r="E73" i="1"/>
  <c r="C73" i="1"/>
  <c r="AF72" i="1"/>
  <c r="L72" i="1" s="1"/>
  <c r="T72" i="1" s="1"/>
  <c r="AE72" i="1"/>
  <c r="AD72" i="1"/>
  <c r="AC72" i="1"/>
  <c r="AB72" i="1"/>
  <c r="AA72" i="1"/>
  <c r="Z72" i="1"/>
  <c r="Y72" i="1"/>
  <c r="X72" i="1"/>
  <c r="M72" i="1" s="1"/>
  <c r="W72" i="1"/>
  <c r="R72" i="1"/>
  <c r="Q72" i="1"/>
  <c r="P72" i="1"/>
  <c r="O72" i="1"/>
  <c r="U72" i="1" s="1"/>
  <c r="N72" i="1"/>
  <c r="S72" i="1" s="1"/>
  <c r="I72" i="1"/>
  <c r="H72" i="1"/>
  <c r="E72" i="1"/>
  <c r="C72" i="1"/>
  <c r="AF71" i="1"/>
  <c r="J71" i="1" s="1"/>
  <c r="AE71" i="1"/>
  <c r="AD71" i="1"/>
  <c r="AC71" i="1"/>
  <c r="AB71" i="1"/>
  <c r="AA71" i="1"/>
  <c r="Z71" i="1"/>
  <c r="Y71" i="1"/>
  <c r="X71" i="1"/>
  <c r="M71" i="1" s="1"/>
  <c r="W71" i="1"/>
  <c r="T71" i="1"/>
  <c r="R71" i="1"/>
  <c r="Q71" i="1"/>
  <c r="O71" i="1"/>
  <c r="U71" i="1" s="1"/>
  <c r="N71" i="1"/>
  <c r="G71" i="1" s="1"/>
  <c r="I71" i="1"/>
  <c r="H71" i="1"/>
  <c r="E71" i="1"/>
  <c r="D71" i="1"/>
  <c r="C71" i="1"/>
  <c r="AF70" i="1"/>
  <c r="L70" i="1" s="1"/>
  <c r="AE70" i="1"/>
  <c r="AD70" i="1"/>
  <c r="AC70" i="1"/>
  <c r="AB70" i="1"/>
  <c r="AA70" i="1"/>
  <c r="Z70" i="1"/>
  <c r="Y70" i="1"/>
  <c r="X70" i="1"/>
  <c r="M70" i="1" s="1"/>
  <c r="W70" i="1"/>
  <c r="R70" i="1"/>
  <c r="Q70" i="1"/>
  <c r="O70" i="1"/>
  <c r="N70" i="1"/>
  <c r="G70" i="1" s="1"/>
  <c r="I70" i="1"/>
  <c r="H70" i="1"/>
  <c r="E70" i="1"/>
  <c r="C70" i="1"/>
  <c r="AF69" i="1"/>
  <c r="AE69" i="1"/>
  <c r="AD69" i="1"/>
  <c r="AC69" i="1"/>
  <c r="AB69" i="1"/>
  <c r="AA69" i="1"/>
  <c r="Z69" i="1"/>
  <c r="X69" i="1"/>
  <c r="M69" i="1" s="1"/>
  <c r="R69" i="1"/>
  <c r="Q69" i="1"/>
  <c r="O69" i="1"/>
  <c r="N69" i="1"/>
  <c r="S69" i="1" s="1"/>
  <c r="I69" i="1"/>
  <c r="H69" i="1"/>
  <c r="E69" i="1"/>
  <c r="D69" i="1"/>
  <c r="C69" i="1"/>
  <c r="AF68" i="1"/>
  <c r="L68" i="1" s="1"/>
  <c r="AE68" i="1"/>
  <c r="AD68" i="1"/>
  <c r="AC68" i="1"/>
  <c r="AB68" i="1"/>
  <c r="AA68" i="1"/>
  <c r="Z68" i="1"/>
  <c r="X68" i="1"/>
  <c r="M68" i="1" s="1"/>
  <c r="R68" i="1"/>
  <c r="Q68" i="1"/>
  <c r="O68" i="1"/>
  <c r="D68" i="1" s="1"/>
  <c r="N68" i="1"/>
  <c r="I68" i="1"/>
  <c r="H68" i="1"/>
  <c r="E68" i="1"/>
  <c r="C68" i="1"/>
  <c r="AF67" i="1"/>
  <c r="J67" i="1" s="1"/>
  <c r="AE67" i="1"/>
  <c r="AD67" i="1"/>
  <c r="AC67" i="1"/>
  <c r="AB67" i="1"/>
  <c r="AA67" i="1"/>
  <c r="Z67" i="1"/>
  <c r="X67" i="1"/>
  <c r="R67" i="1"/>
  <c r="Q67" i="1"/>
  <c r="P67" i="1"/>
  <c r="O67" i="1"/>
  <c r="D67" i="1" s="1"/>
  <c r="N67" i="1"/>
  <c r="G67" i="1" s="1"/>
  <c r="M67" i="1"/>
  <c r="I67" i="1"/>
  <c r="H67" i="1"/>
  <c r="E67" i="1"/>
  <c r="C67" i="1"/>
  <c r="AF66" i="1"/>
  <c r="AE66" i="1"/>
  <c r="AD66" i="1"/>
  <c r="AC66" i="1"/>
  <c r="AB66" i="1"/>
  <c r="AA66" i="1"/>
  <c r="Z66" i="1"/>
  <c r="X66" i="1"/>
  <c r="M66" i="1" s="1"/>
  <c r="S66" i="1"/>
  <c r="R66" i="1"/>
  <c r="Q66" i="1"/>
  <c r="O66" i="1"/>
  <c r="D66" i="1" s="1"/>
  <c r="N66" i="1"/>
  <c r="G66" i="1" s="1"/>
  <c r="I66" i="1"/>
  <c r="H66" i="1"/>
  <c r="E66" i="1"/>
  <c r="C66" i="1"/>
  <c r="AF65" i="1"/>
  <c r="AE65" i="1"/>
  <c r="AD65" i="1"/>
  <c r="AC65" i="1"/>
  <c r="AB65" i="1"/>
  <c r="AA65" i="1"/>
  <c r="Z65" i="1"/>
  <c r="Y65" i="1"/>
  <c r="X65" i="1"/>
  <c r="M65" i="1" s="1"/>
  <c r="W65" i="1"/>
  <c r="T65" i="1"/>
  <c r="R65" i="1"/>
  <c r="Q65" i="1"/>
  <c r="O65" i="1"/>
  <c r="U65" i="1" s="1"/>
  <c r="N65" i="1"/>
  <c r="S65" i="1" s="1"/>
  <c r="I65" i="1"/>
  <c r="H65" i="1"/>
  <c r="E65" i="1"/>
  <c r="D65" i="1"/>
  <c r="C65" i="1"/>
  <c r="AF64" i="1"/>
  <c r="L64" i="1" s="1"/>
  <c r="AE64" i="1"/>
  <c r="AD64" i="1"/>
  <c r="AC64" i="1"/>
  <c r="AB64" i="1"/>
  <c r="AA64" i="1"/>
  <c r="Z64" i="1"/>
  <c r="Y64" i="1"/>
  <c r="X64" i="1"/>
  <c r="M64" i="1" s="1"/>
  <c r="W64" i="1"/>
  <c r="T64" i="1"/>
  <c r="R64" i="1"/>
  <c r="Q64" i="1"/>
  <c r="O64" i="1"/>
  <c r="U64" i="1" s="1"/>
  <c r="N64" i="1"/>
  <c r="S64" i="1" s="1"/>
  <c r="I64" i="1"/>
  <c r="H64" i="1"/>
  <c r="E64" i="1"/>
  <c r="D64" i="1"/>
  <c r="C64" i="1"/>
  <c r="AF63" i="1"/>
  <c r="J63" i="1" s="1"/>
  <c r="AE63" i="1"/>
  <c r="AD63" i="1"/>
  <c r="AC63" i="1"/>
  <c r="AB63" i="1"/>
  <c r="AA63" i="1"/>
  <c r="Z63" i="1"/>
  <c r="Y63" i="1"/>
  <c r="X63" i="1"/>
  <c r="M63" i="1" s="1"/>
  <c r="W63" i="1"/>
  <c r="U63" i="1"/>
  <c r="R63" i="1"/>
  <c r="Q63" i="1"/>
  <c r="O63" i="1"/>
  <c r="N63" i="1"/>
  <c r="G63" i="1" s="1"/>
  <c r="I63" i="1"/>
  <c r="H63" i="1"/>
  <c r="E63" i="1"/>
  <c r="D63" i="1"/>
  <c r="C63" i="1"/>
  <c r="AF62" i="1"/>
  <c r="AE62" i="1"/>
  <c r="AD62" i="1"/>
  <c r="AC62" i="1"/>
  <c r="AB62" i="1"/>
  <c r="AA62" i="1"/>
  <c r="Z62" i="1"/>
  <c r="Y62" i="1"/>
  <c r="X62" i="1"/>
  <c r="M62" i="1" s="1"/>
  <c r="F62" i="1" s="1"/>
  <c r="W62" i="1"/>
  <c r="T62" i="1"/>
  <c r="R62" i="1"/>
  <c r="Q62" i="1"/>
  <c r="O62" i="1"/>
  <c r="U62" i="1" s="1"/>
  <c r="N62" i="1"/>
  <c r="G62" i="1" s="1"/>
  <c r="J62" i="1"/>
  <c r="I62" i="1"/>
  <c r="H62" i="1"/>
  <c r="E62" i="1"/>
  <c r="D62" i="1"/>
  <c r="C62" i="1"/>
  <c r="AF61" i="1"/>
  <c r="K61" i="1" s="1"/>
  <c r="AE61" i="1"/>
  <c r="AD61" i="1"/>
  <c r="AC61" i="1"/>
  <c r="AB61" i="1"/>
  <c r="AA61" i="1"/>
  <c r="Z61" i="1"/>
  <c r="Y61" i="1"/>
  <c r="X61" i="1"/>
  <c r="M61" i="1" s="1"/>
  <c r="W61" i="1"/>
  <c r="R61" i="1"/>
  <c r="Q61" i="1"/>
  <c r="O61" i="1"/>
  <c r="U61" i="1" s="1"/>
  <c r="N61" i="1"/>
  <c r="S61" i="1" s="1"/>
  <c r="L61" i="1"/>
  <c r="T61" i="1" s="1"/>
  <c r="J61" i="1"/>
  <c r="I61" i="1"/>
  <c r="H61" i="1"/>
  <c r="G61" i="1"/>
  <c r="E61" i="1"/>
  <c r="D61" i="1"/>
  <c r="C61" i="1"/>
  <c r="AF60" i="1"/>
  <c r="L60" i="1" s="1"/>
  <c r="AE60" i="1"/>
  <c r="AD60" i="1"/>
  <c r="AC60" i="1"/>
  <c r="AB60" i="1"/>
  <c r="AA60" i="1"/>
  <c r="Z60" i="1"/>
  <c r="Y60" i="1"/>
  <c r="X60" i="1"/>
  <c r="M60" i="1" s="1"/>
  <c r="W60" i="1"/>
  <c r="T60" i="1"/>
  <c r="R60" i="1"/>
  <c r="Q60" i="1"/>
  <c r="O60" i="1"/>
  <c r="U60" i="1" s="1"/>
  <c r="N60" i="1"/>
  <c r="S60" i="1" s="1"/>
  <c r="I60" i="1"/>
  <c r="H60" i="1"/>
  <c r="G60" i="1"/>
  <c r="E60" i="1"/>
  <c r="D60" i="1"/>
  <c r="C60" i="1"/>
  <c r="AF59" i="1"/>
  <c r="J59" i="1" s="1"/>
  <c r="AE59" i="1"/>
  <c r="AD59" i="1"/>
  <c r="AC59" i="1"/>
  <c r="AB59" i="1"/>
  <c r="AA59" i="1"/>
  <c r="Z59" i="1"/>
  <c r="Y59" i="1"/>
  <c r="X59" i="1"/>
  <c r="M59" i="1" s="1"/>
  <c r="W59" i="1"/>
  <c r="U59" i="1"/>
  <c r="R59" i="1"/>
  <c r="Q59" i="1"/>
  <c r="P59" i="1"/>
  <c r="O59" i="1"/>
  <c r="D59" i="1" s="1"/>
  <c r="N59" i="1"/>
  <c r="G59" i="1" s="1"/>
  <c r="I59" i="1"/>
  <c r="H59" i="1"/>
  <c r="E59" i="1"/>
  <c r="C59" i="1"/>
  <c r="AF58" i="1"/>
  <c r="L58" i="1" s="1"/>
  <c r="AE58" i="1"/>
  <c r="AD58" i="1"/>
  <c r="AC58" i="1"/>
  <c r="AB58" i="1"/>
  <c r="AA58" i="1"/>
  <c r="Z58" i="1"/>
  <c r="Y58" i="1"/>
  <c r="X58" i="1"/>
  <c r="M58" i="1" s="1"/>
  <c r="W58" i="1"/>
  <c r="R58" i="1"/>
  <c r="Q58" i="1"/>
  <c r="O58" i="1"/>
  <c r="D58" i="1" s="1"/>
  <c r="N58" i="1"/>
  <c r="G58" i="1" s="1"/>
  <c r="I58" i="1"/>
  <c r="H58" i="1"/>
  <c r="E58" i="1"/>
  <c r="C58" i="1"/>
  <c r="AF57" i="1"/>
  <c r="AE57" i="1"/>
  <c r="AD57" i="1"/>
  <c r="AC57" i="1"/>
  <c r="AB57" i="1"/>
  <c r="AA57" i="1"/>
  <c r="Z57" i="1"/>
  <c r="Y57" i="1"/>
  <c r="X57" i="1"/>
  <c r="M57" i="1" s="1"/>
  <c r="W57" i="1"/>
  <c r="R57" i="1"/>
  <c r="Q57" i="1"/>
  <c r="O57" i="1"/>
  <c r="U57" i="1" s="1"/>
  <c r="N57" i="1"/>
  <c r="G57" i="1" s="1"/>
  <c r="J57" i="1"/>
  <c r="I57" i="1"/>
  <c r="H57" i="1"/>
  <c r="E57" i="1"/>
  <c r="D57" i="1"/>
  <c r="C57" i="1"/>
  <c r="AF56" i="1"/>
  <c r="L56" i="1" s="1"/>
  <c r="AE56" i="1"/>
  <c r="AD56" i="1"/>
  <c r="AC56" i="1"/>
  <c r="AB56" i="1"/>
  <c r="AA56" i="1"/>
  <c r="Z56" i="1"/>
  <c r="X56" i="1"/>
  <c r="M56" i="1" s="1"/>
  <c r="R56" i="1"/>
  <c r="Q56" i="1"/>
  <c r="P56" i="1"/>
  <c r="O56" i="1"/>
  <c r="D56" i="1" s="1"/>
  <c r="N56" i="1"/>
  <c r="S56" i="1" s="1"/>
  <c r="I56" i="1"/>
  <c r="H56" i="1"/>
  <c r="E56" i="1"/>
  <c r="C56" i="1"/>
  <c r="AF55" i="1"/>
  <c r="AE55" i="1"/>
  <c r="AD55" i="1"/>
  <c r="AC55" i="1"/>
  <c r="AB55" i="1"/>
  <c r="AA55" i="1"/>
  <c r="Z55" i="1"/>
  <c r="X55" i="1"/>
  <c r="M55" i="1" s="1"/>
  <c r="R55" i="1"/>
  <c r="Q55" i="1"/>
  <c r="O55" i="1"/>
  <c r="D55" i="1" s="1"/>
  <c r="N55" i="1"/>
  <c r="G55" i="1" s="1"/>
  <c r="I55" i="1"/>
  <c r="H55" i="1"/>
  <c r="E55" i="1"/>
  <c r="C55" i="1"/>
  <c r="AF54" i="1"/>
  <c r="AE54" i="1"/>
  <c r="AD54" i="1"/>
  <c r="AC54" i="1"/>
  <c r="AB54" i="1"/>
  <c r="AA54" i="1"/>
  <c r="Z54" i="1"/>
  <c r="X54" i="1"/>
  <c r="M54" i="1" s="1"/>
  <c r="R54" i="1"/>
  <c r="Q54" i="1"/>
  <c r="O54" i="1"/>
  <c r="D54" i="1" s="1"/>
  <c r="N54" i="1"/>
  <c r="G54" i="1" s="1"/>
  <c r="I54" i="1"/>
  <c r="H54" i="1"/>
  <c r="F54" i="1"/>
  <c r="E54" i="1"/>
  <c r="C54" i="1"/>
  <c r="AF53" i="1"/>
  <c r="AE53" i="1"/>
  <c r="AD53" i="1"/>
  <c r="AC53" i="1"/>
  <c r="AB53" i="1"/>
  <c r="AA53" i="1"/>
  <c r="Z53" i="1"/>
  <c r="Y53" i="1"/>
  <c r="X53" i="1"/>
  <c r="M53" i="1" s="1"/>
  <c r="W53" i="1"/>
  <c r="S53" i="1"/>
  <c r="R53" i="1"/>
  <c r="Q53" i="1"/>
  <c r="O53" i="1"/>
  <c r="U53" i="1" s="1"/>
  <c r="N53" i="1"/>
  <c r="G53" i="1" s="1"/>
  <c r="I53" i="1"/>
  <c r="H53" i="1"/>
  <c r="E53" i="1"/>
  <c r="C53" i="1"/>
  <c r="AF52" i="1"/>
  <c r="AE52" i="1"/>
  <c r="AD52" i="1"/>
  <c r="AC52" i="1"/>
  <c r="AB52" i="1"/>
  <c r="AA52" i="1"/>
  <c r="Z52" i="1"/>
  <c r="Y52" i="1"/>
  <c r="X52" i="1"/>
  <c r="M52" i="1" s="1"/>
  <c r="W52" i="1"/>
  <c r="R52" i="1"/>
  <c r="Q52" i="1"/>
  <c r="O52" i="1"/>
  <c r="D52" i="1" s="1"/>
  <c r="N52" i="1"/>
  <c r="S52" i="1" s="1"/>
  <c r="I52" i="1"/>
  <c r="H52" i="1"/>
  <c r="E52" i="1"/>
  <c r="C52" i="1"/>
  <c r="AF51" i="1"/>
  <c r="J51" i="1" s="1"/>
  <c r="AE51" i="1"/>
  <c r="AD51" i="1"/>
  <c r="AC51" i="1"/>
  <c r="AB51" i="1"/>
  <c r="AA51" i="1"/>
  <c r="Z51" i="1"/>
  <c r="Y51" i="1"/>
  <c r="X51" i="1"/>
  <c r="M51" i="1" s="1"/>
  <c r="W51" i="1"/>
  <c r="T51" i="1"/>
  <c r="R51" i="1"/>
  <c r="Q51" i="1"/>
  <c r="O51" i="1"/>
  <c r="U51" i="1" s="1"/>
  <c r="N51" i="1"/>
  <c r="G51" i="1" s="1"/>
  <c r="I51" i="1"/>
  <c r="H51" i="1"/>
  <c r="E51" i="1"/>
  <c r="D51" i="1"/>
  <c r="C51" i="1"/>
  <c r="AF50" i="1"/>
  <c r="J50" i="1" s="1"/>
  <c r="AE50" i="1"/>
  <c r="AD50" i="1"/>
  <c r="AC50" i="1"/>
  <c r="AB50" i="1"/>
  <c r="AA50" i="1"/>
  <c r="Z50" i="1"/>
  <c r="Y50" i="1"/>
  <c r="X50" i="1"/>
  <c r="W50" i="1"/>
  <c r="U50" i="1"/>
  <c r="R50" i="1"/>
  <c r="Q50" i="1"/>
  <c r="O50" i="1"/>
  <c r="N50" i="1"/>
  <c r="G50" i="1" s="1"/>
  <c r="M50" i="1"/>
  <c r="F50" i="1" s="1"/>
  <c r="L50" i="1"/>
  <c r="K50" i="1"/>
  <c r="I50" i="1"/>
  <c r="H50" i="1"/>
  <c r="E50" i="1"/>
  <c r="D50" i="1"/>
  <c r="C50" i="1"/>
  <c r="AF49" i="1"/>
  <c r="AE49" i="1"/>
  <c r="AD49" i="1"/>
  <c r="AC49" i="1"/>
  <c r="AB49" i="1"/>
  <c r="AA49" i="1"/>
  <c r="Z49" i="1"/>
  <c r="Y49" i="1"/>
  <c r="X49" i="1"/>
  <c r="M49" i="1" s="1"/>
  <c r="W49" i="1"/>
  <c r="R49" i="1"/>
  <c r="Q49" i="1"/>
  <c r="O49" i="1"/>
  <c r="U49" i="1" s="1"/>
  <c r="N49" i="1"/>
  <c r="G49" i="1" s="1"/>
  <c r="I49" i="1"/>
  <c r="H49" i="1"/>
  <c r="E49" i="1"/>
  <c r="C49" i="1"/>
  <c r="AF48" i="1"/>
  <c r="L48" i="1" s="1"/>
  <c r="AE48" i="1"/>
  <c r="AD48" i="1"/>
  <c r="AC48" i="1"/>
  <c r="AB48" i="1"/>
  <c r="AA48" i="1"/>
  <c r="Z48" i="1"/>
  <c r="X48" i="1"/>
  <c r="M48" i="1" s="1"/>
  <c r="R48" i="1"/>
  <c r="Q48" i="1"/>
  <c r="O48" i="1"/>
  <c r="D48" i="1" s="1"/>
  <c r="N48" i="1"/>
  <c r="S48" i="1" s="1"/>
  <c r="I48" i="1"/>
  <c r="H48" i="1"/>
  <c r="E48" i="1"/>
  <c r="C48" i="1"/>
  <c r="AF47" i="1"/>
  <c r="J47" i="1" s="1"/>
  <c r="AE47" i="1"/>
  <c r="AD47" i="1"/>
  <c r="AC47" i="1"/>
  <c r="AB47" i="1"/>
  <c r="AA47" i="1"/>
  <c r="Z47" i="1"/>
  <c r="Y47" i="1"/>
  <c r="X47" i="1"/>
  <c r="M47" i="1" s="1"/>
  <c r="W47" i="1"/>
  <c r="R47" i="1"/>
  <c r="Q47" i="1"/>
  <c r="P47" i="1"/>
  <c r="O47" i="1"/>
  <c r="U47" i="1" s="1"/>
  <c r="N47" i="1"/>
  <c r="G47" i="1" s="1"/>
  <c r="I47" i="1"/>
  <c r="H47" i="1"/>
  <c r="E47" i="1"/>
  <c r="C47" i="1"/>
  <c r="AF46" i="1"/>
  <c r="K46" i="1" s="1"/>
  <c r="AE46" i="1"/>
  <c r="AD46" i="1"/>
  <c r="AC46" i="1"/>
  <c r="AB46" i="1"/>
  <c r="AA46" i="1"/>
  <c r="Z46" i="1"/>
  <c r="Y46" i="1"/>
  <c r="X46" i="1"/>
  <c r="W46" i="1"/>
  <c r="T46" i="1"/>
  <c r="R46" i="1"/>
  <c r="Q46" i="1"/>
  <c r="O46" i="1"/>
  <c r="U46" i="1" s="1"/>
  <c r="N46" i="1"/>
  <c r="S46" i="1" s="1"/>
  <c r="M46" i="1"/>
  <c r="F46" i="1" s="1"/>
  <c r="L46" i="1"/>
  <c r="J46" i="1"/>
  <c r="I46" i="1"/>
  <c r="H46" i="1"/>
  <c r="G46" i="1"/>
  <c r="E46" i="1"/>
  <c r="D46" i="1"/>
  <c r="C46" i="1"/>
  <c r="AF45" i="1"/>
  <c r="K45" i="1" s="1"/>
  <c r="AE45" i="1"/>
  <c r="AD45" i="1"/>
  <c r="AC45" i="1"/>
  <c r="AB45" i="1"/>
  <c r="AA45" i="1"/>
  <c r="Z45" i="1"/>
  <c r="Y45" i="1"/>
  <c r="X45" i="1"/>
  <c r="M45" i="1" s="1"/>
  <c r="W45" i="1"/>
  <c r="R45" i="1"/>
  <c r="Q45" i="1"/>
  <c r="O45" i="1"/>
  <c r="U45" i="1" s="1"/>
  <c r="N45" i="1"/>
  <c r="G45" i="1" s="1"/>
  <c r="L45" i="1"/>
  <c r="T45" i="1" s="1"/>
  <c r="J45" i="1"/>
  <c r="I45" i="1"/>
  <c r="H45" i="1"/>
  <c r="E45" i="1"/>
  <c r="C45" i="1"/>
  <c r="AF44" i="1"/>
  <c r="L44" i="1" s="1"/>
  <c r="T44" i="1" s="1"/>
  <c r="AE44" i="1"/>
  <c r="AD44" i="1"/>
  <c r="AC44" i="1"/>
  <c r="AB44" i="1"/>
  <c r="AA44" i="1"/>
  <c r="Z44" i="1"/>
  <c r="Y44" i="1"/>
  <c r="X44" i="1"/>
  <c r="M44" i="1" s="1"/>
  <c r="W44" i="1"/>
  <c r="R44" i="1"/>
  <c r="Q44" i="1"/>
  <c r="O44" i="1"/>
  <c r="D44" i="1" s="1"/>
  <c r="N44" i="1"/>
  <c r="S44" i="1" s="1"/>
  <c r="I44" i="1"/>
  <c r="H44" i="1"/>
  <c r="E44" i="1"/>
  <c r="C44" i="1"/>
  <c r="AF43" i="1"/>
  <c r="AE43" i="1"/>
  <c r="AD43" i="1"/>
  <c r="AC43" i="1"/>
  <c r="AB43" i="1"/>
  <c r="AA43" i="1"/>
  <c r="Z43" i="1"/>
  <c r="X43" i="1"/>
  <c r="M43" i="1" s="1"/>
  <c r="R43" i="1"/>
  <c r="Q43" i="1"/>
  <c r="O43" i="1"/>
  <c r="D43" i="1" s="1"/>
  <c r="N43" i="1"/>
  <c r="G43" i="1" s="1"/>
  <c r="I43" i="1"/>
  <c r="H43" i="1"/>
  <c r="E43" i="1"/>
  <c r="C43" i="1"/>
  <c r="AF42" i="1"/>
  <c r="L42" i="1" s="1"/>
  <c r="AE42" i="1"/>
  <c r="AD42" i="1"/>
  <c r="AC42" i="1"/>
  <c r="AB42" i="1"/>
  <c r="AA42" i="1"/>
  <c r="Z42" i="1"/>
  <c r="Y42" i="1"/>
  <c r="X42" i="1"/>
  <c r="W42" i="1"/>
  <c r="T42" i="1"/>
  <c r="R42" i="1"/>
  <c r="Q42" i="1"/>
  <c r="O42" i="1"/>
  <c r="U42" i="1" s="1"/>
  <c r="N42" i="1"/>
  <c r="G42" i="1" s="1"/>
  <c r="M42" i="1"/>
  <c r="F42" i="1" s="1"/>
  <c r="I42" i="1"/>
  <c r="H42" i="1"/>
  <c r="E42" i="1"/>
  <c r="D42" i="1"/>
  <c r="C42" i="1"/>
  <c r="AF41" i="1"/>
  <c r="K41" i="1" s="1"/>
  <c r="AE41" i="1"/>
  <c r="AD41" i="1"/>
  <c r="AC41" i="1"/>
  <c r="AB41" i="1"/>
  <c r="AA41" i="1"/>
  <c r="Z41" i="1"/>
  <c r="Y41" i="1"/>
  <c r="X41" i="1"/>
  <c r="M41" i="1" s="1"/>
  <c r="W41" i="1"/>
  <c r="T41" i="1"/>
  <c r="R41" i="1"/>
  <c r="Q41" i="1"/>
  <c r="P41" i="1"/>
  <c r="O41" i="1"/>
  <c r="U41" i="1" s="1"/>
  <c r="N41" i="1"/>
  <c r="G41" i="1" s="1"/>
  <c r="J41" i="1"/>
  <c r="I41" i="1"/>
  <c r="H41" i="1"/>
  <c r="E41" i="1"/>
  <c r="D41" i="1"/>
  <c r="C41" i="1"/>
  <c r="AF40" i="1"/>
  <c r="L40" i="1" s="1"/>
  <c r="T40" i="1" s="1"/>
  <c r="AE40" i="1"/>
  <c r="AD40" i="1"/>
  <c r="AC40" i="1"/>
  <c r="AB40" i="1"/>
  <c r="AA40" i="1"/>
  <c r="Z40" i="1"/>
  <c r="Y40" i="1"/>
  <c r="X40" i="1"/>
  <c r="M40" i="1" s="1"/>
  <c r="W40" i="1"/>
  <c r="R40" i="1"/>
  <c r="Q40" i="1"/>
  <c r="P40" i="1"/>
  <c r="O40" i="1"/>
  <c r="D40" i="1" s="1"/>
  <c r="N40" i="1"/>
  <c r="S40" i="1" s="1"/>
  <c r="I40" i="1"/>
  <c r="H40" i="1"/>
  <c r="E40" i="1"/>
  <c r="C40" i="1"/>
  <c r="AF39" i="1"/>
  <c r="L39" i="1" s="1"/>
  <c r="AE39" i="1"/>
  <c r="AD39" i="1"/>
  <c r="AC39" i="1"/>
  <c r="AB39" i="1"/>
  <c r="AA39" i="1"/>
  <c r="Z39" i="1"/>
  <c r="Y39" i="1"/>
  <c r="X39" i="1"/>
  <c r="M39" i="1" s="1"/>
  <c r="W39" i="1"/>
  <c r="U39" i="1"/>
  <c r="T39" i="1"/>
  <c r="R39" i="1"/>
  <c r="Q39" i="1"/>
  <c r="O39" i="1"/>
  <c r="N39" i="1"/>
  <c r="S39" i="1" s="1"/>
  <c r="J39" i="1"/>
  <c r="I39" i="1"/>
  <c r="H39" i="1"/>
  <c r="G39" i="1"/>
  <c r="E39" i="1"/>
  <c r="D39" i="1"/>
  <c r="C39" i="1"/>
  <c r="AF38" i="1"/>
  <c r="J38" i="1" s="1"/>
  <c r="AE38" i="1"/>
  <c r="AD38" i="1"/>
  <c r="AC38" i="1"/>
  <c r="AB38" i="1"/>
  <c r="AA38" i="1"/>
  <c r="Z38" i="1"/>
  <c r="Y38" i="1"/>
  <c r="X38" i="1"/>
  <c r="M38" i="1" s="1"/>
  <c r="F38" i="1" s="1"/>
  <c r="W38" i="1"/>
  <c r="U38" i="1"/>
  <c r="R38" i="1"/>
  <c r="Q38" i="1"/>
  <c r="O38" i="1"/>
  <c r="D38" i="1" s="1"/>
  <c r="N38" i="1"/>
  <c r="G38" i="1" s="1"/>
  <c r="K38" i="1"/>
  <c r="I38" i="1"/>
  <c r="H38" i="1"/>
  <c r="E38" i="1"/>
  <c r="C38" i="1"/>
  <c r="AF37" i="1"/>
  <c r="K37" i="1" s="1"/>
  <c r="AE37" i="1"/>
  <c r="AD37" i="1"/>
  <c r="AC37" i="1"/>
  <c r="AB37" i="1"/>
  <c r="AA37" i="1"/>
  <c r="Z37" i="1"/>
  <c r="Y37" i="1"/>
  <c r="X37" i="1"/>
  <c r="M37" i="1" s="1"/>
  <c r="W37" i="1"/>
  <c r="R37" i="1"/>
  <c r="Q37" i="1"/>
  <c r="O37" i="1"/>
  <c r="U37" i="1" s="1"/>
  <c r="N37" i="1"/>
  <c r="G37" i="1" s="1"/>
  <c r="L37" i="1"/>
  <c r="T37" i="1" s="1"/>
  <c r="I37" i="1"/>
  <c r="H37" i="1"/>
  <c r="E37" i="1"/>
  <c r="C37" i="1"/>
  <c r="AF36" i="1"/>
  <c r="L36" i="1" s="1"/>
  <c r="AE36" i="1"/>
  <c r="AD36" i="1"/>
  <c r="AC36" i="1"/>
  <c r="AB36" i="1"/>
  <c r="AA36" i="1"/>
  <c r="Z36" i="1"/>
  <c r="Y36" i="1"/>
  <c r="X36" i="1"/>
  <c r="M36" i="1" s="1"/>
  <c r="W36" i="1"/>
  <c r="T36" i="1"/>
  <c r="R36" i="1"/>
  <c r="Q36" i="1"/>
  <c r="O36" i="1"/>
  <c r="U36" i="1" s="1"/>
  <c r="N36" i="1"/>
  <c r="S36" i="1" s="1"/>
  <c r="I36" i="1"/>
  <c r="H36" i="1"/>
  <c r="E36" i="1"/>
  <c r="D36" i="1"/>
  <c r="C36" i="1"/>
  <c r="AF35" i="1"/>
  <c r="AE35" i="1"/>
  <c r="AD35" i="1"/>
  <c r="AC35" i="1"/>
  <c r="AB35" i="1"/>
  <c r="AA35" i="1"/>
  <c r="Z35" i="1"/>
  <c r="Y35" i="1"/>
  <c r="X35" i="1"/>
  <c r="M35" i="1" s="1"/>
  <c r="W35" i="1"/>
  <c r="T35" i="1"/>
  <c r="R35" i="1"/>
  <c r="Q35" i="1"/>
  <c r="O35" i="1"/>
  <c r="U35" i="1" s="1"/>
  <c r="N35" i="1"/>
  <c r="G35" i="1" s="1"/>
  <c r="I35" i="1"/>
  <c r="H35" i="1"/>
  <c r="E35" i="1"/>
  <c r="D35" i="1"/>
  <c r="C35" i="1"/>
  <c r="AF34" i="1"/>
  <c r="K34" i="1" s="1"/>
  <c r="AE34" i="1"/>
  <c r="AD34" i="1"/>
  <c r="AC34" i="1"/>
  <c r="AB34" i="1"/>
  <c r="AA34" i="1"/>
  <c r="Z34" i="1"/>
  <c r="Y34" i="1"/>
  <c r="X34" i="1"/>
  <c r="W34" i="1"/>
  <c r="R34" i="1"/>
  <c r="Q34" i="1"/>
  <c r="O34" i="1"/>
  <c r="D34" i="1" s="1"/>
  <c r="N34" i="1"/>
  <c r="G34" i="1" s="1"/>
  <c r="M34" i="1"/>
  <c r="L34" i="1"/>
  <c r="I34" i="1"/>
  <c r="H34" i="1"/>
  <c r="E34" i="1"/>
  <c r="C34" i="1"/>
  <c r="AF33" i="1"/>
  <c r="K33" i="1" s="1"/>
  <c r="AE33" i="1"/>
  <c r="AD33" i="1"/>
  <c r="AC33" i="1"/>
  <c r="AB33" i="1"/>
  <c r="AA33" i="1"/>
  <c r="Z33" i="1"/>
  <c r="Y33" i="1"/>
  <c r="X33" i="1"/>
  <c r="M33" i="1" s="1"/>
  <c r="W33" i="1"/>
  <c r="R33" i="1"/>
  <c r="Q33" i="1"/>
  <c r="P33" i="1"/>
  <c r="O33" i="1"/>
  <c r="N33" i="1"/>
  <c r="G33" i="1" s="1"/>
  <c r="J33" i="1"/>
  <c r="I33" i="1"/>
  <c r="H33" i="1"/>
  <c r="E33" i="1"/>
  <c r="C33" i="1"/>
  <c r="AF32" i="1"/>
  <c r="L32" i="1" s="1"/>
  <c r="T32" i="1" s="1"/>
  <c r="AE32" i="1"/>
  <c r="AD32" i="1"/>
  <c r="AC32" i="1"/>
  <c r="AB32" i="1"/>
  <c r="AA32" i="1"/>
  <c r="Z32" i="1"/>
  <c r="Y32" i="1"/>
  <c r="X32" i="1"/>
  <c r="M32" i="1" s="1"/>
  <c r="W32" i="1"/>
  <c r="R32" i="1"/>
  <c r="Q32" i="1"/>
  <c r="P32" i="1"/>
  <c r="O32" i="1"/>
  <c r="D32" i="1" s="1"/>
  <c r="N32" i="1"/>
  <c r="S32" i="1" s="1"/>
  <c r="I32" i="1"/>
  <c r="H32" i="1"/>
  <c r="E32" i="1"/>
  <c r="C32" i="1"/>
  <c r="AF31" i="1"/>
  <c r="AE31" i="1"/>
  <c r="AD31" i="1"/>
  <c r="AC31" i="1"/>
  <c r="AB31" i="1"/>
  <c r="AA31" i="1"/>
  <c r="Z31" i="1"/>
  <c r="Y31" i="1"/>
  <c r="X31" i="1"/>
  <c r="M31" i="1" s="1"/>
  <c r="W31" i="1"/>
  <c r="T31" i="1"/>
  <c r="R31" i="1"/>
  <c r="Q31" i="1"/>
  <c r="O31" i="1"/>
  <c r="U31" i="1" s="1"/>
  <c r="N31" i="1"/>
  <c r="G31" i="1" s="1"/>
  <c r="I31" i="1"/>
  <c r="H31" i="1"/>
  <c r="E31" i="1"/>
  <c r="D31" i="1"/>
  <c r="C31" i="1"/>
  <c r="AF30" i="1"/>
  <c r="AE30" i="1"/>
  <c r="AD30" i="1"/>
  <c r="AC30" i="1"/>
  <c r="AB30" i="1"/>
  <c r="AA30" i="1"/>
  <c r="Z30" i="1"/>
  <c r="X30" i="1"/>
  <c r="R30" i="1"/>
  <c r="Q30" i="1"/>
  <c r="P30" i="1"/>
  <c r="O30" i="1"/>
  <c r="D30" i="1" s="1"/>
  <c r="N30" i="1"/>
  <c r="G30" i="1" s="1"/>
  <c r="M30" i="1"/>
  <c r="L30" i="1"/>
  <c r="W30" i="1" s="1"/>
  <c r="K30" i="1"/>
  <c r="J30" i="1"/>
  <c r="I30" i="1"/>
  <c r="H30" i="1"/>
  <c r="E30" i="1"/>
  <c r="C30" i="1"/>
  <c r="AF29" i="1"/>
  <c r="AE29" i="1"/>
  <c r="AD29" i="1"/>
  <c r="AC29" i="1"/>
  <c r="AB29" i="1"/>
  <c r="AA29" i="1"/>
  <c r="Z29" i="1"/>
  <c r="Y29" i="1"/>
  <c r="X29" i="1"/>
  <c r="M29" i="1" s="1"/>
  <c r="W29" i="1"/>
  <c r="R29" i="1"/>
  <c r="Q29" i="1"/>
  <c r="O29" i="1"/>
  <c r="U29" i="1" s="1"/>
  <c r="N29" i="1"/>
  <c r="G29" i="1" s="1"/>
  <c r="I29" i="1"/>
  <c r="H29" i="1"/>
  <c r="E29" i="1"/>
  <c r="C29" i="1"/>
  <c r="AF28" i="1"/>
  <c r="L28" i="1" s="1"/>
  <c r="T28" i="1" s="1"/>
  <c r="AE28" i="1"/>
  <c r="AD28" i="1"/>
  <c r="AC28" i="1"/>
  <c r="AB28" i="1"/>
  <c r="AA28" i="1"/>
  <c r="Z28" i="1"/>
  <c r="Y28" i="1"/>
  <c r="X28" i="1"/>
  <c r="M28" i="1" s="1"/>
  <c r="W28" i="1"/>
  <c r="R28" i="1"/>
  <c r="Q28" i="1"/>
  <c r="O28" i="1"/>
  <c r="D28" i="1" s="1"/>
  <c r="N28" i="1"/>
  <c r="S28" i="1" s="1"/>
  <c r="I28" i="1"/>
  <c r="H28" i="1"/>
  <c r="E28" i="1"/>
  <c r="C28" i="1"/>
  <c r="AF27" i="1"/>
  <c r="J27" i="1" s="1"/>
  <c r="AE27" i="1"/>
  <c r="AD27" i="1"/>
  <c r="AC27" i="1"/>
  <c r="AB27" i="1"/>
  <c r="AA27" i="1"/>
  <c r="Z27" i="1"/>
  <c r="Y27" i="1"/>
  <c r="X27" i="1"/>
  <c r="M27" i="1" s="1"/>
  <c r="W27" i="1"/>
  <c r="U27" i="1"/>
  <c r="T27" i="1"/>
  <c r="R27" i="1"/>
  <c r="Q27" i="1"/>
  <c r="P27" i="1"/>
  <c r="O27" i="1"/>
  <c r="N27" i="1"/>
  <c r="G27" i="1" s="1"/>
  <c r="I27" i="1"/>
  <c r="H27" i="1"/>
  <c r="E27" i="1"/>
  <c r="D27" i="1"/>
  <c r="C27" i="1"/>
  <c r="AF26" i="1"/>
  <c r="L26" i="1" s="1"/>
  <c r="AE26" i="1"/>
  <c r="AD26" i="1"/>
  <c r="AC26" i="1"/>
  <c r="AB26" i="1"/>
  <c r="AA26" i="1"/>
  <c r="Z26" i="1"/>
  <c r="Y26" i="1"/>
  <c r="X26" i="1"/>
  <c r="M26" i="1" s="1"/>
  <c r="F26" i="1" s="1"/>
  <c r="W26" i="1"/>
  <c r="R26" i="1"/>
  <c r="Q26" i="1"/>
  <c r="P26" i="1"/>
  <c r="O26" i="1"/>
  <c r="D26" i="1" s="1"/>
  <c r="N26" i="1"/>
  <c r="G26" i="1" s="1"/>
  <c r="I26" i="1"/>
  <c r="H26" i="1"/>
  <c r="E26" i="1"/>
  <c r="C26" i="1"/>
  <c r="AF25" i="1"/>
  <c r="K25" i="1" s="1"/>
  <c r="AE25" i="1"/>
  <c r="AD25" i="1"/>
  <c r="AC25" i="1"/>
  <c r="AB25" i="1"/>
  <c r="AA25" i="1"/>
  <c r="Z25" i="1"/>
  <c r="Y25" i="1"/>
  <c r="X25" i="1"/>
  <c r="M25" i="1" s="1"/>
  <c r="W25" i="1"/>
  <c r="R25" i="1"/>
  <c r="Q25" i="1"/>
  <c r="O25" i="1"/>
  <c r="U25" i="1" s="1"/>
  <c r="N25" i="1"/>
  <c r="L25" i="1"/>
  <c r="T25" i="1" s="1"/>
  <c r="I25" i="1"/>
  <c r="H25" i="1"/>
  <c r="E25" i="1"/>
  <c r="C25" i="1"/>
  <c r="AF24" i="1"/>
  <c r="L24" i="1" s="1"/>
  <c r="T24" i="1" s="1"/>
  <c r="AE24" i="1"/>
  <c r="AD24" i="1"/>
  <c r="AC24" i="1"/>
  <c r="AB24" i="1"/>
  <c r="AA24" i="1"/>
  <c r="Z24" i="1"/>
  <c r="Y24" i="1"/>
  <c r="X24" i="1"/>
  <c r="M24" i="1" s="1"/>
  <c r="W24" i="1"/>
  <c r="R24" i="1"/>
  <c r="Q24" i="1"/>
  <c r="O24" i="1"/>
  <c r="D24" i="1" s="1"/>
  <c r="N24" i="1"/>
  <c r="S24" i="1" s="1"/>
  <c r="I24" i="1"/>
  <c r="H24" i="1"/>
  <c r="E24" i="1"/>
  <c r="C24" i="1"/>
  <c r="AF23" i="1"/>
  <c r="J23" i="1" s="1"/>
  <c r="AE23" i="1"/>
  <c r="AD23" i="1"/>
  <c r="AC23" i="1"/>
  <c r="AB23" i="1"/>
  <c r="AA23" i="1"/>
  <c r="Z23" i="1"/>
  <c r="X23" i="1"/>
  <c r="M23" i="1" s="1"/>
  <c r="R23" i="1"/>
  <c r="Q23" i="1"/>
  <c r="O23" i="1"/>
  <c r="N23" i="1"/>
  <c r="G23" i="1" s="1"/>
  <c r="I23" i="1"/>
  <c r="H23" i="1"/>
  <c r="E23" i="1"/>
  <c r="C23" i="1"/>
  <c r="AF22" i="1"/>
  <c r="L22" i="1" s="1"/>
  <c r="AE22" i="1"/>
  <c r="AD22" i="1"/>
  <c r="AC22" i="1"/>
  <c r="AB22" i="1"/>
  <c r="AA22" i="1"/>
  <c r="Z22" i="1"/>
  <c r="Y22" i="1"/>
  <c r="X22" i="1"/>
  <c r="M22" i="1" s="1"/>
  <c r="W22" i="1"/>
  <c r="R22" i="1"/>
  <c r="Q22" i="1"/>
  <c r="P22" i="1"/>
  <c r="O22" i="1"/>
  <c r="D22" i="1" s="1"/>
  <c r="N22" i="1"/>
  <c r="G22" i="1" s="1"/>
  <c r="I22" i="1"/>
  <c r="H22" i="1"/>
  <c r="E22" i="1"/>
  <c r="C22" i="1"/>
  <c r="AF21" i="1"/>
  <c r="K21" i="1" s="1"/>
  <c r="AE21" i="1"/>
  <c r="AD21" i="1"/>
  <c r="AC21" i="1"/>
  <c r="AB21" i="1"/>
  <c r="AA21" i="1"/>
  <c r="Z21" i="1"/>
  <c r="Y21" i="1"/>
  <c r="X21" i="1"/>
  <c r="M21" i="1" s="1"/>
  <c r="W21" i="1"/>
  <c r="R21" i="1"/>
  <c r="Q21" i="1"/>
  <c r="O21" i="1"/>
  <c r="U21" i="1" s="1"/>
  <c r="N21" i="1"/>
  <c r="G21" i="1" s="1"/>
  <c r="I21" i="1"/>
  <c r="H21" i="1"/>
  <c r="E21" i="1"/>
  <c r="C21" i="1"/>
  <c r="AF20" i="1"/>
  <c r="P20" i="1" s="1"/>
  <c r="AE20" i="1"/>
  <c r="AD20" i="1"/>
  <c r="AC20" i="1"/>
  <c r="AB20" i="1"/>
  <c r="AA20" i="1"/>
  <c r="Z20" i="1"/>
  <c r="Y20" i="1"/>
  <c r="X20" i="1"/>
  <c r="M20" i="1" s="1"/>
  <c r="F20" i="1" s="1"/>
  <c r="W20" i="1"/>
  <c r="R20" i="1"/>
  <c r="Q20" i="1"/>
  <c r="O20" i="1"/>
  <c r="D20" i="1" s="1"/>
  <c r="N20" i="1"/>
  <c r="I20" i="1"/>
  <c r="H20" i="1"/>
  <c r="E20" i="1"/>
  <c r="C20" i="1"/>
  <c r="AF19" i="1"/>
  <c r="P19" i="1" s="1"/>
  <c r="AE19" i="1"/>
  <c r="AD19" i="1"/>
  <c r="AC19" i="1"/>
  <c r="AB19" i="1"/>
  <c r="AA19" i="1"/>
  <c r="Z19" i="1"/>
  <c r="Y19" i="1"/>
  <c r="X19" i="1"/>
  <c r="M19" i="1" s="1"/>
  <c r="W19" i="1"/>
  <c r="T19" i="1"/>
  <c r="R19" i="1"/>
  <c r="Q19" i="1"/>
  <c r="O19" i="1"/>
  <c r="U19" i="1" s="1"/>
  <c r="N19" i="1"/>
  <c r="I19" i="1"/>
  <c r="H19" i="1"/>
  <c r="E19" i="1"/>
  <c r="D19" i="1"/>
  <c r="C19" i="1"/>
  <c r="AF18" i="1"/>
  <c r="AE18" i="1"/>
  <c r="AD18" i="1"/>
  <c r="AC18" i="1"/>
  <c r="AB18" i="1"/>
  <c r="AA18" i="1"/>
  <c r="Z18" i="1"/>
  <c r="Y18" i="1"/>
  <c r="X18" i="1"/>
  <c r="M18" i="1" s="1"/>
  <c r="W18" i="1"/>
  <c r="R18" i="1"/>
  <c r="Q18" i="1"/>
  <c r="O18" i="1"/>
  <c r="U18" i="1" s="1"/>
  <c r="N18" i="1"/>
  <c r="K18" i="1"/>
  <c r="I18" i="1"/>
  <c r="H18" i="1"/>
  <c r="E18" i="1"/>
  <c r="C18" i="1"/>
  <c r="AF17" i="1"/>
  <c r="K17" i="1" s="1"/>
  <c r="AE17" i="1"/>
  <c r="AD17" i="1"/>
  <c r="AC17" i="1"/>
  <c r="AB17" i="1"/>
  <c r="AA17" i="1"/>
  <c r="Z17" i="1"/>
  <c r="Y17" i="1"/>
  <c r="X17" i="1"/>
  <c r="M17" i="1" s="1"/>
  <c r="W17" i="1"/>
  <c r="R17" i="1"/>
  <c r="Q17" i="1"/>
  <c r="O17" i="1"/>
  <c r="U17" i="1" s="1"/>
  <c r="N17" i="1"/>
  <c r="G17" i="1" s="1"/>
  <c r="I17" i="1"/>
  <c r="H17" i="1"/>
  <c r="E17" i="1"/>
  <c r="D17" i="1"/>
  <c r="C17" i="1"/>
  <c r="AF16" i="1"/>
  <c r="J16" i="1" s="1"/>
  <c r="AE16" i="1"/>
  <c r="AD16" i="1"/>
  <c r="AC16" i="1"/>
  <c r="AB16" i="1"/>
  <c r="AA16" i="1"/>
  <c r="Z16" i="1"/>
  <c r="Y16" i="1"/>
  <c r="X16" i="1"/>
  <c r="M16" i="1" s="1"/>
  <c r="W16" i="1"/>
  <c r="T16" i="1"/>
  <c r="R16" i="1"/>
  <c r="Q16" i="1"/>
  <c r="O16" i="1"/>
  <c r="U16" i="1" s="1"/>
  <c r="N16" i="1"/>
  <c r="I16" i="1"/>
  <c r="H16" i="1"/>
  <c r="E16" i="1"/>
  <c r="D16" i="1"/>
  <c r="C16" i="1"/>
  <c r="AF15" i="1"/>
  <c r="L15" i="1" s="1"/>
  <c r="AE15" i="1"/>
  <c r="AD15" i="1"/>
  <c r="AC15" i="1"/>
  <c r="AB15" i="1"/>
  <c r="AA15" i="1"/>
  <c r="Z15" i="1"/>
  <c r="Y15" i="1"/>
  <c r="X15" i="1"/>
  <c r="M15" i="1" s="1"/>
  <c r="W15" i="1"/>
  <c r="R15" i="1"/>
  <c r="Q15" i="1"/>
  <c r="O15" i="1"/>
  <c r="N15" i="1"/>
  <c r="I15" i="1"/>
  <c r="H15" i="1"/>
  <c r="E15" i="1"/>
  <c r="D15" i="1"/>
  <c r="C15" i="1"/>
  <c r="AF14" i="1"/>
  <c r="P14" i="1" s="1"/>
  <c r="AE14" i="1"/>
  <c r="AD14" i="1"/>
  <c r="AC14" i="1"/>
  <c r="AB14" i="1"/>
  <c r="AA14" i="1"/>
  <c r="Z14" i="1"/>
  <c r="X14" i="1"/>
  <c r="M14" i="1" s="1"/>
  <c r="V14" i="1" s="1"/>
  <c r="R14" i="1"/>
  <c r="Q14" i="1"/>
  <c r="O14" i="1"/>
  <c r="D14" i="1" s="1"/>
  <c r="N14" i="1"/>
  <c r="G14" i="1" s="1"/>
  <c r="L14" i="1"/>
  <c r="K14" i="1"/>
  <c r="J14" i="1"/>
  <c r="I14" i="1"/>
  <c r="H14" i="1"/>
  <c r="E14" i="1"/>
  <c r="C14" i="1"/>
  <c r="AF13" i="1"/>
  <c r="K13" i="1" s="1"/>
  <c r="AE13" i="1"/>
  <c r="AD13" i="1"/>
  <c r="AC13" i="1"/>
  <c r="AB13" i="1"/>
  <c r="AA13" i="1"/>
  <c r="Z13" i="1"/>
  <c r="Y13" i="1"/>
  <c r="X13" i="1"/>
  <c r="M13" i="1" s="1"/>
  <c r="W13" i="1"/>
  <c r="R13" i="1"/>
  <c r="Q13" i="1"/>
  <c r="O13" i="1"/>
  <c r="N13" i="1"/>
  <c r="G13" i="1" s="1"/>
  <c r="I13" i="1"/>
  <c r="H13" i="1"/>
  <c r="E13" i="1"/>
  <c r="C13" i="1"/>
  <c r="AF12" i="1"/>
  <c r="J12" i="1" s="1"/>
  <c r="AE12" i="1"/>
  <c r="AD12" i="1"/>
  <c r="AC12" i="1"/>
  <c r="AB12" i="1"/>
  <c r="AA12" i="1"/>
  <c r="Z12" i="1"/>
  <c r="X12" i="1"/>
  <c r="M12" i="1" s="1"/>
  <c r="R12" i="1"/>
  <c r="Q12" i="1"/>
  <c r="O12" i="1"/>
  <c r="N12" i="1"/>
  <c r="S12" i="1" s="1"/>
  <c r="I12" i="1"/>
  <c r="H12" i="1"/>
  <c r="E12" i="1"/>
  <c r="C12" i="1"/>
  <c r="AF11" i="1"/>
  <c r="K11" i="1" s="1"/>
  <c r="AE11" i="1"/>
  <c r="AD11" i="1"/>
  <c r="AC11" i="1"/>
  <c r="AB11" i="1"/>
  <c r="AA11" i="1"/>
  <c r="Z11" i="1"/>
  <c r="X11" i="1"/>
  <c r="R11" i="1"/>
  <c r="Q11" i="1"/>
  <c r="O11" i="1"/>
  <c r="N11" i="1"/>
  <c r="S11" i="1" s="1"/>
  <c r="M11" i="1"/>
  <c r="J11" i="1"/>
  <c r="I11" i="1"/>
  <c r="H11" i="1"/>
  <c r="G11" i="1"/>
  <c r="E11" i="1"/>
  <c r="D11" i="1"/>
  <c r="C11" i="1"/>
  <c r="AF10" i="1"/>
  <c r="P10" i="1" s="1"/>
  <c r="AE10" i="1"/>
  <c r="AD10" i="1"/>
  <c r="AC10" i="1"/>
  <c r="AB10" i="1"/>
  <c r="AA10" i="1"/>
  <c r="Z10" i="1"/>
  <c r="X10" i="1"/>
  <c r="M10" i="1" s="1"/>
  <c r="R10" i="1"/>
  <c r="Q10" i="1"/>
  <c r="O10" i="1"/>
  <c r="D10" i="1" s="1"/>
  <c r="N10" i="1"/>
  <c r="G10" i="1" s="1"/>
  <c r="J10" i="1"/>
  <c r="I10" i="1"/>
  <c r="H10" i="1"/>
  <c r="E10" i="1"/>
  <c r="C10" i="1"/>
  <c r="AF9" i="1"/>
  <c r="L9" i="1" s="1"/>
  <c r="T9" i="1" s="1"/>
  <c r="AE9" i="1"/>
  <c r="AD9" i="1"/>
  <c r="AC9" i="1"/>
  <c r="AB9" i="1"/>
  <c r="AA9" i="1"/>
  <c r="Z9" i="1"/>
  <c r="Y9" i="1"/>
  <c r="X9" i="1"/>
  <c r="M9" i="1" s="1"/>
  <c r="W9" i="1"/>
  <c r="S9" i="1"/>
  <c r="R9" i="1"/>
  <c r="Q9" i="1"/>
  <c r="O9" i="1"/>
  <c r="U9" i="1" s="1"/>
  <c r="N9" i="1"/>
  <c r="G9" i="1" s="1"/>
  <c r="I9" i="1"/>
  <c r="H9" i="1"/>
  <c r="E9" i="1"/>
  <c r="C9" i="1"/>
  <c r="AF8" i="1"/>
  <c r="L8" i="1" s="1"/>
  <c r="T8" i="1" s="1"/>
  <c r="AE8" i="1"/>
  <c r="AD8" i="1"/>
  <c r="AC8" i="1"/>
  <c r="AB8" i="1"/>
  <c r="AA8" i="1"/>
  <c r="Z8" i="1"/>
  <c r="Y8" i="1"/>
  <c r="X8" i="1"/>
  <c r="W8" i="1"/>
  <c r="R8" i="1"/>
  <c r="Q8" i="1"/>
  <c r="P8" i="1"/>
  <c r="O8" i="1"/>
  <c r="D8" i="1" s="1"/>
  <c r="N8" i="1"/>
  <c r="S8" i="1" s="1"/>
  <c r="M8" i="1"/>
  <c r="F8" i="1" s="1"/>
  <c r="I8" i="1"/>
  <c r="H8" i="1"/>
  <c r="E8" i="1"/>
  <c r="C8" i="1"/>
  <c r="AF7" i="1"/>
  <c r="J7" i="1" s="1"/>
  <c r="AE7" i="1"/>
  <c r="AD7" i="1"/>
  <c r="AC7" i="1"/>
  <c r="AB7" i="1"/>
  <c r="AA7" i="1"/>
  <c r="Z7" i="1"/>
  <c r="X7" i="1"/>
  <c r="M7" i="1" s="1"/>
  <c r="R7" i="1"/>
  <c r="Q7" i="1"/>
  <c r="O7" i="1"/>
  <c r="D7" i="1" s="1"/>
  <c r="N7" i="1"/>
  <c r="G7" i="1" s="1"/>
  <c r="K7" i="1"/>
  <c r="I7" i="1"/>
  <c r="H7" i="1"/>
  <c r="E7" i="1"/>
  <c r="C7" i="1"/>
  <c r="AF6" i="1"/>
  <c r="AE6" i="1"/>
  <c r="AD6" i="1"/>
  <c r="AC6" i="1"/>
  <c r="AB6" i="1"/>
  <c r="AA6" i="1"/>
  <c r="Z6" i="1"/>
  <c r="X6" i="1"/>
  <c r="M6" i="1" s="1"/>
  <c r="S6" i="1"/>
  <c r="R6" i="1"/>
  <c r="Q6" i="1"/>
  <c r="O6" i="1"/>
  <c r="D6" i="1" s="1"/>
  <c r="N6" i="1"/>
  <c r="I6" i="1"/>
  <c r="H6" i="1"/>
  <c r="G6" i="1"/>
  <c r="E6" i="1"/>
  <c r="C6" i="1"/>
  <c r="AF5" i="1"/>
  <c r="J5" i="1" s="1"/>
  <c r="AE5" i="1"/>
  <c r="AD5" i="1"/>
  <c r="AC5" i="1"/>
  <c r="AB5" i="1"/>
  <c r="AA5" i="1"/>
  <c r="Z5" i="1"/>
  <c r="X5" i="1"/>
  <c r="M5" i="1" s="1"/>
  <c r="S5" i="1"/>
  <c r="R5" i="1"/>
  <c r="Q5" i="1"/>
  <c r="O5" i="1"/>
  <c r="N5" i="1"/>
  <c r="I5" i="1"/>
  <c r="H5" i="1"/>
  <c r="G5" i="1"/>
  <c r="E5" i="1"/>
  <c r="C5" i="1"/>
  <c r="AF4" i="1"/>
  <c r="L4" i="1" s="1"/>
  <c r="AE4" i="1"/>
  <c r="AD4" i="1"/>
  <c r="AC4" i="1"/>
  <c r="AB4" i="1"/>
  <c r="AA4" i="1"/>
  <c r="Z4" i="1"/>
  <c r="X4" i="1"/>
  <c r="M4" i="1" s="1"/>
  <c r="V4" i="1" s="1"/>
  <c r="R4" i="1"/>
  <c r="Q4" i="1"/>
  <c r="O4" i="1"/>
  <c r="D4" i="1" s="1"/>
  <c r="N4" i="1"/>
  <c r="S4" i="1" s="1"/>
  <c r="I4" i="1"/>
  <c r="H4" i="1"/>
  <c r="E4" i="1"/>
  <c r="C4" i="1"/>
  <c r="AF3" i="1"/>
  <c r="J3" i="1" s="1"/>
  <c r="AE3" i="1"/>
  <c r="AD3" i="1"/>
  <c r="AC3" i="1"/>
  <c r="AB3" i="1"/>
  <c r="AA3" i="1"/>
  <c r="Z3" i="1"/>
  <c r="X3" i="1"/>
  <c r="M3" i="1" s="1"/>
  <c r="F3" i="1" s="1"/>
  <c r="R3" i="1"/>
  <c r="Q3" i="1"/>
  <c r="O3" i="1"/>
  <c r="D3" i="1" s="1"/>
  <c r="N3" i="1"/>
  <c r="G3" i="1" s="1"/>
  <c r="K3" i="1"/>
  <c r="I3" i="1"/>
  <c r="H3" i="1"/>
  <c r="E3" i="1"/>
  <c r="C3" i="1"/>
  <c r="AF2" i="1"/>
  <c r="K2" i="1" s="1"/>
  <c r="AE2" i="1"/>
  <c r="AD2" i="1"/>
  <c r="AC2" i="1"/>
  <c r="AB2" i="1"/>
  <c r="AA2" i="1"/>
  <c r="Z2" i="1"/>
  <c r="X2" i="1"/>
  <c r="M2" i="1" s="1"/>
  <c r="Q2" i="1"/>
  <c r="O2" i="1"/>
  <c r="D2" i="1" s="1"/>
  <c r="N2" i="1"/>
  <c r="G2" i="1" s="1"/>
  <c r="I2" i="1"/>
  <c r="H2" i="1"/>
  <c r="E2" i="1"/>
  <c r="C2" i="1"/>
  <c r="K29" i="1" l="1"/>
  <c r="L29" i="1"/>
  <c r="T29" i="1" s="1"/>
  <c r="J35" i="1"/>
  <c r="P35" i="1"/>
  <c r="L52" i="1"/>
  <c r="T52" i="1" s="1"/>
  <c r="P52" i="1"/>
  <c r="L120" i="1"/>
  <c r="T120" i="1" s="1"/>
  <c r="J120" i="1"/>
  <c r="S160" i="1"/>
  <c r="G160" i="1"/>
  <c r="S310" i="1"/>
  <c r="G310" i="1"/>
  <c r="L210" i="1"/>
  <c r="P210" i="1"/>
  <c r="U226" i="1"/>
  <c r="D226" i="1"/>
  <c r="U234" i="1"/>
  <c r="D234" i="1"/>
  <c r="S294" i="1"/>
  <c r="G294" i="1"/>
  <c r="L21" i="1"/>
  <c r="T21" i="1" s="1"/>
  <c r="K85" i="1"/>
  <c r="L85" i="1"/>
  <c r="T85" i="1" s="1"/>
  <c r="L106" i="1"/>
  <c r="T106" i="1" s="1"/>
  <c r="P106" i="1"/>
  <c r="V112" i="1"/>
  <c r="L112" i="1"/>
  <c r="T112" i="1" s="1"/>
  <c r="P112" i="1"/>
  <c r="L114" i="1"/>
  <c r="P114" i="1"/>
  <c r="S130" i="1"/>
  <c r="G130" i="1"/>
  <c r="F161" i="1"/>
  <c r="K161" i="1"/>
  <c r="L161" i="1"/>
  <c r="L175" i="1"/>
  <c r="T175" i="1" s="1"/>
  <c r="P175" i="1"/>
  <c r="U182" i="1"/>
  <c r="D182" i="1"/>
  <c r="P197" i="1"/>
  <c r="J197" i="1"/>
  <c r="L227" i="1"/>
  <c r="P227" i="1"/>
  <c r="L246" i="1"/>
  <c r="T246" i="1" s="1"/>
  <c r="J246" i="1"/>
  <c r="L254" i="1"/>
  <c r="T254" i="1" s="1"/>
  <c r="J254" i="1"/>
  <c r="L257" i="1"/>
  <c r="P257" i="1"/>
  <c r="S282" i="1"/>
  <c r="G282" i="1"/>
  <c r="K293" i="1"/>
  <c r="P293" i="1"/>
  <c r="L293" i="1"/>
  <c r="T293" i="1" s="1"/>
  <c r="J293" i="1"/>
  <c r="K309" i="1"/>
  <c r="P309" i="1"/>
  <c r="L165" i="1"/>
  <c r="V165" i="1" s="1"/>
  <c r="P165" i="1"/>
  <c r="S234" i="1"/>
  <c r="G234" i="1"/>
  <c r="U305" i="1"/>
  <c r="D305" i="1"/>
  <c r="F71" i="1"/>
  <c r="L98" i="1"/>
  <c r="P98" i="1"/>
  <c r="U176" i="1"/>
  <c r="D176" i="1"/>
  <c r="P6" i="1"/>
  <c r="L6" i="1"/>
  <c r="T6" i="1" s="1"/>
  <c r="K6" i="1"/>
  <c r="D18" i="1"/>
  <c r="U23" i="1"/>
  <c r="D23" i="1"/>
  <c r="U33" i="1"/>
  <c r="D33" i="1"/>
  <c r="K49" i="1"/>
  <c r="L49" i="1"/>
  <c r="T49" i="1" s="1"/>
  <c r="K57" i="1"/>
  <c r="P57" i="1"/>
  <c r="L62" i="1"/>
  <c r="K62" i="1"/>
  <c r="P62" i="1"/>
  <c r="P69" i="1"/>
  <c r="L69" i="1"/>
  <c r="T69" i="1" s="1"/>
  <c r="K69" i="1"/>
  <c r="J69" i="1"/>
  <c r="U109" i="1"/>
  <c r="D109" i="1"/>
  <c r="D145" i="1"/>
  <c r="D146" i="1"/>
  <c r="U172" i="1"/>
  <c r="D172" i="1"/>
  <c r="V197" i="1"/>
  <c r="T197" i="1"/>
  <c r="F200" i="1"/>
  <c r="V200" i="1"/>
  <c r="K208" i="1"/>
  <c r="L208" i="1"/>
  <c r="G210" i="1"/>
  <c r="S210" i="1"/>
  <c r="J214" i="1"/>
  <c r="D215" i="1"/>
  <c r="U215" i="1"/>
  <c r="F223" i="1"/>
  <c r="K223" i="1"/>
  <c r="J223" i="1"/>
  <c r="V231" i="1"/>
  <c r="L233" i="1"/>
  <c r="V233" i="1" s="1"/>
  <c r="P233" i="1"/>
  <c r="L262" i="1"/>
  <c r="T262" i="1" s="1"/>
  <c r="J262" i="1"/>
  <c r="L265" i="1"/>
  <c r="T265" i="1" s="1"/>
  <c r="P265" i="1"/>
  <c r="J303" i="1"/>
  <c r="P303" i="1"/>
  <c r="P84" i="1"/>
  <c r="L84" i="1"/>
  <c r="W84" i="1" s="1"/>
  <c r="K84" i="1"/>
  <c r="J84" i="1"/>
  <c r="U260" i="1"/>
  <c r="D260" i="1"/>
  <c r="K53" i="1"/>
  <c r="L53" i="1"/>
  <c r="T53" i="1" s="1"/>
  <c r="K77" i="1"/>
  <c r="P77" i="1"/>
  <c r="L77" i="1"/>
  <c r="Y77" i="1" s="1"/>
  <c r="L86" i="1"/>
  <c r="T86" i="1" s="1"/>
  <c r="P86" i="1"/>
  <c r="D89" i="1"/>
  <c r="G92" i="1"/>
  <c r="S92" i="1"/>
  <c r="P120" i="1"/>
  <c r="G127" i="1"/>
  <c r="J132" i="1"/>
  <c r="S136" i="1"/>
  <c r="G136" i="1"/>
  <c r="J161" i="1"/>
  <c r="J162" i="1"/>
  <c r="L162" i="1"/>
  <c r="T162" i="1" s="1"/>
  <c r="U174" i="1"/>
  <c r="D174" i="1"/>
  <c r="S176" i="1"/>
  <c r="L177" i="1"/>
  <c r="V177" i="1" s="1"/>
  <c r="K177" i="1"/>
  <c r="P177" i="1"/>
  <c r="F181" i="1"/>
  <c r="L181" i="1"/>
  <c r="P181" i="1"/>
  <c r="K236" i="1"/>
  <c r="P236" i="1"/>
  <c r="L238" i="1"/>
  <c r="J238" i="1"/>
  <c r="D255" i="1"/>
  <c r="U255" i="1"/>
  <c r="D273" i="1"/>
  <c r="U273" i="1"/>
  <c r="U277" i="1"/>
  <c r="D277" i="1"/>
  <c r="S296" i="1"/>
  <c r="G296" i="1"/>
  <c r="F321" i="1"/>
  <c r="U205" i="1"/>
  <c r="D205" i="1"/>
  <c r="U228" i="1"/>
  <c r="D228" i="1"/>
  <c r="J266" i="1"/>
  <c r="K266" i="1"/>
  <c r="P266" i="1"/>
  <c r="K304" i="1"/>
  <c r="P304" i="1"/>
  <c r="J148" i="1"/>
  <c r="L266" i="1"/>
  <c r="V266" i="1" s="1"/>
  <c r="S10" i="1"/>
  <c r="P21" i="1"/>
  <c r="G25" i="1"/>
  <c r="S25" i="1"/>
  <c r="V26" i="1"/>
  <c r="J53" i="1"/>
  <c r="L54" i="1"/>
  <c r="W54" i="1" s="1"/>
  <c r="J54" i="1"/>
  <c r="J55" i="1"/>
  <c r="P55" i="1"/>
  <c r="L57" i="1"/>
  <c r="T57" i="1" s="1"/>
  <c r="F58" i="1"/>
  <c r="F70" i="1"/>
  <c r="V70" i="1"/>
  <c r="D88" i="1"/>
  <c r="U103" i="1"/>
  <c r="D103" i="1"/>
  <c r="U117" i="1"/>
  <c r="D117" i="1"/>
  <c r="G128" i="1"/>
  <c r="S128" i="1"/>
  <c r="P140" i="1"/>
  <c r="L140" i="1"/>
  <c r="T140" i="1" s="1"/>
  <c r="K181" i="1"/>
  <c r="K194" i="1"/>
  <c r="P194" i="1"/>
  <c r="F196" i="1"/>
  <c r="K228" i="1"/>
  <c r="L228" i="1"/>
  <c r="T228" i="1" s="1"/>
  <c r="J280" i="1"/>
  <c r="P280" i="1"/>
  <c r="L281" i="1"/>
  <c r="J291" i="1"/>
  <c r="P291" i="1"/>
  <c r="V295" i="1"/>
  <c r="L295" i="1"/>
  <c r="P295" i="1"/>
  <c r="K318" i="1"/>
  <c r="L331" i="1"/>
  <c r="T331" i="1" s="1"/>
  <c r="P331" i="1"/>
  <c r="J43" i="1"/>
  <c r="P43" i="1"/>
  <c r="L159" i="1"/>
  <c r="T159" i="1" s="1"/>
  <c r="P159" i="1"/>
  <c r="K185" i="1"/>
  <c r="P185" i="1"/>
  <c r="L185" i="1"/>
  <c r="V185" i="1" s="1"/>
  <c r="J185" i="1"/>
  <c r="F22" i="1"/>
  <c r="F14" i="1"/>
  <c r="F18" i="1"/>
  <c r="L18" i="1"/>
  <c r="T18" i="1" s="1"/>
  <c r="J18" i="1"/>
  <c r="P18" i="1"/>
  <c r="V46" i="1"/>
  <c r="F73" i="1"/>
  <c r="K73" i="1"/>
  <c r="L73" i="1"/>
  <c r="T73" i="1" s="1"/>
  <c r="U85" i="1"/>
  <c r="D85" i="1"/>
  <c r="G108" i="1"/>
  <c r="S108" i="1"/>
  <c r="G115" i="1"/>
  <c r="P116" i="1"/>
  <c r="L116" i="1"/>
  <c r="K116" i="1"/>
  <c r="J150" i="1"/>
  <c r="L150" i="1"/>
  <c r="T150" i="1" s="1"/>
  <c r="V173" i="1"/>
  <c r="L194" i="1"/>
  <c r="V194" i="1" s="1"/>
  <c r="U202" i="1"/>
  <c r="D202" i="1"/>
  <c r="F203" i="1"/>
  <c r="P223" i="1"/>
  <c r="L236" i="1"/>
  <c r="T236" i="1" s="1"/>
  <c r="U254" i="1"/>
  <c r="D254" i="1"/>
  <c r="F263" i="1"/>
  <c r="P276" i="1"/>
  <c r="L276" i="1"/>
  <c r="T276" i="1" s="1"/>
  <c r="L280" i="1"/>
  <c r="V315" i="1"/>
  <c r="L315" i="1"/>
  <c r="P315" i="1"/>
  <c r="P66" i="1"/>
  <c r="K66" i="1"/>
  <c r="J66" i="1"/>
  <c r="L249" i="1"/>
  <c r="P249" i="1"/>
  <c r="J31" i="1"/>
  <c r="P31" i="1"/>
  <c r="U70" i="1"/>
  <c r="D70" i="1"/>
  <c r="P29" i="1"/>
  <c r="F2" i="1"/>
  <c r="U13" i="1"/>
  <c r="D13" i="1"/>
  <c r="J20" i="1"/>
  <c r="K65" i="1"/>
  <c r="L65" i="1"/>
  <c r="S68" i="1"/>
  <c r="G68" i="1"/>
  <c r="P100" i="1"/>
  <c r="K100" i="1"/>
  <c r="P110" i="1"/>
  <c r="K140" i="1"/>
  <c r="U149" i="1"/>
  <c r="D149" i="1"/>
  <c r="J170" i="1"/>
  <c r="P170" i="1"/>
  <c r="L186" i="1"/>
  <c r="V186" i="1" s="1"/>
  <c r="P186" i="1"/>
  <c r="L261" i="1"/>
  <c r="T261" i="1" s="1"/>
  <c r="P261" i="1"/>
  <c r="J299" i="1"/>
  <c r="P299" i="1"/>
  <c r="L330" i="1"/>
  <c r="K330" i="1"/>
  <c r="P58" i="1"/>
  <c r="F66" i="1"/>
  <c r="P103" i="1"/>
  <c r="P115" i="1"/>
  <c r="J124" i="1"/>
  <c r="K128" i="1"/>
  <c r="P135" i="1"/>
  <c r="F169" i="1"/>
  <c r="P176" i="1"/>
  <c r="P205" i="1"/>
  <c r="J207" i="1"/>
  <c r="S214" i="1"/>
  <c r="P218" i="1"/>
  <c r="J231" i="1"/>
  <c r="P234" i="1"/>
  <c r="F239" i="1"/>
  <c r="P250" i="1"/>
  <c r="F259" i="1"/>
  <c r="K270" i="1"/>
  <c r="P305" i="1"/>
  <c r="L325" i="1"/>
  <c r="S7" i="1"/>
  <c r="S13" i="1"/>
  <c r="S21" i="1"/>
  <c r="P24" i="1"/>
  <c r="L33" i="1"/>
  <c r="T33" i="1" s="1"/>
  <c r="P34" i="1"/>
  <c r="P45" i="1"/>
  <c r="V104" i="1"/>
  <c r="K124" i="1"/>
  <c r="S124" i="1"/>
  <c r="L128" i="1"/>
  <c r="T128" i="1" s="1"/>
  <c r="F153" i="1"/>
  <c r="S193" i="1"/>
  <c r="F325" i="1"/>
  <c r="V337" i="1"/>
  <c r="K338" i="1"/>
  <c r="F7" i="1"/>
  <c r="F34" i="1"/>
  <c r="F74" i="1"/>
  <c r="V77" i="1"/>
  <c r="F78" i="1"/>
  <c r="F101" i="1"/>
  <c r="J156" i="1"/>
  <c r="P164" i="1"/>
  <c r="F207" i="1"/>
  <c r="L212" i="1"/>
  <c r="V212" i="1" s="1"/>
  <c r="J215" i="1"/>
  <c r="L220" i="1"/>
  <c r="L232" i="1"/>
  <c r="S263" i="1"/>
  <c r="K274" i="1"/>
  <c r="K290" i="1"/>
  <c r="D299" i="1"/>
  <c r="K306" i="1"/>
  <c r="L324" i="1"/>
  <c r="K336" i="1"/>
  <c r="V285" i="1"/>
  <c r="V289" i="1"/>
  <c r="F30" i="1"/>
  <c r="V58" i="1"/>
  <c r="F67" i="1"/>
  <c r="U69" i="1"/>
  <c r="F146" i="1"/>
  <c r="F211" i="1"/>
  <c r="P224" i="1"/>
  <c r="P226" i="1"/>
  <c r="F255" i="1"/>
  <c r="P279" i="1"/>
  <c r="P298" i="1"/>
  <c r="P302" i="1"/>
  <c r="L316" i="1"/>
  <c r="T316" i="1" s="1"/>
  <c r="L320" i="1"/>
  <c r="L328" i="1"/>
  <c r="P337" i="1"/>
  <c r="L3" i="1"/>
  <c r="P25" i="1"/>
  <c r="V34" i="1"/>
  <c r="V42" i="1"/>
  <c r="G48" i="1"/>
  <c r="V50" i="1"/>
  <c r="P51" i="1"/>
  <c r="G52" i="1"/>
  <c r="S57" i="1"/>
  <c r="P80" i="1"/>
  <c r="F81" i="1"/>
  <c r="V92" i="1"/>
  <c r="L96" i="1"/>
  <c r="T96" i="1" s="1"/>
  <c r="S100" i="1"/>
  <c r="P108" i="1"/>
  <c r="D111" i="1"/>
  <c r="P125" i="1"/>
  <c r="G126" i="1"/>
  <c r="P127" i="1"/>
  <c r="V129" i="1"/>
  <c r="P130" i="1"/>
  <c r="G131" i="1"/>
  <c r="K135" i="1"/>
  <c r="S140" i="1"/>
  <c r="F145" i="1"/>
  <c r="L146" i="1"/>
  <c r="T146" i="1" s="1"/>
  <c r="L190" i="1"/>
  <c r="V190" i="1" s="1"/>
  <c r="J234" i="1"/>
  <c r="P235" i="1"/>
  <c r="P241" i="1"/>
  <c r="V247" i="1"/>
  <c r="U258" i="1"/>
  <c r="G270" i="1"/>
  <c r="K278" i="1"/>
  <c r="P312" i="1"/>
  <c r="D333" i="1"/>
  <c r="F117" i="1"/>
  <c r="F89" i="1"/>
  <c r="V22" i="1"/>
  <c r="T22" i="1"/>
  <c r="F109" i="1"/>
  <c r="F97" i="1"/>
  <c r="V97" i="1"/>
  <c r="F93" i="1"/>
  <c r="F113" i="1"/>
  <c r="V121" i="1"/>
  <c r="F125" i="1"/>
  <c r="F85" i="1"/>
  <c r="L2" i="1"/>
  <c r="V3" i="1"/>
  <c r="P54" i="1"/>
  <c r="D127" i="1"/>
  <c r="U127" i="1"/>
  <c r="D128" i="1"/>
  <c r="F141" i="1"/>
  <c r="F182" i="1"/>
  <c r="V193" i="1"/>
  <c r="J6" i="1"/>
  <c r="J17" i="1"/>
  <c r="V18" i="1"/>
  <c r="D29" i="1"/>
  <c r="L38" i="1"/>
  <c r="V38" i="1" s="1"/>
  <c r="D45" i="1"/>
  <c r="D73" i="1"/>
  <c r="P76" i="1"/>
  <c r="J83" i="1"/>
  <c r="D96" i="1"/>
  <c r="L105" i="1"/>
  <c r="Y105" i="1" s="1"/>
  <c r="J108" i="1"/>
  <c r="J111" i="1"/>
  <c r="P113" i="1"/>
  <c r="V116" i="1"/>
  <c r="V132" i="1"/>
  <c r="P132" i="1"/>
  <c r="K132" i="1"/>
  <c r="L66" i="1"/>
  <c r="W66" i="1" s="1"/>
  <c r="G69" i="1"/>
  <c r="D79" i="1"/>
  <c r="P89" i="1"/>
  <c r="L134" i="1"/>
  <c r="T134" i="1" s="1"/>
  <c r="P134" i="1"/>
  <c r="V227" i="1"/>
  <c r="L7" i="1"/>
  <c r="Y7" i="1" s="1"/>
  <c r="K10" i="1"/>
  <c r="S14" i="1"/>
  <c r="F16" i="1"/>
  <c r="J21" i="1"/>
  <c r="J22" i="1"/>
  <c r="J25" i="1"/>
  <c r="J26" i="1"/>
  <c r="P28" i="1"/>
  <c r="S33" i="1"/>
  <c r="D37" i="1"/>
  <c r="P37" i="1"/>
  <c r="S41" i="1"/>
  <c r="P42" i="1"/>
  <c r="P44" i="1"/>
  <c r="D49" i="1"/>
  <c r="P49" i="1"/>
  <c r="K54" i="1"/>
  <c r="V62" i="1"/>
  <c r="P64" i="1"/>
  <c r="P65" i="1"/>
  <c r="P70" i="1"/>
  <c r="P71" i="1"/>
  <c r="D72" i="1"/>
  <c r="G73" i="1"/>
  <c r="P73" i="1"/>
  <c r="P74" i="1"/>
  <c r="J76" i="1"/>
  <c r="G77" i="1"/>
  <c r="U93" i="1"/>
  <c r="D95" i="1"/>
  <c r="P96" i="1"/>
  <c r="S99" i="1"/>
  <c r="L100" i="1"/>
  <c r="T100" i="1" s="1"/>
  <c r="U112" i="1"/>
  <c r="G116" i="1"/>
  <c r="L117" i="1"/>
  <c r="T117" i="1" s="1"/>
  <c r="K120" i="1"/>
  <c r="P121" i="1"/>
  <c r="L125" i="1"/>
  <c r="T125" i="1" s="1"/>
  <c r="V181" i="1"/>
  <c r="P2" i="1"/>
  <c r="P3" i="1"/>
  <c r="L10" i="1"/>
  <c r="Y10" i="1" s="1"/>
  <c r="K22" i="1"/>
  <c r="K26" i="1"/>
  <c r="U26" i="1"/>
  <c r="S29" i="1"/>
  <c r="J34" i="1"/>
  <c r="P36" i="1"/>
  <c r="P39" i="1"/>
  <c r="S45" i="1"/>
  <c r="P46" i="1"/>
  <c r="D47" i="1"/>
  <c r="J58" i="1"/>
  <c r="G65" i="1"/>
  <c r="P68" i="1"/>
  <c r="K76" i="1"/>
  <c r="S76" i="1"/>
  <c r="K80" i="1"/>
  <c r="S80" i="1"/>
  <c r="P83" i="1"/>
  <c r="P85" i="1"/>
  <c r="P91" i="1"/>
  <c r="L93" i="1"/>
  <c r="T93" i="1" s="1"/>
  <c r="P97" i="1"/>
  <c r="L101" i="1"/>
  <c r="T101" i="1" s="1"/>
  <c r="P104" i="1"/>
  <c r="P107" i="1"/>
  <c r="P111" i="1"/>
  <c r="J113" i="1"/>
  <c r="G114" i="1"/>
  <c r="P119" i="1"/>
  <c r="U120" i="1"/>
  <c r="P122" i="1"/>
  <c r="G123" i="1"/>
  <c r="U129" i="1"/>
  <c r="F133" i="1"/>
  <c r="V169" i="1"/>
  <c r="V189" i="1"/>
  <c r="F189" i="1"/>
  <c r="T288" i="1"/>
  <c r="W288" i="1"/>
  <c r="U8" i="1"/>
  <c r="U22" i="1"/>
  <c r="J29" i="1"/>
  <c r="P38" i="1"/>
  <c r="G40" i="1"/>
  <c r="L41" i="1"/>
  <c r="J42" i="1"/>
  <c r="P50" i="1"/>
  <c r="K58" i="1"/>
  <c r="U58" i="1"/>
  <c r="P60" i="1"/>
  <c r="P61" i="1"/>
  <c r="P63" i="1"/>
  <c r="J70" i="1"/>
  <c r="G72" i="1"/>
  <c r="G74" i="1"/>
  <c r="U80" i="1"/>
  <c r="J89" i="1"/>
  <c r="D91" i="1"/>
  <c r="P94" i="1"/>
  <c r="S95" i="1"/>
  <c r="J96" i="1"/>
  <c r="S103" i="1"/>
  <c r="P105" i="1"/>
  <c r="L113" i="1"/>
  <c r="V113" i="1" s="1"/>
  <c r="J115" i="1"/>
  <c r="J121" i="1"/>
  <c r="P126" i="1"/>
  <c r="G135" i="1"/>
  <c r="V153" i="1"/>
  <c r="J2" i="1"/>
  <c r="F6" i="1"/>
  <c r="S17" i="1"/>
  <c r="S37" i="1"/>
  <c r="K42" i="1"/>
  <c r="G44" i="1"/>
  <c r="S49" i="1"/>
  <c r="D53" i="1"/>
  <c r="P53" i="1"/>
  <c r="G64" i="1"/>
  <c r="K70" i="1"/>
  <c r="S70" i="1"/>
  <c r="J73" i="1"/>
  <c r="L81" i="1"/>
  <c r="L89" i="1"/>
  <c r="T89" i="1" s="1"/>
  <c r="S96" i="1"/>
  <c r="J104" i="1"/>
  <c r="L109" i="1"/>
  <c r="T109" i="1" s="1"/>
  <c r="P118" i="1"/>
  <c r="G119" i="1"/>
  <c r="K121" i="1"/>
  <c r="U123" i="1"/>
  <c r="D137" i="1"/>
  <c r="U137" i="1"/>
  <c r="F178" i="1"/>
  <c r="V178" i="1"/>
  <c r="S2" i="1"/>
  <c r="S3" i="1"/>
  <c r="P7" i="1"/>
  <c r="F10" i="1"/>
  <c r="F15" i="1"/>
  <c r="D21" i="1"/>
  <c r="P23" i="1"/>
  <c r="D25" i="1"/>
  <c r="J37" i="1"/>
  <c r="P48" i="1"/>
  <c r="J49" i="1"/>
  <c r="G56" i="1"/>
  <c r="J65" i="1"/>
  <c r="Y69" i="1"/>
  <c r="V74" i="1"/>
  <c r="S83" i="1"/>
  <c r="P90" i="1"/>
  <c r="S91" i="1"/>
  <c r="J103" i="1"/>
  <c r="S104" i="1"/>
  <c r="S107" i="1"/>
  <c r="S111" i="1"/>
  <c r="J123" i="1"/>
  <c r="F129" i="1"/>
  <c r="J129" i="1"/>
  <c r="P129" i="1"/>
  <c r="F174" i="1"/>
  <c r="F260" i="1"/>
  <c r="V260" i="1"/>
  <c r="V137" i="1"/>
  <c r="K141" i="1"/>
  <c r="P146" i="1"/>
  <c r="J149" i="1"/>
  <c r="S152" i="1"/>
  <c r="P153" i="1"/>
  <c r="D154" i="1"/>
  <c r="D156" i="1"/>
  <c r="P156" i="1"/>
  <c r="V161" i="1"/>
  <c r="J165" i="1"/>
  <c r="P168" i="1"/>
  <c r="P173" i="1"/>
  <c r="P174" i="1"/>
  <c r="P180" i="1"/>
  <c r="K182" i="1"/>
  <c r="K186" i="1"/>
  <c r="L203" i="1"/>
  <c r="V203" i="1" s="1"/>
  <c r="V204" i="1"/>
  <c r="P208" i="1"/>
  <c r="J211" i="1"/>
  <c r="J219" i="1"/>
  <c r="S230" i="1"/>
  <c r="L235" i="1"/>
  <c r="V235" i="1" s="1"/>
  <c r="S238" i="1"/>
  <c r="L243" i="1"/>
  <c r="V243" i="1" s="1"/>
  <c r="S246" i="1"/>
  <c r="K251" i="1"/>
  <c r="P253" i="1"/>
  <c r="G254" i="1"/>
  <c r="J258" i="1"/>
  <c r="L259" i="1"/>
  <c r="V259" i="1" s="1"/>
  <c r="K264" i="1"/>
  <c r="U264" i="1"/>
  <c r="S266" i="1"/>
  <c r="F270" i="1"/>
  <c r="U275" i="1"/>
  <c r="L277" i="1"/>
  <c r="T277" i="1" s="1"/>
  <c r="K280" i="1"/>
  <c r="K286" i="1"/>
  <c r="P289" i="1"/>
  <c r="G292" i="1"/>
  <c r="P292" i="1"/>
  <c r="L297" i="1"/>
  <c r="K302" i="1"/>
  <c r="U307" i="1"/>
  <c r="L309" i="1"/>
  <c r="T309" i="1" s="1"/>
  <c r="K310" i="1"/>
  <c r="L312" i="1"/>
  <c r="D323" i="1"/>
  <c r="P325" i="1"/>
  <c r="P334" i="1"/>
  <c r="F137" i="1"/>
  <c r="L141" i="1"/>
  <c r="V141" i="1" s="1"/>
  <c r="V142" i="1"/>
  <c r="K149" i="1"/>
  <c r="P162" i="1"/>
  <c r="K165" i="1"/>
  <c r="L178" i="1"/>
  <c r="T178" i="1" s="1"/>
  <c r="L182" i="1"/>
  <c r="T182" i="1" s="1"/>
  <c r="G184" i="1"/>
  <c r="P189" i="1"/>
  <c r="L211" i="1"/>
  <c r="V211" i="1" s="1"/>
  <c r="L219" i="1"/>
  <c r="V219" i="1" s="1"/>
  <c r="D235" i="1"/>
  <c r="J247" i="1"/>
  <c r="L251" i="1"/>
  <c r="V251" i="1" s="1"/>
  <c r="L260" i="1"/>
  <c r="T260" i="1" s="1"/>
  <c r="L264" i="1"/>
  <c r="T264" i="1" s="1"/>
  <c r="S268" i="1"/>
  <c r="V277" i="1"/>
  <c r="V297" i="1"/>
  <c r="L313" i="1"/>
  <c r="T313" i="1" s="1"/>
  <c r="K314" i="1"/>
  <c r="J316" i="1"/>
  <c r="S316" i="1"/>
  <c r="G318" i="1"/>
  <c r="P320" i="1"/>
  <c r="P322" i="1"/>
  <c r="P333" i="1"/>
  <c r="F338" i="1"/>
  <c r="G134" i="1"/>
  <c r="D140" i="1"/>
  <c r="J152" i="1"/>
  <c r="J153" i="1"/>
  <c r="P155" i="1"/>
  <c r="G156" i="1"/>
  <c r="P157" i="1"/>
  <c r="D162" i="1"/>
  <c r="P167" i="1"/>
  <c r="G168" i="1"/>
  <c r="J173" i="1"/>
  <c r="P179" i="1"/>
  <c r="G180" i="1"/>
  <c r="P183" i="1"/>
  <c r="P187" i="1"/>
  <c r="D190" i="1"/>
  <c r="G192" i="1"/>
  <c r="K247" i="1"/>
  <c r="L248" i="1"/>
  <c r="P288" i="1"/>
  <c r="V313" i="1"/>
  <c r="V149" i="1"/>
  <c r="K153" i="1"/>
  <c r="D258" i="1"/>
  <c r="L269" i="1"/>
  <c r="T269" i="1" s="1"/>
  <c r="P278" i="1"/>
  <c r="P283" i="1"/>
  <c r="G284" i="1"/>
  <c r="P284" i="1"/>
  <c r="P286" i="1"/>
  <c r="D287" i="1"/>
  <c r="U289" i="1"/>
  <c r="J292" i="1"/>
  <c r="P301" i="1"/>
  <c r="L317" i="1"/>
  <c r="V317" i="1" s="1"/>
  <c r="K324" i="1"/>
  <c r="P131" i="1"/>
  <c r="U133" i="1"/>
  <c r="P137" i="1"/>
  <c r="D138" i="1"/>
  <c r="P142" i="1"/>
  <c r="F143" i="1"/>
  <c r="D148" i="1"/>
  <c r="P148" i="1"/>
  <c r="P150" i="1"/>
  <c r="L154" i="1"/>
  <c r="T154" i="1" s="1"/>
  <c r="P161" i="1"/>
  <c r="P166" i="1"/>
  <c r="L174" i="1"/>
  <c r="T174" i="1" s="1"/>
  <c r="S189" i="1"/>
  <c r="P190" i="1"/>
  <c r="J193" i="1"/>
  <c r="K197" i="1"/>
  <c r="L199" i="1"/>
  <c r="P203" i="1"/>
  <c r="D204" i="1"/>
  <c r="F205" i="1"/>
  <c r="P212" i="1"/>
  <c r="V215" i="1"/>
  <c r="P217" i="1"/>
  <c r="P225" i="1"/>
  <c r="P243" i="1"/>
  <c r="P277" i="1"/>
  <c r="G280" i="1"/>
  <c r="K292" i="1"/>
  <c r="P297" i="1"/>
  <c r="D309" i="1"/>
  <c r="D332" i="1"/>
  <c r="P141" i="1"/>
  <c r="F149" i="1"/>
  <c r="D150" i="1"/>
  <c r="P152" i="1"/>
  <c r="U157" i="1"/>
  <c r="P163" i="1"/>
  <c r="D166" i="1"/>
  <c r="J168" i="1"/>
  <c r="P178" i="1"/>
  <c r="J180" i="1"/>
  <c r="F199" i="1"/>
  <c r="D201" i="1"/>
  <c r="V207" i="1"/>
  <c r="P209" i="1"/>
  <c r="P211" i="1"/>
  <c r="P219" i="1"/>
  <c r="P220" i="1"/>
  <c r="V223" i="1"/>
  <c r="J227" i="1"/>
  <c r="D230" i="1"/>
  <c r="P230" i="1"/>
  <c r="P238" i="1"/>
  <c r="D246" i="1"/>
  <c r="P246" i="1"/>
  <c r="P248" i="1"/>
  <c r="P251" i="1"/>
  <c r="D252" i="1"/>
  <c r="P260" i="1"/>
  <c r="U263" i="1"/>
  <c r="L273" i="1"/>
  <c r="T273" i="1" s="1"/>
  <c r="P275" i="1"/>
  <c r="G278" i="1"/>
  <c r="P282" i="1"/>
  <c r="J288" i="1"/>
  <c r="Y289" i="1"/>
  <c r="J296" i="1"/>
  <c r="G298" i="1"/>
  <c r="G302" i="1"/>
  <c r="P307" i="1"/>
  <c r="V325" i="1"/>
  <c r="P330" i="1"/>
  <c r="J196" i="1"/>
  <c r="P206" i="1"/>
  <c r="P214" i="1"/>
  <c r="P216" i="1"/>
  <c r="K227" i="1"/>
  <c r="P229" i="1"/>
  <c r="P232" i="1"/>
  <c r="J235" i="1"/>
  <c r="P237" i="1"/>
  <c r="P240" i="1"/>
  <c r="J243" i="1"/>
  <c r="P254" i="1"/>
  <c r="P256" i="1"/>
  <c r="V273" i="1"/>
  <c r="P281" i="1"/>
  <c r="Y293" i="1"/>
  <c r="J301" i="1"/>
  <c r="V305" i="1"/>
  <c r="P323" i="1"/>
  <c r="P327" i="1"/>
  <c r="L333" i="1"/>
  <c r="T333" i="1" s="1"/>
  <c r="P335" i="1"/>
  <c r="P336" i="1"/>
  <c r="S137" i="1"/>
  <c r="J140" i="1"/>
  <c r="G144" i="1"/>
  <c r="P151" i="1"/>
  <c r="P154" i="1"/>
  <c r="U158" i="1"/>
  <c r="P171" i="1"/>
  <c r="K190" i="1"/>
  <c r="P192" i="1"/>
  <c r="L202" i="1"/>
  <c r="T202" i="1" s="1"/>
  <c r="J203" i="1"/>
  <c r="D209" i="1"/>
  <c r="J210" i="1"/>
  <c r="P245" i="1"/>
  <c r="P262" i="1"/>
  <c r="P269" i="1"/>
  <c r="P270" i="1"/>
  <c r="P271" i="1"/>
  <c r="P274" i="1"/>
  <c r="P290" i="1"/>
  <c r="P294" i="1"/>
  <c r="L301" i="1"/>
  <c r="V301" i="1" s="1"/>
  <c r="P306" i="1"/>
  <c r="P317" i="1"/>
  <c r="P318" i="1"/>
  <c r="P319" i="1"/>
  <c r="L321" i="1"/>
  <c r="V321" i="1" s="1"/>
  <c r="P326" i="1"/>
  <c r="P328" i="1"/>
  <c r="P329" i="1"/>
  <c r="V338" i="1"/>
  <c r="U15" i="1"/>
  <c r="T15" i="1"/>
  <c r="V15" i="1"/>
  <c r="T4" i="1"/>
  <c r="Y4" i="1"/>
  <c r="W4" i="1"/>
  <c r="U4" i="1"/>
  <c r="F5" i="1"/>
  <c r="V9" i="1"/>
  <c r="F9" i="1"/>
  <c r="V29" i="1"/>
  <c r="F29" i="1"/>
  <c r="V40" i="1"/>
  <c r="F40" i="1"/>
  <c r="V8" i="1"/>
  <c r="F13" i="1"/>
  <c r="V28" i="1"/>
  <c r="F28" i="1"/>
  <c r="V44" i="1"/>
  <c r="F44" i="1"/>
  <c r="F47" i="1"/>
  <c r="V56" i="1"/>
  <c r="F56" i="1"/>
  <c r="V68" i="1"/>
  <c r="F68" i="1"/>
  <c r="V72" i="1"/>
  <c r="F72" i="1"/>
  <c r="P5" i="1"/>
  <c r="U3" i="1"/>
  <c r="G4" i="1"/>
  <c r="U7" i="1"/>
  <c r="G8" i="1"/>
  <c r="F11" i="1"/>
  <c r="D12" i="1"/>
  <c r="P13" i="1"/>
  <c r="W14" i="1"/>
  <c r="U14" i="1"/>
  <c r="Y14" i="1"/>
  <c r="T14" i="1"/>
  <c r="L17" i="1"/>
  <c r="T17" i="1" s="1"/>
  <c r="V37" i="1"/>
  <c r="F37" i="1"/>
  <c r="F49" i="1"/>
  <c r="F51" i="1"/>
  <c r="V64" i="1"/>
  <c r="F64" i="1"/>
  <c r="V32" i="1"/>
  <c r="F32" i="1"/>
  <c r="T68" i="1"/>
  <c r="Y68" i="1"/>
  <c r="W68" i="1"/>
  <c r="J9" i="1"/>
  <c r="T10" i="1"/>
  <c r="P11" i="1"/>
  <c r="P12" i="1"/>
  <c r="G15" i="1"/>
  <c r="S15" i="1"/>
  <c r="J15" i="1"/>
  <c r="K15" i="1"/>
  <c r="S16" i="1"/>
  <c r="G16" i="1"/>
  <c r="L16" i="1"/>
  <c r="V16" i="1" s="1"/>
  <c r="K16" i="1"/>
  <c r="F17" i="1"/>
  <c r="F19" i="1"/>
  <c r="V36" i="1"/>
  <c r="F36" i="1"/>
  <c r="T48" i="1"/>
  <c r="Y48" i="1"/>
  <c r="W48" i="1"/>
  <c r="V65" i="1"/>
  <c r="F65" i="1"/>
  <c r="F4" i="1"/>
  <c r="P9" i="1"/>
  <c r="W3" i="1"/>
  <c r="K5" i="1"/>
  <c r="U6" i="1"/>
  <c r="K9" i="1"/>
  <c r="U10" i="1"/>
  <c r="F12" i="1"/>
  <c r="V39" i="1"/>
  <c r="F39" i="1"/>
  <c r="V48" i="1"/>
  <c r="F48" i="1"/>
  <c r="V60" i="1"/>
  <c r="F60" i="1"/>
  <c r="V61" i="1"/>
  <c r="F61" i="1"/>
  <c r="F63" i="1"/>
  <c r="J19" i="1"/>
  <c r="K19" i="1"/>
  <c r="T3" i="1"/>
  <c r="J4" i="1"/>
  <c r="D5" i="1"/>
  <c r="L5" i="1"/>
  <c r="J8" i="1"/>
  <c r="D9" i="1"/>
  <c r="V10" i="1"/>
  <c r="G12" i="1"/>
  <c r="P15" i="1"/>
  <c r="P16" i="1"/>
  <c r="P17" i="1"/>
  <c r="F23" i="1"/>
  <c r="F31" i="1"/>
  <c r="F53" i="1"/>
  <c r="V41" i="1"/>
  <c r="F41" i="1"/>
  <c r="F69" i="1"/>
  <c r="V2" i="1"/>
  <c r="W2" i="1"/>
  <c r="Y3" i="1"/>
  <c r="K4" i="1"/>
  <c r="W6" i="1"/>
  <c r="K8" i="1"/>
  <c r="W10" i="1"/>
  <c r="J13" i="1"/>
  <c r="G18" i="1"/>
  <c r="S18" i="1"/>
  <c r="L19" i="1"/>
  <c r="V19" i="1" s="1"/>
  <c r="L20" i="1"/>
  <c r="T20" i="1" s="1"/>
  <c r="K20" i="1"/>
  <c r="V21" i="1"/>
  <c r="F21" i="1"/>
  <c r="V25" i="1"/>
  <c r="F25" i="1"/>
  <c r="F27" i="1"/>
  <c r="F35" i="1"/>
  <c r="F43" i="1"/>
  <c r="V52" i="1"/>
  <c r="F52" i="1"/>
  <c r="F59" i="1"/>
  <c r="L12" i="1"/>
  <c r="V12" i="1" s="1"/>
  <c r="K12" i="1"/>
  <c r="V45" i="1"/>
  <c r="F45" i="1"/>
  <c r="T56" i="1"/>
  <c r="Y56" i="1"/>
  <c r="W56" i="1"/>
  <c r="P4" i="1"/>
  <c r="L11" i="1"/>
  <c r="U11" i="1" s="1"/>
  <c r="L13" i="1"/>
  <c r="T13" i="1" s="1"/>
  <c r="G19" i="1"/>
  <c r="S19" i="1"/>
  <c r="S20" i="1"/>
  <c r="G20" i="1"/>
  <c r="V24" i="1"/>
  <c r="F24" i="1"/>
  <c r="V33" i="1"/>
  <c r="F33" i="1"/>
  <c r="F55" i="1"/>
  <c r="V57" i="1"/>
  <c r="F57" i="1"/>
  <c r="U20" i="1"/>
  <c r="K23" i="1"/>
  <c r="S23" i="1"/>
  <c r="U24" i="1"/>
  <c r="K27" i="1"/>
  <c r="S27" i="1"/>
  <c r="U28" i="1"/>
  <c r="Y30" i="1"/>
  <c r="K31" i="1"/>
  <c r="S31" i="1"/>
  <c r="U32" i="1"/>
  <c r="K35" i="1"/>
  <c r="S35" i="1"/>
  <c r="K39" i="1"/>
  <c r="U40" i="1"/>
  <c r="K43" i="1"/>
  <c r="S43" i="1"/>
  <c r="U44" i="1"/>
  <c r="K47" i="1"/>
  <c r="S47" i="1"/>
  <c r="U48" i="1"/>
  <c r="K51" i="1"/>
  <c r="S51" i="1"/>
  <c r="U52" i="1"/>
  <c r="Y54" i="1"/>
  <c r="K55" i="1"/>
  <c r="S55" i="1"/>
  <c r="U56" i="1"/>
  <c r="K59" i="1"/>
  <c r="S59" i="1"/>
  <c r="K63" i="1"/>
  <c r="S63" i="1"/>
  <c r="Y66" i="1"/>
  <c r="K67" i="1"/>
  <c r="S67" i="1"/>
  <c r="U68" i="1"/>
  <c r="K71" i="1"/>
  <c r="S71" i="1"/>
  <c r="V114" i="1"/>
  <c r="F114" i="1"/>
  <c r="L23" i="1"/>
  <c r="L27" i="1"/>
  <c r="V27" i="1" s="1"/>
  <c r="L31" i="1"/>
  <c r="V31" i="1" s="1"/>
  <c r="L35" i="1"/>
  <c r="V35" i="1" s="1"/>
  <c r="L43" i="1"/>
  <c r="V43" i="1" s="1"/>
  <c r="L47" i="1"/>
  <c r="T47" i="1" s="1"/>
  <c r="L51" i="1"/>
  <c r="V51" i="1" s="1"/>
  <c r="L55" i="1"/>
  <c r="V55" i="1" s="1"/>
  <c r="L59" i="1"/>
  <c r="T59" i="1" s="1"/>
  <c r="L63" i="1"/>
  <c r="T63" i="1" s="1"/>
  <c r="L67" i="1"/>
  <c r="L71" i="1"/>
  <c r="V71" i="1" s="1"/>
  <c r="D74" i="1"/>
  <c r="F77" i="1"/>
  <c r="V95" i="1"/>
  <c r="F95" i="1"/>
  <c r="V98" i="1"/>
  <c r="F98" i="1"/>
  <c r="U99" i="1"/>
  <c r="V115" i="1"/>
  <c r="F115" i="1"/>
  <c r="T126" i="1"/>
  <c r="Y126" i="1"/>
  <c r="W126" i="1"/>
  <c r="V127" i="1"/>
  <c r="F127" i="1"/>
  <c r="V130" i="1"/>
  <c r="F130" i="1"/>
  <c r="S22" i="1"/>
  <c r="G24" i="1"/>
  <c r="S26" i="1"/>
  <c r="G28" i="1"/>
  <c r="S30" i="1"/>
  <c r="G32" i="1"/>
  <c r="S34" i="1"/>
  <c r="G36" i="1"/>
  <c r="S38" i="1"/>
  <c r="S42" i="1"/>
  <c r="S50" i="1"/>
  <c r="S54" i="1"/>
  <c r="S58" i="1"/>
  <c r="S62" i="1"/>
  <c r="V103" i="1"/>
  <c r="F103" i="1"/>
  <c r="V123" i="1"/>
  <c r="F123" i="1"/>
  <c r="V126" i="1"/>
  <c r="F126" i="1"/>
  <c r="V131" i="1"/>
  <c r="F131" i="1"/>
  <c r="V135" i="1"/>
  <c r="F135" i="1"/>
  <c r="T26" i="1"/>
  <c r="T30" i="1"/>
  <c r="T34" i="1"/>
  <c r="T38" i="1"/>
  <c r="T50" i="1"/>
  <c r="T58" i="1"/>
  <c r="T70" i="1"/>
  <c r="V76" i="1"/>
  <c r="F76" i="1"/>
  <c r="F79" i="1"/>
  <c r="L79" i="1"/>
  <c r="T79" i="1" s="1"/>
  <c r="K79" i="1"/>
  <c r="V83" i="1"/>
  <c r="F83" i="1"/>
  <c r="T84" i="1"/>
  <c r="V91" i="1"/>
  <c r="F91" i="1"/>
  <c r="V94" i="1"/>
  <c r="F94" i="1"/>
  <c r="V102" i="1"/>
  <c r="F102" i="1"/>
  <c r="V122" i="1"/>
  <c r="F122" i="1"/>
  <c r="V134" i="1"/>
  <c r="F134" i="1"/>
  <c r="U30" i="1"/>
  <c r="U34" i="1"/>
  <c r="T77" i="1"/>
  <c r="V80" i="1"/>
  <c r="L82" i="1"/>
  <c r="T82" i="1" s="1"/>
  <c r="K82" i="1"/>
  <c r="J82" i="1"/>
  <c r="S85" i="1"/>
  <c r="G85" i="1"/>
  <c r="V111" i="1"/>
  <c r="F111" i="1"/>
  <c r="V118" i="1"/>
  <c r="F118" i="1"/>
  <c r="J24" i="1"/>
  <c r="J28" i="1"/>
  <c r="V30" i="1"/>
  <c r="J32" i="1"/>
  <c r="J36" i="1"/>
  <c r="J40" i="1"/>
  <c r="J44" i="1"/>
  <c r="J48" i="1"/>
  <c r="J52" i="1"/>
  <c r="J56" i="1"/>
  <c r="J60" i="1"/>
  <c r="J64" i="1"/>
  <c r="V66" i="1"/>
  <c r="J68" i="1"/>
  <c r="J72" i="1"/>
  <c r="V73" i="1"/>
  <c r="F75" i="1"/>
  <c r="P75" i="1"/>
  <c r="U77" i="1"/>
  <c r="L78" i="1"/>
  <c r="K78" i="1"/>
  <c r="J78" i="1"/>
  <c r="V90" i="1"/>
  <c r="F90" i="1"/>
  <c r="W99" i="1"/>
  <c r="T99" i="1"/>
  <c r="Y99" i="1"/>
  <c r="V106" i="1"/>
  <c r="F106" i="1"/>
  <c r="V107" i="1"/>
  <c r="F107" i="1"/>
  <c r="V110" i="1"/>
  <c r="F110" i="1"/>
  <c r="V119" i="1"/>
  <c r="F119" i="1"/>
  <c r="F138" i="1"/>
  <c r="K24" i="1"/>
  <c r="K28" i="1"/>
  <c r="K32" i="1"/>
  <c r="K36" i="1"/>
  <c r="K40" i="1"/>
  <c r="K44" i="1"/>
  <c r="K48" i="1"/>
  <c r="K52" i="1"/>
  <c r="K56" i="1"/>
  <c r="K60" i="1"/>
  <c r="K64" i="1"/>
  <c r="K68" i="1"/>
  <c r="K72" i="1"/>
  <c r="P79" i="1"/>
  <c r="V87" i="1"/>
  <c r="F87" i="1"/>
  <c r="V99" i="1"/>
  <c r="F99" i="1"/>
  <c r="J74" i="1"/>
  <c r="W77" i="1"/>
  <c r="U78" i="1"/>
  <c r="D78" i="1"/>
  <c r="S81" i="1"/>
  <c r="G81" i="1"/>
  <c r="V86" i="1"/>
  <c r="F86" i="1"/>
  <c r="G82" i="1"/>
  <c r="G86" i="1"/>
  <c r="G90" i="1"/>
  <c r="G94" i="1"/>
  <c r="G98" i="1"/>
  <c r="G102" i="1"/>
  <c r="U105" i="1"/>
  <c r="G106" i="1"/>
  <c r="G110" i="1"/>
  <c r="L136" i="1"/>
  <c r="V136" i="1" s="1"/>
  <c r="L139" i="1"/>
  <c r="T139" i="1" s="1"/>
  <c r="K139" i="1"/>
  <c r="V150" i="1"/>
  <c r="F150" i="1"/>
  <c r="V176" i="1"/>
  <c r="F176" i="1"/>
  <c r="F195" i="1"/>
  <c r="F136" i="1"/>
  <c r="J138" i="1"/>
  <c r="K138" i="1"/>
  <c r="F144" i="1"/>
  <c r="L144" i="1"/>
  <c r="T144" i="1" s="1"/>
  <c r="K144" i="1"/>
  <c r="V148" i="1"/>
  <c r="F148" i="1"/>
  <c r="V163" i="1"/>
  <c r="F163" i="1"/>
  <c r="V164" i="1"/>
  <c r="F164" i="1"/>
  <c r="V166" i="1"/>
  <c r="F166" i="1"/>
  <c r="V175" i="1"/>
  <c r="F175" i="1"/>
  <c r="K83" i="1"/>
  <c r="K87" i="1"/>
  <c r="G89" i="1"/>
  <c r="K91" i="1"/>
  <c r="K95" i="1"/>
  <c r="G97" i="1"/>
  <c r="K99" i="1"/>
  <c r="G101" i="1"/>
  <c r="K103" i="1"/>
  <c r="G105" i="1"/>
  <c r="K107" i="1"/>
  <c r="K111" i="1"/>
  <c r="G113" i="1"/>
  <c r="K115" i="1"/>
  <c r="G117" i="1"/>
  <c r="K119" i="1"/>
  <c r="G121" i="1"/>
  <c r="K123" i="1"/>
  <c r="G125" i="1"/>
  <c r="G129" i="1"/>
  <c r="G133" i="1"/>
  <c r="T137" i="1"/>
  <c r="P138" i="1"/>
  <c r="D139" i="1"/>
  <c r="U139" i="1"/>
  <c r="F140" i="1"/>
  <c r="F142" i="1"/>
  <c r="L143" i="1"/>
  <c r="U143" i="1" s="1"/>
  <c r="K143" i="1"/>
  <c r="J143" i="1"/>
  <c r="V147" i="1"/>
  <c r="F147" i="1"/>
  <c r="F80" i="1"/>
  <c r="F84" i="1"/>
  <c r="J86" i="1"/>
  <c r="F88" i="1"/>
  <c r="J90" i="1"/>
  <c r="F92" i="1"/>
  <c r="J94" i="1"/>
  <c r="F96" i="1"/>
  <c r="J98" i="1"/>
  <c r="F100" i="1"/>
  <c r="J102" i="1"/>
  <c r="F104" i="1"/>
  <c r="J106" i="1"/>
  <c r="F108" i="1"/>
  <c r="J110" i="1"/>
  <c r="F112" i="1"/>
  <c r="J114" i="1"/>
  <c r="F116" i="1"/>
  <c r="F120" i="1"/>
  <c r="F124" i="1"/>
  <c r="J126" i="1"/>
  <c r="F128" i="1"/>
  <c r="J130" i="1"/>
  <c r="F132" i="1"/>
  <c r="J134" i="1"/>
  <c r="D135" i="1"/>
  <c r="P136" i="1"/>
  <c r="G138" i="1"/>
  <c r="P139" i="1"/>
  <c r="G142" i="1"/>
  <c r="V145" i="1"/>
  <c r="V151" i="1"/>
  <c r="F151" i="1"/>
  <c r="V152" i="1"/>
  <c r="F152" i="1"/>
  <c r="V154" i="1"/>
  <c r="F154" i="1"/>
  <c r="V158" i="1"/>
  <c r="F158" i="1"/>
  <c r="V172" i="1"/>
  <c r="F172" i="1"/>
  <c r="K86" i="1"/>
  <c r="K90" i="1"/>
  <c r="K94" i="1"/>
  <c r="K98" i="1"/>
  <c r="K102" i="1"/>
  <c r="K106" i="1"/>
  <c r="K110" i="1"/>
  <c r="K114" i="1"/>
  <c r="K118" i="1"/>
  <c r="K122" i="1"/>
  <c r="K126" i="1"/>
  <c r="K130" i="1"/>
  <c r="K134" i="1"/>
  <c r="F139" i="1"/>
  <c r="P144" i="1"/>
  <c r="V171" i="1"/>
  <c r="F171" i="1"/>
  <c r="V184" i="1"/>
  <c r="F184" i="1"/>
  <c r="V188" i="1"/>
  <c r="F188" i="1"/>
  <c r="J77" i="1"/>
  <c r="J81" i="1"/>
  <c r="D82" i="1"/>
  <c r="J85" i="1"/>
  <c r="D86" i="1"/>
  <c r="D90" i="1"/>
  <c r="D94" i="1"/>
  <c r="J97" i="1"/>
  <c r="J101" i="1"/>
  <c r="D102" i="1"/>
  <c r="J105" i="1"/>
  <c r="D106" i="1"/>
  <c r="D110" i="1"/>
  <c r="D118" i="1"/>
  <c r="D126" i="1"/>
  <c r="D130" i="1"/>
  <c r="D134" i="1"/>
  <c r="G139" i="1"/>
  <c r="G141" i="1"/>
  <c r="S141" i="1"/>
  <c r="S143" i="1"/>
  <c r="G143" i="1"/>
  <c r="V156" i="1"/>
  <c r="F156" i="1"/>
  <c r="V192" i="1"/>
  <c r="F192" i="1"/>
  <c r="J136" i="1"/>
  <c r="L138" i="1"/>
  <c r="T138" i="1" s="1"/>
  <c r="V155" i="1"/>
  <c r="F155" i="1"/>
  <c r="F162" i="1"/>
  <c r="V167" i="1"/>
  <c r="F167" i="1"/>
  <c r="V168" i="1"/>
  <c r="F168" i="1"/>
  <c r="V179" i="1"/>
  <c r="F179" i="1"/>
  <c r="V180" i="1"/>
  <c r="F180" i="1"/>
  <c r="V183" i="1"/>
  <c r="F183" i="1"/>
  <c r="V187" i="1"/>
  <c r="F187" i="1"/>
  <c r="V191" i="1"/>
  <c r="F191" i="1"/>
  <c r="V159" i="1"/>
  <c r="F159" i="1"/>
  <c r="V160" i="1"/>
  <c r="F160" i="1"/>
  <c r="V170" i="1"/>
  <c r="F170" i="1"/>
  <c r="K142" i="1"/>
  <c r="K150" i="1"/>
  <c r="S150" i="1"/>
  <c r="U151" i="1"/>
  <c r="K154" i="1"/>
  <c r="S154" i="1"/>
  <c r="U155" i="1"/>
  <c r="K158" i="1"/>
  <c r="S158" i="1"/>
  <c r="U159" i="1"/>
  <c r="K162" i="1"/>
  <c r="S162" i="1"/>
  <c r="U163" i="1"/>
  <c r="K166" i="1"/>
  <c r="S166" i="1"/>
  <c r="U167" i="1"/>
  <c r="K170" i="1"/>
  <c r="S170" i="1"/>
  <c r="K174" i="1"/>
  <c r="S174" i="1"/>
  <c r="U175" i="1"/>
  <c r="K178" i="1"/>
  <c r="S178" i="1"/>
  <c r="U179" i="1"/>
  <c r="S182" i="1"/>
  <c r="U183" i="1"/>
  <c r="U187" i="1"/>
  <c r="S190" i="1"/>
  <c r="F201" i="1"/>
  <c r="S204" i="1"/>
  <c r="G204" i="1"/>
  <c r="V225" i="1"/>
  <c r="F225" i="1"/>
  <c r="F233" i="1"/>
  <c r="V244" i="1"/>
  <c r="F244" i="1"/>
  <c r="V249" i="1"/>
  <c r="F249" i="1"/>
  <c r="V250" i="1"/>
  <c r="F250" i="1"/>
  <c r="V265" i="1"/>
  <c r="F265" i="1"/>
  <c r="T158" i="1"/>
  <c r="V198" i="1"/>
  <c r="F198" i="1"/>
  <c r="T200" i="1"/>
  <c r="V209" i="1"/>
  <c r="F209" i="1"/>
  <c r="V210" i="1"/>
  <c r="F210" i="1"/>
  <c r="F212" i="1"/>
  <c r="V217" i="1"/>
  <c r="F217" i="1"/>
  <c r="V218" i="1"/>
  <c r="F218" i="1"/>
  <c r="V252" i="1"/>
  <c r="F252" i="1"/>
  <c r="V257" i="1"/>
  <c r="F257" i="1"/>
  <c r="S145" i="1"/>
  <c r="G147" i="1"/>
  <c r="S149" i="1"/>
  <c r="G151" i="1"/>
  <c r="S153" i="1"/>
  <c r="G155" i="1"/>
  <c r="S157" i="1"/>
  <c r="S161" i="1"/>
  <c r="G163" i="1"/>
  <c r="S165" i="1"/>
  <c r="S169" i="1"/>
  <c r="G171" i="1"/>
  <c r="S173" i="1"/>
  <c r="G175" i="1"/>
  <c r="S177" i="1"/>
  <c r="G179" i="1"/>
  <c r="S181" i="1"/>
  <c r="G183" i="1"/>
  <c r="S185" i="1"/>
  <c r="G187" i="1"/>
  <c r="G191" i="1"/>
  <c r="G195" i="1"/>
  <c r="P195" i="1"/>
  <c r="L196" i="1"/>
  <c r="V196" i="1" s="1"/>
  <c r="P198" i="1"/>
  <c r="V199" i="1"/>
  <c r="V216" i="1"/>
  <c r="F216" i="1"/>
  <c r="V220" i="1"/>
  <c r="F220" i="1"/>
  <c r="V230" i="1"/>
  <c r="F230" i="1"/>
  <c r="V240" i="1"/>
  <c r="F240" i="1"/>
  <c r="V246" i="1"/>
  <c r="F246" i="1"/>
  <c r="T157" i="1"/>
  <c r="T161" i="1"/>
  <c r="T165" i="1"/>
  <c r="T173" i="1"/>
  <c r="T177" i="1"/>
  <c r="J192" i="1"/>
  <c r="G199" i="1"/>
  <c r="S199" i="1"/>
  <c r="L201" i="1"/>
  <c r="T201" i="1" s="1"/>
  <c r="K201" i="1"/>
  <c r="V229" i="1"/>
  <c r="F229" i="1"/>
  <c r="V232" i="1"/>
  <c r="F232" i="1"/>
  <c r="V237" i="1"/>
  <c r="F237" i="1"/>
  <c r="V238" i="1"/>
  <c r="F238" i="1"/>
  <c r="V245" i="1"/>
  <c r="F245" i="1"/>
  <c r="V248" i="1"/>
  <c r="F248" i="1"/>
  <c r="F254" i="1"/>
  <c r="K148" i="1"/>
  <c r="K152" i="1"/>
  <c r="K156" i="1"/>
  <c r="W158" i="1"/>
  <c r="K160" i="1"/>
  <c r="U161" i="1"/>
  <c r="K164" i="1"/>
  <c r="K168" i="1"/>
  <c r="K172" i="1"/>
  <c r="K176" i="1"/>
  <c r="K180" i="1"/>
  <c r="K184" i="1"/>
  <c r="K188" i="1"/>
  <c r="K192" i="1"/>
  <c r="S200" i="1"/>
  <c r="G200" i="1"/>
  <c r="K200" i="1"/>
  <c r="J200" i="1"/>
  <c r="S201" i="1"/>
  <c r="G201" i="1"/>
  <c r="F204" i="1"/>
  <c r="V214" i="1"/>
  <c r="F214" i="1"/>
  <c r="V253" i="1"/>
  <c r="F253" i="1"/>
  <c r="V256" i="1"/>
  <c r="F256" i="1"/>
  <c r="F262" i="1"/>
  <c r="J147" i="1"/>
  <c r="J151" i="1"/>
  <c r="J155" i="1"/>
  <c r="J163" i="1"/>
  <c r="J171" i="1"/>
  <c r="J175" i="1"/>
  <c r="J179" i="1"/>
  <c r="J183" i="1"/>
  <c r="D184" i="1"/>
  <c r="J187" i="1"/>
  <c r="D188" i="1"/>
  <c r="J191" i="1"/>
  <c r="J195" i="1"/>
  <c r="P196" i="1"/>
  <c r="V202" i="1"/>
  <c r="F202" i="1"/>
  <c r="V206" i="1"/>
  <c r="F206" i="1"/>
  <c r="V208" i="1"/>
  <c r="F208" i="1"/>
  <c r="V213" i="1"/>
  <c r="F213" i="1"/>
  <c r="V222" i="1"/>
  <c r="F222" i="1"/>
  <c r="V224" i="1"/>
  <c r="F224" i="1"/>
  <c r="K147" i="1"/>
  <c r="K151" i="1"/>
  <c r="K155" i="1"/>
  <c r="K159" i="1"/>
  <c r="K163" i="1"/>
  <c r="K167" i="1"/>
  <c r="K171" i="1"/>
  <c r="K175" i="1"/>
  <c r="K179" i="1"/>
  <c r="K183" i="1"/>
  <c r="K187" i="1"/>
  <c r="K191" i="1"/>
  <c r="L195" i="1"/>
  <c r="V195" i="1" s="1"/>
  <c r="G196" i="1"/>
  <c r="K198" i="1"/>
  <c r="P200" i="1"/>
  <c r="P201" i="1"/>
  <c r="P202" i="1"/>
  <c r="V221" i="1"/>
  <c r="F221" i="1"/>
  <c r="V226" i="1"/>
  <c r="F226" i="1"/>
  <c r="V228" i="1"/>
  <c r="F228" i="1"/>
  <c r="V236" i="1"/>
  <c r="F236" i="1"/>
  <c r="W258" i="1"/>
  <c r="T258" i="1"/>
  <c r="Y258" i="1"/>
  <c r="V261" i="1"/>
  <c r="F261" i="1"/>
  <c r="G203" i="1"/>
  <c r="S203" i="1"/>
  <c r="S205" i="1"/>
  <c r="G205" i="1"/>
  <c r="V234" i="1"/>
  <c r="F234" i="1"/>
  <c r="V241" i="1"/>
  <c r="F241" i="1"/>
  <c r="V242" i="1"/>
  <c r="F242" i="1"/>
  <c r="V258" i="1"/>
  <c r="F258" i="1"/>
  <c r="V284" i="1"/>
  <c r="F284" i="1"/>
  <c r="V296" i="1"/>
  <c r="F296" i="1"/>
  <c r="V298" i="1"/>
  <c r="F298" i="1"/>
  <c r="V300" i="1"/>
  <c r="F300" i="1"/>
  <c r="V332" i="1"/>
  <c r="F332" i="1"/>
  <c r="S207" i="1"/>
  <c r="G209" i="1"/>
  <c r="S211" i="1"/>
  <c r="G213" i="1"/>
  <c r="S215" i="1"/>
  <c r="S219" i="1"/>
  <c r="G221" i="1"/>
  <c r="S223" i="1"/>
  <c r="G225" i="1"/>
  <c r="S227" i="1"/>
  <c r="G229" i="1"/>
  <c r="S231" i="1"/>
  <c r="G233" i="1"/>
  <c r="S235" i="1"/>
  <c r="G237" i="1"/>
  <c r="S239" i="1"/>
  <c r="S243" i="1"/>
  <c r="G245" i="1"/>
  <c r="S247" i="1"/>
  <c r="G249" i="1"/>
  <c r="S251" i="1"/>
  <c r="G253" i="1"/>
  <c r="S255" i="1"/>
  <c r="G257" i="1"/>
  <c r="G261" i="1"/>
  <c r="D268" i="1"/>
  <c r="V268" i="1"/>
  <c r="F268" i="1"/>
  <c r="V278" i="1"/>
  <c r="F278" i="1"/>
  <c r="V286" i="1"/>
  <c r="F286" i="1"/>
  <c r="V302" i="1"/>
  <c r="F302" i="1"/>
  <c r="V310" i="1"/>
  <c r="F310" i="1"/>
  <c r="V312" i="1"/>
  <c r="F312" i="1"/>
  <c r="J206" i="1"/>
  <c r="T215" i="1"/>
  <c r="T219" i="1"/>
  <c r="T235" i="1"/>
  <c r="T239" i="1"/>
  <c r="T247" i="1"/>
  <c r="T255" i="1"/>
  <c r="T263" i="1"/>
  <c r="V276" i="1"/>
  <c r="F276" i="1"/>
  <c r="V280" i="1"/>
  <c r="F280" i="1"/>
  <c r="V282" i="1"/>
  <c r="F282" i="1"/>
  <c r="V308" i="1"/>
  <c r="F308" i="1"/>
  <c r="V314" i="1"/>
  <c r="F314" i="1"/>
  <c r="V330" i="1"/>
  <c r="F330" i="1"/>
  <c r="K206" i="1"/>
  <c r="G208" i="1"/>
  <c r="K210" i="1"/>
  <c r="G212" i="1"/>
  <c r="K214" i="1"/>
  <c r="G216" i="1"/>
  <c r="K218" i="1"/>
  <c r="K222" i="1"/>
  <c r="G224" i="1"/>
  <c r="K226" i="1"/>
  <c r="G228" i="1"/>
  <c r="K230" i="1"/>
  <c r="G232" i="1"/>
  <c r="K234" i="1"/>
  <c r="G236" i="1"/>
  <c r="K238" i="1"/>
  <c r="G240" i="1"/>
  <c r="K242" i="1"/>
  <c r="G244" i="1"/>
  <c r="K246" i="1"/>
  <c r="G248" i="1"/>
  <c r="K250" i="1"/>
  <c r="G252" i="1"/>
  <c r="K254" i="1"/>
  <c r="G256" i="1"/>
  <c r="K258" i="1"/>
  <c r="G260" i="1"/>
  <c r="K262" i="1"/>
  <c r="F316" i="1"/>
  <c r="F323" i="1"/>
  <c r="V326" i="1"/>
  <c r="F326" i="1"/>
  <c r="V327" i="1"/>
  <c r="V335" i="1"/>
  <c r="F335" i="1"/>
  <c r="V336" i="1"/>
  <c r="F336" i="1"/>
  <c r="J205" i="1"/>
  <c r="J209" i="1"/>
  <c r="J213" i="1"/>
  <c r="J221" i="1"/>
  <c r="J225" i="1"/>
  <c r="J229" i="1"/>
  <c r="J233" i="1"/>
  <c r="J237" i="1"/>
  <c r="J245" i="1"/>
  <c r="J249" i="1"/>
  <c r="J253" i="1"/>
  <c r="J257" i="1"/>
  <c r="J261" i="1"/>
  <c r="D262" i="1"/>
  <c r="F271" i="1"/>
  <c r="V274" i="1"/>
  <c r="F274" i="1"/>
  <c r="V306" i="1"/>
  <c r="F306" i="1"/>
  <c r="V324" i="1"/>
  <c r="F324" i="1"/>
  <c r="V328" i="1"/>
  <c r="F328" i="1"/>
  <c r="V329" i="1"/>
  <c r="F329" i="1"/>
  <c r="V334" i="1"/>
  <c r="F334" i="1"/>
  <c r="K205" i="1"/>
  <c r="K209" i="1"/>
  <c r="K213" i="1"/>
  <c r="K217" i="1"/>
  <c r="K221" i="1"/>
  <c r="K225" i="1"/>
  <c r="K229" i="1"/>
  <c r="K233" i="1"/>
  <c r="K237" i="1"/>
  <c r="K241" i="1"/>
  <c r="K245" i="1"/>
  <c r="K249" i="1"/>
  <c r="K253" i="1"/>
  <c r="K257" i="1"/>
  <c r="K261" i="1"/>
  <c r="K265" i="1"/>
  <c r="F269" i="1"/>
  <c r="V272" i="1"/>
  <c r="F272" i="1"/>
  <c r="V290" i="1"/>
  <c r="F290" i="1"/>
  <c r="V294" i="1"/>
  <c r="F294" i="1"/>
  <c r="V318" i="1"/>
  <c r="F318" i="1"/>
  <c r="V319" i="1"/>
  <c r="F319" i="1"/>
  <c r="V333" i="1"/>
  <c r="F333" i="1"/>
  <c r="J204" i="1"/>
  <c r="J208" i="1"/>
  <c r="J212" i="1"/>
  <c r="J216" i="1"/>
  <c r="J224" i="1"/>
  <c r="D225" i="1"/>
  <c r="J228" i="1"/>
  <c r="J232" i="1"/>
  <c r="J236" i="1"/>
  <c r="J240" i="1"/>
  <c r="D241" i="1"/>
  <c r="J244" i="1"/>
  <c r="D245" i="1"/>
  <c r="J248" i="1"/>
  <c r="J252" i="1"/>
  <c r="D253" i="1"/>
  <c r="J256" i="1"/>
  <c r="J260" i="1"/>
  <c r="D261" i="1"/>
  <c r="D265" i="1"/>
  <c r="V292" i="1"/>
  <c r="F292" i="1"/>
  <c r="V320" i="1"/>
  <c r="F320" i="1"/>
  <c r="V322" i="1"/>
  <c r="F322" i="1"/>
  <c r="L267" i="1"/>
  <c r="K267" i="1"/>
  <c r="V288" i="1"/>
  <c r="F288" i="1"/>
  <c r="V304" i="1"/>
  <c r="F304" i="1"/>
  <c r="K271" i="1"/>
  <c r="S271" i="1"/>
  <c r="U272" i="1"/>
  <c r="K275" i="1"/>
  <c r="S275" i="1"/>
  <c r="U276" i="1"/>
  <c r="G277" i="1"/>
  <c r="K279" i="1"/>
  <c r="S279" i="1"/>
  <c r="K283" i="1"/>
  <c r="S283" i="1"/>
  <c r="U284" i="1"/>
  <c r="G285" i="1"/>
  <c r="K287" i="1"/>
  <c r="S287" i="1"/>
  <c r="U288" i="1"/>
  <c r="G289" i="1"/>
  <c r="W289" i="1"/>
  <c r="K291" i="1"/>
  <c r="S291" i="1"/>
  <c r="G293" i="1"/>
  <c r="K295" i="1"/>
  <c r="K299" i="1"/>
  <c r="S299" i="1"/>
  <c r="G301" i="1"/>
  <c r="K303" i="1"/>
  <c r="S303" i="1"/>
  <c r="U304" i="1"/>
  <c r="G305" i="1"/>
  <c r="K307" i="1"/>
  <c r="S307" i="1"/>
  <c r="U308" i="1"/>
  <c r="G309" i="1"/>
  <c r="K311" i="1"/>
  <c r="S311" i="1"/>
  <c r="K315" i="1"/>
  <c r="U316" i="1"/>
  <c r="K319" i="1"/>
  <c r="K323" i="1"/>
  <c r="S323" i="1"/>
  <c r="G325" i="1"/>
  <c r="K327" i="1"/>
  <c r="K331" i="1"/>
  <c r="G333" i="1"/>
  <c r="K335" i="1"/>
  <c r="J270" i="1"/>
  <c r="L271" i="1"/>
  <c r="V271" i="1" s="1"/>
  <c r="J274" i="1"/>
  <c r="L275" i="1"/>
  <c r="T275" i="1" s="1"/>
  <c r="J278" i="1"/>
  <c r="L279" i="1"/>
  <c r="V279" i="1" s="1"/>
  <c r="J282" i="1"/>
  <c r="L283" i="1"/>
  <c r="T283" i="1" s="1"/>
  <c r="L287" i="1"/>
  <c r="T287" i="1" s="1"/>
  <c r="L291" i="1"/>
  <c r="V291" i="1" s="1"/>
  <c r="J294" i="1"/>
  <c r="J298" i="1"/>
  <c r="L299" i="1"/>
  <c r="T299" i="1" s="1"/>
  <c r="J302" i="1"/>
  <c r="L303" i="1"/>
  <c r="T303" i="1" s="1"/>
  <c r="J306" i="1"/>
  <c r="L307" i="1"/>
  <c r="T307" i="1" s="1"/>
  <c r="J310" i="1"/>
  <c r="L311" i="1"/>
  <c r="T311" i="1" s="1"/>
  <c r="J314" i="1"/>
  <c r="J318" i="1"/>
  <c r="J322" i="1"/>
  <c r="L323" i="1"/>
  <c r="T323" i="1" s="1"/>
  <c r="J330" i="1"/>
  <c r="K322" i="1"/>
  <c r="S322" i="1"/>
  <c r="S326" i="1"/>
  <c r="S330" i="1"/>
  <c r="D274" i="1"/>
  <c r="F275" i="1"/>
  <c r="J277" i="1"/>
  <c r="F279" i="1"/>
  <c r="D282" i="1"/>
  <c r="F283" i="1"/>
  <c r="J285" i="1"/>
  <c r="F287" i="1"/>
  <c r="J289" i="1"/>
  <c r="F291" i="1"/>
  <c r="F295" i="1"/>
  <c r="D298" i="1"/>
  <c r="F299" i="1"/>
  <c r="F303" i="1"/>
  <c r="J305" i="1"/>
  <c r="D306" i="1"/>
  <c r="F307" i="1"/>
  <c r="J309" i="1"/>
  <c r="F311" i="1"/>
  <c r="F315" i="1"/>
  <c r="D326" i="1"/>
  <c r="F327" i="1"/>
  <c r="F331" i="1"/>
  <c r="J333" i="1"/>
  <c r="Y288" i="1"/>
  <c r="U338" i="1"/>
  <c r="K332" i="1"/>
  <c r="F273" i="1"/>
  <c r="F277" i="1"/>
  <c r="F281" i="1"/>
  <c r="F285" i="1"/>
  <c r="F289" i="1"/>
  <c r="F293" i="1"/>
  <c r="F297" i="1"/>
  <c r="F301" i="1"/>
  <c r="F305" i="1"/>
  <c r="F309" i="1"/>
  <c r="F313" i="1"/>
  <c r="F317" i="1"/>
  <c r="F337" i="1"/>
  <c r="V96" i="1" l="1"/>
  <c r="V262" i="1"/>
  <c r="V7" i="1"/>
  <c r="U84" i="1"/>
  <c r="T7" i="1"/>
  <c r="V316" i="1"/>
  <c r="T194" i="1"/>
  <c r="V140" i="1"/>
  <c r="W105" i="1"/>
  <c r="U54" i="1"/>
  <c r="Y84" i="1"/>
  <c r="W293" i="1"/>
  <c r="T190" i="1"/>
  <c r="V54" i="1"/>
  <c r="V84" i="1"/>
  <c r="T66" i="1"/>
  <c r="W69" i="1"/>
  <c r="V6" i="1"/>
  <c r="U293" i="1"/>
  <c r="V85" i="1"/>
  <c r="V293" i="1"/>
  <c r="V49" i="1"/>
  <c r="V128" i="1"/>
  <c r="V146" i="1"/>
  <c r="V120" i="1"/>
  <c r="U66" i="1"/>
  <c r="V53" i="1"/>
  <c r="V162" i="1"/>
  <c r="T54" i="1"/>
  <c r="V69" i="1"/>
  <c r="Y6" i="1"/>
  <c r="V254" i="1"/>
  <c r="W7" i="1"/>
  <c r="V182" i="1"/>
  <c r="V264" i="1"/>
  <c r="T2" i="1"/>
  <c r="Y2" i="1"/>
  <c r="V93" i="1"/>
  <c r="V100" i="1"/>
  <c r="V323" i="1"/>
  <c r="V299" i="1"/>
  <c r="V81" i="1"/>
  <c r="T81" i="1"/>
  <c r="T105" i="1"/>
  <c r="V105" i="1"/>
  <c r="V89" i="1"/>
  <c r="V144" i="1"/>
  <c r="V174" i="1"/>
  <c r="U2" i="1"/>
  <c r="V125" i="1"/>
  <c r="V101" i="1"/>
  <c r="V13" i="1"/>
  <c r="V309" i="1"/>
  <c r="V117" i="1"/>
  <c r="V109" i="1"/>
  <c r="Y67" i="1"/>
  <c r="W67" i="1"/>
  <c r="V67" i="1"/>
  <c r="U67" i="1"/>
  <c r="T67" i="1"/>
  <c r="T5" i="1"/>
  <c r="Y5" i="1"/>
  <c r="W5" i="1"/>
  <c r="V311" i="1"/>
  <c r="V82" i="1"/>
  <c r="T267" i="1"/>
  <c r="U267" i="1"/>
  <c r="V138" i="1"/>
  <c r="T78" i="1"/>
  <c r="V78" i="1"/>
  <c r="Y23" i="1"/>
  <c r="W23" i="1"/>
  <c r="T23" i="1"/>
  <c r="Y11" i="1"/>
  <c r="T11" i="1"/>
  <c r="W11" i="1"/>
  <c r="T12" i="1"/>
  <c r="W12" i="1"/>
  <c r="Y12" i="1"/>
  <c r="V17" i="1"/>
  <c r="V47" i="1"/>
  <c r="V267" i="1"/>
  <c r="V79" i="1"/>
  <c r="Y55" i="1"/>
  <c r="W55" i="1"/>
  <c r="U55" i="1"/>
  <c r="T55" i="1"/>
  <c r="V139" i="1"/>
  <c r="U12" i="1"/>
  <c r="V303" i="1"/>
  <c r="V59" i="1"/>
  <c r="V275" i="1"/>
  <c r="V201" i="1"/>
  <c r="T143" i="1"/>
  <c r="Y143" i="1"/>
  <c r="W143" i="1"/>
  <c r="V143" i="1"/>
  <c r="V5" i="1"/>
  <c r="V307" i="1"/>
  <c r="V283" i="1"/>
  <c r="Y43" i="1"/>
  <c r="W43" i="1"/>
  <c r="U43" i="1"/>
  <c r="T43" i="1"/>
  <c r="V11" i="1"/>
  <c r="V287" i="1"/>
  <c r="V23" i="1"/>
  <c r="V63" i="1"/>
  <c r="V20" i="1"/>
  <c r="U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tc={886270B1-9FEE-4E42-85BB-A68FB8FED9BF}</author>
    <author>Rafael Nicolas Fermin Cota</author>
    <author>Windows User</author>
  </authors>
  <commentList>
    <comment ref="E3" authorId="0" shapeId="0" xr:uid="{886270B1-9FEE-4E42-85BB-A68FB8FED9BF}">
      <text>
        <t xml:space="preserve">[Threaded comment]
Your version of Excel allows you to read this threaded comment; however, any edits to it will get removed if the file is opened in a newer version of Excel. Learn more: https://go.microsoft.com/fwlink/?linkid=870924
Comment:
    all these formulas correspond to #calculations
</t>
      </text>
    </comment>
    <comment ref="G49" authorId="1" shapeId="0" xr:uid="{A37A9F14-10D8-084E-A714-CD49309879C4}">
      <text>
        <r>
          <rPr>
            <sz val="9"/>
            <color rgb="FF000000"/>
            <rFont val="Tahoma"/>
            <family val="2"/>
          </rPr>
          <t xml:space="preserve">Tax Effect of R&amp;D Expensing - By expensing R&amp;D rather than capitalizing it, the firm gets a tax benefit. This is the dollar value of that tax benefit.
</t>
        </r>
      </text>
    </comment>
    <comment ref="G50" authorId="2" shapeId="0" xr:uid="{75284412-3520-FB45-902A-C2973F043F7D}">
      <text>
        <r>
          <rPr>
            <b/>
            <sz val="9"/>
            <color rgb="FF000000"/>
            <rFont val="Tahoma"/>
            <family val="2"/>
          </rPr>
          <t>Windows User:</t>
        </r>
        <r>
          <rPr>
            <sz val="9"/>
            <color rgb="FF000000"/>
            <rFont val="Tahoma"/>
            <family val="2"/>
          </rPr>
          <t xml:space="preserve">
</t>
        </r>
        <r>
          <rPr>
            <sz val="9"/>
            <color rgb="FF000000"/>
            <rFont val="Tahoma"/>
            <family val="2"/>
          </rPr>
          <t>A positive number indicates an increase in operating income (add to reported EBIT)</t>
        </r>
      </text>
    </comment>
    <comment ref="G53" authorId="1" shapeId="0" xr:uid="{15B205D7-50D2-D84F-9ABC-A4488FC9F7FD}">
      <text>
        <r>
          <rPr>
            <sz val="9"/>
            <color rgb="FF000000"/>
            <rFont val="Tahoma"/>
            <family val="2"/>
          </rPr>
          <t>If you want to capitalize R&amp;D, you have to input the numbers into the Financials worksheet</t>
        </r>
      </text>
    </comment>
    <comment ref="G54" authorId="1" shapeId="0" xr:uid="{02D5BF88-A3DA-5F41-93A6-79B29E39D023}">
      <text>
        <r>
          <rPr>
            <b/>
            <sz val="9"/>
            <color rgb="FF000000"/>
            <rFont val="Geneva"/>
            <family val="2"/>
          </rPr>
          <t>Rafael Nicolas Fermin Cota:</t>
        </r>
        <r>
          <rPr>
            <sz val="9"/>
            <color rgb="FF000000"/>
            <rFont val="Geneva"/>
            <family val="2"/>
          </rPr>
          <t xml:space="preserve">
</t>
        </r>
        <r>
          <rPr>
            <sz val="9"/>
            <color rgb="FF000000"/>
            <rFont val="Geneva"/>
            <family val="2"/>
          </rPr>
          <t>Over how many years do you want to amortize R&amp;D expenses</t>
        </r>
      </text>
    </comment>
    <comment ref="G55" authorId="1" shapeId="0" xr:uid="{39F3FCEA-5812-3740-8BF6-380EFA0D0D81}">
      <text>
        <r>
          <rPr>
            <b/>
            <sz val="9"/>
            <color rgb="FF000000"/>
            <rFont val="Geneva"/>
            <family val="2"/>
          </rPr>
          <t>Rafael Nicolas Fermin Cota:</t>
        </r>
        <r>
          <rPr>
            <sz val="9"/>
            <color rgb="FF000000"/>
            <rFont val="Geneva"/>
            <family val="2"/>
          </rPr>
          <t xml:space="preserve">
</t>
        </r>
        <r>
          <rPr>
            <sz val="9"/>
            <color rgb="FF000000"/>
            <rFont val="Geneva"/>
            <family val="2"/>
          </rPr>
          <t>This section converts R&amp;D expenses from operating to capital expenses. It makes the appropriate adjustments to operating income, net income, the book value of assets and the book value of equity.</t>
        </r>
      </text>
    </comment>
  </commentList>
</comments>
</file>

<file path=xl/sharedStrings.xml><?xml version="1.0" encoding="utf-8"?>
<sst xmlns="http://schemas.openxmlformats.org/spreadsheetml/2006/main" count="5327" uniqueCount="1954">
  <si>
    <t>Company Name</t>
  </si>
  <si>
    <t>Exchange:Ticker</t>
  </si>
  <si>
    <t>EBITDA margin</t>
  </si>
  <si>
    <t>Operating Margin</t>
  </si>
  <si>
    <t>Effective Tax Rate</t>
  </si>
  <si>
    <t>ROIC</t>
  </si>
  <si>
    <t>R&amp;D adjusted ROE</t>
  </si>
  <si>
    <t>Growth in revenues - Last 10 years</t>
  </si>
  <si>
    <t>Growth in EBITDA - Last 10 years</t>
  </si>
  <si>
    <t>Debt Ratio (Book)</t>
  </si>
  <si>
    <t>Debt Ratio (Market)</t>
  </si>
  <si>
    <t>Enterprise Value</t>
  </si>
  <si>
    <t>Invested Capital including capitalized R&amp;D</t>
  </si>
  <si>
    <t>Adjusted Net Income</t>
  </si>
  <si>
    <t>Adjusted EBIT</t>
  </si>
  <si>
    <t>Total Debt including leases</t>
  </si>
  <si>
    <t>PE</t>
  </si>
  <si>
    <t>Non-cash PE</t>
  </si>
  <si>
    <t>R&amp;D adjusted PE</t>
  </si>
  <si>
    <t>EV/Sales</t>
  </si>
  <si>
    <t>EV/EBIT</t>
  </si>
  <si>
    <t>EV/Invested Capital</t>
  </si>
  <si>
    <t>EV/EBITDA</t>
  </si>
  <si>
    <t>Capitalized R&amp;D</t>
  </si>
  <si>
    <t>EV/EBITDAR&amp;D</t>
  </si>
  <si>
    <t>Turnover Ratio</t>
  </si>
  <si>
    <t>Only +Taxable Income</t>
  </si>
  <si>
    <t>Missing Taxable Income</t>
  </si>
  <si>
    <t>Only +'ve Taxes</t>
  </si>
  <si>
    <t>Only +ve Net Income</t>
  </si>
  <si>
    <t>Only +'ve Mkt Cap</t>
  </si>
  <si>
    <t>Capitalized leases</t>
  </si>
  <si>
    <t>Industry Classifications</t>
  </si>
  <si>
    <t>Company Type</t>
  </si>
  <si>
    <t>Equity Security Type [Primary Listing]</t>
  </si>
  <si>
    <t>Market Capitalization [Latest] ($USDmm, Historical rate)</t>
  </si>
  <si>
    <t>Institutions - % Owned [Latest] (%)</t>
  </si>
  <si>
    <t>1 Year Beta R-Squared [Latest]</t>
  </si>
  <si>
    <t>2 Year Beta R-Squared [Latest]</t>
  </si>
  <si>
    <t>5 Year Beta R-Squared [Latest]</t>
  </si>
  <si>
    <t>1 Year Beta [Latest]</t>
  </si>
  <si>
    <t>2 Year Beta [Latest]</t>
  </si>
  <si>
    <t>5 Year Beta [Latest]</t>
  </si>
  <si>
    <t>Shares Outstanding [Latest] (mm)</t>
  </si>
  <si>
    <t>Daily Volume (Average - 1 Years) [Latest] (mm)</t>
  </si>
  <si>
    <t>Est. Annual EPS Growth - 2 Yr % - Capital IQ [Latest] (%)</t>
  </si>
  <si>
    <t>LT EPS Growth Rate - Capital IQ [Latest] (%)</t>
  </si>
  <si>
    <t>EPS - Std Dev - Capital IQ [NTM] ($USD, Historical rate)</t>
  </si>
  <si>
    <t>EPS - Capital IQ [NTM] ($USD, Historical rate)</t>
  </si>
  <si>
    <t>Net Income, 10 Yr CAGR % [LTM] (%)</t>
  </si>
  <si>
    <t>EBIT, 10 Yr CAGR % [LTM] (%)</t>
  </si>
  <si>
    <t>EBITDA, 10 Yr CAGR % [LTM] (%)</t>
  </si>
  <si>
    <t>Total Revenues, 10 Yr CAGR % [LTM] (%)</t>
  </si>
  <si>
    <t>Net Income, 5 Yr CAGR % [LTM] (%)</t>
  </si>
  <si>
    <t>EBIT, 5 Yr CAGR % [LTM] (%)</t>
  </si>
  <si>
    <t>EBITDA, 5 Yr CAGR % [LTM] (%)</t>
  </si>
  <si>
    <t>Total Revenues, 5 Yr CAGR % [LTM] (%)</t>
  </si>
  <si>
    <t>Net Income, 3 Yr CAGR % [LTM] (%)</t>
  </si>
  <si>
    <t>EBIT, 3 Yr CAGR % [LTM] (%)</t>
  </si>
  <si>
    <t>EBITDA, 3 Yr CAGR % [LTM] (%)</t>
  </si>
  <si>
    <t>Total Revenues, 3 Yr CAGR % [LTM] (%)</t>
  </si>
  <si>
    <t>Net Income, 1 Yr Growth % [LTM] (%)</t>
  </si>
  <si>
    <t>EBIT, 1 Yr Growth % [LTM] (%)</t>
  </si>
  <si>
    <t>Corporations - % Owned [Latest] (%)</t>
  </si>
  <si>
    <t>Individuals/Insiders - % Owned [Latest] (%)</t>
  </si>
  <si>
    <t>CEO - % Owned [Latest] (%)</t>
  </si>
  <si>
    <t>Primary Industry</t>
  </si>
  <si>
    <t>Short Business Description</t>
  </si>
  <si>
    <t>Primary Sector</t>
  </si>
  <si>
    <t>Year Founded</t>
  </si>
  <si>
    <t>Total Enterprise Value [Latest] ($USDmm, Historical rate)</t>
  </si>
  <si>
    <t>Total Revenue [LTM] ($USDmm, Historical rate)</t>
  </si>
  <si>
    <t>EBITDA [LTM] ($USDmm, Historical rate)</t>
  </si>
  <si>
    <t>EBIT [LTM] ($USDmm, Historical rate)</t>
  </si>
  <si>
    <t>Net Income [LTM] ($USDmm, Historical rate)</t>
  </si>
  <si>
    <t>Cash And Equivalents [Latest Quarter] ($USDmm, Historical rate)</t>
  </si>
  <si>
    <t>Net Property, Plant &amp; Equipment [Latest Quarter] ($USDmm, Historical rate)</t>
  </si>
  <si>
    <t>Total Assets [Latest Quarter] ($USDmm, Historical rate)</t>
  </si>
  <si>
    <t>Total Debt [Latest Quarter] ($USDmm, Historical rate)</t>
  </si>
  <si>
    <t>Total Equity [Latest Quarter] ($USDmm, Historical rate)</t>
  </si>
  <si>
    <t>Capital Expenditure [LTM] ($USDmm, Historical rate)</t>
  </si>
  <si>
    <t>Dividends per share [LTM] ($USD, Historical rate)</t>
  </si>
  <si>
    <t>SG&amp;A Exp., Total [LTM] ($USDmm, Historical rate)</t>
  </si>
  <si>
    <t>Stock-Based Compensation [LTM] ($USDmm, Historical rate)</t>
  </si>
  <si>
    <t>R&amp;D Expense [LTM] ($USDmm, Historical rate)</t>
  </si>
  <si>
    <t>R&amp;D Expense [LTM - 1] ($USDmm, Historical rate)</t>
  </si>
  <si>
    <t>R&amp;D Expense [LTM - 2] ($USDmm, Historical rate)</t>
  </si>
  <si>
    <t>R&amp;D Expense [LTM - 3] ($USDmm, Historical rate)</t>
  </si>
  <si>
    <t>R&amp;D Expense [LTM - 4] ($USDmm, Historical rate)</t>
  </si>
  <si>
    <t>R&amp;D Expense [LTM - 5] ($USDmm, Historical rate)</t>
  </si>
  <si>
    <t>Depreciation &amp; Amort., Total [LTM] ($USDmm, Historical rate)</t>
  </si>
  <si>
    <t>Operating Income [LTM] ($USDmm, Historical rate)</t>
  </si>
  <si>
    <t>Interest Expense [LTM] ($USDmm, Historical rate)</t>
  </si>
  <si>
    <t>Interest and Invest. Income [LTM] ($USDmm, Historical rate)</t>
  </si>
  <si>
    <t>Impairment of Goodwill [LTM] ($USDmm, Historical rate)</t>
  </si>
  <si>
    <t>EBT Incl Unusual Items [LTM] ($USDmm, Historical rate)</t>
  </si>
  <si>
    <t>Income Tax Expense [LTM] ($USDmm, Historical rate)</t>
  </si>
  <si>
    <t>Pref. Dividends and Other Adj. [LTM] ($USDmm, Historical rate)</t>
  </si>
  <si>
    <t>Basic EPS [LTM] ($USD, Historical rate)</t>
  </si>
  <si>
    <t>Basic EPS Excl. Extra Items [LTM] ($USD, Historical rate)</t>
  </si>
  <si>
    <t>Normalized Basic EPS [LTM] ($USD, Historical rate)</t>
  </si>
  <si>
    <t>Diluted EPS Incl. Extra Items [LTM] ($USD, Historical rate)</t>
  </si>
  <si>
    <t>Diluted EPS Excl. Extra Items [LTM] ($USD, Historical rate)</t>
  </si>
  <si>
    <t>Effective Tax Rate [LTM] (%)</t>
  </si>
  <si>
    <t>Accounts Receivable [Latest Quarter] ($USDmm, Historical rate)</t>
  </si>
  <si>
    <t>Inventory [Latest Quarter] ($USDmm, Historical rate)</t>
  </si>
  <si>
    <t>Other Current Assets, Total [Latest Quarter] ($USDmm, Historical rate)</t>
  </si>
  <si>
    <t>Gross Property, Plant &amp; Equipment [Latest Quarter] ($USDmm, Historical rate)</t>
  </si>
  <si>
    <t>Accumulated Depreciation [Latest Quarter] ($USDmm, Historical rate)</t>
  </si>
  <si>
    <t>Goodwill [Latest Quarter] ($USDmm, Historical rate)</t>
  </si>
  <si>
    <t>Accounts Payable [Latest Quarter] ($USDmm, Historical rate)</t>
  </si>
  <si>
    <t>Total Short-Term Borrowings [Latest Quarter] ($USDmm, Historical rate)</t>
  </si>
  <si>
    <t>Other Current Liabilities [Latest Quarter] ($USDmm, Historical rate)</t>
  </si>
  <si>
    <t>Long-Term Debt [Latest Quarter] ($USDmm, Historical rate)</t>
  </si>
  <si>
    <t>Minority Interest [Latest Quarter] ($USDmm, Historical rate)</t>
  </si>
  <si>
    <t>Total Pref. Equity [Latest Quarter] ($USDmm, Historical rate)</t>
  </si>
  <si>
    <t>EBITDA, 1 Yr Growth % [LTM] (%)</t>
  </si>
  <si>
    <t>Total Revenues, 1 Yr Growth % [LTM] (%)</t>
  </si>
  <si>
    <t>Operating Lease Commitment Due, After 5 Yrs [Latest Annual] ($USDmm, Historical rate)</t>
  </si>
  <si>
    <t>Operating Lease Commitment Due +5 [Latest Annual] ($USDmm, Historical rate)</t>
  </si>
  <si>
    <t>Operating Lease Commitment Due +4 [Latest Annual] ($USDmm, Historical rate)</t>
  </si>
  <si>
    <t>Operating Lease Commitment Due +3 [Latest Annual] ($USDmm, Historical rate)</t>
  </si>
  <si>
    <t>Operating Lease Commitment Due +2 [Latest Annual] ($USDmm, Historical rate)</t>
  </si>
  <si>
    <t>Operating Lease Commitment Due +1 [Latest Annual] ($USDmm, Historical rate)</t>
  </si>
  <si>
    <t>Change in Net Working Capital [LTM] ($USDmm, Historical rate)</t>
  </si>
  <si>
    <t>Pref. Dividends Paid [LTM] ($USDmm, Historical rate)</t>
  </si>
  <si>
    <t>Common Dividends Paid [LTM] ($USDmm, Historical rate)</t>
  </si>
  <si>
    <t>Repurchase of Common Stock [LTM] ($USDmm, Historical rate)</t>
  </si>
  <si>
    <t>Issuance of Common Stock [LTM] ($USDmm, Historical rate)</t>
  </si>
  <si>
    <t>Total Debt Repaid [LTM] ($USDmm, Historical rate)</t>
  </si>
  <si>
    <t>Total Debt Issued [LTM] ($USDmm, Historical rate)</t>
  </si>
  <si>
    <t>Other Investing Activities, Total [LTM] ($USDmm, Historical rate)</t>
  </si>
  <si>
    <t>Divestitures [LTM] ($USDmm, Historical rate)</t>
  </si>
  <si>
    <t>Cash Acquisitions [LTM] ($USDmm, Historical rate)</t>
  </si>
  <si>
    <t>Change in Acc. Payable [LTM] ($USDmm, Historical rate)</t>
  </si>
  <si>
    <t>Change In Inventories [LTM] ($USDmm, Historical rate)</t>
  </si>
  <si>
    <t>Change In Accounts Receivable [LTM] ($USDmm, Historical rate)</t>
  </si>
  <si>
    <t>Cost of Borrowing [Latest Quarter] (%)</t>
  </si>
  <si>
    <t>Total Employees [Latest Quarter]</t>
  </si>
  <si>
    <t>Total Common Equity [Latest Quarter] ($USDmm, Historical rate)</t>
  </si>
  <si>
    <t>Day Close Price [Latest] ($USD, Historical rate)</t>
  </si>
  <si>
    <t>Net Rental Expense, Total [LTM] ($USDmm, Historical rate)</t>
  </si>
  <si>
    <t>Headquarters - Country</t>
  </si>
  <si>
    <t>Total Revenue [Latest Annual] ($USDmm, Historical rate)</t>
  </si>
  <si>
    <t>EBITDA [Latest Annual] ($USDmm, Historical rate)</t>
  </si>
  <si>
    <t>Net Income [Latest Annual] ($USDmm, Historical rate)</t>
  </si>
  <si>
    <t>Revenue - Capital IQ [NTM] ($USDmm, Historical rate)</t>
  </si>
  <si>
    <t>EBITDA - Capital IQ [NTM] ($USDmm, Historical rate)</t>
  </si>
  <si>
    <t>% of Directors that are Internal</t>
  </si>
  <si>
    <t>Excel Company ID</t>
  </si>
  <si>
    <t>Est. Annual Revenue Growth - 2 Yr % - Capital IQ [Latest] (%)</t>
  </si>
  <si>
    <t>Takeover Defenses - Takeover Defenses Score</t>
  </si>
  <si>
    <t>Est. Annual EBITDA Growth - 2 Yr % - Capital IQ [Latest] (%)</t>
  </si>
  <si>
    <t>52 Week High Price [Latest] ($USD, Historical rate)</t>
  </si>
  <si>
    <t>52 Week Low Price [Latest] ($USD, Historical rate)</t>
  </si>
  <si>
    <t>Gross Profit [LTM] ($USDmm, Historical rate)</t>
  </si>
  <si>
    <t>Total Debt [Latest Quarter - 4] ($USDmm, Historical rate)</t>
  </si>
  <si>
    <t>Total Minority Interest [Latest Quarter - 4] ($USDmm, Historical rate)</t>
  </si>
  <si>
    <t>Cash And Equivalents [Latest Quarter - 4] ($USDmm, Historical rate)</t>
  </si>
  <si>
    <t>Goodwill [Latest Quarter - 4] ($USDmm, Historical rate)</t>
  </si>
  <si>
    <t>Total Pref. Equity [Latest Quarter - 4] ($USDmm, Historical rate)</t>
  </si>
  <si>
    <t>Total Common Equity [Latest Quarter - 4] ($USDmm, Historical rate)</t>
  </si>
  <si>
    <t>Daily Value Traded [Latest] ($USDmm, Historical rate)</t>
  </si>
  <si>
    <t>Float % [Latest]</t>
  </si>
  <si>
    <t>Total Sub. Bonds and Notes (% of Total Debt) [Latest Annual]</t>
  </si>
  <si>
    <t>Total Sr. Bonds and Notes (% of Total Debt) [Latest Annual]</t>
  </si>
  <si>
    <t>Total Term Loans (% of Total Debt) [Latest Annual]</t>
  </si>
  <si>
    <t>Operating Lease Commitment Due, Next 5 Yrs [Latest Annual - 1] ($USDmm, Historical rate)</t>
  </si>
  <si>
    <t>Total Employees [Latest Annual]</t>
  </si>
  <si>
    <t>Total Current Assets [Latest Quarter] ($USDmm, Historical rate)</t>
  </si>
  <si>
    <t>Total Current Assets [Latest Quarter - 4] ($USDmm, Historical rate)</t>
  </si>
  <si>
    <t>Accounts Payable [Latest Quarter - 4] ($USDmm, Historical rate)</t>
  </si>
  <si>
    <t>Accrued Exp. [Latest Quarter - 4] ($USDmm, Historical rate)</t>
  </si>
  <si>
    <t>Other Current Liabilities, Total [Latest Quarter - 4] ($USDmm, Historical rate)</t>
  </si>
  <si>
    <t>Net Rental Expense, Total [Latest Annual] ($USDmm, Historical rate)</t>
  </si>
  <si>
    <t>Total Options Out. at the End of Year [Latest Annual] (mm)</t>
  </si>
  <si>
    <t>Options W/Avg. Strike Price of Out. [Latest Annual] ($USD, Historical rate)</t>
  </si>
  <si>
    <t>Corporate Governance - Board Member Term Length (Years)</t>
  </si>
  <si>
    <t>Geographic Segments (Screen by Sum): Revenue ($USDmm, Historical rate) [LTM]</t>
  </si>
  <si>
    <t>Geographic Segments (Screen by Sum) (Details): Revenue ($USDmm, Historical rate) [LTM]</t>
  </si>
  <si>
    <t>EBIT [CY 2004] ($USDmm, Historical rate)</t>
  </si>
  <si>
    <t>EBIT [CY 2005] ($USDmm, Historical rate)</t>
  </si>
  <si>
    <t>EBIT [CY 2006] ($USDmm, Historical rate)</t>
  </si>
  <si>
    <t>EBIT [CY 2007] ($USDmm, Historical rate)</t>
  </si>
  <si>
    <t>EBIT [CY 2008] ($USDmm, Historical rate)</t>
  </si>
  <si>
    <t>EBIT [CY 2009] ($USDmm, Historical rate)</t>
  </si>
  <si>
    <t>EBIT [CY 2010] ($USDmm, Historical rate)</t>
  </si>
  <si>
    <t>EBIT [CY 2011] ($USDmm, Historical rate)</t>
  </si>
  <si>
    <t>EBIT [CY 2012] ($USDmm, Historical rate)</t>
  </si>
  <si>
    <t>EBIT [CY 2013] ($USDmm, Historical rate)</t>
  </si>
  <si>
    <t>Net Income [CY 2004] ($USDmm, Historical rate)</t>
  </si>
  <si>
    <t>Net Income [CY 2005] ($USDmm, Historical rate)</t>
  </si>
  <si>
    <t>Net Income [CY 2006] ($USDmm, Historical rate)</t>
  </si>
  <si>
    <t>Net Income [CY 2007] ($USDmm, Historical rate)</t>
  </si>
  <si>
    <t>Net Income [CY 2008] ($USDmm, Historical rate)</t>
  </si>
  <si>
    <t>Net Income [CY 2009] ($USDmm, Historical rate)</t>
  </si>
  <si>
    <t>Net Income [CY 2010] ($USDmm, Historical rate)</t>
  </si>
  <si>
    <t>Net Income [CY 2011] ($USDmm, Historical rate)</t>
  </si>
  <si>
    <t>Net Income [CY 2012] ($USDmm, Historical rate)</t>
  </si>
  <si>
    <t>Net Income [CY 2013] ($USDmm, Historical rate)</t>
  </si>
  <si>
    <t>S&amp;P Entity Credit Rating - Issuer Credit Rating - Local Currency LT [Latest] (Rating)</t>
  </si>
  <si>
    <t>S&amp;P Entity Credit Rating - Issuer Credit Rating - Foreign Currency LT [Latest] (Rating)</t>
  </si>
  <si>
    <t>Business Segments (Screen by Sum): Revenue ($USDmm, Historical rate) [LTM]</t>
  </si>
  <si>
    <t>Business Segments (Screen by Sum) (Details): Revenue ($USDmm, Historical rate) [LTM]</t>
  </si>
  <si>
    <t>Gilead Sciences Inc. (NasdaqGS:GILD)</t>
  </si>
  <si>
    <t>NasdaqGS:GILD</t>
  </si>
  <si>
    <t>Biotechnology (Primary)</t>
  </si>
  <si>
    <t>Public Company</t>
  </si>
  <si>
    <t>Common Stock</t>
  </si>
  <si>
    <t>Biotechnology</t>
  </si>
  <si>
    <t>Gilead Sciences, Inc., a biopharmaceutical company, discovers, develops, and commercializes medicines in areas of unmet medical nee in North America, South America, Europe, and the Asia-Pacific.</t>
  </si>
  <si>
    <t>Healthcare</t>
  </si>
  <si>
    <t>United States</t>
  </si>
  <si>
    <t>IQ29002</t>
  </si>
  <si>
    <t>0.23</t>
  </si>
  <si>
    <t>United States: 18,182.0 (73.0%);
Other Countries: 1,266.0 (5.1%);
Europe: 5,442.0 (21.9%)</t>
  </si>
  <si>
    <t>A-</t>
  </si>
  <si>
    <t>Discovery, Development and Commercialization of Innovative Medicines in Areas of Unmet Medical Need: 24,890.0 (100.0%)</t>
  </si>
  <si>
    <t>Amgen Inc. (NasdaqGS:AMGN)</t>
  </si>
  <si>
    <t>NasdaqGS:AMGN</t>
  </si>
  <si>
    <t>Amgen Inc., a biotechnology company, discovers, develops, manufactures, and delivers human therapeutics worldwide.</t>
  </si>
  <si>
    <t>IQ24816</t>
  </si>
  <si>
    <t>0.34</t>
  </si>
  <si>
    <t>United States (U.S.): 15,396.0 (76.7%);
Rest of World (ROW): 4,667.0 (23.3%)</t>
  </si>
  <si>
    <t>A</t>
  </si>
  <si>
    <t>Human Therapeutics: 20,063.0 (100.0%)</t>
  </si>
  <si>
    <t>Biogen Inc. (NasdaqGS:BIIB)</t>
  </si>
  <si>
    <t>NasdaqGS:BIIB</t>
  </si>
  <si>
    <t>Biogen Inc. discovers, develops, manufactures, and markets therapies for the treatment of neurological, autoimmune, and hematologic disorders in the United States and internationally.</t>
  </si>
  <si>
    <t>IQ29726</t>
  </si>
  <si>
    <t>0.21</t>
  </si>
  <si>
    <t>United States: 6,896.4 (71.1%);
Other: 398.8 (4.1%);
Asia: 171.3 (1.8%);
Europe: 1,423.2 (14.7%);
Germany: 813.6 (8.4%)</t>
  </si>
  <si>
    <t>Discovering, Developing, Manufacturing and Marketing Therapies for The Treatment of Neurodegenerative Diseases, Hematologic Conditions and Autoimmune Disorders: 9,700.3 (100.0%)</t>
  </si>
  <si>
    <t>Celgene Corporation (NasdaqGS:CELG)</t>
  </si>
  <si>
    <t>NasdaqGS:CELG</t>
  </si>
  <si>
    <t>Celgene Corporation, a biopharmaceutical company, discovers, develops, and commercializes therapies to treat cancer and inflammatory diseases in the United States and Internationally.</t>
  </si>
  <si>
    <t>IQ258769</t>
  </si>
  <si>
    <t>0.16</t>
  </si>
  <si>
    <t>All Other: 876.8 (11.4%);
United States: 4,482.8 (58.4%);
Europe: 2,310.8 (30.1%)</t>
  </si>
  <si>
    <t>BBB+</t>
  </si>
  <si>
    <t>Discovery, Development and Commercialization of Innovative Therapies Designed to Treat Cancer and Immune Inflammatory Related Diseases: 7,670.4 (100.0%)</t>
  </si>
  <si>
    <t>Regeneron Pharmaceuticals, Inc. (NasdaqGS:REGN)</t>
  </si>
  <si>
    <t>NasdaqGS:REGN</t>
  </si>
  <si>
    <t>Regeneron Pharmaceuticals, Inc., a biopharmaceutical company, discovers, invents, develops, manufactures, and commercializes medicines for the treatment of serious medical conditions worldwide.</t>
  </si>
  <si>
    <t>IQ33715</t>
  </si>
  <si>
    <t>0.44</t>
  </si>
  <si>
    <t>Discovery, Development, and Commercialization of Pharmaceutical Products for The Treatment of Serious Medical Conditions: 2,819.6 (100.0%)</t>
  </si>
  <si>
    <t>Alexion Pharmaceuticals, Inc. (NasdaqGS:ALXN)</t>
  </si>
  <si>
    <t>NasdaqGS:ALXN</t>
  </si>
  <si>
    <t>Alexion Pharmaceuticals, Inc., a biopharmaceutical company, develops and commercializes life-transforming therapeutic products.</t>
  </si>
  <si>
    <t>IQ347983</t>
  </si>
  <si>
    <t>0.26</t>
  </si>
  <si>
    <t>United States: 730.1 (32.7%);
Europe: 836.1 (37.4%);
Other: 423.5 (19.0%);
Asia Pacific: 244.1 (10.9%)</t>
  </si>
  <si>
    <t>Innovation, Development and Commercialization of Life-Transforming Therapeutic Products: 2,233.7 (100.0%)</t>
  </si>
  <si>
    <t>Vertex Pharmaceuticals Incorporated (NasdaqGS:VRTX)</t>
  </si>
  <si>
    <t>NasdaqGS:VRTX</t>
  </si>
  <si>
    <t>Vertex Pharmaceuticals Incorporated engages in discovering, developing, manufacturing, and commercializing small molecule drugs for patients with serious diseases in specialty markets.</t>
  </si>
  <si>
    <t>IQ36235</t>
  </si>
  <si>
    <t>0.48</t>
  </si>
  <si>
    <t>United States: 361.1 (62.2%);
Europe: 197.6 (34.0%);
Other: 21.7 (3.7%)</t>
  </si>
  <si>
    <t>Pharmaceuticals: 580.4 (100.0%)</t>
  </si>
  <si>
    <t>BioMarin Pharmaceutical Inc. (NasdaqGS:BMRN)</t>
  </si>
  <si>
    <t>NasdaqGS:BMRN</t>
  </si>
  <si>
    <t>BioMarin Pharmaceutical Inc. develops and commercializes pharmaceuticals for serious diseases and medical conditions in the United States, Europe, Latin America, and internationally.</t>
  </si>
  <si>
    <t>IQ25605</t>
  </si>
  <si>
    <t>0.30</t>
  </si>
  <si>
    <t>Europe: 139.9 (18.6%);
Latin America: 118.6 (15.8%);
Rest of World: 112.5 (15.0%);
United States: 380.0 (50.6%)</t>
  </si>
  <si>
    <t>NR</t>
  </si>
  <si>
    <t>Development and Commercialization of Innovative Biopharmaceuticals for Serious Diseases and Medical Conditions: 751.0 (100.0%)</t>
  </si>
  <si>
    <t>Pharmacyclics Inc. (NasdaqGS:PCYC)</t>
  </si>
  <si>
    <t>NasdaqGS:PCYC</t>
  </si>
  <si>
    <t>Pharmacyclics, Inc., a biopharmaceutical company, focuses on developing and commercializing novel therapies for the treatment of cancer and immune-mediated diseases in the United States.</t>
  </si>
  <si>
    <t>IQ32933</t>
  </si>
  <si>
    <t>United States: 492.4 (100.0%)</t>
  </si>
  <si>
    <t>Developing and Commercializing Novel Therapies for The Treatment of Cancer and Immune-Mediated Diseases: 729.7 (100.0%)</t>
  </si>
  <si>
    <t>Incyte Corporation (NasdaqGS:INCY)</t>
  </si>
  <si>
    <t>NasdaqGS:INCY</t>
  </si>
  <si>
    <t>Incyte Corporation, a biopharmaceutical company, focuses on the discovery, development, and commercialization of proprietary therapeutics primarily for oncology.</t>
  </si>
  <si>
    <t>IQ332954</t>
  </si>
  <si>
    <t>0.28</t>
  </si>
  <si>
    <t>Developing and Commercializing Proprietary Small Molecule Drugs, Primarily for Oncology: 511.5 (100.0%)</t>
  </si>
  <si>
    <t>Medivation, Inc. (NasdaqGS:MDVN)</t>
  </si>
  <si>
    <t>NasdaqGS:MDVN</t>
  </si>
  <si>
    <t>Medivation, Inc., a biopharmaceutical company, focuses on the development and commercialization of novel therapies to treat serious diseases in the United States.</t>
  </si>
  <si>
    <t>IQ13356885</t>
  </si>
  <si>
    <t>United States: 710.5 (100.0%)</t>
  </si>
  <si>
    <t>Development and Commercialization of Novel Therapies: 710.5 (100.0%)</t>
  </si>
  <si>
    <t>Alnylam Pharmaceuticals, Inc. (NasdaqGS:ALNY)</t>
  </si>
  <si>
    <t>NasdaqGS:ALNY</t>
  </si>
  <si>
    <t>Alnylam Pharmaceuticals, Inc., a biopharmaceutical company, discovers, develops, and commercializes novel therapeutics based on RNA interference.</t>
  </si>
  <si>
    <t>IQ2796659</t>
  </si>
  <si>
    <t>0.51</t>
  </si>
  <si>
    <t>The Discovery, Development and Commercialization of RNAi Therapeutics: 50.6 (100.0%)</t>
  </si>
  <si>
    <t>United Therapeutics Corporation (NasdaqGS:UTHR)</t>
  </si>
  <si>
    <t>NasdaqGS:UTHR</t>
  </si>
  <si>
    <t>United Therapeutics Corporation, a biotechnology company, develops and commercializes products to address the unmet medical needs of patients with chronic and life-threatening conditions worldwide.</t>
  </si>
  <si>
    <t>IQ36018</t>
  </si>
  <si>
    <t>0.54</t>
  </si>
  <si>
    <t>Rest-Of-World: 107.8 (8.4%);
United States: 1,180.8 (91.6%)</t>
  </si>
  <si>
    <t>Pharmaceuticals: 1,288.5 (100.0%)</t>
  </si>
  <si>
    <t>Isis Pharmaceuticals, Inc. (NasdaqGS:ISIS)</t>
  </si>
  <si>
    <t>NasdaqGS:ISIS</t>
  </si>
  <si>
    <t>Isis Pharmaceuticals, Inc. engages in the discovery and development of antisense drugs using novel drug discovery platform.</t>
  </si>
  <si>
    <t>IQ30300</t>
  </si>
  <si>
    <t>Drug Discovery and Development Operations: 214.2 (100.0%)</t>
  </si>
  <si>
    <t>Puma Biotechnology, Inc. (NYSE:PBYI)</t>
  </si>
  <si>
    <t>NYSE:PBYI</t>
  </si>
  <si>
    <t>Puma Biotechnology, Inc., a development stage biopharmaceutical company, focuses on the acquisition, development, and commercialization of products for the treatment of various forms of cancer.</t>
  </si>
  <si>
    <t>IQ128739842</t>
  </si>
  <si>
    <t>Intercept Pharmaceuticals, Inc. (NasdaqGS:ICPT)</t>
  </si>
  <si>
    <t>NasdaqGS:ICPT</t>
  </si>
  <si>
    <t>Intercept Pharmaceuticals, Inc., a development stage biopharmaceutical company, focuses on the discovery, development, and commercialization of novel therapeutics to treat chronic liver and intestinal diseases utilizing its proprietary bile acid chemistry.</t>
  </si>
  <si>
    <t>IQ11382658</t>
  </si>
  <si>
    <t>0.41</t>
  </si>
  <si>
    <t>Development and Commercialization of Novel Therapeutics: 1.7 (100.0%)</t>
  </si>
  <si>
    <t>Opko Health, Inc. (NYSE:OPK)</t>
  </si>
  <si>
    <t>NYSE:OPK</t>
  </si>
  <si>
    <t>OPKO Health, Inc., a biopharmaceutical and diagnostics company, engages in the discovery, development, and commercialization of novel and proprietary technologies in the United States and internationally.</t>
  </si>
  <si>
    <t>IQ33405327</t>
  </si>
  <si>
    <t>0.31</t>
  </si>
  <si>
    <t>Chile: 29.2 (32.0%);
United States: 14.1 (15.5%);
Mexico: 5.8 (6.4%);
Israel: 20.6 (22.6%);
Spain: 21.3 (23.4%);
Other: .1 (.1%)</t>
  </si>
  <si>
    <t>Corporate: .2 (.3%);
Pharmaceuticals: 82.3 (90.3%);
Diagnostics: 8.6 (9.5%)</t>
  </si>
  <si>
    <t>Juno Therapeutics Inc. (NasdaqGS:JUNO)</t>
  </si>
  <si>
    <t>NasdaqGS:JUNO</t>
  </si>
  <si>
    <t>Juno Therapeutics, Inc., a biopharmaceutical company, engages in developing cell-based cancer immunotherapies.</t>
  </si>
  <si>
    <t>IQ252447310</t>
  </si>
  <si>
    <t>Receptos, Inc. (NasdaqGS:RCPT)</t>
  </si>
  <si>
    <t>NasdaqGS:RCPT</t>
  </si>
  <si>
    <t>Receptos, Inc., a clinical-stage biopharmaceutical company, focuses on the discovery, development, and commercialization of therapeutics in immune disorders.</t>
  </si>
  <si>
    <t>IQ81690022</t>
  </si>
  <si>
    <t>United States: 5.9 (100.0%)</t>
  </si>
  <si>
    <t>Discovering, Developing and Commercializing Innovative Therapeutics in Immune Disorders: 5.9 (100.0%)</t>
  </si>
  <si>
    <t>Intrexon Corporation (NYSE:XON)</t>
  </si>
  <si>
    <t>NYSE:XON</t>
  </si>
  <si>
    <t>Intrexon Corporation, a biotechnology company, operates in the synthetic biology field in the United States.</t>
  </si>
  <si>
    <t>IQ22365961</t>
  </si>
  <si>
    <t>0.25</t>
  </si>
  <si>
    <t>United States of America: 69.8 (97.0%);
Foreign Countries: 2.2 (3.0%)</t>
  </si>
  <si>
    <t>Synthetic Biology: 71.9 (100.0%)</t>
  </si>
  <si>
    <t>Seattle Genetics, Inc. (NasdaqGS:SGEN)</t>
  </si>
  <si>
    <t>NasdaqGS:SGEN</t>
  </si>
  <si>
    <t>Seattle Genetics, Inc., a biotechnology company, develops and commercializes antibody-based therapies for the treatment of cancer.</t>
  </si>
  <si>
    <t>IQ34145</t>
  </si>
  <si>
    <t>0.36</t>
  </si>
  <si>
    <t>Development and Sale of Pharmaceutical Products on Its Own Behalf or in Collaboration with Others: 286.8 (100.0%)</t>
  </si>
  <si>
    <t>Cepheid (NasdaqGS:CPHD)</t>
  </si>
  <si>
    <t>NasdaqGS:CPHD</t>
  </si>
  <si>
    <t>Cepheid, a molecular diagnostics company, develops, manufactures, and markets integrated systems for testing in the clinical market and non-clinical markets.</t>
  </si>
  <si>
    <t>IQ26323</t>
  </si>
  <si>
    <t>United States: 264.1 (56.2%);
International: 160.8 (34.2%);
North America (Excluding United States): 7.9 (1.7%);
South Africa: 37.3 (7.9%)</t>
  </si>
  <si>
    <t>Develops, Manufactures and Markets Fully-Integrated Systems for Testing in The Clinical and Non-Clinical Markets: 470.1 (100.0%)</t>
  </si>
  <si>
    <t>bluebird bio, Inc. (NasdaqGS:BLUE)</t>
  </si>
  <si>
    <t>NasdaqGS:BLUE</t>
  </si>
  <si>
    <t>bluebird bio, Inc., a clinical-stage biotechnology company, focuses on developing transformative gene therapies for severe genetic and rare diseases.</t>
  </si>
  <si>
    <t>IQ28921</t>
  </si>
  <si>
    <t>United States: 25.4 (100.0%)</t>
  </si>
  <si>
    <t>Biotechnology (Startups): 25.4 (100.0%)</t>
  </si>
  <si>
    <t>Synageva BioPharma Corp. (NasdaqGS:GEVA)</t>
  </si>
  <si>
    <t>NasdaqGS:GEVA</t>
  </si>
  <si>
    <t>Synageva BioPharma Corp. operates as a biopharmaceutical company in the United States.</t>
  </si>
  <si>
    <t>IQ25337</t>
  </si>
  <si>
    <t>Discovery, Development, and Commercialization of Therapeutic Products: 6.5 (100.0%)</t>
  </si>
  <si>
    <t>Agios Pharmaceuticals, Inc. (NasdaqGS:AGIO)</t>
  </si>
  <si>
    <t>NasdaqGS:AGIO</t>
  </si>
  <si>
    <t>Agios Pharmaceuticals, Inc., a biopharmaceutical company, focuses on the development and commercialization of therapeutics in the field of cancer metabolism and rare genetic disorders of metabolism in the United States.</t>
  </si>
  <si>
    <t>IQ46539787</t>
  </si>
  <si>
    <t>United States: 65.4 (100.0%)</t>
  </si>
  <si>
    <t>The Discovery and Development of Medicines for The Treatment of Cancer and Inborn Errors of Metabolism: 65.4 (100.0%)</t>
  </si>
  <si>
    <t>Neurocrine Biosciences Inc. (NasdaqGS:NBIX)</t>
  </si>
  <si>
    <t>NasdaqGS:NBIX</t>
  </si>
  <si>
    <t>Neurocrine Biosciences, Inc. discovers and develops pharmaceuticals for the treatment of neurological and endocrine-related diseases and disorders in the United States.</t>
  </si>
  <si>
    <t>IQ32073</t>
  </si>
  <si>
    <t>0.43</t>
  </si>
  <si>
    <t>ACADIA Pharmaceuticals Inc. (NasdaqGS:ACAD)</t>
  </si>
  <si>
    <t>NasdaqGS:ACAD</t>
  </si>
  <si>
    <t>ACADIA Pharmaceuticals Inc., a biopharmaceutical company, focuses on the development and commercialization of small molecule drugs that address unmet medical needs in neurological and related central nervous system disorders.</t>
  </si>
  <si>
    <t>IQ683713</t>
  </si>
  <si>
    <t>United States: .1 (100.0%)</t>
  </si>
  <si>
    <t>Innovative Small Molecule Drugs: .1 (100.0%)</t>
  </si>
  <si>
    <t>Celldex Therapeutics, Inc. (NasdaqGS:CLDX)</t>
  </si>
  <si>
    <t>NasdaqGS:CLDX</t>
  </si>
  <si>
    <t>Celldex Therapeutics, Inc., a biopharmaceutical company, develops, manufactures, and commercializes novel therapeutics for human health care in the United States.</t>
  </si>
  <si>
    <t>IQ9620565</t>
  </si>
  <si>
    <t>United States: 3.6 (100.0%)</t>
  </si>
  <si>
    <t>Development, Manufacturing and Commercialization of Novel Therapeutics for Human Health Care: 3.6 (100.0%)</t>
  </si>
  <si>
    <t>Myriad Genetics Inc. (NasdaqGS:MYGN)</t>
  </si>
  <si>
    <t>NasdaqGS:MYGN</t>
  </si>
  <si>
    <t>Myriad Genetics, Inc., a molecular diagnostic company, focuses on the development and marketing of predictive, personalized, and prognostic medicine tests in the United States and internationally.</t>
  </si>
  <si>
    <t>IQ31822</t>
  </si>
  <si>
    <t>Molecular Diagnostic Testing: 702.7 (96.9%);
Pharmaceutical &amp; Clinical Services: 22.2 (3.1%)</t>
  </si>
  <si>
    <t>Kite Pharma, Inc. (NasdaqGS:KITE)</t>
  </si>
  <si>
    <t>NasdaqGS:KITE</t>
  </si>
  <si>
    <t>Kite Pharma, Inc., a clinical-stage biopharmaceutical company, focuses on the development and commercialization of novel cancer immunotherapy products.</t>
  </si>
  <si>
    <t>IQ128240703</t>
  </si>
  <si>
    <t>Clovis Oncology, Inc. (NasdaqGS:CLVS)</t>
  </si>
  <si>
    <t>NasdaqGS:CLVS</t>
  </si>
  <si>
    <t>Clovis Oncology, Inc., a biopharmaceutical company, focuses on acquiring, developing, and commercializing anti-cancer agents in the United States, Europe, and internationally.</t>
  </si>
  <si>
    <t>IQ59220391</t>
  </si>
  <si>
    <t>0.38</t>
  </si>
  <si>
    <t>Acquiring, Developing and Commercializing Innovative Anti-Cancer Agents: 13.6 (100.0%)</t>
  </si>
  <si>
    <t>Anacor Pharmaceuticals, Inc. (NasdaqGM:ANAC)</t>
  </si>
  <si>
    <t>NasdaqGM:ANAC</t>
  </si>
  <si>
    <t>Anacor Pharmaceuticals, Inc., a biopharmaceutical company, focuses on discovering, developing, and commercializing novel small-molecule therapeutics derived from its boron chemistry platform.</t>
  </si>
  <si>
    <t>IQ3451109</t>
  </si>
  <si>
    <t>United States: 20.7 (100.0%)</t>
  </si>
  <si>
    <t>Discovering, Developing and Commercializing Novel Small-Molecule Therapeutics Derived from its Boron Chemistry Platform: 20.7 (100.0%)</t>
  </si>
  <si>
    <t>Dyax Corp. (NasdaqGM:DYAX)</t>
  </si>
  <si>
    <t>NasdaqGM:DYAX</t>
  </si>
  <si>
    <t>Dyax Corp., a biopharmaceutical company, identifies, develops, and commercializes treatments for hereditary angioedema (HAE) and other plasma-kallikrein-mediated (PKM) disorders.</t>
  </si>
  <si>
    <t>IQ27779</t>
  </si>
  <si>
    <t>United States: 81.7 (100.0%)</t>
  </si>
  <si>
    <t>Novel Biotherapeutics: 81.7 (100.0%)</t>
  </si>
  <si>
    <t>Auspex Pharmaceuticals, Inc. (NasdaqGM:ASPX)</t>
  </si>
  <si>
    <t>NasdaqGM:ASPX</t>
  </si>
  <si>
    <t>Auspex Pharmaceuticals, Inc., a biopharmaceutical company, focuses on developing and commercializing novel medicines for the treatment of orphan diseases.</t>
  </si>
  <si>
    <t>IQ44495162</t>
  </si>
  <si>
    <t>Tesaro, Inc. (NasdaqGS:TSRO)</t>
  </si>
  <si>
    <t>NasdaqGS:TSRO</t>
  </si>
  <si>
    <t>TESARO, Inc., an oncology-focused biopharmaceutical company, identifies, acquires, develops, and commercializes cancer therapeutics and oncology supportive care products in the United States and internationally.</t>
  </si>
  <si>
    <t>IQ106485352</t>
  </si>
  <si>
    <t>Ironwood Pharmaceuticals, Inc. (NasdaqGS:IRWD)</t>
  </si>
  <si>
    <t>NasdaqGS:IRWD</t>
  </si>
  <si>
    <t>Ironwood Pharmaceuticals, Inc., a pharmaceutical company, engages in the research, development, and commercialization of human therapeutic products.</t>
  </si>
  <si>
    <t>IQ31498</t>
  </si>
  <si>
    <t>United States: 76.4 (100.0%)</t>
  </si>
  <si>
    <t>Human Therapeutics: 76.4 (100.0%)</t>
  </si>
  <si>
    <t>Novavax, Inc. (NasdaqGS:NVAX)</t>
  </si>
  <si>
    <t>NasdaqGS:NVAX</t>
  </si>
  <si>
    <t>Novavax, Inc., a clinical-stage vaccine company, focuses on discovering, developing, and commercializing recombinant nanoparticle vaccines and adjuvants.</t>
  </si>
  <si>
    <t>IQ350381</t>
  </si>
  <si>
    <t>Developing Recombinant Vaccines: 30.7 (100.0%)</t>
  </si>
  <si>
    <t>MannKind Corp. (NasdaqGM:MNKD)</t>
  </si>
  <si>
    <t>NasdaqGM:MNKD</t>
  </si>
  <si>
    <t>MannKind Corporation, a biopharmaceutical company, focuses on the discovery, development, and commercialization of therapeutic products for diabetes in the United States.</t>
  </si>
  <si>
    <t>IQ9282918</t>
  </si>
  <si>
    <t>PTC Therapeutics, Inc. (NasdaqGS:PTCT)</t>
  </si>
  <si>
    <t>NasdaqGS:PTCT</t>
  </si>
  <si>
    <t>PTC Therapeutics, Inc., a biopharmaceutical company, focuses on the discovery, development, and commercialization of orally administered, small molecule drugs that target post-transcriptional control processes.</t>
  </si>
  <si>
    <t>IQ1006484</t>
  </si>
  <si>
    <t>United States: 25.2 (100.0%)</t>
  </si>
  <si>
    <t>Discovery and Development of Orally Administered, Proprietary Small-Molecule Drugs: 25.2 (100.0%)</t>
  </si>
  <si>
    <t>Ultragenyx Pharmaceutical Inc. (NasdaqGS:RARE)</t>
  </si>
  <si>
    <t>NasdaqGS:RARE</t>
  </si>
  <si>
    <t>Ultragenyx Pharmaceutical Inc., a clinical-stage biopharmaceutical company, focuses on the identification, acquisition, development, and commercialization of various products for the treatment of rare and ultra-rare diseases in the United States.</t>
  </si>
  <si>
    <t>IQ117471985</t>
  </si>
  <si>
    <t>Esperion Therapeutics, Inc. (NasdaqGM:ESPR)</t>
  </si>
  <si>
    <t>NasdaqGM:ESPR</t>
  </si>
  <si>
    <t>Esperion Therapeutics, Inc., a biopharmaceutical company, focuses on the research, development, and commercialization of oral and low-density lipoprotein cholesterol lowering therapies for the treatment of patients with hypercholesterolemia and other cardiometabolic risk markers.</t>
  </si>
  <si>
    <t>IQ28236</t>
  </si>
  <si>
    <t>INSYS Therapeutics, Inc. (NasdaqGM:INSY)</t>
  </si>
  <si>
    <t>NasdaqGM:INSY</t>
  </si>
  <si>
    <t>Insys Therapeutics, Inc., a specialty pharmaceutical company, develops and commercializes supportive care products.</t>
  </si>
  <si>
    <t>IQ36367670</t>
  </si>
  <si>
    <t>0.57</t>
  </si>
  <si>
    <t>United States: 222.1 (100.0%)</t>
  </si>
  <si>
    <t>Develops and Commercializes Innovative Supportive Care Products: 222.1 (100.0%)</t>
  </si>
  <si>
    <t>Exact Sciences Corporation (NasdaqCM:EXAS)</t>
  </si>
  <si>
    <t>NasdaqCM:EXAS</t>
  </si>
  <si>
    <t>Exact Sciences Corporation, a molecular diagnostics company, focuses on developing non-invasive colorectal cancer screening products.</t>
  </si>
  <si>
    <t>IQ28311</t>
  </si>
  <si>
    <t>United States: 1.8 (100.0%)</t>
  </si>
  <si>
    <t>Detection and Prevention of Colorectal Cancer: 1.8 (100.0%)</t>
  </si>
  <si>
    <t>Portola Pharmaceuticals, Inc. (NasdaqGS:PTLA)</t>
  </si>
  <si>
    <t>NasdaqGS:PTLA</t>
  </si>
  <si>
    <t>Portola Pharmaceuticals, Inc., a biopharmaceutical company, develops and commercializes therapeutics for patients in the areas of thrombosis, other hematologic disorders, and inflammation.</t>
  </si>
  <si>
    <t>IQ8057072</t>
  </si>
  <si>
    <t>United States: 9.6 (100.0%)</t>
  </si>
  <si>
    <t>Development and Commercialization of Novel Therapeutics: 9.6 (100.0%)</t>
  </si>
  <si>
    <t>FibroGen, Inc. (NasdaqGS:FGEN)</t>
  </si>
  <si>
    <t>NasdaqGS:FGEN</t>
  </si>
  <si>
    <t>FibroGen, Inc., a research-based biopharmaceutical company, discovers, develops, and commercializes therapeutic agents to treat serious unmet medical needs.</t>
  </si>
  <si>
    <t>IQ28484</t>
  </si>
  <si>
    <t>Europe: 117.3 (87.6%);
Japan: 16.6 (12.4%);
All Other: .1 (.0%)</t>
  </si>
  <si>
    <t>Discovery, Development and Commercialization of Novel Therapeutics: 133.9 (100.0%)</t>
  </si>
  <si>
    <t>Halozyme Therapeutics, Inc. (NasdaqGS:HALO)</t>
  </si>
  <si>
    <t>NasdaqGS:HALO</t>
  </si>
  <si>
    <t>Halozyme Therapeutics, Inc., a biotechnology company, researches, develops, and commercializes human enzymes.</t>
  </si>
  <si>
    <t>IQ7931206</t>
  </si>
  <si>
    <t>United States: 31.4 (41.7%);
Switzerland: 42.8 (56.8%);
All Other Foreign: 1.1 (1.5%)</t>
  </si>
  <si>
    <t>Research, Development and Commercialization of Our Proprietary Enzymes: 75.3 (100.0%)</t>
  </si>
  <si>
    <t>AMAG Pharmaceuticals, Inc. (NasdaqGS:AMAG)</t>
  </si>
  <si>
    <t>NasdaqGS:AMAG</t>
  </si>
  <si>
    <t>AMAG Pharmaceuticals, Inc. operates as a specialty pharmaceutical company that focuses on maternal health, anemia, and cancer supportive care.</t>
  </si>
  <si>
    <t>IQ247782</t>
  </si>
  <si>
    <t>0.33</t>
  </si>
  <si>
    <t>B</t>
  </si>
  <si>
    <t>Manufacture, Development and Commercialization of Products for Use in Treating Human Diseases: 124.4 (100.0%)</t>
  </si>
  <si>
    <t>Spark Therapeutics, Inc. (NasdaqGS:ONCE)</t>
  </si>
  <si>
    <t>NasdaqGS:ONCE</t>
  </si>
  <si>
    <t>Spark Therapeutics, Inc. focuses on the development of gene therapy products for patients suffering from debilitating genetic diseases.</t>
  </si>
  <si>
    <t>IQ249341857</t>
  </si>
  <si>
    <t>Ophthotech Corporation (NasdaqGS:OPHT)</t>
  </si>
  <si>
    <t>NasdaqGS:OPHT</t>
  </si>
  <si>
    <t>Ophthotech Corporation, a biopharmaceutical company, develops novel therapeutics to treat diseases of back of the eye.</t>
  </si>
  <si>
    <t>IQ36274487</t>
  </si>
  <si>
    <t>United States: 41.3 (100.0%)</t>
  </si>
  <si>
    <t>Development of Novel Therapeutics to Treat Diseases of The Back of The Eye, with a Focus on Developing Therapeutics for Age-Related Macular Degeneration, or AMD: 41.3 (100.0%)</t>
  </si>
  <si>
    <t>Radius Health, Inc. (NasdaqGM:RDUS)</t>
  </si>
  <si>
    <t>NasdaqGM:RDUS</t>
  </si>
  <si>
    <t>Radius Health, Inc., a biopharmaceutical company, focuses on developing therapeutics for patients with osteoporosis and other serious endocrine-mediated diseases in the United States.</t>
  </si>
  <si>
    <t>IQ9913586</t>
  </si>
  <si>
    <t>Ariad Pharmaceuticals Inc. (NasdaqGS:ARIA)</t>
  </si>
  <si>
    <t>NasdaqGS:ARIA</t>
  </si>
  <si>
    <t>ARIAD Pharmaceuticals, Inc., an oncology company, engages in the discovery, development, and commercialization of medicines for cancer patients.</t>
  </si>
  <si>
    <t>IQ25046</t>
  </si>
  <si>
    <t>United States: 89.8 (85.2%);
Other Countries: 5.0 (4.8%);
Germany: 10.6 (10.0%)</t>
  </si>
  <si>
    <t>Discovery and Development of Breakthrough Medicines: 105.4 (100.0%)</t>
  </si>
  <si>
    <t>Chimerix, Inc. (NasdaqGM:CMRX)</t>
  </si>
  <si>
    <t>NasdaqGM:CMRX</t>
  </si>
  <si>
    <t>Chimerix, Inc., a biopharmaceutical company, discovers, develops, and commercializes oral antivirals to address unmet medical needs in the United States.</t>
  </si>
  <si>
    <t>IQ3280635</t>
  </si>
  <si>
    <t>United States: 4.0 (100.0%)</t>
  </si>
  <si>
    <t>Discovering, Developing and Commercializing Novel, Oral Antivirals: 4.0 (100.0%)</t>
  </si>
  <si>
    <t>NewLink Genetics Corporation (NasdaqGM:NLNK)</t>
  </si>
  <si>
    <t>NasdaqGM:NLNK</t>
  </si>
  <si>
    <t>NewLink Genetics Corporation, a biopharmaceutical company, focuses on discovering, developing, and commercializing immunotherapeutic products to enhance treatment options for patients with cancer.</t>
  </si>
  <si>
    <t>IQ9206677</t>
  </si>
  <si>
    <t>United States: 172.6 (100.0%)</t>
  </si>
  <si>
    <t>Preclinical and Clinical Research in The Biopharmaceutical Industry: 172.6 (100.0%)</t>
  </si>
  <si>
    <t>Acorda Therapeutics, Inc. (NasdaqGS:ACOR)</t>
  </si>
  <si>
    <t>NasdaqGS:ACOR</t>
  </si>
  <si>
    <t>Acorda Therapeutics, Inc., a biopharmaceutical company, identifies, develops, and commercializes novel therapies for neurological disorders in the United States.</t>
  </si>
  <si>
    <t>IQ24246</t>
  </si>
  <si>
    <t>United States: 401.5 (100.0%)</t>
  </si>
  <si>
    <t>Identification, Development and Commercialization of Novel Therapies: 401.5 (100.0%)</t>
  </si>
  <si>
    <t>Ligand Pharmaceuticals Incorporated (NasdaqGM:LGND)</t>
  </si>
  <si>
    <t>NasdaqGM:LGND</t>
  </si>
  <si>
    <t>Ligand Pharmaceuticals Incorporated operates as a biotechnology company in the United States.</t>
  </si>
  <si>
    <t>IQ30820</t>
  </si>
  <si>
    <t>0.49</t>
  </si>
  <si>
    <t>United States: 64.5 (100.0%)</t>
  </si>
  <si>
    <t>Ligand: 27.2 (42.1%);
Cydex: 37.4 (57.9%)</t>
  </si>
  <si>
    <t>Foundation Medicine, Inc. (NasdaqGS:FMI)</t>
  </si>
  <si>
    <t>NasdaqGS:FMI</t>
  </si>
  <si>
    <t>Foundation Medicine, Inc. provides various molecular information products in the United States.</t>
  </si>
  <si>
    <t>IQ100846258</t>
  </si>
  <si>
    <t>Outside United States: 8.7 (14.2%);
United States: 52.4 (85.8%)</t>
  </si>
  <si>
    <t>Delivering Genomic Information about Cancer to Its Customers: 61.1 (100.0%)</t>
  </si>
  <si>
    <t>ZIOPHARM Oncology, Inc. (NasdaqCM:ZIOP)</t>
  </si>
  <si>
    <t>NasdaqCM:ZIOP</t>
  </si>
  <si>
    <t>ZIOPHARM Oncology, Inc., a biotechnology company, focuses on acquiring, developing, and commercializing cancer therapies.</t>
  </si>
  <si>
    <t>IQ11686323</t>
  </si>
  <si>
    <t>United States: 1.4 (100.0%)</t>
  </si>
  <si>
    <t>Licensing and Development of Proprietary Small Molecule Drug: 1.4 (100.0%)</t>
  </si>
  <si>
    <t>Keryx Biopharmaceuticals Inc. (NasdaqCM:KERX)</t>
  </si>
  <si>
    <t>NasdaqCM:KERX</t>
  </si>
  <si>
    <t>Keryx Biopharmaceuticals, Inc., a biopharmaceutical company, focuses on providing therapies for patients with renal disease in the United States.</t>
  </si>
  <si>
    <t>IQ416930</t>
  </si>
  <si>
    <t>United States: 10.8 (100.0%)</t>
  </si>
  <si>
    <t>Products: 10.8 (100.0%)</t>
  </si>
  <si>
    <t>Sage Therapeutics, Inc. (NasdaqGM:SAGE)</t>
  </si>
  <si>
    <t>NasdaqGM:SAGE</t>
  </si>
  <si>
    <t>Sage Therapeutics, Inc., a biopharmaceutical company, develops and commercializes novel medicines to treat life-threatening and rare central nervous system disorders.</t>
  </si>
  <si>
    <t>IQ141821364</t>
  </si>
  <si>
    <t>Merrimack Pharmaceuticals, Inc. (NasdaqGM:MACK)</t>
  </si>
  <si>
    <t>NasdaqGM:MACK</t>
  </si>
  <si>
    <t>Merrimack Pharmaceuticals, Inc., a biopharmaceutical company, engages in discovering, developing, and preparing to commercialize medicines paired with companion diagnostics for the treatment of cancer primarily in the United States.</t>
  </si>
  <si>
    <t>IQ1666001</t>
  </si>
  <si>
    <t>United States: 102.8 (100.0%)</t>
  </si>
  <si>
    <t>Discovering, Developing and Preparing to Commercialize Innovative Medicines Consisting of Novel Therapeutics Paired with Companion Diagnostics: 102.8 (100.0%)</t>
  </si>
  <si>
    <t>Kythera Biopharmaceuticals, Inc. (NasdaqGS:KYTH)</t>
  </si>
  <si>
    <t>NasdaqGS:KYTH</t>
  </si>
  <si>
    <t>KYTHERA Biopharmaceuticals, Inc., a clinical-stage biopharmaceutical company, focuses on the discovery, development, and commercialization of prescription products for the aesthetic medicine market in the United States and internationally.</t>
  </si>
  <si>
    <t>IQ23928419</t>
  </si>
  <si>
    <t>Acceleron Pharma, Inc. (NasdaqGM:XLRN)</t>
  </si>
  <si>
    <t>NasdaqGM:XLRN</t>
  </si>
  <si>
    <t>Acceleron Pharma Inc., a clinical stage biopharmaceutical company, focuses on the discovery, development, and commercialization of protein therapeutics for cancer and rare diseases.</t>
  </si>
  <si>
    <t>IQ9004482</t>
  </si>
  <si>
    <t>0.46</t>
  </si>
  <si>
    <t>United States: 14.6 (100.0%)</t>
  </si>
  <si>
    <t>Discovery, Development and Commercialization of Novel Protein Therapeutics for Cancer and Rare Diseases: 14.6 (100.0%)</t>
  </si>
  <si>
    <t>Achillion Pharmaceuticals, Inc. (NasdaqGS:ACHN)</t>
  </si>
  <si>
    <t>NasdaqGS:ACHN</t>
  </si>
  <si>
    <t>Achillion Pharmaceuticals, Inc., a biopharmaceutical company, discovers, develops, and commercializes anti-infective drug therapies in the United States and internationally.</t>
  </si>
  <si>
    <t>IQ120199</t>
  </si>
  <si>
    <t>OvaScience, Inc. (NasdaqGM:OVAS)</t>
  </si>
  <si>
    <t>NasdaqGM:OVAS</t>
  </si>
  <si>
    <t>OvaScience, Inc., a life science company, engages in the discovery, development, and commercialization of new treatments for infertility.</t>
  </si>
  <si>
    <t>IQ141647006</t>
  </si>
  <si>
    <t>MiMedx Group, Inc. (NasdaqCM:MDXG)</t>
  </si>
  <si>
    <t>NasdaqCM:MDXG</t>
  </si>
  <si>
    <t>MiMedx Group, Inc. designs, manufactures, and markets products and tissue processing services in the United States.</t>
  </si>
  <si>
    <t>IQ35961030</t>
  </si>
  <si>
    <t>United States: 118.2 (100.0%)</t>
  </si>
  <si>
    <t>Regenerative Biomaterials: 118.2 (100.0%)</t>
  </si>
  <si>
    <t>PDL BioPharma, Inc. (NasdaqGS:PDLI)</t>
  </si>
  <si>
    <t>NasdaqGS:PDLI</t>
  </si>
  <si>
    <t>PDL BioPharma, Inc. manages a portfolio of patents and royalty assets in the United States and Europe.</t>
  </si>
  <si>
    <t>IQ321244</t>
  </si>
  <si>
    <t>United States: 334.3 (57.5%);
Europe: 246.8 (42.5%);
Other: .1 (.0%)</t>
  </si>
  <si>
    <t>Antibody Humanization Patents: 487.5 (100.0%)</t>
  </si>
  <si>
    <t>Emergent BioSolutions, Inc. (NYSE:EBS)</t>
  </si>
  <si>
    <t>NYSE:EBS</t>
  </si>
  <si>
    <t>Emergent BioSolutions Inc., a specialty pharmaceutical company, develops, manufactures, and commercializes specialized products for use in biodefense and commercial markets in the United States and internationally.</t>
  </si>
  <si>
    <t>IQ13627017</t>
  </si>
  <si>
    <t>Biodefense: 370.5 (82.3%);
Biosciences: 79.6 (17.7%)</t>
  </si>
  <si>
    <t>Alder Biopharmaceuticals Inc. (NasdaqGM:ALDR)</t>
  </si>
  <si>
    <t>NasdaqGM:ALDR</t>
  </si>
  <si>
    <t>Alder BioPharmaceuticals, Inc., a clinical-stage biopharmaceutical company, discovers, develops, and commercializes various therapeutic antibodies in the United States and Australia.</t>
  </si>
  <si>
    <t>IQ23553064</t>
  </si>
  <si>
    <t>United States: 54.7 (100.0%)</t>
  </si>
  <si>
    <t>Pharmaceuticals: 54.7 (100.0%)</t>
  </si>
  <si>
    <t>Sangamo Biosciences Inc. (NasdaqGS:SGMO)</t>
  </si>
  <si>
    <t>NasdaqGS:SGMO</t>
  </si>
  <si>
    <t>Sangamo BioSciences, Inc., a clinical stage biopharmaceutical company, focuses on the research, development, and commercialization of engineered DNA-binding proteins as novel therapeutic products for unmet medical needs in the United States.</t>
  </si>
  <si>
    <t>IQ412674</t>
  </si>
  <si>
    <t>United States: 45.9 (100.0%)</t>
  </si>
  <si>
    <t>Research, Development and Commercialization of Engineered DNA-Binding Proteins: 45.9 (100.0%)</t>
  </si>
  <si>
    <t>Zafgen, Inc. (NasdaqGS:ZFGN)</t>
  </si>
  <si>
    <t>NasdaqGS:ZFGN</t>
  </si>
  <si>
    <t>Zafgen, Inc., a biopharmaceutical company, focuses on the development of therapeutics for patients suffering from obesity and obesity-related disorders.</t>
  </si>
  <si>
    <t>IQ29016215</t>
  </si>
  <si>
    <t>Karyopharm Therapeutics, Inc. (NasdaqGS:KPTI)</t>
  </si>
  <si>
    <t>NasdaqGS:KPTI</t>
  </si>
  <si>
    <t>Karyopharm Therapeutics Inc., a clinical-stage pharmaceutical company, focuses on the discovery and development of drugs directed against nuclear transport targets for the treatment of cancer and other major diseases.</t>
  </si>
  <si>
    <t>IQ115373285</t>
  </si>
  <si>
    <t>United States: .2 (100.0%)</t>
  </si>
  <si>
    <t>Discovering, Developing and Commercializing Drugs to Treat Cancer and Other Major Diseases: .2 (100.0%)</t>
  </si>
  <si>
    <t>Amicus Therapeutics, Inc. (NasdaqGM:FOLD)</t>
  </si>
  <si>
    <t>NasdaqGM:FOLD</t>
  </si>
  <si>
    <t>Amicus Therapeutics, Inc., a biopharmaceutical company, focuses on the discovery, development, and commercialization of medicines for various rare and orphan diseases.</t>
  </si>
  <si>
    <t>IQ7009878</t>
  </si>
  <si>
    <t>United States: 1.2 (100.0%)</t>
  </si>
  <si>
    <t>Development and Commercialization of Small Molecule, Orally Administered Therapies to Treat a Range of Human Genetic Diseases: 1.2 (100.0%)</t>
  </si>
  <si>
    <t>Arena Pharmaceuticals, Inc. (NasdaqGS:ARNA)</t>
  </si>
  <si>
    <t>NasdaqGS:ARNA</t>
  </si>
  <si>
    <t>Arena Pharmaceuticals, Inc., a biopharmaceutical company, discovers, develops, and commercializes novel drugs that target G protein-coupled receptors.</t>
  </si>
  <si>
    <t>IQ25026</t>
  </si>
  <si>
    <t>Discovering, Developing and Commercializing Novel Drugs That Target G Protein-Coupled Receptors: 37.0 (100.0%)</t>
  </si>
  <si>
    <t>Array BioPharma, Inc. (NasdaqGM:ARRY)</t>
  </si>
  <si>
    <t>NasdaqGM:ARRY</t>
  </si>
  <si>
    <t>Array BioPharma Inc., a biopharmaceutical company, focuses on the discovery, development, and commercialization of small molecule drugs to treat patients with cancer in North America, Europe, and the Asia Pacific.</t>
  </si>
  <si>
    <t>IQ25080</t>
  </si>
  <si>
    <t>North America: 41.9 (89.6%);
Europe: 4.6 (9.9%);
Asia Pacific: .2 (.4%)</t>
  </si>
  <si>
    <t>Discovery, Development and Commercialization of Targeted Small Molecule Drugs: 46.8 (100.0%)</t>
  </si>
  <si>
    <t>Insmed Incorporated (NasdaqGS:INSM)</t>
  </si>
  <si>
    <t>NasdaqGS:INSM</t>
  </si>
  <si>
    <t>Insmed Incorporated, a biopharmaceutical company, focuses on developing and commercializing inhaled therapies for patients with serious lung diseases.</t>
  </si>
  <si>
    <t>IQ29978</t>
  </si>
  <si>
    <t>Repligen Corporation (NasdaqGS:RGEN)</t>
  </si>
  <si>
    <t>NasdaqGS:RGEN</t>
  </si>
  <si>
    <t>Repligen Corporation, a life sciences company, develops, manufactures, and markets consumable bioprocessing products for use in the production of monoclonal antibodies and other biologic drugs.</t>
  </si>
  <si>
    <t>IQ33769</t>
  </si>
  <si>
    <t>0.20</t>
  </si>
  <si>
    <t>United States: 21.0 (33.0%);
Other: 5.7 (9.0%);
United Kingdom: 12.7 (20.0%);
Sweden: 24.1 (38.0%)</t>
  </si>
  <si>
    <t>Supplier of Critical Products Used to Manufacture Biologic Drugs: 63.5 (100.0%)</t>
  </si>
  <si>
    <t>Avalanche Biotechnologies, Inc. (NasdaqGM:AAVL)</t>
  </si>
  <si>
    <t>NasdaqGM:AAVL</t>
  </si>
  <si>
    <t>Avalanche Biotechnologies, Inc., a clinical-stage biotechnology company, focuses on discovering and developing novel gene therapies for the treatment of ophthalmic diseases based on its Ocular BioFactory platform.</t>
  </si>
  <si>
    <t>IQ207074711</t>
  </si>
  <si>
    <t>Developing and Commercializing Gene Therapeutics: .6 (100.0%)</t>
  </si>
  <si>
    <t>Genomic Health Inc. (NasdaqGS:GHDX)</t>
  </si>
  <si>
    <t>NasdaqGS:GHDX</t>
  </si>
  <si>
    <t>Genomic Health, Inc., a healthcare company, provides actionable genomic information to personalize cancer treatment decisions in the United States and internationally.</t>
  </si>
  <si>
    <t>IQ2840617</t>
  </si>
  <si>
    <t>United States: 230.7 (83.7%);
Outside of The United States: 45.0 (16.3%)</t>
  </si>
  <si>
    <t>Development and Global Commercialization of Genomic-Based Clinical Laboratory Services: 275.7 (100.0%)</t>
  </si>
  <si>
    <t>MacroGenics, Inc. (NasdaqGS:MGNX)</t>
  </si>
  <si>
    <t>NasdaqGS:MGNX</t>
  </si>
  <si>
    <t>MacroGenics, Inc., a clinical-stage biopharmaceutical company, focuses on discovering and developing monoclonal antibody-based therapeutics for the treatment of cancer, as well as autoimmune disorders and infectious diseases.</t>
  </si>
  <si>
    <t>IQ600911</t>
  </si>
  <si>
    <t>United States: 47.8 (100.0%)</t>
  </si>
  <si>
    <t>Developing Monoclonal Antibody-Based Therapeutics for Cancer, Autoimmune and Infectious Diseases: 47.8 (100.0%)</t>
  </si>
  <si>
    <t>Coherus Biosciences, Inc. (NasdaqGM:CHRS)</t>
  </si>
  <si>
    <t>NasdaqGM:CHRS</t>
  </si>
  <si>
    <t>Coherus Biosciences, Inc., a late-stage clinical biologics platform company, focuses on developing and commercializing biosimilar products worldwide.</t>
  </si>
  <si>
    <t>IQ206928583</t>
  </si>
  <si>
    <t>United States: 28.5 (91.6%);
Rest of World: 2.6 (8.4%)</t>
  </si>
  <si>
    <t>Developing and Commercializing Biosimilar Products and Small Molecules: 31.1 (100.0%)</t>
  </si>
  <si>
    <t>Orexigen Therapeutics, Inc. (NasdaqGS:OREX)</t>
  </si>
  <si>
    <t>NasdaqGS:OREX</t>
  </si>
  <si>
    <t>Orexigen Therapeutics, Inc., a biopharmaceutical company, focuses on the development of pharmaceutical products in the United States.</t>
  </si>
  <si>
    <t>IQ8591867</t>
  </si>
  <si>
    <t>0.39</t>
  </si>
  <si>
    <t>Development of Pharmaceutical Product Candidates for the Treatment of Obesity: 55.5 (100.0%)</t>
  </si>
  <si>
    <t>Atara Biotherapeutics, Inc. (NasdaqGS:ATRA)</t>
  </si>
  <si>
    <t>NasdaqGS:ATRA</t>
  </si>
  <si>
    <t>Atara Biotherapeutics, Inc., a clinical-stage biopharmaceutical company, focuses on developing therapeutics for the treatment of muscle wasting conditions and oncology.</t>
  </si>
  <si>
    <t>IQ248196818</t>
  </si>
  <si>
    <t>Hyperion Therapeutics, Inc. (NasdaqGS:HPTX)</t>
  </si>
  <si>
    <t>NasdaqGS:HPTX</t>
  </si>
  <si>
    <t>Hyperion Therapeutics, Inc., a biopharmaceutical company, focuses on the development and commercialization of therapeutics to treat orphan diseases in the United states, Canada, and internationally.</t>
  </si>
  <si>
    <t>IQ36536184</t>
  </si>
  <si>
    <t>United States: 103.3 (90.9%);
Canada: 3.7 (3.3%);
Rest of The World: 6.6 (5.8%)</t>
  </si>
  <si>
    <t>Development and Commercialization of Novel Therapeutics: 113.6 (100.0%)</t>
  </si>
  <si>
    <t>Regulus Therapeutics Inc. (NasdaqGM:RGLS)</t>
  </si>
  <si>
    <t>NasdaqGM:RGLS</t>
  </si>
  <si>
    <t>Regulus Therapeutics Inc., a biopharmaceutical company, focuses on the discovery and development of drugs that target microRNAs for the treatment of various diseases in the United States.</t>
  </si>
  <si>
    <t>IQ36742485</t>
  </si>
  <si>
    <t>United States: 7.7 (100.0%)</t>
  </si>
  <si>
    <t>Discovering and Developing First-In-Class Drugs: 7.7 (100.0%)</t>
  </si>
  <si>
    <t>Raptor Pharmaceuticals Corp. (NasdaqGM:RPTP)</t>
  </si>
  <si>
    <t>NasdaqGM:RPTP</t>
  </si>
  <si>
    <t>Raptor Pharmaceutical Corp., a biopharmaceutical company, focuses on developing and commercializing life-altering therapeutics that treat debilitating and often fatal diseases.</t>
  </si>
  <si>
    <t>IQ27369115</t>
  </si>
  <si>
    <t>Developing and Commercializing Life-Altering Therapeutics: 69.5 (100.0%)</t>
  </si>
  <si>
    <t>Otonomy, Inc. (NasdaqGM:OTIC)</t>
  </si>
  <si>
    <t>NasdaqGM:OTIC</t>
  </si>
  <si>
    <t>Otonomy, Inc., a clinical-stage biopharmaceutical company, focuses on the development and commercialization of therapeutics for the treatment of diseases and disorders of the ear in the United States and Canada.</t>
  </si>
  <si>
    <t>IQ60978778</t>
  </si>
  <si>
    <t>Momenta Pharmaceuticals Inc. (NasdaqGS:MNTA)</t>
  </si>
  <si>
    <t>NasdaqGS:MNTA</t>
  </si>
  <si>
    <t>Momenta Pharmaceuticals, Inc., a biotechnology company, focuses on developing generic versions of complex drugs, biosimilars, and novel therapeutics for oncology and autoimmune diseases.</t>
  </si>
  <si>
    <t>IQ5684719</t>
  </si>
  <si>
    <t>United States: 52.3 (100.0%)</t>
  </si>
  <si>
    <t>Discovery, Development and Commercialization of Pharmaceutical Products: 52.3 (100.0%)</t>
  </si>
  <si>
    <t>OncoMed Pharmaceuticals, Inc. (NasdaqGS:OMED)</t>
  </si>
  <si>
    <t>NasdaqGS:OMED</t>
  </si>
  <si>
    <t>OncoMed Pharmaceuticals, Inc., a clinical development-stage biotechnology company, discovers and develops protein therapeutics targeting cancer stem cells (CSCs).</t>
  </si>
  <si>
    <t>IQ20905685</t>
  </si>
  <si>
    <t>United States: 39.6 (100.0%)</t>
  </si>
  <si>
    <t>Discovering and Developing First-In-Class Protein Therapeutics Targeting Cancer Stem Cells (“Cscs”): 39.6 (100.0%)</t>
  </si>
  <si>
    <t>Epizyme, Inc. (NasdaqGS:EPZM)</t>
  </si>
  <si>
    <t>NasdaqGS:EPZM</t>
  </si>
  <si>
    <t>Epizyme, Inc., a clinical stage biopharmaceutical company, discovers and develops epigenetic therapies for cancer patients.</t>
  </si>
  <si>
    <t>IQ54339075</t>
  </si>
  <si>
    <t>United States: 41.4 (100.0%)</t>
  </si>
  <si>
    <t>Discovery and Development of Novel Epigenetic Therapies for Cancer Patients: 41.4 (100.0%)</t>
  </si>
  <si>
    <t>Aegerion Pharmaceuticals, Inc. (NasdaqGS:AEGR)</t>
  </si>
  <si>
    <t>NasdaqGS:AEGR</t>
  </si>
  <si>
    <t>Aegerion Pharmaceuticals, Inc., a biopharmaceutical company, develops and commercializes therapies for patients with debilitating rare diseases in the United States.</t>
  </si>
  <si>
    <t>IQ25478219</t>
  </si>
  <si>
    <t>United States: 143.4 (90.5%);
outside of The United States: 15.0 (9.5%)</t>
  </si>
  <si>
    <t>Development and Commercialization of Its Lead Product, Lomitapide: 158.4 (100.0%)</t>
  </si>
  <si>
    <t>TG Therapeutics, Inc. (NasdaqCM:TGTX)</t>
  </si>
  <si>
    <t>NasdaqCM:TGTX</t>
  </si>
  <si>
    <t>TG Therapeutics, Inc., a biopharmaceutical company, focuses on the acquisition, development, and commercialization of novel treatments for b-cell malignancies and autoimmune diseases.</t>
  </si>
  <si>
    <t>IQ143627354</t>
  </si>
  <si>
    <t>Acquisition, Development and Commercialization of Novel Treatments for B-Cell Malignancies and Autoimmune Diseases: .2 (100.0%)</t>
  </si>
  <si>
    <t>Retrophin, Inc. (NasdaqGM:RTRX)</t>
  </si>
  <si>
    <t>NasdaqGM:RTRX</t>
  </si>
  <si>
    <t>Retrophin, Inc., a biopharmaceutical company, focuses on the development, acquisition, and commercialization of therapies for the treatment of serious, catastrophic, or rare diseases.</t>
  </si>
  <si>
    <t>IQ133551169</t>
  </si>
  <si>
    <t>United States: 28.2 (100.0%)</t>
  </si>
  <si>
    <t>Development, Acquisition and Commercialization of Therapies for The Treatment of Serious, Catastrophic or Rare Diseases: 28.2 (100.0%)</t>
  </si>
  <si>
    <t>ImmunoGen, Inc. (NasdaqGS:IMGN)</t>
  </si>
  <si>
    <t>NasdaqGS:IMGN</t>
  </si>
  <si>
    <t>ImmunoGen, Inc., a biotechnology company, develops targeted anticancer therapeutics.</t>
  </si>
  <si>
    <t>IQ29794</t>
  </si>
  <si>
    <t>United States: 74.1 (100.0%)</t>
  </si>
  <si>
    <t>Discovery of Monoclonal Antibody-Based Anticancer Therapeutics: 74.1 (100.0%)</t>
  </si>
  <si>
    <t>Infinity Pharmaceuticals, Inc. (NasdaqGS:INFI)</t>
  </si>
  <si>
    <t>NasdaqGS:INFI</t>
  </si>
  <si>
    <t>Infinity Pharmaceuticals, Inc., a drug discovery and development company, discovers, develops, and delivers medicines to patients with difficult-to-treat diseases.</t>
  </si>
  <si>
    <t>IQ1208927</t>
  </si>
  <si>
    <t>United States: 165.0 (100.0%)</t>
  </si>
  <si>
    <t>Drug Discovery and Development: 165.0 (100.0%)</t>
  </si>
  <si>
    <t>Lexicon Pharmaceuticals, Inc. (NasdaqGS:LXRX)</t>
  </si>
  <si>
    <t>NasdaqGS:LXRX</t>
  </si>
  <si>
    <t>Lexicon Pharmaceuticals, Inc., a biopharmaceutical company, focuses on the discovery and development of pharmaceutical products for the treatment of human diseases.</t>
  </si>
  <si>
    <t>IQ30781</t>
  </si>
  <si>
    <t>United States: 22.9 (100.0%)</t>
  </si>
  <si>
    <t>Discovery and Development of Pharmaceutical Products: 22.9 (100.0%)</t>
  </si>
  <si>
    <t>Dynavax Technologies Corporation (NasdaqCM:DVAX)</t>
  </si>
  <si>
    <t>NasdaqCM:DVAX</t>
  </si>
  <si>
    <t>Dynavax Technologies Corporation, a clinical-stage biopharmaceutical company, discovers and develops novel vaccines and therapeutics in the United States.</t>
  </si>
  <si>
    <t>IQ423490</t>
  </si>
  <si>
    <t>Germany: .4 (4.0%);
United States: 10.6 (96.0%)</t>
  </si>
  <si>
    <t>Discovery and Development of Biopharmaceutical Products: 11.0 (100.0%)</t>
  </si>
  <si>
    <t>Vital Therapies, Inc. (NasdaqGS:VTL)</t>
  </si>
  <si>
    <t>NasdaqGS:VTL</t>
  </si>
  <si>
    <t>Vital Therapies, Inc., a biotherapeutic company, focuses on developing a cell-based therapy for the treatment of acute liver failure in the United States.</t>
  </si>
  <si>
    <t>IQ7186386</t>
  </si>
  <si>
    <t>Osiris Therapeutics, Inc. (NasdaqGM:OSIR)</t>
  </si>
  <si>
    <t>NasdaqGM:OSIR</t>
  </si>
  <si>
    <t>Osiris Therapeutics, Inc. researches, develops, manufactures, markets, and distributes regenerative medicine products in the United States.</t>
  </si>
  <si>
    <t>IQ3126203</t>
  </si>
  <si>
    <t>United States: 59.9 (100.0%)</t>
  </si>
  <si>
    <t>Biosurgery: 59.9 (100.0%)</t>
  </si>
  <si>
    <t>Geron Corporation (NasdaqGS:GERN)</t>
  </si>
  <si>
    <t>NasdaqGS:GERN</t>
  </si>
  <si>
    <t>Geron Corporation, a clinical stage biopharmaceutical company, focuses on the development of telomerase inhibitor, imetelstat, for treating hematologic myeloid malignancies.</t>
  </si>
  <si>
    <t>IQ215864</t>
  </si>
  <si>
    <t>Discovery and Development of Therapeutic Products for Oncology: 1.2 (100.0%)</t>
  </si>
  <si>
    <t>Eagle Pharmaceuticals Inc. (NasdaqGM:EGRX)</t>
  </si>
  <si>
    <t>NasdaqGM:EGRX</t>
  </si>
  <si>
    <t>Eagle Pharmaceuticals, Inc., a specialty pharmaceutical company, focuses on developing and commercializing injectable products primarily in the critical care and oncology areas in the United States.</t>
  </si>
  <si>
    <t>IQ3474216</t>
  </si>
  <si>
    <t>Developing and Commercializing Injectable Products: 15.7 (100.0%)</t>
  </si>
  <si>
    <t>BioCryst Pharmaceuticals, Inc. (NasdaqGS:BCRX)</t>
  </si>
  <si>
    <t>NasdaqGS:BCRX</t>
  </si>
  <si>
    <t>BioCryst Pharmaceuticals, Inc., a biotechnology company, designs, optimizes, and develops small molecule drugs that block key enzymes involved in the pathogenesis of diseases.</t>
  </si>
  <si>
    <t>IQ25594</t>
  </si>
  <si>
    <t>Designs, Optimizes and Develops Novel Small Molecule Drugs That Block Key Enzymes Involved in The Pathogenesis of Diseases: 13.6 (100.0%)</t>
  </si>
  <si>
    <t>Bellicum Pharmaceuticals, Inc. (NasdaqGM:BLCM)</t>
  </si>
  <si>
    <t>NasdaqGM:BLCM</t>
  </si>
  <si>
    <t>Bellicum Pharmaceuticals, Inc., a clinical stage biopharmaceutical company, focuses on discovering and developing novel cellular immunotherapies for the treatment of hematological cancers, solid tumors, and orphan inherited blood disorders in the United States and internationally.</t>
  </si>
  <si>
    <t>IQ29554867</t>
  </si>
  <si>
    <t>Focused on Discovering and Developing Novel Cellular Immunotherapies for Various Forms of Cancer, Including Both Hematological Cancers and Solid Tumors, as Well as Orphan Inherited Blood Disorders: 1.8 (100.0%)</t>
  </si>
  <si>
    <t>Xencor, Inc. (NasdaqGM:XNCR)</t>
  </si>
  <si>
    <t>NasdaqGM:XNCR</t>
  </si>
  <si>
    <t>Xencor, Inc., a clinical-stage biopharmaceutical company, focuses on discovery and development of engineered monoclonal antibodies to treat severe and life-threatening diseases with unmet medical needs.</t>
  </si>
  <si>
    <t>IQ744102</t>
  </si>
  <si>
    <t>United States: 8.6 (90.5%);
Non-U.S.: .9 (9.5%)</t>
  </si>
  <si>
    <t>Development of Pharmaceutical Products: 9.5 (100.0%)</t>
  </si>
  <si>
    <t>Enanta Pharmaceuticals, Inc. (NasdaqGS:ENTA)</t>
  </si>
  <si>
    <t>NasdaqGS:ENTA</t>
  </si>
  <si>
    <t>Enanta Pharmaceuticals, Inc., a biotechnology company, discovers and develops small molecule drugs for the infectious disease field in the United States.</t>
  </si>
  <si>
    <t>IQ345286</t>
  </si>
  <si>
    <t>United States: 124.3 (100.0%)</t>
  </si>
  <si>
    <t>Discovering and Developing Small Molecule Drugs in The Infectious Disease Field: 124.3 (100.0%)</t>
  </si>
  <si>
    <t>Five Prime Therapeutics, Inc. (NasdaqGS:FPRX)</t>
  </si>
  <si>
    <t>NasdaqGS:FPRX</t>
  </si>
  <si>
    <t>Five Prime Therapeutics, Inc., a clinical-stage biotechnology company, focuses on the discovery and development of protein therapeutics that block cancer and inflammatory disease processes.</t>
  </si>
  <si>
    <t>IQ3366199</t>
  </si>
  <si>
    <t>United States: 19.2 (100.0%)</t>
  </si>
  <si>
    <t>Discovering and Developing Novel Protein Therapeutics: 19.2 (100.0%)</t>
  </si>
  <si>
    <t>Versartis, Inc. (NasdaqGS:VSAR)</t>
  </si>
  <si>
    <t>NasdaqGS:VSAR</t>
  </si>
  <si>
    <t>Versartis, Inc., a development stage company, operates as an endocrine-focused biopharmaceutical company in the United States.</t>
  </si>
  <si>
    <t>IQ59516531</t>
  </si>
  <si>
    <t>Sarepta Therapeutics, Inc. (NasdaqGS:SRPT)</t>
  </si>
  <si>
    <t>NasdaqGS:SRPT</t>
  </si>
  <si>
    <t>Sarepta Therapeutics, Inc., a biopharmaceutical company, focuses on the discovery and development of RNA-based therapeutics for the treatment of rare, infectious, and other diseases.</t>
  </si>
  <si>
    <t>IQ362584</t>
  </si>
  <si>
    <t>United States: 9.8 (100.0%)</t>
  </si>
  <si>
    <t>Development of Pharmaceutical Products: 9.8 (100.0%)</t>
  </si>
  <si>
    <t>Northwest Biotherapeutics, Inc. (NasdaqCM:NWBO)</t>
  </si>
  <si>
    <t>NasdaqCM:NWBO</t>
  </si>
  <si>
    <t>Northwest Biotherapeutics, Inc., a biotechnology company, discovers and develops immunotherapy products to treat cancer in the United States and internationally.</t>
  </si>
  <si>
    <t>IQ1342115</t>
  </si>
  <si>
    <t>United States: 1.5 (100.0%)</t>
  </si>
  <si>
    <t>Discovery and Development of Innovative Immunotherapies for Cancer: 1.5 (100.0%)</t>
  </si>
  <si>
    <t>Invitae Corporation (NYSE:NVTA)</t>
  </si>
  <si>
    <t>NYSE:NVTA</t>
  </si>
  <si>
    <t>Invitae Corporation, a genetic information company, focuses on bringing comprehensive genetic information into mainstream medical practice to enhance the quality of healthcare.</t>
  </si>
  <si>
    <t>IQ222707176</t>
  </si>
  <si>
    <t>Medical Labs &amp; Research: 1.6 (100.0%)</t>
  </si>
  <si>
    <t>Inovio Pharmaceuticals, Inc. (NasdaqGS:INO)</t>
  </si>
  <si>
    <t>NasdaqGS:INO</t>
  </si>
  <si>
    <t>Inovio Pharmaceuticals, Inc., a clinical stage biopharmaceutical company, develops active DNA immunotherapies and vaccines in combination with proprietary electroporation delivery devices to prevent and treat cancers and infectious diseases.</t>
  </si>
  <si>
    <t>IQ28922</t>
  </si>
  <si>
    <t>United States: 10.5 (100.0%)</t>
  </si>
  <si>
    <t>Discovery and Development of a New Generation of Vaccines and Immune Therapies: 10.5 (100.0%)</t>
  </si>
  <si>
    <t>Exelixis, Inc. (NasdaqGS:EXEL)</t>
  </si>
  <si>
    <t>NasdaqGS:EXEL</t>
  </si>
  <si>
    <t>Exelixis, Inc., a biopharmaceutical company, develops and sells small molecule therapies for the treatment of cancer in the United States.</t>
  </si>
  <si>
    <t>IQ28338</t>
  </si>
  <si>
    <t>United States: 25.1 (100.0%)</t>
  </si>
  <si>
    <t>Developing Small Molecule Therapies for The Treatment of Cancer: 25.1 (100.0%)</t>
  </si>
  <si>
    <t>Lion Biotechnologies, Inc. (NasdaqGM:LBIO)</t>
  </si>
  <si>
    <t>NasdaqGM:LBIO</t>
  </si>
  <si>
    <t>Lion Biotechnologies, Inc., a clinical-stage biopharmaceutical company, focuses on developing and commercializing cancer immunotherapy products to harness the power of a patient's immune system to eradicate cancer cells.</t>
  </si>
  <si>
    <t>IQ40424708</t>
  </si>
  <si>
    <t>Celladon Corporation (NasdaqGM:CLDN)</t>
  </si>
  <si>
    <t>NasdaqGM:CLDN</t>
  </si>
  <si>
    <t>Celladon Corporation, a clinical-stage biotechnology company, focuses on developing treatments for heart failure, diabetes, and neurodegenerative diseases.</t>
  </si>
  <si>
    <t>IQ13565068</t>
  </si>
  <si>
    <t>Flexion Therapeutics, Inc. (NasdaqGM:FLXN)</t>
  </si>
  <si>
    <t>NasdaqGM:FLXN</t>
  </si>
  <si>
    <t>Flexion Therapeutics, Inc., a specialty pharmaceutical company, focuses on the development and commercialization of anti-inflammatory and analgesic therapies for the treatment of patients with musculoskeletal conditions.</t>
  </si>
  <si>
    <t>IQ61177529</t>
  </si>
  <si>
    <t>Mirati Therapeutics, Inc. (NasdaqCM:MRTX)</t>
  </si>
  <si>
    <t>NasdaqCM:MRTX</t>
  </si>
  <si>
    <t>Mirati Therapeutics, Inc., a biopharmaceutical company, is engaged in the development and commercialization of therapeutics for cancer and fungal diseases.</t>
  </si>
  <si>
    <t>IQ121270</t>
  </si>
  <si>
    <t>Sorrento Therapeutics, Inc. (NasdaqCM:SRNE)</t>
  </si>
  <si>
    <t>NasdaqCM:SRNE</t>
  </si>
  <si>
    <t>Sorrento Therapeutics, Inc., a biopharmaceutical company, focuses on the discovery, acquisition, development, and commercialization of proprietary drug therapeutics for addressing unmet medical needs in the United States, Europe, and internationally.</t>
  </si>
  <si>
    <t>IQ60048201</t>
  </si>
  <si>
    <t>Paratek Pharmaceuticals, Inc. (NasdaqGM:PRTK)</t>
  </si>
  <si>
    <t>NasdaqGM:PRTK</t>
  </si>
  <si>
    <t>Paratek Pharmaceuticals, Inc., a biopharmaceutical company, focuses on the development and commercialization of medicines to save lives and alleviate suffering.</t>
  </si>
  <si>
    <t>IQ1267824</t>
  </si>
  <si>
    <t>United States: .4 (100.0%)</t>
  </si>
  <si>
    <t>Development and Commercialization of Proprietary Products That Address Important Therapeutic Needs in The Field of Neuroscience: .4 (100.0%)</t>
  </si>
  <si>
    <t>Dicerna Pharmaceuticals, Inc. (NasdaqGS:DRNA)</t>
  </si>
  <si>
    <t>NasdaqGS:DRNA</t>
  </si>
  <si>
    <t>Dicerna Pharmaceuticals, Inc., a biopharmaceutical company, focuses on the discovery and development of treatments for liver diseases and cancers based on a proprietary RNA interference technology platform in the United States and internationally.</t>
  </si>
  <si>
    <t>IQ39280611</t>
  </si>
  <si>
    <t>XOMA Corporation (NasdaqGM:XOMA)</t>
  </si>
  <si>
    <t>NasdaqGM:XOMA</t>
  </si>
  <si>
    <t>XOMA Corporation discovers and develops antibody-based therapeutics in the United States, Europe, and the Asia Pacific.</t>
  </si>
  <si>
    <t>IQ36769</t>
  </si>
  <si>
    <t>United States: 11.8 (62.3%);
Europe: 5.5 (29.2%);
Asia Pacific: 1.6 (8.5%)</t>
  </si>
  <si>
    <t>Discovers and Develops Innovative Antibody Based Therapeutics: 18.9 (100.0%)</t>
  </si>
  <si>
    <t>Heron Therapeutics, Inc. (NasdaqCM:HRTX)</t>
  </si>
  <si>
    <t>NasdaqCM:HRTX</t>
  </si>
  <si>
    <t>Heron Therapeutics, Inc., a biotechnology company, develops products to address unmet medical needs using its proprietary Biochronomer polymer-based drug delivery platform in the United States.</t>
  </si>
  <si>
    <t>IQ24366</t>
  </si>
  <si>
    <t>Synergy Pharmaceuticals, Inc. (NasdaqGS:SGYP)</t>
  </si>
  <si>
    <t>NasdaqGS:SGYP</t>
  </si>
  <si>
    <t>Synergy Pharmaceuticals Inc., a biopharmaceutical company, focuses on the development of drugs to treat gastrointestinal (GI) disorders and diseases.</t>
  </si>
  <si>
    <t>IQ731580</t>
  </si>
  <si>
    <t>BioTime, Inc. (AMEX:BTX)</t>
  </si>
  <si>
    <t>AMEX:BTX</t>
  </si>
  <si>
    <t>BioTime, Inc., a biotechnology company, engages in the research and product development in the field of regenerative medicine.</t>
  </si>
  <si>
    <t>IQ25622</t>
  </si>
  <si>
    <t>Asia: 1.7 (31.6%);
United States: 3.6 (68.4%)</t>
  </si>
  <si>
    <t>Research and Development of Therapeutic Products: 5.2 (100.0%)</t>
  </si>
  <si>
    <t>Immune Design Corp. (NasdaqGM:IMDZ)</t>
  </si>
  <si>
    <t>NasdaqGM:IMDZ</t>
  </si>
  <si>
    <t>Immune Design Corp., a clinical-stage immunotherapy company, focuses on the development of novel immune-based therapies based on its DCVex and GLAAS discovery platforms for cancer and other chronic conditions.</t>
  </si>
  <si>
    <t>IQ46099827</t>
  </si>
  <si>
    <t>United States: 4.7 (100.0%)</t>
  </si>
  <si>
    <t>Biotechnology: 4.7 (100.0%)</t>
  </si>
  <si>
    <t>Idera Pharmaceuticals, Inc. (NasdaqCM:IDRA)</t>
  </si>
  <si>
    <t>NasdaqCM:IDRA</t>
  </si>
  <si>
    <t>Idera Pharmaceuticals, Inc., a clinical-stage biopharmaceutical company, focuses on the discovery, development, and commercialization of novel therapeutics for oncology and rare diseases in the United States.</t>
  </si>
  <si>
    <t>IQ29643</t>
  </si>
  <si>
    <t>Discovering and Developing Novel Therapeutics That Modulate Immune Responses through TLRs: .1 (100.0%)</t>
  </si>
  <si>
    <t>Progenics Pharmaceuticals, Inc. (NasdaqGS:PGNX)</t>
  </si>
  <si>
    <t>NasdaqGS:PGNX</t>
  </si>
  <si>
    <t>Progenics Pharmaceuticals, Inc. develops medicines for oncology in the United States and internationally.</t>
  </si>
  <si>
    <t>IQ373200</t>
  </si>
  <si>
    <t>United States: 44.4 (100.0%)</t>
  </si>
  <si>
    <t>Developing Innovative Medicines for Oncology: 44.4 (100.0%)</t>
  </si>
  <si>
    <t>Cellular Biomedicine Group Inc. (NasdaqCM:CBMG)</t>
  </si>
  <si>
    <t>NasdaqCM:CBMG</t>
  </si>
  <si>
    <t>Cellular Biomedicine Group, Inc., a biomedicine company, develops treatments for cancerous and degenerative diseases in Greater China.</t>
  </si>
  <si>
    <t>IQ224236494</t>
  </si>
  <si>
    <t>Segment Adjustment: 3.9 (93.0%);
Biomedicine: .3 (7.0%)</t>
  </si>
  <si>
    <t>Spectrum Pharmaceuticals, Inc. (NasdaqGS:SPPI)</t>
  </si>
  <si>
    <t>NasdaqGS:SPPI</t>
  </si>
  <si>
    <t>Spectrum Pharmaceuticals, Inc., a biotechnology company, develops and commercializes oncology and hematology drug products.</t>
  </si>
  <si>
    <t>IQ371481</t>
  </si>
  <si>
    <t>United States: 178.0 (95.4%);
Europe: 3.4 (1.8%);
Asia Pacific: 5.2 (2.8%)</t>
  </si>
  <si>
    <t>Developing and Commercializing Oncology and Hematology Drug Products: 186.8 (100.0%)</t>
  </si>
  <si>
    <t>Vanda Pharmaceuticals, Inc. (NasdaqGM:VNDA)</t>
  </si>
  <si>
    <t>NasdaqGM:VNDA</t>
  </si>
  <si>
    <t>Vanda Pharmaceuticals Inc., a biopharmaceutical company, focuses on the development and commercialization of products for the treatment of central nervous system disorders.</t>
  </si>
  <si>
    <t>IQ24545059</t>
  </si>
  <si>
    <t>United States: 50.2 (100.0%)</t>
  </si>
  <si>
    <t>Development and Commercialization of Pharmaceutical Products: 50.2 (100.0%)</t>
  </si>
  <si>
    <t>Arrowhead Research Corp. (NasdaqGS:ARWR)</t>
  </si>
  <si>
    <t>NasdaqGS:ARWR</t>
  </si>
  <si>
    <t>Arrowhead Research Corporation develops novel drugs to treat intractable diseases in the United States.</t>
  </si>
  <si>
    <t>IQ203142</t>
  </si>
  <si>
    <t>United States: .3 (100.0%)</t>
  </si>
  <si>
    <t>Nanotechnology: .3 (100.0%)</t>
  </si>
  <si>
    <t>Verastem, Inc. (NasdaqGM:VSTM)</t>
  </si>
  <si>
    <t>NasdaqGM:VSTM</t>
  </si>
  <si>
    <t>Verastem, Inc., a biopharmaceutical company, focuses on discovering and developing proprietary small molecule drugs targeting cancer stem cells (CSCs).</t>
  </si>
  <si>
    <t>IQ115881768</t>
  </si>
  <si>
    <t>Cellceutix Corporation (OTCPK:CTIX)</t>
  </si>
  <si>
    <t>OTCPK:CTIX</t>
  </si>
  <si>
    <t>Cellceutix Corporation, a clinical stage biopharmaceutical company, focuses on discovering and developing small molecule drugs to treat drug-resistant cancers, psoriasis, autism, and inflammatory diseases.</t>
  </si>
  <si>
    <t>IQ39474978</t>
  </si>
  <si>
    <t>Advaxis, Inc. (NasdaqCM:ADXS)</t>
  </si>
  <si>
    <t>NasdaqCM:ADXS</t>
  </si>
  <si>
    <t>Advaxis, Inc., a clinical stage biotechnology company, focuses on the discovery, development, and commercialization of Lm-LLO cancer immunotherapies in the United States.</t>
  </si>
  <si>
    <t>IQ7924894</t>
  </si>
  <si>
    <t>Immunomedics Inc. (NasdaqGM:IMMU)</t>
  </si>
  <si>
    <t>NasdaqGM:IMMU</t>
  </si>
  <si>
    <t>Immunomedics, Inc., a biopharmaceutical company, focuses on the development of monoclonal antibody-based products for the targeted treatment of cancer, autoimmune, and other diseases in the United States.</t>
  </si>
  <si>
    <t>IQ279328</t>
  </si>
  <si>
    <t>Europe: 3.1 (69.5%);
United States: 1.3 (30.5%)</t>
  </si>
  <si>
    <t>Researching, Developing, Manufacturing and Marketing Biopharmaceutical Products, Particularly Antibody-Based Products for Cancer, Autoimmune and Other Serious Diseases: 4.4 (100.0%)</t>
  </si>
  <si>
    <t>Agenus Inc. (NasdaqCM:AGEN)</t>
  </si>
  <si>
    <t>NasdaqCM:AGEN</t>
  </si>
  <si>
    <t>Agenus Inc., an immunotherapy company, engages in discovering and developing innovative treatments for patients with cancer and other diseases.</t>
  </si>
  <si>
    <t>IQ409956</t>
  </si>
  <si>
    <t>United States: 3.7 (52.5%);
Europe: 3.3 (47.5%)</t>
  </si>
  <si>
    <t>Pharmaceuticals: 7.0 (100.0%)</t>
  </si>
  <si>
    <t>Catalyst Pharmaceutical Partners Inc. (NasdaqCM:CPRX)</t>
  </si>
  <si>
    <t>NasdaqCM:CPRX</t>
  </si>
  <si>
    <t>Catalyst Pharmaceutical Partners, Inc., a development-stage biopharmaceutical company, focuses on the development and commercialization of prescription drugs targeting rare (orphan) neurological diseases and disorders.</t>
  </si>
  <si>
    <t>IQ5103575</t>
  </si>
  <si>
    <t>Pfenex Inc. (AMEX:PFNX)</t>
  </si>
  <si>
    <t>AMEX:PFNX</t>
  </si>
  <si>
    <t>Pfenex Inc., a clinical-stage biotechnology company, develops biosimilar therapeutics.</t>
  </si>
  <si>
    <t>IQ82767498</t>
  </si>
  <si>
    <t>United States: 8.8 (82.5%);
Germany: 1.1 (10.0%);
Non-United States Excluding Germany: .8 (7.5%)</t>
  </si>
  <si>
    <t>Biotechnology: 10.6 (100.0%)</t>
  </si>
  <si>
    <t>Applied Genetic Technologies Corporation (NasdaqGM:AGTC)</t>
  </si>
  <si>
    <t>NasdaqGM:AGTC</t>
  </si>
  <si>
    <t>Applied Genetic Technologies Corporation, a clinical-stage biotechnology company, develops gene therapy products for inherited orphan ophthalmology diseases in the United States.</t>
  </si>
  <si>
    <t>IQ7604030</t>
  </si>
  <si>
    <t>United States: 1.7 (100.0%)</t>
  </si>
  <si>
    <t>Developing Gene Therapy Products: 1.7 (100.0%)</t>
  </si>
  <si>
    <t>CTI BioPharma Corp. (NasdaqCM:CTIC)</t>
  </si>
  <si>
    <t>NasdaqCM:CTIC</t>
  </si>
  <si>
    <t>CTI BioPharma Corp., a biopharmaceutical company, engages in the acquisition, development, and commercialization of novel targeted therapies for blood-related cancers in the United States and internationally.</t>
  </si>
  <si>
    <t>IQ26241</t>
  </si>
  <si>
    <t>Development, Acquisition and Commercialization of Novel Treatments for Cancer: 60.1 (100.0%)</t>
  </si>
  <si>
    <t>T2 Biosystems, Inc. (NasdaqGM:TTOO)</t>
  </si>
  <si>
    <t>NasdaqGM:TTOO</t>
  </si>
  <si>
    <t>T2 Biosystems, Inc., an in vitro diagnostics company, develops diagnostic products and product candidates in the United States.</t>
  </si>
  <si>
    <t>IQ30844795</t>
  </si>
  <si>
    <t>Developing and Launching Commercially Its Diagnostic Products: .1 (100.0%)</t>
  </si>
  <si>
    <t>ChemoCentryx, Inc. (NasdaqGS:CCXI)</t>
  </si>
  <si>
    <t>NasdaqGS:CCXI</t>
  </si>
  <si>
    <t>ChemoCentryx, Inc., a biopharmaceutical company, focuses on the discovery, development, and commercialization of orally-administered therapeutics to treat autoimmune diseases, inflammatory disorders, and cancer in the United States.</t>
  </si>
  <si>
    <t>IQ1001491</t>
  </si>
  <si>
    <t>Calithera Biosciences, Inc. (NasdaqGS:CALA)</t>
  </si>
  <si>
    <t>NasdaqGS:CALA</t>
  </si>
  <si>
    <t>Calithera Biosciences, Inc., a clinical-stage biopharmaceutical company, focuses on discovering and developing small molecule drugs directed against tumor metabolism and tumor immunology targets for the treatment of cancer.</t>
  </si>
  <si>
    <t>IQ109127589</t>
  </si>
  <si>
    <t>Adamas Pharmaceuticals, Inc. (NasdaqGM:ADMS)</t>
  </si>
  <si>
    <t>NasdaqGM:ADMS</t>
  </si>
  <si>
    <t>Adamas Pharmaceuticals, Inc., a specialty pharmaceutical company, focuses on the development and commercialization of therapeutics targeting chronic disorders of the central nervous systems in the United States.</t>
  </si>
  <si>
    <t>IQ49682935</t>
  </si>
  <si>
    <t>Development and Commercialization of Therapeutics Targeting Chronic Disorders of The Central Nervous Systems (CNS): 55.8 (100.0%)</t>
  </si>
  <si>
    <t>Organovo Holdings, Inc. (AMEX:ONVO)</t>
  </si>
  <si>
    <t>AMEX:ONVO</t>
  </si>
  <si>
    <t>Organovo Holdings, Inc., a development-stage company, focuses on developing and commercializing functional human tissues that could be employed in drug discovery and development, biological research, and as therapeutic implants for the treatment of damaged or degenerating tissues and organs.</t>
  </si>
  <si>
    <t>IQ106718277</t>
  </si>
  <si>
    <t>Three-Dimensional (3D) Human Tissues: .4 (100.0%)</t>
  </si>
  <si>
    <t>Rigel Pharmaceuticals, Inc. (NasdaqGS:RIGL)</t>
  </si>
  <si>
    <t>NasdaqGS:RIGL</t>
  </si>
  <si>
    <t>Rigel Pharmaceuticals, Inc., a clinical-stage drug development company, engages in the discovery and development of small-molecule drugs for the treatment of inflammatory and autoimmune diseases, immuno-oncology related diseases, and muscle disorders.</t>
  </si>
  <si>
    <t>IQ33851</t>
  </si>
  <si>
    <t>United States: 8.3 (100.0%)</t>
  </si>
  <si>
    <t>Discovers and Develops Novel, Small-Molecule Drugs: 8.3 (100.0%)</t>
  </si>
  <si>
    <t>Threshold Pharmaceuticals Inc. (NasdaqCM:THLD)</t>
  </si>
  <si>
    <t>NasdaqCM:THLD</t>
  </si>
  <si>
    <t>Threshold Pharmaceuticals, Inc., a biotechnology company, discovers and develops therapeutic agents that target tumor cells for the treatment of patients living with cancer in the United States.</t>
  </si>
  <si>
    <t>IQ3462053</t>
  </si>
  <si>
    <t>United States of America: 14.7 (100.0%)</t>
  </si>
  <si>
    <t>Discovery and Development of Drugs Targeting Tumor Hypoxia, The Low Oxygen Condition Found in Microenvironments of Most Solid Tumors as Well as The Bone Marrows of Some Hematologic Malignancies: 14.7 (100.0%)</t>
  </si>
  <si>
    <t>La Jolla Pharmaceutical Co. (NasdaqCM:LJPC)</t>
  </si>
  <si>
    <t>NasdaqCM:LJPC</t>
  </si>
  <si>
    <t>La Jolla Pharmaceutical Company, a biopharmaceutical company, focuses on the discovery, development, and commercialization of therapeutics for chronic organ failure and cancer.</t>
  </si>
  <si>
    <t>IQ30632</t>
  </si>
  <si>
    <t>Concert Pharmaceuticals, Inc. (NasdaqGM:CNCE)</t>
  </si>
  <si>
    <t>NasdaqGM:CNCE</t>
  </si>
  <si>
    <t>Concert Pharmaceuticals, Inc., a clinical stage biopharmaceutical company, discovers and develops small molecule drugs for central nervous system disorders, genetic diseases, renal disease, inflammatory disease, and cancer.</t>
  </si>
  <si>
    <t>IQ27978054</t>
  </si>
  <si>
    <t>United States: 8.6 (100.0%)</t>
  </si>
  <si>
    <t>Biotechnology: 8.6 (100.0%)</t>
  </si>
  <si>
    <t>Genocea Biosciences, Inc. (NasdaqGM:GNCA)</t>
  </si>
  <si>
    <t>NasdaqGM:GNCA</t>
  </si>
  <si>
    <t>Genocea Biosciences, Inc., a biopharmaceutical company, discovers and develops novel vaccines and immunotherapies to treat infectious diseases.</t>
  </si>
  <si>
    <t>IQ31231172</t>
  </si>
  <si>
    <t>Developing and Commercializing Vaccines: .3 (100.0%)</t>
  </si>
  <si>
    <t>Cytokinetics, Incorporated (NasdaqCM:CYTK)</t>
  </si>
  <si>
    <t>NasdaqCM:CYTK</t>
  </si>
  <si>
    <t>Cytokinetics, Incorporated, a clinical stage biopharmaceutical company, focuses on the discovery and development of novel small molecule therapeutics that modulate muscle function for the treatment of serious diseases and medical conditions.</t>
  </si>
  <si>
    <t>IQ27315</t>
  </si>
  <si>
    <t>United States: 46.9 (100.0%)</t>
  </si>
  <si>
    <t>Discovery and Development of Novel Small Molecule Therapeutics: 46.9 (100.0%)</t>
  </si>
  <si>
    <t>Curis, Inc. (NasdaqGM:CRIS)</t>
  </si>
  <si>
    <t>NasdaqGM:CRIS</t>
  </si>
  <si>
    <t>Curis, Inc., a biotechnology company, engages in the discovery and development of drug candidates for the treatment of human cancers.</t>
  </si>
  <si>
    <t>IQ27159</t>
  </si>
  <si>
    <t>Discovery and Development of Innovative Drug Candidates for The Treatment of Human Cancers: 9.8 (100.0%)</t>
  </si>
  <si>
    <t>Trevena, Inc. (NasdaqGS:TRVN)</t>
  </si>
  <si>
    <t>NasdaqGS:TRVN</t>
  </si>
  <si>
    <t>Trevena, Inc., a clinical stage biopharmaceutical company, discovers, develops, and intends to commercialize therapeutics for G protein coupled receptors.</t>
  </si>
  <si>
    <t>IQ41390678</t>
  </si>
  <si>
    <t>Tokai Pharmaceuticals, Inc. (NasdaqGM:TKAI)</t>
  </si>
  <si>
    <t>NasdaqGM:TKAI</t>
  </si>
  <si>
    <t>Tokai Pharmaceuticals, Inc., a clinical-stage biopharmaceutical company, focuses on developing novel proprietary therapies for the treatment of prostate cancer and other hormonally-driven diseases in the United States.</t>
  </si>
  <si>
    <t>IQ21766682</t>
  </si>
  <si>
    <t>Stemline Therapeutics, Inc. (NasdaqCM:STML)</t>
  </si>
  <si>
    <t>NasdaqCM:STML</t>
  </si>
  <si>
    <t>Stemline Therapeutics, Inc., a clinical stage biopharmaceutical company, focuses on the discovery, acquisition, development, and commercialization of proprietary therapeutics for cancer stem cells and bulk tumors in the United States.</t>
  </si>
  <si>
    <t>IQ10332207</t>
  </si>
  <si>
    <t>Discovering, Acquiring, Developing and Commercializing Proprietary Therapeutics: .3 (100.0%)</t>
  </si>
  <si>
    <t>Peregrine Pharmaceuticals, Inc. (NasdaqCM:PPHM)</t>
  </si>
  <si>
    <t>NasdaqCM:PPHM</t>
  </si>
  <si>
    <t>Peregrine Pharmaceuticals, Inc., a biopharmaceutical company, is engaged in the research and development of novel monoclonal antibodies for the treatment and diagnosis of cancer in the United States.</t>
  </si>
  <si>
    <t>IQ189510</t>
  </si>
  <si>
    <t>Contract Manufacturing Services: 23.9 (99.8%);
Products in Research and Development: .0 (.2%)</t>
  </si>
  <si>
    <t>Ardelyx, Inc. (NasdaqGM:ARDX)</t>
  </si>
  <si>
    <t>NasdaqGM:ARDX</t>
  </si>
  <si>
    <t>Ardelyx, Inc. discovers, develops, and commercializes minimally-systemic small molecule therapeutics for the gastrointestinal (GI) tract to treat cardio-renal, GI, and metabolic diseases.</t>
  </si>
  <si>
    <t>IQ58915635</t>
  </si>
  <si>
    <t>United States: 31.6 (100.0%)</t>
  </si>
  <si>
    <t>Development of Biopharmaceutical Products: 31.6 (100.0%)</t>
  </si>
  <si>
    <t>BioSpecifics Technologies Corp. (NasdaqGM:BSTC)</t>
  </si>
  <si>
    <t>NasdaqGM:BSTC</t>
  </si>
  <si>
    <t>BioSpecifics Technologies Corp., a biopharmaceutical company, engages in the development of an injectable collagenase clostridium histolyticum for multiple indications in the United States.</t>
  </si>
  <si>
    <t>IQ352160</t>
  </si>
  <si>
    <t>United States: 14.1 (100.0%)</t>
  </si>
  <si>
    <t>Pharmaceuticals: 14.1 (100.0%)</t>
  </si>
  <si>
    <t>Navidea Biopharmaceuticals, Inc (AMEX:NAVB)</t>
  </si>
  <si>
    <t>AMEX:NAVB</t>
  </si>
  <si>
    <t>Navidea Biopharmaceuticals, Inc., a precision medicine company, focuses on the development and commercialization of precision diagnostics, therapeutics, and radiopharmaceutical agents.</t>
  </si>
  <si>
    <t>IQ326954</t>
  </si>
  <si>
    <t>Radiopharmaceutical Products Under Development: 6.3 (100.0%)</t>
  </si>
  <si>
    <t>Synta Pharmaceuticals Corp. (NasdaqGM:SNTA)</t>
  </si>
  <si>
    <t>NasdaqGM:SNTA</t>
  </si>
  <si>
    <t>Synta Pharmaceuticals Corp., a biopharmaceutical company, focuses on the research, development, and commercialization of novel oncology medicines for cancer patients.</t>
  </si>
  <si>
    <t>IQ3609766</t>
  </si>
  <si>
    <t>Vitae Pharmaceuticals, Inc. (NasdaqGM:VTAE)</t>
  </si>
  <si>
    <t>NasdaqGM:VTAE</t>
  </si>
  <si>
    <t>Vitae Pharmaceuticals, Inc. focuses on discovering and developing drugs for various diseases.</t>
  </si>
  <si>
    <t>IQ2706719</t>
  </si>
  <si>
    <t>United States: 23.7 (100.0%)</t>
  </si>
  <si>
    <t>Discovering and Developing Novel, Small Molecule Drugs for Diseases: 23.7 (100.0%)</t>
  </si>
  <si>
    <t>Asterias Biotherapeutics, Inc. (AMEX:AST)</t>
  </si>
  <si>
    <t>AMEX:AST</t>
  </si>
  <si>
    <t>Asterias Biotherapeutics, Inc., a biotechnology company, focuses on the development of therapeutic products to treat neurology, oncology, cardiology, metabolic diseases, ophthalmology, orthopedics, and blood and vascular diseases.</t>
  </si>
  <si>
    <t>IQ234501591</t>
  </si>
  <si>
    <t>Biotechnology: 1.2 (100.0%)</t>
  </si>
  <si>
    <t>Athersys, Inc. (NasdaqCM:ATHX)</t>
  </si>
  <si>
    <t>NasdaqCM:ATHX</t>
  </si>
  <si>
    <t>Athersys, Inc., a biotechnology company, focuses on the research and development activities in the field of regenerative medicine.</t>
  </si>
  <si>
    <t>IQ25192</t>
  </si>
  <si>
    <t>United States: 1.6 (100.0%)</t>
  </si>
  <si>
    <t>Regenerative Medicine: 1.6 (100.0%)</t>
  </si>
  <si>
    <t>Cara Therapeutics Inc. (NasdaqGM:CARA)</t>
  </si>
  <si>
    <t>NasdaqGM:CARA</t>
  </si>
  <si>
    <t>Cara Therapeutics, Inc., a clinical-stage biopharmaceutical company, focuses on developing and commercializing chemical entities designed to alleviate pain by selectively targeting kappa opioid receptors.</t>
  </si>
  <si>
    <t>IQ23340079</t>
  </si>
  <si>
    <t>Discovery and Development of Novel Therapeutics to Treat Serious Medical Conditions, Including Pain and Pruritus: 3.2 (100.0%)</t>
  </si>
  <si>
    <t>Ignyta, Inc. (NasdaqCM:RXDX)</t>
  </si>
  <si>
    <t>NasdaqCM:RXDX</t>
  </si>
  <si>
    <t>Ignyta, Inc., a precision oncology biotechnology company, engages in discovering or acquiring, developing, and commercializing new drugs for cancer patients.</t>
  </si>
  <si>
    <t>IQ141760514</t>
  </si>
  <si>
    <t>Biotechnology (Startups): .2 (100.0%)</t>
  </si>
  <si>
    <t>EPIRUS Biopharmaceuticals, Inc. (NasdaqCM:EPRS)</t>
  </si>
  <si>
    <t>NasdaqCM:EPRS</t>
  </si>
  <si>
    <t>EPIRUS Biopharmaceuticals, Inc., a commercial-stage biotechnology company, develops, manufactures, and commercializes biosimilar therapeutics worldwide.</t>
  </si>
  <si>
    <t>IQ127289092</t>
  </si>
  <si>
    <t>Development and Commercialization of Biosimilar Monoclonal Antibodies for Emerging Markets: .0 (100.0%)</t>
  </si>
  <si>
    <t>Ocata Therapeutics, Inc. (NasdaqGM:OCAT)</t>
  </si>
  <si>
    <t>NasdaqGM:OCAT</t>
  </si>
  <si>
    <t>Ocata Therapeutics, Inc., a clinical stage biotechnology company, develops and commercializes regenerative ophthalmology therapeutics in the United States.</t>
  </si>
  <si>
    <t>IQ3434256</t>
  </si>
  <si>
    <t>Human Embryonic and Adult Stem Cell Technology: .2 (100.0%)</t>
  </si>
  <si>
    <t>Akebia Therapeutics, Inc. (NasdaqGM:AKBA)</t>
  </si>
  <si>
    <t>NasdaqGM:AKBA</t>
  </si>
  <si>
    <t>Akebia Therapeutics, Inc., a biopharmaceutical company, focuses on the development and commercialization of proprietary therapeutics based on hypoxia inducible factor (HIF) biology for patients with kidney disease.</t>
  </si>
  <si>
    <t>IQ36644983</t>
  </si>
  <si>
    <t>Medgenics, Inc. (AMEX:MDGN)</t>
  </si>
  <si>
    <t>AMEX:MDGN</t>
  </si>
  <si>
    <t>Medgenics, Inc., a medical technology and therapeutics company, is engaged in the research and development of products in the field of biotechnology and associated medical equipment in the United States.</t>
  </si>
  <si>
    <t>IQ796172</t>
  </si>
  <si>
    <t>Galena Biopharma, Inc. (NasdaqCM:GALE)</t>
  </si>
  <si>
    <t>NasdaqCM:GALE</t>
  </si>
  <si>
    <t>Galena Biopharma, Inc., a biopharmaceutical company, focuses on developing and commercializing oncology therapeutics that address major unmet medical needs across cancer care.</t>
  </si>
  <si>
    <t>IQ31100507</t>
  </si>
  <si>
    <t>United States: 9.3 (100.0%)</t>
  </si>
  <si>
    <t>Developing and Commercializing Pharmaceutical Products: 9.3 (100.0%)</t>
  </si>
  <si>
    <t>Loxo Oncology, Inc. (NasdaqGM:LOXO)</t>
  </si>
  <si>
    <t>NasdaqGM:LOXO</t>
  </si>
  <si>
    <t>Loxo Oncology, Inc., a development-stage company, develops targeted small molecule therapeutics for the treatment of cancer in genetically defined patient populations.</t>
  </si>
  <si>
    <t>IQ242747766</t>
  </si>
  <si>
    <t>Cerulean Pharma Inc. (NasdaqGM:CERU)</t>
  </si>
  <si>
    <t>NasdaqGM:CERU</t>
  </si>
  <si>
    <t>Cerulean Pharma Inc., a clinical-stage company, develops nanopharmaceutical product candidates in the areas of oncology and other diseases in the United States.</t>
  </si>
  <si>
    <t>IQ34534237</t>
  </si>
  <si>
    <t>United States of America: .1 (100.0%)</t>
  </si>
  <si>
    <t>Develop Novel, Nanotechnology-Based Therapeutics in The Areas of Oncology and Other Diseases: .1 (100.0%)</t>
  </si>
  <si>
    <t>Proteon Therapeutics Inc (NasdaqGM:PRTO)</t>
  </si>
  <si>
    <t>NasdaqGM:PRTO</t>
  </si>
  <si>
    <t>Proteon Therapeutics, Inc., a late-stage biopharmaceutical company, focuses on the development of pharmaceuticals to address the needs of patients with renal and vascular diseases.</t>
  </si>
  <si>
    <t>IQ26536980</t>
  </si>
  <si>
    <t>United States: 2.9 (100.0%)</t>
  </si>
  <si>
    <t>Developing and Commercializing Products for the Treatment of Renal and Vascular Disease: 2.9 (100.0%)</t>
  </si>
  <si>
    <t>CorMedix, Inc. (AMEX:CRMD)</t>
  </si>
  <si>
    <t>AMEX:CRMD</t>
  </si>
  <si>
    <t>CorMedix Inc., a pharmaceutical company, intends to in-license, develop, and commercialize therapeutic products for the prevention and treatment of cardiac, renal, and infectious diseases.</t>
  </si>
  <si>
    <t>IQ79611048</t>
  </si>
  <si>
    <t>United States: .0 (2.1%);
Germany: .2 (97.9%)</t>
  </si>
  <si>
    <t>CytRx Corporation (NasdaqCM:CYTR)</t>
  </si>
  <si>
    <t>NasdaqCM:CYTR</t>
  </si>
  <si>
    <t>CytRx Corporation operates as a biopharmaceutical research and development company specializing in oncology.</t>
  </si>
  <si>
    <t>IQ265412</t>
  </si>
  <si>
    <t>Biopharmaceutical Research and Development Company Specializing in Oncology: .1 (100.0%)</t>
  </si>
  <si>
    <t>Neuralstem, Inc. (AMEX:CUR)</t>
  </si>
  <si>
    <t>AMEX:CUR</t>
  </si>
  <si>
    <t>Neuralstem, Inc., a biopharmaceutical company, focuses on the development and commercialization of regenerative medicine treatments based on its human neuronal stem cells and small molecule compounds.</t>
  </si>
  <si>
    <t>IQ7728881</t>
  </si>
  <si>
    <t>United States: .0 (100.0%)</t>
  </si>
  <si>
    <t>Development and Commercialization of Regenerative Medicine Treatments Based on Our Human Neuronal Stem Cells and Our Small Molecule Compounds: .0 (100.0%)</t>
  </si>
  <si>
    <t>Argos Therapeutics, Inc. (NasdaqGM:ARGS)</t>
  </si>
  <si>
    <t>NasdaqGM:ARGS</t>
  </si>
  <si>
    <t>Argos Therapeutics, Inc., a biopharmaceutical company, focuses on the development and commercialization of personalized immunotherapies for the treatment of cancer and infectious diseases.</t>
  </si>
  <si>
    <t>IQ31407</t>
  </si>
  <si>
    <t>North America: 2.4 (100.0%)</t>
  </si>
  <si>
    <t>Biopharmaceutical: 2.4 (100.0%)</t>
  </si>
  <si>
    <t>TRACON Pharmaceuticals, Inc. (NasdaqGM:TCON)</t>
  </si>
  <si>
    <t>NasdaqGM:TCON</t>
  </si>
  <si>
    <t>TRACON Pharmaceuticals, Inc., a clinical stage biopharmaceutical company, focuses on the development and commercialization of novel targeted therapeutics for cancer, age-related macular degeneration, and fibrotic diseases.</t>
  </si>
  <si>
    <t>IQ33915710</t>
  </si>
  <si>
    <t>Development and Commercialization of Novel Targeted Therapeutics for Cancer, Age-Related Macular Degeneration (AMD) and Fibrotic Diseases: 3.6 (100.0%)</t>
  </si>
  <si>
    <t>TrovaGene, Inc. (NasdaqCM:TROV)</t>
  </si>
  <si>
    <t>NasdaqCM:TROV</t>
  </si>
  <si>
    <t>Trovagene, Inc., a molecular diagnostic company, focuses on the development and commercialization of proprietary urine-based cell-free molecular diagnostic technology for use in disease detection and monitoring across various medical disciplines.</t>
  </si>
  <si>
    <t>IQ10959548</t>
  </si>
  <si>
    <t>Development and Marketing of Urine-Based Nucleic Acid Tests for Patient/Disease Screening and Monitoring: .3 (100.0%)</t>
  </si>
  <si>
    <t>Oncothyreon Inc (NasdaqGS:ONTY)</t>
  </si>
  <si>
    <t>NasdaqGS:ONTY</t>
  </si>
  <si>
    <t>Oncothyreon Inc, a clinical-stage biopharmaceutical company, develops therapeutic products for the treatment of cancer.</t>
  </si>
  <si>
    <t>IQ25611</t>
  </si>
  <si>
    <t>Synthetic Biologics Inc. (AMEX:SYN)</t>
  </si>
  <si>
    <t>AMEX:SYN</t>
  </si>
  <si>
    <t>Synthetics Biologics, Inc., a biotechnology company, focuses on development of novel anti-infective biologics and drug candidates targeting specific pathogens that cause serious infections and other diseases.</t>
  </si>
  <si>
    <t>IQ24424557</t>
  </si>
  <si>
    <t>Fibrocell Science, Inc. (NasdaqCM:FCSC)</t>
  </si>
  <si>
    <t>NasdaqCM:FCSC</t>
  </si>
  <si>
    <t>Fibrocell Science, Inc., an autologous cell therapy company, focuses on developing treatments for skin and connective tissue diseases with unmet medical needs.</t>
  </si>
  <si>
    <t>IQ1517644</t>
  </si>
  <si>
    <t>Fibrocell Therapy: .2 (100.0%)</t>
  </si>
  <si>
    <t>Sunesis Pharmaceuticals, Inc. (NasdaqCM:SNSS)</t>
  </si>
  <si>
    <t>NasdaqCM:SNSS</t>
  </si>
  <si>
    <t>Sunesis Pharmaceuticals, Inc., a biopharmaceutical company, focuses on the development and commercialization of oncology therapeutics for the treatment of solid and hematologic cancers.</t>
  </si>
  <si>
    <t>IQ34916</t>
  </si>
  <si>
    <t>Development and Commercialization of New Oncology Therapeutics for The Potential Treatment of Solid and Hematologic Cancers: 5.7 (100.0%)</t>
  </si>
  <si>
    <t>Eleven Biotherapeutics, Inc. (NasdaqGM:EBIO)</t>
  </si>
  <si>
    <t>NasdaqGM:EBIO</t>
  </si>
  <si>
    <t>Eleven Biotherapeutics, Inc., a clinical-stage biopharmaceutical company, engages in the discovery and development of protein therapeutics to treat eye diseases primarily in the United States.</t>
  </si>
  <si>
    <t>IQ98346040</t>
  </si>
  <si>
    <t>United States: 2.2 (100.0%)</t>
  </si>
  <si>
    <t>Biotechnology (Startups): 2.2 (100.0%)</t>
  </si>
  <si>
    <t>Coronado Biosciences, Inc. (NasdaqCM:CNDO)</t>
  </si>
  <si>
    <t>NasdaqCM:CNDO</t>
  </si>
  <si>
    <t>Coronado Biosciences, Inc., a biopharmaceutical company, develops novel immunotherapy agents for the treatment of autoimmune diseases and cancer.</t>
  </si>
  <si>
    <t>IQ61731337</t>
  </si>
  <si>
    <t>Protalex Inc. (OTCPK:PRTX)</t>
  </si>
  <si>
    <t>OTCPK:PRTX</t>
  </si>
  <si>
    <t>Protalex, Inc., a clinical-stage biopharmaceutical company, focuses on the development of biopharmaceutical drugs for treating autoimmune inflammatory diseases in the United States.</t>
  </si>
  <si>
    <t>IQ2387973</t>
  </si>
  <si>
    <t>0.18</t>
  </si>
  <si>
    <t>GlycoMimetics, Inc. (NasdaqGM:GLYC)</t>
  </si>
  <si>
    <t>NasdaqGM:GLYC</t>
  </si>
  <si>
    <t>GlycoMimetics, Inc., a clinical stage biotechnology company, focuses on the discovery and development of glycomimetic drugs to address unmet medical needs resulting from diseases in the United States.</t>
  </si>
  <si>
    <t>IQ5703481</t>
  </si>
  <si>
    <t>United States: 15.0 (100.0%)</t>
  </si>
  <si>
    <t>Identification and Development of Glycomimetic Compounds: 15.0 (100.0%)</t>
  </si>
  <si>
    <t>Capricor Therapeutics, Inc. (NasdaqCM:CAPR)</t>
  </si>
  <si>
    <t>NasdaqCM:CAPR</t>
  </si>
  <si>
    <t>Capricor Therapeutics, Inc., a biotechnology company, is focused on the development of novel therapeutics to prevent and treat cardiovascular diseases.</t>
  </si>
  <si>
    <t>IQ29535381</t>
  </si>
  <si>
    <t>United States: 4.8 (100.0%)</t>
  </si>
  <si>
    <t>Research and Development of Innovative Products for The Treatment of Cardiovascular Diseases: 4.8 (100.0%)</t>
  </si>
  <si>
    <t>Kindred Biosciences, Inc. (NasdaqCM:KIN)</t>
  </si>
  <si>
    <t>NasdaqCM:KIN</t>
  </si>
  <si>
    <t>Kindred Biosciences, Inc., a development stage biopharmaceutical company, focuses on the development of therapies for pets.</t>
  </si>
  <si>
    <t>IQ224401923</t>
  </si>
  <si>
    <t>ArQule Inc. (NasdaqGM:ARQL)</t>
  </si>
  <si>
    <t>NasdaqGM:ARQL</t>
  </si>
  <si>
    <t>ArQule, Inc., a clinical-stage biotechnology company, researches and develops cancer therapeutics.</t>
  </si>
  <si>
    <t>IQ25078</t>
  </si>
  <si>
    <t>United States: 11.3 (100.0%)</t>
  </si>
  <si>
    <t>Research and Development of Innovative Cancer Therapeutics: 11.3 (100.0%)</t>
  </si>
  <si>
    <t>NanoViricides, Inc. (AMEX:NNVC)</t>
  </si>
  <si>
    <t>AMEX:NNVC</t>
  </si>
  <si>
    <t>NanoViricides, Inc., a nano-biopharmaceutical company, discovers, develops, and commercializes therapeutics for the treatment of viral infections.</t>
  </si>
  <si>
    <t>IQ22594191</t>
  </si>
  <si>
    <t>Rexahn Pharmaceuticals, Inc. (AMEX:RNN)</t>
  </si>
  <si>
    <t>AMEX:RNN</t>
  </si>
  <si>
    <t>Rexahn Pharmaceuticals, Inc., a clinical stage biopharmaceutical company, develops therapeutics for the treatment of cancer.</t>
  </si>
  <si>
    <t>IQ21829412</t>
  </si>
  <si>
    <t>Minerva Neurosciences, Inc. (NasdaqGM:NERV)</t>
  </si>
  <si>
    <t>NasdaqGM:NERV</t>
  </si>
  <si>
    <t>Minerva Neurosciences, Inc., a development stage biopharmaceutical company, focuses on the development and commercialization of a portfolio of product candidates for the treatment of central nervous system diseases.</t>
  </si>
  <si>
    <t>IQ261133065</t>
  </si>
  <si>
    <t>Cytori Therapeutics, Inc. (NasdaqGM:CYTX)</t>
  </si>
  <si>
    <t>NasdaqGM:CYTX</t>
  </si>
  <si>
    <t>Cytori Therapeutics, Inc., a biotechnology company, develops cell therapeutics for specific diseases and medical conditions.</t>
  </si>
  <si>
    <t>IQ264193</t>
  </si>
  <si>
    <t>North America: .9 (18.0%);
Japan: 3.1 (61.9%);
Europe: .5 (10.2%);
Other Countries: .5 (9.8%)</t>
  </si>
  <si>
    <t>Regenerative Cell Technology: 7.6 (100.0%)</t>
  </si>
  <si>
    <t>Histogenics Corporation (NasdaqGM:HSGX)</t>
  </si>
  <si>
    <t>NasdaqGM:HSGX</t>
  </si>
  <si>
    <t>Histogenics Corporation focuses on developing and commercializing regenerative medicines to treat musculoskeletal conditions.</t>
  </si>
  <si>
    <t>IQ26670236</t>
  </si>
  <si>
    <t>Vaccinogen, Inc. (OTCPK:VGEN)</t>
  </si>
  <si>
    <t>OTCPK:VGEN</t>
  </si>
  <si>
    <t>Vaccinogen Inc., a biotechnology company, focuses on the development and commercialization of cancer vaccines and immunotherapeutic products for cancers and infectious diseases.</t>
  </si>
  <si>
    <t>IQ50885665</t>
  </si>
  <si>
    <t>Cellular Dynamics International, Inc. (NasdaqGM:ICEL)</t>
  </si>
  <si>
    <t>NasdaqGM:ICEL</t>
  </si>
  <si>
    <t>Cellular Dynamics International, Inc. develops and manufactures human cells in the United States, Europe, Japan, and internationally.</t>
  </si>
  <si>
    <t>IQ21881019</t>
  </si>
  <si>
    <t>United States of America: 11.2 (67.0%);
Europe: 4.7 (28.0%);
Japan: .7 (4.0%);
Other: .2 (1.0%)</t>
  </si>
  <si>
    <t>Biotechnology: 16.7 (100.0%)</t>
  </si>
  <si>
    <t>Anthera Pharmaceuticals, Inc. (NasdaqGM:ANTH)</t>
  </si>
  <si>
    <t>NasdaqGM:ANTH</t>
  </si>
  <si>
    <t>Anthera Pharmaceuticals, Inc., a biopharmaceutical company, focuses on developing and commercializing medicines for patients with unmet medical needs.</t>
  </si>
  <si>
    <t>IQ20805580</t>
  </si>
  <si>
    <t>Conatus Pharmaceuticals Inc. (NasdaqGM:CNAT)</t>
  </si>
  <si>
    <t>NasdaqGM:CNAT</t>
  </si>
  <si>
    <t>Conatus Pharmaceuticals Inc., a biotechnology company, focuses on the development and commercialization of novel medicines to treat liver diseases in the United States.</t>
  </si>
  <si>
    <t>IQ30828389</t>
  </si>
  <si>
    <t>BIND Therapeutics, Inc. (NasdaqGS:BIND)</t>
  </si>
  <si>
    <t>NasdaqGS:BIND</t>
  </si>
  <si>
    <t>BIND Therapeutics, Inc., a clinical-stage nanomedicine platform company, develops various targeted and programmable therapeutics.</t>
  </si>
  <si>
    <t>IQ32534476</t>
  </si>
  <si>
    <t>United States: 9.7 (93.1%);
Russia: .7 (6.9%)</t>
  </si>
  <si>
    <t>Developing Accurins, Our Novel Targeted and Programmable Therapeutics: 10.4 (100.0%)</t>
  </si>
  <si>
    <t>Neostem, Inc. (NasdaqCM:NBS)</t>
  </si>
  <si>
    <t>NasdaqCM:NBS</t>
  </si>
  <si>
    <t>NeoStem, Inc., a clinical-stage biopharmaceutical company, develops cell based therapeutics in the United States.</t>
  </si>
  <si>
    <t>IQ338272</t>
  </si>
  <si>
    <t>United States: 17.9 (100.0%)</t>
  </si>
  <si>
    <t>Cell Therapy: 17.9 (100.0%)</t>
  </si>
  <si>
    <t>SIGA Technologies, Inc. (OTCPK:SIGA.Q)</t>
  </si>
  <si>
    <t>OTCPK:SIGA.Q</t>
  </si>
  <si>
    <t>SIGA Technologies, Inc. engages in the development and commercialization of pharmaceutical solutions for serious unmet medical needs and bio-threats in the United States.</t>
  </si>
  <si>
    <t>IQ370941</t>
  </si>
  <si>
    <t>United States: 3.1 (100.0%)</t>
  </si>
  <si>
    <t>Development and Commercialization of Solutions for Serious Unmet Medical Needs and Biothreats: 3.1 (100.0%)</t>
  </si>
  <si>
    <t>Neothetics, Inc. (NasdaqGM:NEOT)</t>
  </si>
  <si>
    <t>NasdaqGM:NEOT</t>
  </si>
  <si>
    <t>Neothetics, Inc., a clinical-stage specialty pharmaceutical company, engages in developing therapeutics for the aesthetic market.</t>
  </si>
  <si>
    <t>IQ54505568</t>
  </si>
  <si>
    <t>PharmAthene, Inc. (AMEX:PIP)</t>
  </si>
  <si>
    <t>AMEX:PIP</t>
  </si>
  <si>
    <t>PharmAthene, Inc., a biodefense company, develops and commercializes medical countermeasures against biological and chemical threats in the United States.</t>
  </si>
  <si>
    <t>IQ6813000</t>
  </si>
  <si>
    <t>United States: 10.2 (100.0%)</t>
  </si>
  <si>
    <t>Development of next Generation Medical Counter Measures against Biological and Chemical Threats: 10.2 (100.0%)</t>
  </si>
  <si>
    <t>Targacept, Inc. (NasdaqGS:TRGT)</t>
  </si>
  <si>
    <t>NasdaqGS:TRGT</t>
  </si>
  <si>
    <t>Targacept, Inc., a biopharmaceutical company, engages in the development of neuronal nicotinic receptors (NNR) therapeutics for the treatment of nervous system and gastrointestinal/genitourinary diseases and disorders.</t>
  </si>
  <si>
    <t>IQ419298</t>
  </si>
  <si>
    <t>Development of Novel NNR Therapeutics: .3 (100.0%)</t>
  </si>
  <si>
    <t>TetraLogic Pharmaceuticals Corporation (NasdaqGM:TLOG)</t>
  </si>
  <si>
    <t>NasdaqGM:TLOG</t>
  </si>
  <si>
    <t>TetraLogic Pharmaceuticals Corporation, a clinical-stage biopharmaceutical company, focuses on discovering and developing small molecule therapeutics in oncology and infectious diseases.</t>
  </si>
  <si>
    <t>IQ10579215</t>
  </si>
  <si>
    <t>Fate Therapeutics, Inc. (NasdaqGM:FATE)</t>
  </si>
  <si>
    <t>NasdaqGM:FATE</t>
  </si>
  <si>
    <t>Fate Therapeutics, Inc., a clinical-stage biopharmaceutical company, discovers and develops pharmacologic modulators of adult stem cells to treat orphan diseases.</t>
  </si>
  <si>
    <t>IQ39268712</t>
  </si>
  <si>
    <t>GTX Inc. (NasdaqCM:GTXI)</t>
  </si>
  <si>
    <t>NasdaqCM:GTXI</t>
  </si>
  <si>
    <t>GTx, Inc., a biopharmaceutical company, is engaged in the discovery, development, and commercialization of small molecules for the treatment of cancer, cancer supportive care, and other serious medical conditions.</t>
  </si>
  <si>
    <t>IQ3743797</t>
  </si>
  <si>
    <t>Discovery Laboratories Inc. (NasdaqCM:DSCO)</t>
  </si>
  <si>
    <t>NasdaqCM:DSCO</t>
  </si>
  <si>
    <t>Discovery Laboratories, Inc., a specialty biotechnology company, focuses on developing products for critical-care patients with respiratory disease and improving care in pulmonary medicine.</t>
  </si>
  <si>
    <t>IQ27638</t>
  </si>
  <si>
    <t>United States: 2.8 (100.0%)</t>
  </si>
  <si>
    <t>Surfactant Replacement Therapies: 2.8 (100.0%)</t>
  </si>
  <si>
    <t>ContraFect Corporation (NasdaqCM:CFRX)</t>
  </si>
  <si>
    <t>NasdaqCM:CFRX</t>
  </si>
  <si>
    <t>ContraFect Corporation, a development stage biotechnology company, focuses on discovering and developing therapeutic protein and antibody products for life-threatening and drug-resistant infectious diseases in the United States.</t>
  </si>
  <si>
    <t>IQ112206719</t>
  </si>
  <si>
    <t>Tonix Pharmaceuticals Holding Corp (NasdaqGM:TNXP)</t>
  </si>
  <si>
    <t>NasdaqGM:TNXP</t>
  </si>
  <si>
    <t>Tonix Pharmaceuticals Holding Corp., a clinical-stage pharmaceutical company, focuses on the identification and development of pharmaceutical products for the disorders of central nervous system in the United States.</t>
  </si>
  <si>
    <t>IQ112008811</t>
  </si>
  <si>
    <t>PharmaCyte Biotech, Inc. (OTCPK:PMCB)</t>
  </si>
  <si>
    <t>OTCPK:PMCB</t>
  </si>
  <si>
    <t>PharmaCyte Biotech, Inc., a clinical stage biotechnology company, focuses on developing and commercializing treatments for cancer and diabetes based upon a proprietary cellulose-based live cell encapsulation technology, known as Cell-in-a-Box.</t>
  </si>
  <si>
    <t>IQ3563709</t>
  </si>
  <si>
    <t>ADMA Biologics, Inc. (NasdaqCM:ADMA)</t>
  </si>
  <si>
    <t>NasdaqCM:ADMA</t>
  </si>
  <si>
    <t>ADMA Biologics, Inc., a late stage biopharmaceutical company, develops, manufactures, and intends to market plasma-based biologics for the treatment and prevention of certain infectious diseases.</t>
  </si>
  <si>
    <t>IQ51119246</t>
  </si>
  <si>
    <t>Plasma Collection Center: 5.8 (98.7%);
Corporate: .1 (1.3%)</t>
  </si>
  <si>
    <t>RenovaCare, Inc. (OTCBB:RCAR)</t>
  </si>
  <si>
    <t>OTCBB:RCAR</t>
  </si>
  <si>
    <t>RenovaCare, Inc., a development stage company, focuses on the acquisition, research, development, and commercialization of autologous cellular therapies for use in medical and aesthetic applications.</t>
  </si>
  <si>
    <t>IQ3109915</t>
  </si>
  <si>
    <t>CEL-SCI Corporation (AMEX:CVM)</t>
  </si>
  <si>
    <t>AMEX:CVM</t>
  </si>
  <si>
    <t>CEL-SCI Corporation engages in the research and development of drugs and vaccines.</t>
  </si>
  <si>
    <t>IQ258746</t>
  </si>
  <si>
    <t>Research and Development of Certain Drugs and Vaccines: .3 (100.0%)</t>
  </si>
  <si>
    <t>IsoRay, Inc. (AMEX:ISR)</t>
  </si>
  <si>
    <t>AMEX:ISR</t>
  </si>
  <si>
    <t>IsoRay, Inc develops, manufactures, and sells isotope-based medical products and devices for the treatment of cancer and other malignant diseases in the United States.</t>
  </si>
  <si>
    <t>IQ9934314</t>
  </si>
  <si>
    <t>United States: 4.1 (100.0%)</t>
  </si>
  <si>
    <t>Develop, Manufacture and Sell Isotope-Based Medical Products and Devices: 4.1 (100.0%)</t>
  </si>
  <si>
    <t>Actinium Pharmaceuticals, Inc. (AMEX:ATNM)</t>
  </si>
  <si>
    <t>AMEX:ATNM</t>
  </si>
  <si>
    <t>Actinium Pharmaceuticals, Inc., a biopharmaceutical company, develops drugs for the treatment of cancer.</t>
  </si>
  <si>
    <t>IQ7845787</t>
  </si>
  <si>
    <t>Vericel Corporation (NasdaqCM:VCEL)</t>
  </si>
  <si>
    <t>NasdaqCM:VCEL</t>
  </si>
  <si>
    <t>Vericel Corporation, a commercial-stage biopharmaceutical company, focuses on developing patient-specific expanded cellular therapies for use in the treatment of patients with severe diseases and conditions.</t>
  </si>
  <si>
    <t>IQ24153</t>
  </si>
  <si>
    <t>Research, Product Development, Manufacture and Distribution of Patient-Specific, Expanded Cellular Therapies: 28.8 (100.0%)</t>
  </si>
  <si>
    <t>Inotek Pharmaceuticals Corporation (NasdaqGM:ITEK)</t>
  </si>
  <si>
    <t>NasdaqGM:ITEK</t>
  </si>
  <si>
    <t>Inotek Pharmaceuticals Corporation, a clinical-stage biopharmaceutical company, focuses on the discovery, development, and commercialization of therapies for glaucoma.</t>
  </si>
  <si>
    <t>IQ9637643</t>
  </si>
  <si>
    <t>Tenax Therapeutics, Inc. (NasdaqCM:TENX)</t>
  </si>
  <si>
    <t>NasdaqCM:TENX</t>
  </si>
  <si>
    <t>Tenax Therapeutics, Inc., a specialty pharmaceutical company, focused on the development and commercialization of a portfolio of products for the critical care market in the United States and Canada.</t>
  </si>
  <si>
    <t>IQ389766</t>
  </si>
  <si>
    <t>MediciNova Inc. (NasdaqGM:MNOV)</t>
  </si>
  <si>
    <t>NasdaqGM:MNOV</t>
  </si>
  <si>
    <t>MediciNova, Inc., a biopharmaceutical company, focuses on acquiring and developing novel and small molecule therapeutics for the treatment of serious diseases with unmet medical needs for the United States market.</t>
  </si>
  <si>
    <t>IQ9262264</t>
  </si>
  <si>
    <t>Celator Pharmaceuticals, Inc. (NasdaqCM:CPXX)</t>
  </si>
  <si>
    <t>NasdaqCM:CPXX</t>
  </si>
  <si>
    <t>Celator Pharmaceuticals, Inc., a clinical stage biopharmaceutical company, develops therapies to treat cancer.</t>
  </si>
  <si>
    <t>IQ2031306</t>
  </si>
  <si>
    <t>Brainstorm Cell Therapeutics Inc. (NasdaqCM:BCLI)</t>
  </si>
  <si>
    <t>NasdaqCM:BCLI</t>
  </si>
  <si>
    <t>Brainstorm Cell Therapeutics Inc., a biotechnology company, develops adult stem cell therapies for neurodegenerative disorders, such as amyotrophic lateral sclerosis (ALS), Parkinson’s disease, and multiple sclerosis.</t>
  </si>
  <si>
    <t>IQ9048922</t>
  </si>
  <si>
    <t>Vical Incorporated (NasdaqGS:VICL)</t>
  </si>
  <si>
    <t>NasdaqGS:VICL</t>
  </si>
  <si>
    <t>Vical Incorporated is engaged in the research and development of biopharmaceutical products based on its DNA delivery technologies for the prevention and treatment of serious or life-threatening diseases.</t>
  </si>
  <si>
    <t>IQ36268</t>
  </si>
  <si>
    <t>United States: 15.2 (100.0%)</t>
  </si>
  <si>
    <t>Research and Development of DNA Delivery Technology: 15.2 (100.0%)</t>
  </si>
  <si>
    <t>AmpliPhi Biosciences Corporation (OTCPK:APHB)</t>
  </si>
  <si>
    <t>OTCPK:APHB</t>
  </si>
  <si>
    <t>AmpliPhi Biosciences Corporation, a biotechnology company, focuses on the discovery, development, and commercialization of novel bacteriophage-based therapeutics.</t>
  </si>
  <si>
    <t>IQ35106</t>
  </si>
  <si>
    <t>Discovery, Development and Commercialization of Novel Phage Therapeutics: .3 (100.0%)</t>
  </si>
  <si>
    <t>Galectin Therapeutics, Inc. (NasdaqCM:GALT)</t>
  </si>
  <si>
    <t>NasdaqCM:GALT</t>
  </si>
  <si>
    <t>Galectin Therapeutics Inc., a clinical stage biopharmaceutical company, engages in the research and development of therapies for fibrotic disease and cancer.</t>
  </si>
  <si>
    <t>IQ1065415</t>
  </si>
  <si>
    <t>Biota Pharmaceuticals, Inc. (NasdaqGS:BOTA)</t>
  </si>
  <si>
    <t>NasdaqGS:BOTA</t>
  </si>
  <si>
    <t>Biota Pharmaceuticals, Inc., a biopharmaceutical company, focuses on developing oral, small molecule compounds to treat various respiratory-related viral infections.</t>
  </si>
  <si>
    <t>IQ878445</t>
  </si>
  <si>
    <t>Research and Development: 52.5 (100.0%)</t>
  </si>
  <si>
    <t>Mast Therapeutics, Inc. (AMEX:MSTX)</t>
  </si>
  <si>
    <t>AMEX:MSTX</t>
  </si>
  <si>
    <t>Mast Therapeutics, Inc., a clinical-stage biopharmaceutical company, develops therapies for serious or life-threatening diseases.</t>
  </si>
  <si>
    <t>IQ1988889</t>
  </si>
  <si>
    <t>Cancer Genetics, Inc. (NasdaqCM:CGIX)</t>
  </si>
  <si>
    <t>NasdaqCM:CGIX</t>
  </si>
  <si>
    <t>Cancer Genetics, Inc., an oncology diagnostics company, focuses on developing and commercializing DNA-based tests and services to enhance and personalize the diagnosis, prognosis, and treatment of targeted cancers in the United States, India, and China.</t>
  </si>
  <si>
    <t>IQ8423708</t>
  </si>
  <si>
    <t>United States: 9.9 (97.0%);
International: .3 (3.0%)</t>
  </si>
  <si>
    <t>Developing and Selling Diagnostic Tests: 10.2 (100.0%)</t>
  </si>
  <si>
    <t>Aldeyra Therapeutics, Inc. (NasdaqCM:ALDX)</t>
  </si>
  <si>
    <t>NasdaqCM:ALDX</t>
  </si>
  <si>
    <t>Aldeyra Therapeutics, Inc. is a biotechnology company that focuses primarily on the development of products to treat diseases related to free aldehydes.</t>
  </si>
  <si>
    <t>IQ47399863</t>
  </si>
  <si>
    <t>Corbus Pharmaceuticals Holdings, Inc. (OTCBB:CRBP)</t>
  </si>
  <si>
    <t>OTCBB:CRBP</t>
  </si>
  <si>
    <t>Corbus Pharmaceuticals Holdings, Inc., a clinical stage biopharmaceutical company, develops and commercializes novel therapeutics to treat inflammatory-fibrotic diseases.</t>
  </si>
  <si>
    <t>IQ254045988</t>
  </si>
  <si>
    <t>NephroGenex, Inc. (NasdaqCM:NRX)</t>
  </si>
  <si>
    <t>NasdaqCM:NRX</t>
  </si>
  <si>
    <t>NephroGenex, Inc., a pharmaceutical company, focuses on developing therapeutics to treat kidney disease.</t>
  </si>
  <si>
    <t>IQ12519721</t>
  </si>
  <si>
    <t>Titan Pharmaceuticals Inc. (OTCBB:TTNP)</t>
  </si>
  <si>
    <t>OTCBB:TTNP</t>
  </si>
  <si>
    <t>Titan Pharmaceuticals, Inc., a specialty pharmaceutical company, develops proprietary therapeutics for the treatment of serious medical disorders in the United States.</t>
  </si>
  <si>
    <t>IQ35601</t>
  </si>
  <si>
    <t>Development of Pharmaceutical Products: 3.6 (100.0%)</t>
  </si>
  <si>
    <t>Stellar Biotechnologies, Inc. (TSXV:KLH)</t>
  </si>
  <si>
    <t>TSXV:KLH</t>
  </si>
  <si>
    <t>Stellar Biotechnologies, Inc., a biotechnology company, engages in the aquaculture, research and development, manufacture, and commercialization of keyhole limpet hemocyanin (KLH) protein primarily in Europe, the United States, and Asia.</t>
  </si>
  <si>
    <t>IQ61600315</t>
  </si>
  <si>
    <t>Aquaculture, Research and Development, Manufacture and Commercialization of Keyhole Limpet Hemocyanin (“KLH”) Protein: .4 (100.0%)</t>
  </si>
  <si>
    <t>AVEO Pharmaceuticals, Inc. (NasdaqGS:AVEO)</t>
  </si>
  <si>
    <t>NasdaqGS:AVEO</t>
  </si>
  <si>
    <t>AVEO Pharmaceuticals, Inc., a biopharmaceutical company, develops targeted therapies for patients with cancer and related diseases.</t>
  </si>
  <si>
    <t>IQ1906420</t>
  </si>
  <si>
    <t>Pharmaceuticals: 18.1 (100.0%)</t>
  </si>
  <si>
    <t>Recro Pharma, Inc. (NasdaqCM:REPH)</t>
  </si>
  <si>
    <t>NasdaqCM:REPH</t>
  </si>
  <si>
    <t>Recro Pharma, Inc., a clinical stage specialty pharmaceutical company, engages in developing non-opioid therapeutics for the treatment of pain.</t>
  </si>
  <si>
    <t>IQ59223727</t>
  </si>
  <si>
    <t>Ohr Pharmaceutical, Inc. (NasdaqCM:OHRP)</t>
  </si>
  <si>
    <t>NasdaqCM:OHRP</t>
  </si>
  <si>
    <t>OHR Pharmaceutical, Inc., a pharmaceutical company, focuses on the development of novel therapeutics and delivery technologies for the treatment of ocular disease.</t>
  </si>
  <si>
    <t>IQ12736007</t>
  </si>
  <si>
    <t>StemCells Inc. (NasdaqCM:STEM)</t>
  </si>
  <si>
    <t>NasdaqCM:STEM</t>
  </si>
  <si>
    <t>StemCells, Inc., a biopharmaceutical company, researches, develops, and commercializes cell-based therapeutics and related technologies for stem cell-based research and drug discovery and development.</t>
  </si>
  <si>
    <t>IQ317428</t>
  </si>
  <si>
    <t>Research, Development, and Commercialization of Stem Cell Therapeutics and Related Technologies: 1.0 (100.0%)</t>
  </si>
  <si>
    <t>CareDx, Inc (NasdaqGM:CDNA)</t>
  </si>
  <si>
    <t>NasdaqGM:CDNA</t>
  </si>
  <si>
    <t>CareDx, Inc, a commercial stage company, develops, markets, and delivers a diagnostic surveillance solution for heart transplant recipients to help clinicians make personalized treatment decisions throughout a patient’s lifetime.</t>
  </si>
  <si>
    <t>IQ9985914</t>
  </si>
  <si>
    <t>Allomap Molecular Expression Test: 27.3 (100.0%)</t>
  </si>
  <si>
    <t>PlasmaTech Biopharmaceuticals, Inc. (NasdaqCM:PTBI)</t>
  </si>
  <si>
    <t>NasdaqCM:PTBI</t>
  </si>
  <si>
    <t>PlasmaTech Biopharmaceuticals, Inc., a biopharmaceutical company, develops novel therapeutics for the treatment of cancer and supportive care of cancer patients.</t>
  </si>
  <si>
    <t>IQ360935</t>
  </si>
  <si>
    <t>Development of Novel Therapeutics for The Treatment of Cancer and Supportive Care of Cancer Patients: .9 (100.0%)</t>
  </si>
  <si>
    <t>Orgenesis Inc. (OTCPK:ORGS)</t>
  </si>
  <si>
    <t>OTCPK:ORGS</t>
  </si>
  <si>
    <t>Orgenesis Inc., a development stage company, is engaged in research and development in the biotechnology field in Israel.</t>
  </si>
  <si>
    <t>IQ54616608</t>
  </si>
  <si>
    <t>MEI Pharma, Inc. (NasdaqCM:MEIP)</t>
  </si>
  <si>
    <t>NasdaqCM:MEIP</t>
  </si>
  <si>
    <t>MEI Pharma, Inc., an oncology company, focuses on the clinical development of novel therapies for the treatment of cancer.</t>
  </si>
  <si>
    <t>IQ2214205</t>
  </si>
  <si>
    <t>iBio, Inc. (AMEX:IBIO)</t>
  </si>
  <si>
    <t>AMEX:IBIO</t>
  </si>
  <si>
    <t>iBio, Inc., a biotechnology company, focuses on the commercialization of its proprietary plant-based protein expression technologies in the United States and internationally.</t>
  </si>
  <si>
    <t>IQ33000</t>
  </si>
  <si>
    <t>Celsion Corp. (NasdaqCM:CLSN)</t>
  </si>
  <si>
    <t>NasdaqCM:CLSN</t>
  </si>
  <si>
    <t>Celsion Corporation, an oncology drug development company, focuses on the development and commercialization of chemotherapeutic oncology drugs based on its proprietary heat-activated liposomal technology.</t>
  </si>
  <si>
    <t>IQ260398</t>
  </si>
  <si>
    <t>United States: .5 (100.0%)</t>
  </si>
  <si>
    <t>Oncology Drug Development: .5 (100.0%)</t>
  </si>
  <si>
    <t>GenVec, Inc. (NasdaqCM:GNVC)</t>
  </si>
  <si>
    <t>NasdaqCM:GNVC</t>
  </si>
  <si>
    <t>GenVec, Inc., a clinical-stage biopharmaceutical company, focuses on using its adenovector gene delivery platform to develop a pipeline of therapeutics and vaccines in the United States.</t>
  </si>
  <si>
    <t>IQ28949</t>
  </si>
  <si>
    <t>United States: 6.0 (100.0%)</t>
  </si>
  <si>
    <t>Superior Therapeutics and Vaccines: 6.0 (100.0%)</t>
  </si>
  <si>
    <t>Onconova Therapeutics, Inc. (NasdaqGS:ONTX)</t>
  </si>
  <si>
    <t>NasdaqGS:ONTX</t>
  </si>
  <si>
    <t>Onconova Therapeutics, Inc., a clinical-stage biopharmaceutical company, focuses on discovering and developing small molecule drug candidates to treat cancer.</t>
  </si>
  <si>
    <t>IQ865203</t>
  </si>
  <si>
    <t>United States: 2.6 (100.0%)</t>
  </si>
  <si>
    <t>Identification and Development of Oncology Therapeutics: 2.6 (100.0%)</t>
  </si>
  <si>
    <t>Heat Biologics, Inc. (NasdaqCM:HTBX)</t>
  </si>
  <si>
    <t>NasdaqCM:HTBX</t>
  </si>
  <si>
    <t>Heat Biologics, Inc., a development stage biopharmaceutical company, focuses on the development and commercialization of novel allogeneic off-the-shelf cellular therapeutic vaccines for a range of cancers and infectious diseases.</t>
  </si>
  <si>
    <t>IQ79723070</t>
  </si>
  <si>
    <t>VBI Vaccines Inc (NasdaqCM:VBIV)</t>
  </si>
  <si>
    <t>NasdaqCM:VBIV</t>
  </si>
  <si>
    <t>VBI Vaccines Inc. operates as a biopharmaceutical company in the United States.</t>
  </si>
  <si>
    <t>IQ30964761</t>
  </si>
  <si>
    <t>CytoDyn Inc. (OTCPK:CYDY)</t>
  </si>
  <si>
    <t>OTCPK:CYDY</t>
  </si>
  <si>
    <t>CytoDyn Inc., a biotechnology company, develops therapeutic monoclonal antibodies to address unmet medical needs in the areas of human immunodeficiency virus (HIV) and acquired immune deficiency syndrome (AIDS).</t>
  </si>
  <si>
    <t>IQ10039157</t>
  </si>
  <si>
    <t>Golden Dragon Holding Co. (OTCPK:CPMD)</t>
  </si>
  <si>
    <t>OTCPK:CPMD</t>
  </si>
  <si>
    <t>As of March 23, 2015, Golden Dragon Holding Co. (OTCPK:CPMD) was acquired by CannaPharmaRX, Inc. in a reverse merger transaction.</t>
  </si>
  <si>
    <t>IQ405513</t>
  </si>
  <si>
    <t>OncoGenex Pharmaceuticals, Inc. (NasdaqCM:OGXI)</t>
  </si>
  <si>
    <t>NasdaqCM:OGXI</t>
  </si>
  <si>
    <t>OncoGenex Pharmaceuticals, Inc., a biopharmaceutical company, develops and commercializes therapies that address treatment resistance in cancer patients.</t>
  </si>
  <si>
    <t>IQ1172058</t>
  </si>
  <si>
    <t>Development and Commercialization of New Cancer Therapies: 30.1 (100.0%)</t>
  </si>
  <si>
    <t>Hemispherx Biopharma, Inc. (AMEX:HEB)</t>
  </si>
  <si>
    <t>AMEX:HEB</t>
  </si>
  <si>
    <t>Hemispherx Biopharma, Inc., a specialty pharmaceutical company, is engaged in the clinical development of new drug therapies based on natural immune system enhancing technologies for the treatment of viral and immune based chronic disorders in the United States.</t>
  </si>
  <si>
    <t>IQ97799</t>
  </si>
  <si>
    <t>Clinical Development of New Drug Therapies Based on Natural Immune System: .2 (100.0%)</t>
  </si>
  <si>
    <t>CASI Pharmaceuticals, Inc. (NasdaqCM:CASI)</t>
  </si>
  <si>
    <t>NasdaqCM:CASI</t>
  </si>
  <si>
    <t>CASI Pharmaceuticals, Inc., a clinical-stage pharmaceutical company, develops therapeutics to treat cancer and other diseases primarily in the United States and China.</t>
  </si>
  <si>
    <t>IQ354853</t>
  </si>
  <si>
    <t>Lpath Inc. (NasdaqCM:LPTN)</t>
  </si>
  <si>
    <t>NasdaqCM:LPTN</t>
  </si>
  <si>
    <t>Lpath, Inc., a biotechnology company, focuses on the discovery and development of lipidomic-based therapeutic antibodies for treating a range of human diseases primarily in the United States.</t>
  </si>
  <si>
    <t>IQ25071868</t>
  </si>
  <si>
    <t>United States: 5.1 (100.0%)</t>
  </si>
  <si>
    <t>Discovery and Development of Lipidomic-Based Therapeutic Antibodies: 5.1 (100.0%)</t>
  </si>
  <si>
    <t>BioPharmX Corporation (OTCPK:BPMX)</t>
  </si>
  <si>
    <t>OTCPK:BPMX</t>
  </si>
  <si>
    <t>BioPharmX Corporation, a development stage biotechnology company, focuses on the development of novel delivery mechanisms and novel routes of administration for known drugs and tissues.</t>
  </si>
  <si>
    <t>IQ254013347</t>
  </si>
  <si>
    <t>ImmunoCellular Therapeutics, Ltd. (AMEX:IMUC)</t>
  </si>
  <si>
    <t>AMEX:IMUC</t>
  </si>
  <si>
    <t>ImmunoCellular Therapeutics, Ltd., a clinical-stage biotechnology company, develops immune-based therapies for the treatment of brain and ovarian cancers.</t>
  </si>
  <si>
    <t>IQ27792717</t>
  </si>
  <si>
    <t>Enzon Pharmaceuticals Inc. (NasdaqCM:ENZN)</t>
  </si>
  <si>
    <t>NasdaqCM:ENZN</t>
  </si>
  <si>
    <t>Enzon Pharmaceuticals, Inc. engages in licensing drug products.</t>
  </si>
  <si>
    <t>IQ269599</t>
  </si>
  <si>
    <t>United States (US): 3.0 (12.1%);
Other Foreign: 10.5 (42.5%);
Europe: 6.5 (26.3%);
Japan: 4.7 (19.0%)</t>
  </si>
  <si>
    <t>Pharmaceuticals: 31.0 (100.0%)</t>
  </si>
  <si>
    <t>Amarantus Bioscience Holdings, Inc (OTCPK:AMBS)</t>
  </si>
  <si>
    <t>OTCPK:AMBS</t>
  </si>
  <si>
    <t>Amarantus BioScience Holdings, Inc., a biotechnology company, engages in discovering and developing treatments and diagnostics for diseases associated with neurodegeneration and apoptosis.</t>
  </si>
  <si>
    <t>IQ54426315</t>
  </si>
  <si>
    <t>Restorgenex Corporation (OTCPK:RESX)</t>
  </si>
  <si>
    <t>OTCPK:RESX</t>
  </si>
  <si>
    <t>RestorGenex Corporation operates as a specialty biopharmaceutical company that focuses on developing products for dermatology, ophthalmology, and women’s health.</t>
  </si>
  <si>
    <t>IQ1939962</t>
  </si>
  <si>
    <t>Immune Pharmaceuticals, Inc. (NasdaqCM:IMNP)</t>
  </si>
  <si>
    <t>NasdaqCM:IMNP</t>
  </si>
  <si>
    <t>Immune Pharmaceuticals, Inc., a clinical stage biopharmaceutical company, engages in the development and commercialization of targeted therapeutics for the treatment of inflammatory diseases and cancer.</t>
  </si>
  <si>
    <t>IQ112205409</t>
  </si>
  <si>
    <t>Acquiring, Developing and Commercializing Prescription Drug Products: .0 (100.0%)</t>
  </si>
  <si>
    <t>Palatin Technologies Inc. (AMEX:PTN)</t>
  </si>
  <si>
    <t>AMEX:PTN</t>
  </si>
  <si>
    <t>Palatin Technologies, Inc., a biopharmaceutical company, develops peptide therapeutics for the treatment of diseases.</t>
  </si>
  <si>
    <t>IQ32651</t>
  </si>
  <si>
    <t>GlobeImmune Inc. (NasdaqCM:GBIM)</t>
  </si>
  <si>
    <t>NasdaqCM:GBIM</t>
  </si>
  <si>
    <t>GlobeImmune, Inc., a biopharmaceutical company, focuses on developing therapeutic products for cancer and infectious diseases based on proprietary Tarmogen platform.</t>
  </si>
  <si>
    <t>IQ1497235</t>
  </si>
  <si>
    <t>Developing and Commercializing Various Biopharmaceutical Products: 6.0 (100.0%)</t>
  </si>
  <si>
    <t>Soligenix, Inc. (OTCBB:SNGX)</t>
  </si>
  <si>
    <t>OTCBB:SNGX</t>
  </si>
  <si>
    <t>Soligenix, Inc., a clinical stage biopharmaceutical company, is engaged in developing products to treat life-threatening side effects of cancer treatments and serious gastrointestinal diseases, and various biodefense vaccines and therapeutics.</t>
  </si>
  <si>
    <t>IQ28075</t>
  </si>
  <si>
    <t>United States: 6.5 (100.0%)</t>
  </si>
  <si>
    <t>BioTherapeutics: .2 (3.8%);
Vaccines/BioDefense: 6.2 (96.2%)</t>
  </si>
  <si>
    <t>AXIM Biotechnologies, Inc. (OTCBB:AXIM)</t>
  </si>
  <si>
    <t>OTCBB:AXIM</t>
  </si>
  <si>
    <t>AXIM Biotechnologies, Inc., a biotechnology company, focuses on the treatment of pain, spasticity, anxiety, and other medical disorders with the application of cannabinoids based products.</t>
  </si>
  <si>
    <t>IQ128291607</t>
  </si>
  <si>
    <t>0.13</t>
  </si>
  <si>
    <t>Blank Checks: .0 (100.0%)</t>
  </si>
  <si>
    <t>Regado Biosciences, Inc. (NasdaqCM:RGDO)</t>
  </si>
  <si>
    <t>NasdaqCM:RGDO</t>
  </si>
  <si>
    <t>Regado Biosciences, Inc., a biopharmaceutical company, focuses on the discovery and development of antithrombotic drug systems for acute and sub-acute cardiovascular and other indications.</t>
  </si>
  <si>
    <t>IQ5845147</t>
  </si>
  <si>
    <t>Manhattan Scientifics, Inc. (OTCPK:MHTX)</t>
  </si>
  <si>
    <t>OTCPK:MHTX</t>
  </si>
  <si>
    <t>Manhattan Scientifics, Inc., together with its subsidiaries, focuses on the technology transfer and commercialization of disruptive technologies in the nano medicine space in the United States.</t>
  </si>
  <si>
    <t>IQ736556</t>
  </si>
  <si>
    <t>Technology Incubator: .5 (100.0%)</t>
  </si>
  <si>
    <t>Oragenics Inc. (AMEX:OGEN)</t>
  </si>
  <si>
    <t>AMEX:OGEN</t>
  </si>
  <si>
    <t>Oragenics, Inc. focuses on the discovery, development, and commercialization of various technologies associated with oral health, antibiotics, and other general health benefits.</t>
  </si>
  <si>
    <t>IQ774436</t>
  </si>
  <si>
    <t>United States: .9 (100.0%)</t>
  </si>
  <si>
    <t>Discovery, Development and Commercialization of a Variety of Technologies Associated with Broad Spectrum Antibiotics, Oral Health, and Other General Health Benefits: .9 (100.0%)</t>
  </si>
  <si>
    <t>Enumeral Biomedical Holdings, Inc. (OTCBB:ENUM)</t>
  </si>
  <si>
    <t>OTCBB:ENUM</t>
  </si>
  <si>
    <t>Enumeral Biomedical Holdings, Inc. discovers and develops novel antibody immunotherapies that help the immune system attack diseased cells.</t>
  </si>
  <si>
    <t>IQ99865488</t>
  </si>
  <si>
    <t>AntriaBio, Inc. (OTCPK:ANTB)</t>
  </si>
  <si>
    <t>OTCPK:ANTB</t>
  </si>
  <si>
    <t>AntriaBio, Inc., a preclinical stage company, focuses on developing novel therapeutic products for the diabetes market.</t>
  </si>
  <si>
    <t>IQ177932577</t>
  </si>
  <si>
    <t>Cadus Corp. (OTCBB:KDUS)</t>
  </si>
  <si>
    <t>OTCBB:KDUS</t>
  </si>
  <si>
    <t>Cadus Corporation focuses on real estate acquisition, renovation, and construction activities in Florida, the United States.</t>
  </si>
  <si>
    <t>IQ348374</t>
  </si>
  <si>
    <t>Biocept, Inc. (NasdaqCM:BIOC)</t>
  </si>
  <si>
    <t>NasdaqCM:BIOC</t>
  </si>
  <si>
    <t>Biocept, Inc., a cancer diagnostics company, develops and commercializes proprietary circulating tumor cell (CTC) and circulating tumor DNA tests utilizing a standard blood sample.</t>
  </si>
  <si>
    <t>IQ1316052</t>
  </si>
  <si>
    <t>Develops and Commercializes Proprietary Circulating Tumor Cell, or CTC, and Circulating Tumor DNA, or Ctdna, Tests Utilizing a Standard Blood Sample: .1 (100.0%)</t>
  </si>
  <si>
    <t>Protea Biosciences Group, Inc (OTCBB:PRGB)</t>
  </si>
  <si>
    <t>OTCBB:PRGB</t>
  </si>
  <si>
    <t>Protea Biosciences Group, Inc., a molecular information company, develops and commercializes proprietary life science technologies, products, and services to identify the molecules that are produced by living cells and various life forms.</t>
  </si>
  <si>
    <t>IQ7923871</t>
  </si>
  <si>
    <t>Developing and Commercializing Proprietary Life Science Technologies, Products and Services: 1.8 (100.0%)</t>
  </si>
  <si>
    <t>Nuo Therapeutics, Inc. (OTCPK:NUOT)</t>
  </si>
  <si>
    <t>OTCPK:NUOT</t>
  </si>
  <si>
    <t>Nuo Therapeutics, Inc., a biomedical company, provides biodynamic therapies for wound care.</t>
  </si>
  <si>
    <t>IQ415042</t>
  </si>
  <si>
    <t>United States: 6.1 (82.3%);
Outside The United States: 1.3 (17.7%)</t>
  </si>
  <si>
    <t>Innovative Cell-Based Technologies: 9.1 (100.0%)</t>
  </si>
  <si>
    <t>Harvard Apparatus Regenerative Technology, Inc. (NasdaqCM:HART)</t>
  </si>
  <si>
    <t>NasdaqCM:HART</t>
  </si>
  <si>
    <t>Harvard Apparatus Regenerative Technology, Inc., a clinical stage biotechnology company, is engaged in the development and commercialization of regenerated organs for human transplant.</t>
  </si>
  <si>
    <t>IQ225135533</t>
  </si>
  <si>
    <t>Development and Commercialization of Regenerated Organs for Human Transplant: .1 (100.0%)</t>
  </si>
  <si>
    <t>Plandaí Biotechnology, Inc. (OTCPK:PLPL)</t>
  </si>
  <si>
    <t>OTCPK:PLPL</t>
  </si>
  <si>
    <t>Plandaí Biotechnology, Inc. focuses on the production of proprietary botanical extracts for the nutriceutical and pharmaceutical industries.</t>
  </si>
  <si>
    <t>IQ143426972</t>
  </si>
  <si>
    <t>0.10</t>
  </si>
  <si>
    <t>Farming of Whole Fruits, Vegetables and Live Plant Material and The Production of Proprietary Botanical Extracts: .2 (100.0%)</t>
  </si>
  <si>
    <t>Cyclacel Pharmaceuticals, Inc. (NasdaqGM:CYCC)</t>
  </si>
  <si>
    <t>NasdaqGM:CYCC</t>
  </si>
  <si>
    <t>Cyclacel Pharmaceuticals, Inc., a development-stage biopharmaceutical company, develops and commercializes mechanism-targeted drugs to treat human cancers and other serious diseases.</t>
  </si>
  <si>
    <t>IQ125004</t>
  </si>
  <si>
    <t>Discovery, Development and Commercialization of Novel, Mechanism Targeted Drugs to Treat Cancer and Other Serious Disorders: 1.8 (100.0%)</t>
  </si>
  <si>
    <t>OXiGENE, Inc. (NasdaqCM:OXGN)</t>
  </si>
  <si>
    <t>NasdaqCM:OXGN</t>
  </si>
  <si>
    <t>OXiGENE, Inc., a clinical-stage biopharmaceutical company, develops therapeutics primarily to treat cancer.</t>
  </si>
  <si>
    <t>IQ351216</t>
  </si>
  <si>
    <t>Xenetic Biosciences, Inc. (OTCPK:XBIO)</t>
  </si>
  <si>
    <t>OTCPK:XBIO</t>
  </si>
  <si>
    <t>Xenetic Biosciences, Inc., a clinical stage biopharmaceutical company, focuses on the discovery, development, and planned commercialization of human drug therapies for the treatment of various conditions.</t>
  </si>
  <si>
    <t>IQ23143993</t>
  </si>
  <si>
    <t>Genspera, Inc. (OTCPK:GNSZ)</t>
  </si>
  <si>
    <t>OTCPK:GNSZ</t>
  </si>
  <si>
    <t>GenSpera Inc., a development stage pharmaceutical company, focuses on the discovery and development of prodrug cancer therapeutics in the United States.</t>
  </si>
  <si>
    <t>IQ49371601</t>
  </si>
  <si>
    <t>Fennec Pharmaceuticals Inc. (OTCPK:FENC.F)</t>
  </si>
  <si>
    <t>OTCPK:FENC.F</t>
  </si>
  <si>
    <t>Fennec Pharmaceuticals Inc., together with its subsidiaries, operates as a biopharmaceutical company with a portfolio of product candidates under development for use in the treatment of cancer.</t>
  </si>
  <si>
    <t>IQ1455350</t>
  </si>
  <si>
    <t>Nanosphere, Inc. (NasdaqCM:NSPH)</t>
  </si>
  <si>
    <t>NasdaqCM:NSPH</t>
  </si>
  <si>
    <t>Nanosphere, Inc. develops, manufactures, and markets molecular diagnostic tests that can lead to earlier disease detection, optimal patient treatment, and enhanced healthcare economics.</t>
  </si>
  <si>
    <t>IQ3698914</t>
  </si>
  <si>
    <t>United States: 14.3 (100.0%)</t>
  </si>
  <si>
    <t>Develop, Manufacture and Market an Advanced Molecular Diagnostics Platform; The Verigene® System: 14.3 (100.0%)</t>
  </si>
  <si>
    <t>Interleukin Genetics, Inc. (OTCPK:ILIU)</t>
  </si>
  <si>
    <t>OTCPK:ILIU</t>
  </si>
  <si>
    <t>Interleukin Genetics, Inc. focuses on the development and commercialization of personalized health products that help individuals to improve and maintain their health through preventive measures in the United States.</t>
  </si>
  <si>
    <t>IQ369879</t>
  </si>
  <si>
    <t>Genetic Test Business: 1.8 (100.0%)</t>
  </si>
  <si>
    <t>Emergent Health Corp (OTCPK:EMGE)</t>
  </si>
  <si>
    <t>OTCPK:EMGE</t>
  </si>
  <si>
    <t>Emergent Health Corp. develops and sells regenerative medicine, neutraceuticals, and phytonutritionals.</t>
  </si>
  <si>
    <t>IQ39261997</t>
  </si>
  <si>
    <t>United States: .7 (100.0%)</t>
  </si>
  <si>
    <t>Vitamins &amp; Nutrition Products: .7 (100.0%)</t>
  </si>
  <si>
    <t>Cellectar Biosciences, Inc. (NasdaqCM:CLRB)</t>
  </si>
  <si>
    <t>NasdaqCM:CLRB</t>
  </si>
  <si>
    <t>Cellectar Biosciences, Inc., a development stage biopharmaceutical company, develops compounds for the treatment and imaging of cancer.</t>
  </si>
  <si>
    <t>IQ37613299</t>
  </si>
  <si>
    <t>Regenerx Biopharmaceuticals Inc. (OTCPK:RGRX)</t>
  </si>
  <si>
    <t>OTCPK:RGRX</t>
  </si>
  <si>
    <t>RegeneRx Biopharmaceuticals, Inc., a biopharmaceutical company, focuses on the discovery and development of molecules for tissue and organ repair.</t>
  </si>
  <si>
    <t>IQ249088</t>
  </si>
  <si>
    <t>diaDexus, Inc. (OTCPK:DDXS)</t>
  </si>
  <si>
    <t>OTCPK:DDXS</t>
  </si>
  <si>
    <t>diaDexus, Inc., a life sciences company, focuses on the development and commercialization of cardiovascular diagnostic products addressing needs in cardiovascular disease.</t>
  </si>
  <si>
    <t>IQ130691</t>
  </si>
  <si>
    <t>United States of America: 26.0 (98.6%);
Europe: .3 (1.1%);
Rest of The World: .1 (.3%)</t>
  </si>
  <si>
    <t>Vitro Diagnostic Products: 26.1 (100.0%)</t>
  </si>
  <si>
    <t>ImmuCell Corp. (NasdaqCM:ICCC)</t>
  </si>
  <si>
    <t>NasdaqCM:ICCC</t>
  </si>
  <si>
    <t>ImmuCell Corporation develops, acquires, manufactures, and sells products that enhance animal health and productivity in the dairy and beef industries in the United States and internationally.</t>
  </si>
  <si>
    <t>IQ29789</t>
  </si>
  <si>
    <t>Development, Acquisition, Manufacture and Sale of Products That Improve Animal Health and Productivity in The Dairy and Beef Industries: 7.6 (100.0%)</t>
  </si>
  <si>
    <t>Panther Biotechnology, Inc. (OTCPK:PBYA)</t>
  </si>
  <si>
    <t>OTCPK:PBYA</t>
  </si>
  <si>
    <t>Panther Biotechnology, Inc. focuses on the acquisition and development of small molecule therapeutics for the treatment of leukemia, lymphoma, and myeloma.</t>
  </si>
  <si>
    <t>IQ226927758</t>
  </si>
  <si>
    <t>Islet Sciences, Inc. (OTCPK:ISLT)</t>
  </si>
  <si>
    <t>OTCPK:ISLT</t>
  </si>
  <si>
    <t>Islet Sciences, Inc., a biotechnology company, is engaged in the research, development, and commercialization of new medicines and technologies for the treatment of metabolic diseases and related indications covering unmet medical needs.</t>
  </si>
  <si>
    <t>IQ140901761</t>
  </si>
  <si>
    <t>Matinas BioPharma Holdings, Inc. (OTCPK:MTNB)</t>
  </si>
  <si>
    <t>OTCPK:MTNB</t>
  </si>
  <si>
    <t>Matinas BioPharma Holdings, Inc., a development stage biopharmaceutical company, focuses on identifying, developing, and commercializing pharmaceutical products for the treatment of dyslipidemia and cardiovascular disease.</t>
  </si>
  <si>
    <t>IQ243651290</t>
  </si>
  <si>
    <t>NanoAntibiotics Inc. (OTCPK:NNAB)</t>
  </si>
  <si>
    <t>OTCPK:NNAB</t>
  </si>
  <si>
    <t>NanoAntibiotics, Inc., a developmental stage biotechnology company, discovers, develops, and commercializes various broad spectrum antibiotics for gram-negative and gram-positive bacterial infections in the United States.</t>
  </si>
  <si>
    <t>IQ242387715</t>
  </si>
  <si>
    <t>Epicore BioNetworks Inc. (TSXV:EBN)</t>
  </si>
  <si>
    <t>TSXV:EBN</t>
  </si>
  <si>
    <t>Epicore BioNetworks Inc. designs, develops, and manufactures biotechnology products and specialty animal feeds worldwide.</t>
  </si>
  <si>
    <t>IQ3109927</t>
  </si>
  <si>
    <t>Latin America: 6.5 (71.7%);
Asia: 1.4 (15.5%);
Rest of World: .4 (4.3%);
United States of America: .8 (8.6%)</t>
  </si>
  <si>
    <t>Aquaculture: 9.0 (99.4%);
Municipal: .0 (.3%);
Agriculture: .0 (.4%)</t>
  </si>
  <si>
    <t>Immune Therapeutics, Inc. (OTCPK:IMUN)</t>
  </si>
  <si>
    <t>OTCPK:IMUN</t>
  </si>
  <si>
    <t>Immune Therapeutics, Inc. focuses on the development and commercialization of therapeutic treatments for cancer, HIV/AIDS and autoimmune diseases, and immune disorders in the United States.</t>
  </si>
  <si>
    <t>IQ206968409</t>
  </si>
  <si>
    <t>Burzynski Research Institute, Inc. (OTCPK:BZYR)</t>
  </si>
  <si>
    <t>OTCPK:BZYR</t>
  </si>
  <si>
    <t>Burzynski Research Institute, Inc. operates a research and development facility of Antineoplaston drugs being tested for use in the treatment of cancer.</t>
  </si>
  <si>
    <t>IQ3103438</t>
  </si>
  <si>
    <t>Advanced Proteome Therapeutics Corporation (TSXV:APC)</t>
  </si>
  <si>
    <t>TSXV:APC</t>
  </si>
  <si>
    <t>Advanced Proteome Therapeutics Corporation, through its subsidiary, Advanced Proteome Therapeutics Inc., operates as a biotechnology company.</t>
  </si>
  <si>
    <t>IQ30968071</t>
  </si>
  <si>
    <t>Nascent Biotech Inc. (OTCPK:NBIO)</t>
  </si>
  <si>
    <t>OTCPK:NBIO</t>
  </si>
  <si>
    <t>Nascent Biotech Inc., a development stage biopharmaceutical company, develops monoclonal antibodies for the treatment of various forms of cancer.</t>
  </si>
  <si>
    <t>IQ269280380</t>
  </si>
  <si>
    <t>Peak Pharmaceuticals, Inc. (OTCPK:PKPH)</t>
  </si>
  <si>
    <t>OTCPK:PKPH</t>
  </si>
  <si>
    <t>Peak Pharmaceuticals, Inc., through its subsidiary, Peak BioPharma Corp., engages in the development, manufacture, and marketing of hemp-based nutraceutical and supplement products for the human and animal health markets.</t>
  </si>
  <si>
    <t>IQ51860727</t>
  </si>
  <si>
    <t>Signal Genetics, Inc. (NasdaqCM:SGNL)</t>
  </si>
  <si>
    <t>NasdaqCM:SGNL</t>
  </si>
  <si>
    <t>Signal Genetics, Inc., a commercial stage, molecular genetic diagnostic company, focuses on providing diagnostic services that assists physicians in decision making for the care of patients suffering from cancer.</t>
  </si>
  <si>
    <t>IQ114167403</t>
  </si>
  <si>
    <t>Innovative Diagnostic Services: 4.8 (100.0%)</t>
  </si>
  <si>
    <t>China PharmaHub Corp. (OTCPK:CPHB)</t>
  </si>
  <si>
    <t>OTCPK:CPHB</t>
  </si>
  <si>
    <t>China PharmaHub Corp., a development stage company, engages in acquiring and/or licensing, developing, and commercializing pharmaceutical, biotechnology, and other healthcare related products and technologies in the United States.</t>
  </si>
  <si>
    <t>IQ98726686</t>
  </si>
  <si>
    <t>Ruthigen, Inc. (NasdaqCM:RTGN)</t>
  </si>
  <si>
    <t>NasdaqCM:RTGN</t>
  </si>
  <si>
    <t>Ruthigen, Inc., a biopharmaceutical company, focuses on the discovery, development, and commercialization of pharmaceutical-grade hypochlorous acid based therapeutics to prevent and treat infection in invasive applications.</t>
  </si>
  <si>
    <t>IQ226000536</t>
  </si>
  <si>
    <t>ARCA biopharma, Inc. (NasdaqCM:ABIO)</t>
  </si>
  <si>
    <t>NasdaqCM:ABIO</t>
  </si>
  <si>
    <t>ARCA biopharma, Inc., a biopharmaceutical company, focuses on developing genetically-targeted therapies for cardiovascular diseases.</t>
  </si>
  <si>
    <t>IQ26198824</t>
  </si>
  <si>
    <t>RXi Pharmaceuticals Corporation (NasdaqCM:RXII)</t>
  </si>
  <si>
    <t>NasdaqCM:RXII</t>
  </si>
  <si>
    <t>RXi Pharmaceuticals Corporation, a biotechnology company, focuses on discovering, developing, and commercializing therapies based on its proprietary, next-generation RNA interference (RNAi) platform.</t>
  </si>
  <si>
    <t>IQ140969529</t>
  </si>
  <si>
    <t>Discovering, Developing and Commercializing Innovative Therapies: .1 (100.0%)</t>
  </si>
  <si>
    <t>American Cryostem Corporation (OTCPK:CRYO)</t>
  </si>
  <si>
    <t>OTCPK:CRYO</t>
  </si>
  <si>
    <t>American CryoStem Corporation develops, markets, and licenses patented adipose tissue-based cellular technologies and related proprietary services.</t>
  </si>
  <si>
    <t>IQ133252734</t>
  </si>
  <si>
    <t>Collection, Processing and Storage of Adipose (Fat) Tissue and Adipose Derived Adult Stem Cells: .2 (100.0%)</t>
  </si>
  <si>
    <t>DARA BioSciences, Inc (NasdaqCM:DARA)</t>
  </si>
  <si>
    <t>NasdaqCM:DARA</t>
  </si>
  <si>
    <t>DARA BioSciences, Inc., a development stage biopharmaceutical company, develops and commercializes oncology treatment and supportive care pharmaceutical products in the United States.</t>
  </si>
  <si>
    <t>IQ8793501</t>
  </si>
  <si>
    <t>United States: 1.9 (100.0%)</t>
  </si>
  <si>
    <t>Commercialization of Oncology Treatment and Oncology Supportive Care Pharmaceutical Products: 1.9 (100.0%)</t>
  </si>
  <si>
    <t>Opexa Therapeutics, Inc. (NasdaqCM:OPXA)</t>
  </si>
  <si>
    <t>NasdaqCM:OPXA</t>
  </si>
  <si>
    <t>Opexa Therapeutics, Inc., a biopharmaceutical company, develops personalized immunotherapy to treat multiple sclerosis (MS) based on its proprietary T-cell technology.</t>
  </si>
  <si>
    <t>IQ9937728</t>
  </si>
  <si>
    <t>United States: 1.3 (100.0%)</t>
  </si>
  <si>
    <t>Biotechnology (Startups): 1.3 (100.0%)</t>
  </si>
  <si>
    <t>Marina Biotech, Inc. (OTCPK:MRNA)</t>
  </si>
  <si>
    <t>OTCPK:MRNA</t>
  </si>
  <si>
    <t>Marina Biotech, Inc., a biotechnology company, focuses on the discovery, development, and commercialization of nucleic acid-based therapies to treat orphan diseases.</t>
  </si>
  <si>
    <t>IQ289885</t>
  </si>
  <si>
    <t>Discovery, Development and Commercialization of Nucleic Acid-Based Therapies: .5 (100.0%)</t>
  </si>
  <si>
    <t>International Stem Cell Corporation (OTCPK:ISCO)</t>
  </si>
  <si>
    <t>OTCPK:ISCO</t>
  </si>
  <si>
    <t>International Stem Cell Corporation, a biotechnology company, focuses on the development of therapeutic and biomedical products worldwide.</t>
  </si>
  <si>
    <t>IQ30918491</t>
  </si>
  <si>
    <t>North America: 5.6 (80.8%);
Asia: .9 (12.6%);
Europe: .4 (5.9%);
All Other Regions: .0 (.7%)</t>
  </si>
  <si>
    <t>Cosmeceutical Market: 3.6 (51.2%);
Biomedical Market: 3.4 (48.8%)</t>
  </si>
  <si>
    <t>KaloBios Pharmaceuticals, Inc. (NasdaqGM:KBIO)</t>
  </si>
  <si>
    <t>NasdaqGM:KBIO</t>
  </si>
  <si>
    <t>KaloBios Pharmaceuticals, Inc., a biopharmaceutical company, develops monoclonal antibody therapeutics for the treatment of cancer in the United States.</t>
  </si>
  <si>
    <t>IQ6099166</t>
  </si>
  <si>
    <t>0.15</t>
  </si>
  <si>
    <t>Venaxis, Inc. (NasdaqCM:APPY)</t>
  </si>
  <si>
    <t>NasdaqCM:APPY</t>
  </si>
  <si>
    <t>Venaxis, Inc. develops and commercializes products for unmet diagnostic and therapeutic needs.</t>
  </si>
  <si>
    <t>IQ1532998</t>
  </si>
  <si>
    <t>Medical Products: .1 (100.0%)</t>
  </si>
  <si>
    <t>VistaGen Therapeutics, Inc. (OTCPK:VSTA)</t>
  </si>
  <si>
    <t>OTCPK:VSTA</t>
  </si>
  <si>
    <t>VistaGen Therapeutics, Inc., a biotechnology company, focuses on application and development of proprietary human pluripotent stem cell technology for drug rescue and regenerative medicine in the United States.</t>
  </si>
  <si>
    <t>IQ7691787</t>
  </si>
  <si>
    <t>BioRestorative Therapies, Inc. (OTCPK:BRTX)</t>
  </si>
  <si>
    <t>OTCPK:BRTX</t>
  </si>
  <si>
    <t>BioRestorative Therapies, Inc., a development stage company, develops medical procedures using cell and tissue protocols, primarily involving adult stem cells that are designed for patients to undergo minimally invasive cellular-based treatments.</t>
  </si>
  <si>
    <t>IQ58274944</t>
  </si>
  <si>
    <t>Healthcare Facilities &amp; Services: .3 (100.0%)</t>
  </si>
  <si>
    <t>Anavex Life Sciences Corp. (OTCPK:AVXL)</t>
  </si>
  <si>
    <t>OTCPK:AVXL</t>
  </si>
  <si>
    <t>Anavex Life Sciences Corp., a biopharmaceutical company, is engaged in the discovery and development of drugs for the treatment of Alzheimer’s disease, central nervous system diseases, and pain and various cancers.</t>
  </si>
  <si>
    <t>IQ13580387</t>
  </si>
  <si>
    <t>FluoroPharma Medical, Inc. (OTCPK:FPMI)</t>
  </si>
  <si>
    <t>OTCPK:FPMI</t>
  </si>
  <si>
    <t>FluoroPharma Medical, Inc., a biopharmaceutical company, is engaged in the discovery, development, and commercialization of molecular imaging pharmaceuticals with primary applications in the area of cardiology.</t>
  </si>
  <si>
    <t>IQ22727382</t>
  </si>
  <si>
    <t>Cleveland BioLabs, Inc. (NasdaqCM:CBLI)</t>
  </si>
  <si>
    <t>NasdaqCM:CBLI</t>
  </si>
  <si>
    <t>Cleveland BioLabs, Inc., a biopharmaceutical company, focuses on developing pharmaceuticals designed to address diseases with significant medical need.</t>
  </si>
  <si>
    <t>IQ21826171</t>
  </si>
  <si>
    <t>Implementation of Novel Pharmacological Approaches to Control Cell Death: 3.7 (100.0%)</t>
  </si>
  <si>
    <t>Omni Bio Pharmaceutical, Inc. (OTCPK:OMBP)</t>
  </si>
  <si>
    <t>OTCPK:OMBP</t>
  </si>
  <si>
    <t>Omni Bio Pharmaceutical, Inc. operates as a biopharmaceutical company in the United States.</t>
  </si>
  <si>
    <t>IQ53146874</t>
  </si>
  <si>
    <t>Lixte Biotechnology Holdings, Inc. (OTCPK:LIXT)</t>
  </si>
  <si>
    <t>OTCPK:LIXT</t>
  </si>
  <si>
    <t>Lixte Biotechnology Holdings, Inc., a development stage company, researches and develops treatments for human cancers and other common non-malignant diseases.</t>
  </si>
  <si>
    <t>IQ29181356</t>
  </si>
  <si>
    <t>Arno Therapeutics, Inc. (OTCPK:ARNI)</t>
  </si>
  <si>
    <t>OTCPK:ARNI</t>
  </si>
  <si>
    <t>Arno Therapeutics, Inc., a development stage company, focuses on developing products for the treatment of cancer.</t>
  </si>
  <si>
    <t>IQ33802737</t>
  </si>
  <si>
    <t>Avant Diagnostics, Inc. (OTCBB:OREO.E)</t>
  </si>
  <si>
    <t>OTCBB:OREO.E</t>
  </si>
  <si>
    <t>Avant Diagnostics, Inc. operates as a medical device development company.</t>
  </si>
  <si>
    <t>IQ100473099</t>
  </si>
  <si>
    <t>Regen BioPharma Inc. (OTCBB:RGBP)</t>
  </si>
  <si>
    <t>OTCBB:RGBP</t>
  </si>
  <si>
    <t>Regen Biopharma, Inc., a biotechnology company, focuses on the development of regenerative medical applications in the United States.</t>
  </si>
  <si>
    <t>IQ205078445</t>
  </si>
  <si>
    <t>Sophiris Bio, Inc. (NasdaqGM:SPHS)</t>
  </si>
  <si>
    <t>NasdaqGM:SPHS</t>
  </si>
  <si>
    <t>Sophiris Bio, Inc., a clinical-stage biopharmaceutical company, focuses on the research, development, and commercialization of products for the treatment of urological diseases.</t>
  </si>
  <si>
    <t>IQ11072127</t>
  </si>
  <si>
    <t>MabVax Therapeutics Holdings, Inc. (OTCPK:MBVX)</t>
  </si>
  <si>
    <t>OTCPK:MBVX</t>
  </si>
  <si>
    <t>MabVax Therapeutics Holdings, Inc., a clinical-stage bio pharmaceutical company, engages in the discovery, development, and commercialization of proprietary human monoclonal antibody products and vaccines for the treatment of various cancers.</t>
  </si>
  <si>
    <t>IQ42681560</t>
  </si>
  <si>
    <t>Discovery, Development and Commercialization of Proprietary Human Monoclonal Antibody Products and Vaccines for The Treatment of a Variety of Cancers: .3 (100.0%)</t>
  </si>
  <si>
    <t>OncoVista Innovative Therapies, Inc. (OTCPK:OVIT)</t>
  </si>
  <si>
    <t>OTCPK:OVIT</t>
  </si>
  <si>
    <t>OncoVista Innovative Therapies, Inc., a biopharmaceutical company, develops targeted anticancer therapies by utilizing tumor-associated biomarkers.</t>
  </si>
  <si>
    <t>IQ26079298</t>
  </si>
  <si>
    <t>Sevion Therapeutics, Inc. (OTCBB:SVON)</t>
  </si>
  <si>
    <t>OTCBB:SVON</t>
  </si>
  <si>
    <t>Sevion Therapeutics, Inc., a development stage biotechnology company, engages in the development of products and technologies for human therapeutic applications to treat cancer and inflammatory diseases.</t>
  </si>
  <si>
    <t>IQ1371007</t>
  </si>
  <si>
    <t>Vivione Biosciences Inc. (TSXV:VBI)</t>
  </si>
  <si>
    <t>TSXV:VBI</t>
  </si>
  <si>
    <t>Vivione Biosciences Inc. develops and commercializes a proprietary diagnostic testing system for the detection of bacterial pathogens.</t>
  </si>
  <si>
    <t>IQ206527888</t>
  </si>
  <si>
    <t>Diagnostic Kits / Equipment: .1 (100.0%)</t>
  </si>
  <si>
    <t>TapImmune, Inc. (OTCPK:TPIV)</t>
  </si>
  <si>
    <t>OTCPK:TPIV</t>
  </si>
  <si>
    <t>TapImmune Inc., clinical-stage immunotherapy company, develops peptide and gene-based immunotherapeutics and vaccines for the treatment of cancer and infectious diseases.</t>
  </si>
  <si>
    <t>IQ1725474</t>
  </si>
  <si>
    <t>Helix Biomedix Inc. (OTCPK:HXBM)</t>
  </si>
  <si>
    <t>OTCPK:HXBM</t>
  </si>
  <si>
    <t>Helix BioMedix, Inc. operates as a specialty dermatology and consumer products skin health company in the United States.</t>
  </si>
  <si>
    <t>IQ413088</t>
  </si>
  <si>
    <t>Poniard Pharmaceuticals, Inc. (OTCPK:PARD)</t>
  </si>
  <si>
    <t>OTCPK:PARD</t>
  </si>
  <si>
    <t>Poniard Pharmaceuticals, Inc., a biopharmaceutical company, focuses on the development and commercialization of cancer therapeutics.</t>
  </si>
  <si>
    <t>IQ290813</t>
  </si>
  <si>
    <t>Capstone Therapeutics Corp. (OTCPK:CAPS)</t>
  </si>
  <si>
    <t>OTCPK:CAPS</t>
  </si>
  <si>
    <t>Capstone Therapeutics Corp., a biotechnology company, focuses on developing a pipeline of peptides and other molecules for helping patients with under-served medical conditions.</t>
  </si>
  <si>
    <t>IQ334594</t>
  </si>
  <si>
    <t>Bioheart, Inc. (OTCPK:BHRT)</t>
  </si>
  <si>
    <t>OTCPK:BHRT</t>
  </si>
  <si>
    <t>Bioheart, Inc., a development stage biotechnology company, focuses on the discovery, development, and commercialization of autologous cell therapies for the treatment of chronic and acute heart damage, and degenerative diseases.</t>
  </si>
  <si>
    <t>IQ737809</t>
  </si>
  <si>
    <t>Cell Technology Industry Delivering Cell Therapies and Biologics: 2.1 (100.0%)</t>
  </si>
  <si>
    <t>Dendreon Corp. (OTCPK:DNDN.Q)</t>
  </si>
  <si>
    <t>OTCPK:DNDN.Q</t>
  </si>
  <si>
    <t>Dendreon Corporation, a biotechnology company, focuses on the discovery, development, and commercialization of novel therapeutics to enhance cancer treatment options for patients.</t>
  </si>
  <si>
    <t>IQ92699</t>
  </si>
  <si>
    <t>0.52</t>
  </si>
  <si>
    <t>United States: 298.9 (100.0%)</t>
  </si>
  <si>
    <t>Discovery, Development and Commercialization of Novel Therapeutics: 298.9 (100.0%)</t>
  </si>
  <si>
    <t>GeoVax Labs, Inc. (OTCPK:GOVX)</t>
  </si>
  <si>
    <t>OTCPK:GOVX</t>
  </si>
  <si>
    <t>GeoVax Labs, Inc. operates as a biotechnology company.</t>
  </si>
  <si>
    <t>IQ12056751</t>
  </si>
  <si>
    <t>Developing Vaccines That Prevent and Fight Human Immunodeficiency Virus (HIV) Infections: .9 (100.0%)</t>
  </si>
  <si>
    <t>Nutra Pharma Corporation (OTCPK:NPHC)</t>
  </si>
  <si>
    <t>OTCPK:NPHC</t>
  </si>
  <si>
    <t>Nutra Pharma Corp., a biopharmaceutical company, acquires, licenses, and commercializes pharmaceutical products and technologies, as well as homeopathic and ethical drugs for manages pain, neurological disorders, cancer, autoimmune, and infectious diseases.</t>
  </si>
  <si>
    <t>IQ1549495</t>
  </si>
  <si>
    <t>Acquisition, Licensing and Commercialization of Pharmaceutical Products and Technologies: .5 (100.0%)</t>
  </si>
  <si>
    <t>Cerebain Biotech Corp. (OTCBB:CBBT)</t>
  </si>
  <si>
    <t>OTCBB:CBBT</t>
  </si>
  <si>
    <t>Cerebain Biotech Corp., a biomedical company, focuses on the discovery of products for the treatment of Alzheimer’s disease.</t>
  </si>
  <si>
    <t>IQ170179307</t>
  </si>
  <si>
    <t>Diamedica Inc. (TSXV:DMA)</t>
  </si>
  <si>
    <t>TSXV:DMA</t>
  </si>
  <si>
    <t>DiaMedica Inc., a development stage biopharmaceutical company, is engaged in the discovery and development of drugs for the treatment of diabetes and related diseases.</t>
  </si>
  <si>
    <t>IQ4382397</t>
  </si>
  <si>
    <t>NanoLogix, Inc. (OTCPK:NNLX)</t>
  </si>
  <si>
    <t>OTCPK:NNLX</t>
  </si>
  <si>
    <t>NanoLogix, Inc., a biotechnology company, provides live cell and rapid diagnostics test kits that detects viable bacteria and other microorganisms.</t>
  </si>
  <si>
    <t>IQ974025</t>
  </si>
  <si>
    <t>company_name</t>
  </si>
  <si>
    <t>exchange_ticker</t>
  </si>
  <si>
    <t>operating_margin</t>
  </si>
  <si>
    <t>effective_tax_rate</t>
  </si>
  <si>
    <t>roic</t>
  </si>
  <si>
    <t>enterprise_value</t>
  </si>
  <si>
    <t>adjusted_net_income</t>
  </si>
  <si>
    <t>adjusted_ebit</t>
  </si>
  <si>
    <t>pe</t>
  </si>
  <si>
    <t>non_cash_pe</t>
  </si>
  <si>
    <t>ev_sales</t>
  </si>
  <si>
    <t>ev_ebit</t>
  </si>
  <si>
    <t>ev_invested_capital</t>
  </si>
  <si>
    <t>ev_ebitda</t>
  </si>
  <si>
    <t>turnover_ratio</t>
  </si>
  <si>
    <t>only_taxable_income</t>
  </si>
  <si>
    <t>missing_taxable_income</t>
  </si>
  <si>
    <t>capitalized_leases</t>
  </si>
  <si>
    <t xml:space="preserve"> </t>
  </si>
  <si>
    <t>Earnings adj. for Leases</t>
  </si>
  <si>
    <t>Debt Value Leases</t>
  </si>
  <si>
    <t>Tax Effect of R&amp;D Expensing</t>
  </si>
  <si>
    <t>Earnings adj. for R&amp;D</t>
  </si>
  <si>
    <t>Marginal Tax Rate</t>
  </si>
  <si>
    <t>Value of Research Asset</t>
  </si>
  <si>
    <t>Amortization of R&amp;D</t>
  </si>
  <si>
    <t>Periods to amortize R&amp;D expenses</t>
  </si>
  <si>
    <t>Current year's R&amp;D expense</t>
  </si>
  <si>
    <r>
      <t>year</t>
    </r>
    <r>
      <rPr>
        <vertAlign val="subscript"/>
        <sz val="12"/>
        <color theme="1"/>
        <rFont val="Times New Roman"/>
        <family val="1"/>
      </rPr>
      <t xml:space="preserve"> -1</t>
    </r>
  </si>
  <si>
    <r>
      <t>year</t>
    </r>
    <r>
      <rPr>
        <vertAlign val="subscript"/>
        <sz val="12"/>
        <color theme="1"/>
        <rFont val="Times New Roman"/>
        <family val="1"/>
      </rPr>
      <t xml:space="preserve"> -2</t>
    </r>
  </si>
  <si>
    <r>
      <t>year</t>
    </r>
    <r>
      <rPr>
        <vertAlign val="subscript"/>
        <sz val="12"/>
        <color theme="1"/>
        <rFont val="Times New Roman"/>
        <family val="1"/>
      </rPr>
      <t xml:space="preserve"> -3</t>
    </r>
  </si>
  <si>
    <r>
      <t>year</t>
    </r>
    <r>
      <rPr>
        <vertAlign val="subscript"/>
        <sz val="12"/>
        <color theme="1"/>
        <rFont val="Times New Roman"/>
        <family val="1"/>
      </rPr>
      <t xml:space="preserve"> -4</t>
    </r>
  </si>
  <si>
    <t>year -5</t>
  </si>
  <si>
    <t>year -6</t>
  </si>
  <si>
    <t>year -7</t>
  </si>
  <si>
    <t>year -8</t>
  </si>
  <si>
    <t>year -9</t>
  </si>
  <si>
    <t>year -10</t>
  </si>
  <si>
    <t>EBITDA_margin</t>
  </si>
  <si>
    <t>rnd_adjusted_roe</t>
  </si>
  <si>
    <t>growth_in_revenue_last10yrs</t>
  </si>
  <si>
    <t>growth_in_ebitda_last10yrs</t>
  </si>
  <si>
    <t>debt_ratio_book</t>
  </si>
  <si>
    <t>debt_ratio_market</t>
  </si>
  <si>
    <t>invested_capital_incl_capitlized_rnd</t>
  </si>
  <si>
    <t>total_debt_incl_leases</t>
  </si>
  <si>
    <t>rnd_adjusted_pe</t>
  </si>
  <si>
    <t>capitalized_rnd</t>
  </si>
  <si>
    <t>ev_ebitda_rnd</t>
  </si>
  <si>
    <t>only_positive_taxes</t>
  </si>
  <si>
    <t>only_positive_net_income</t>
  </si>
  <si>
    <t>only_positive_market_cap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</si>
</sst>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quot;$&quot;#,##0.00;[Red]&quot;$&quot;#,##0.00"/>
    <numFmt numFmtId="165" formatCode="_-* #,##0.00_-;\-* #,##0.00_-;_-* &quot;-&quot;??_-;_-@_-"/>
    <numFmt numFmtId="166" formatCode="_(* #,##0.0_);_(* \(#,##0.0\)_)\ ;_(* 0_)"/>
    <numFmt numFmtId="167" formatCode="_(* #,##0.0#_);_(* \(#,##0.0#\)_)\ ;_(* 0_)"/>
    <numFmt numFmtId="168" formatCode="_(* #,##0.0##_);_(* \(#,##0.0##\)_)\ ;_(* 0_)"/>
    <numFmt numFmtId="169" formatCode="_(* #,##0_);_(* \(#,##0\)_)\ ;_(* 0_)"/>
    <numFmt numFmtId="170" formatCode="#,##0.000000_);\(#,##0.000000\)"/>
    <numFmt numFmtId="171" formatCode="0.0%"/>
    <numFmt numFmtId="172" formatCode="&quot;$&quot;#,##0"/>
    <numFmt numFmtId="173" formatCode="0.0000%"/>
  </numFmts>
  <fonts count="21" x14ac:knownFonts="1">
    <font>
      <sz val="10"/>
      <name val="Arial"/>
      <family val="2"/>
    </font>
    <font>
      <b/>
      <u val="singleAccounting"/>
      <sz val="8"/>
      <color indexed="8"/>
      <name val="Arial"/>
      <family val="2"/>
    </font>
    <font>
      <sz val="10"/>
      <name val="Arial"/>
      <family val="2"/>
    </font>
    <font>
      <sz val="8"/>
      <name val="Arial"/>
      <family val="2"/>
    </font>
    <font>
      <sz val="8"/>
      <color indexed="8"/>
      <name val="Arial"/>
      <family val="2"/>
    </font>
    <font>
      <b/>
      <u val="singleAccounting"/>
      <sz val="8"/>
      <color theme="1"/>
      <name val="Arial"/>
      <family val="2"/>
    </font>
    <font>
      <b/>
      <sz val="11"/>
      <color theme="1"/>
      <name val="Calibri"/>
      <family val="2"/>
      <scheme val="minor"/>
    </font>
    <font>
      <sz val="12"/>
      <color rgb="FFFF0000"/>
      <name val="Calibri"/>
      <family val="2"/>
      <scheme val="minor"/>
    </font>
    <font>
      <sz val="12"/>
      <color rgb="FF0070C0"/>
      <name val="Arial"/>
      <family val="2"/>
    </font>
    <font>
      <sz val="12"/>
      <color indexed="8"/>
      <name val="Arial"/>
      <family val="2"/>
    </font>
    <font>
      <sz val="12"/>
      <color rgb="FF0070C0"/>
      <name val="Times New Roman"/>
      <family val="1"/>
    </font>
    <font>
      <sz val="12"/>
      <color theme="1"/>
      <name val="Times New Roman"/>
      <family val="1"/>
    </font>
    <font>
      <sz val="12"/>
      <color rgb="FFFF0000"/>
      <name val="Times New Roman"/>
      <family val="1"/>
    </font>
    <font>
      <sz val="12"/>
      <name val="Times New Roman"/>
      <family val="1"/>
    </font>
    <font>
      <sz val="10"/>
      <name val="Geneva"/>
      <family val="2"/>
    </font>
    <font>
      <vertAlign val="subscript"/>
      <sz val="12"/>
      <color theme="1"/>
      <name val="Times New Roman"/>
      <family val="1"/>
    </font>
    <font>
      <sz val="9"/>
      <color rgb="FF000000"/>
      <name val="Tahoma"/>
      <family val="2"/>
    </font>
    <font>
      <b/>
      <sz val="9"/>
      <color rgb="FF000000"/>
      <name val="Tahoma"/>
      <family val="2"/>
    </font>
    <font>
      <b/>
      <sz val="9"/>
      <color rgb="FF000000"/>
      <name val="Geneva"/>
      <family val="2"/>
    </font>
    <font>
      <sz val="9"/>
      <color rgb="FF000000"/>
      <name val="Geneva"/>
      <family val="2"/>
    </font>
    <font>
      <sz val="12"/>
      <name val="Arial"/>
      <family val="2"/>
    </font>
  </fonts>
  <fills count="9">
    <fill>
      <patternFill patternType="none"/>
    </fill>
    <fill>
      <patternFill patternType="gray125"/>
    </fill>
    <fill>
      <patternFill patternType="solid">
        <fgColor indexed="60"/>
        <bgColor indexed="64"/>
      </patternFill>
    </fill>
    <fill>
      <patternFill patternType="solid">
        <fgColor rgb="FFFFFF00"/>
        <bgColor indexed="64"/>
      </patternFill>
    </fill>
    <fill>
      <patternFill patternType="solid">
        <fgColor rgb="FFFFC000"/>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9" fontId="2" fillId="0" borderId="0" applyFont="0" applyFill="0" applyBorder="0" applyAlignment="0" applyProtection="0"/>
    <xf numFmtId="0" fontId="1" fillId="2" borderId="0" applyAlignment="0"/>
    <xf numFmtId="0" fontId="4" fillId="0" borderId="0" applyAlignment="0"/>
    <xf numFmtId="43" fontId="2" fillId="0" borderId="0" applyFont="0" applyFill="0" applyBorder="0" applyAlignment="0" applyProtection="0"/>
    <xf numFmtId="0" fontId="2" fillId="0" borderId="0"/>
    <xf numFmtId="9" fontId="14" fillId="0" borderId="0" applyFont="0" applyFill="0" applyBorder="0" applyAlignment="0" applyProtection="0"/>
  </cellStyleXfs>
  <cellXfs count="75">
    <xf numFmtId="0" fontId="0" fillId="0" borderId="0" xfId="0"/>
    <xf numFmtId="49" fontId="3" fillId="0" borderId="0" xfId="0" applyNumberFormat="1" applyFont="1" applyAlignment="1">
      <alignment horizontal="left" vertical="top"/>
    </xf>
    <xf numFmtId="0" fontId="4" fillId="0" borderId="0" xfId="3" applyAlignment="1">
      <alignment horizontal="left" vertical="top"/>
    </xf>
    <xf numFmtId="49" fontId="3" fillId="0" borderId="0" xfId="0" applyNumberFormat="1" applyFont="1" applyFill="1" applyAlignment="1">
      <alignment horizontal="left" vertical="top"/>
    </xf>
    <xf numFmtId="0" fontId="4" fillId="0" borderId="0" xfId="3" applyFill="1" applyAlignment="1">
      <alignment horizontal="left" vertical="top"/>
    </xf>
    <xf numFmtId="0" fontId="1" fillId="0" borderId="0" xfId="2" applyFill="1" applyAlignment="1">
      <alignment horizontal="left"/>
    </xf>
    <xf numFmtId="0" fontId="1" fillId="0" borderId="0" xfId="2" applyFill="1" applyAlignment="1">
      <alignment horizontal="right"/>
    </xf>
    <xf numFmtId="0" fontId="3" fillId="0" borderId="0" xfId="0" applyFont="1" applyFill="1" applyAlignment="1"/>
    <xf numFmtId="166" fontId="3" fillId="0" borderId="0" xfId="0" applyNumberFormat="1" applyFont="1" applyFill="1" applyAlignment="1">
      <alignment horizontal="right" vertical="top"/>
    </xf>
    <xf numFmtId="167" fontId="3" fillId="0" borderId="0" xfId="0" applyNumberFormat="1" applyFont="1" applyFill="1" applyAlignment="1">
      <alignment horizontal="right" vertical="top"/>
    </xf>
    <xf numFmtId="168" fontId="3" fillId="0" borderId="0" xfId="0" applyNumberFormat="1" applyFont="1" applyFill="1" applyAlignment="1">
      <alignment horizontal="right" vertical="top"/>
    </xf>
    <xf numFmtId="1" fontId="3" fillId="0" borderId="0" xfId="0" applyNumberFormat="1" applyFont="1" applyFill="1" applyAlignment="1">
      <alignment horizontal="right" vertical="top"/>
    </xf>
    <xf numFmtId="0" fontId="3" fillId="0" borderId="0" xfId="0" applyFont="1" applyFill="1" applyAlignment="1">
      <alignment vertical="top"/>
    </xf>
    <xf numFmtId="49" fontId="3" fillId="0" borderId="0" xfId="0" applyNumberFormat="1" applyFont="1" applyFill="1" applyAlignment="1">
      <alignment horizontal="right" vertical="top"/>
    </xf>
    <xf numFmtId="169" fontId="3" fillId="0" borderId="0" xfId="0" applyNumberFormat="1" applyFont="1" applyFill="1" applyAlignment="1">
      <alignment horizontal="right" vertical="top"/>
    </xf>
    <xf numFmtId="0" fontId="3" fillId="0" borderId="0" xfId="0" applyFont="1" applyAlignment="1"/>
    <xf numFmtId="10" fontId="4" fillId="0" borderId="0" xfId="1" applyNumberFormat="1" applyFont="1" applyAlignment="1">
      <alignment horizontal="left" vertical="top"/>
    </xf>
    <xf numFmtId="164" fontId="4" fillId="0" borderId="0" xfId="3" applyNumberFormat="1" applyAlignment="1">
      <alignment horizontal="left" vertical="top"/>
    </xf>
    <xf numFmtId="2" fontId="4" fillId="0" borderId="0" xfId="3" applyNumberFormat="1" applyAlignment="1">
      <alignment horizontal="left" vertical="top"/>
    </xf>
    <xf numFmtId="165" fontId="4" fillId="0" borderId="0" xfId="3" applyNumberFormat="1" applyAlignment="1">
      <alignment horizontal="left" vertical="top"/>
    </xf>
    <xf numFmtId="167" fontId="3" fillId="0" borderId="0" xfId="0" applyNumberFormat="1" applyFont="1" applyAlignment="1">
      <alignment horizontal="right" vertical="top"/>
    </xf>
    <xf numFmtId="1" fontId="3" fillId="0" borderId="0" xfId="0" applyNumberFormat="1" applyFont="1" applyAlignment="1">
      <alignment horizontal="right" vertical="top"/>
    </xf>
    <xf numFmtId="168" fontId="3" fillId="0" borderId="0" xfId="0" applyNumberFormat="1" applyFont="1" applyAlignment="1">
      <alignment horizontal="right" vertical="top"/>
    </xf>
    <xf numFmtId="166" fontId="3" fillId="0" borderId="0" xfId="0" applyNumberFormat="1" applyFont="1" applyAlignment="1">
      <alignment horizontal="right" vertical="top"/>
    </xf>
    <xf numFmtId="0" fontId="3" fillId="0" borderId="0" xfId="0" applyFont="1" applyAlignment="1">
      <alignment vertical="top"/>
    </xf>
    <xf numFmtId="49" fontId="3" fillId="0" borderId="0" xfId="0" applyNumberFormat="1" applyFont="1" applyAlignment="1">
      <alignment horizontal="right" vertical="top"/>
    </xf>
    <xf numFmtId="169" fontId="3" fillId="0" borderId="0" xfId="0" applyNumberFormat="1" applyFont="1" applyAlignment="1">
      <alignment horizontal="right" vertical="top"/>
    </xf>
    <xf numFmtId="0" fontId="1" fillId="3" borderId="0" xfId="2" applyFill="1" applyAlignment="1">
      <alignment horizontal="left"/>
    </xf>
    <xf numFmtId="0" fontId="5" fillId="3" borderId="0" xfId="2" applyFont="1" applyFill="1" applyAlignment="1">
      <alignment horizontal="left"/>
    </xf>
    <xf numFmtId="166" fontId="3" fillId="3" borderId="0" xfId="0" applyNumberFormat="1" applyFont="1" applyFill="1" applyAlignment="1">
      <alignment horizontal="right" vertical="top"/>
    </xf>
    <xf numFmtId="165" fontId="4" fillId="3" borderId="0" xfId="3" applyNumberFormat="1" applyFill="1" applyAlignment="1">
      <alignment horizontal="left" vertical="top"/>
    </xf>
    <xf numFmtId="1" fontId="3" fillId="3" borderId="0" xfId="0" applyNumberFormat="1" applyFont="1" applyFill="1" applyAlignment="1">
      <alignment horizontal="right" vertical="top"/>
    </xf>
    <xf numFmtId="0" fontId="1" fillId="3" borderId="0" xfId="2" applyFill="1" applyAlignment="1">
      <alignment horizontal="right"/>
    </xf>
    <xf numFmtId="0" fontId="6" fillId="0" borderId="0" xfId="0" applyFont="1" applyAlignment="1">
      <alignment horizontal="center"/>
    </xf>
    <xf numFmtId="170" fontId="0" fillId="0" borderId="0" xfId="4" applyNumberFormat="1" applyFont="1" applyAlignment="1">
      <alignment horizontal="right"/>
    </xf>
    <xf numFmtId="0" fontId="0" fillId="4" borderId="0" xfId="0" applyFill="1"/>
    <xf numFmtId="170" fontId="0" fillId="4" borderId="0" xfId="0" applyNumberFormat="1" applyFill="1"/>
    <xf numFmtId="0" fontId="0" fillId="0" borderId="0" xfId="0" applyAlignment="1">
      <alignment vertical="center"/>
    </xf>
    <xf numFmtId="4" fontId="9" fillId="0" borderId="0" xfId="3" applyNumberFormat="1" applyFont="1" applyAlignment="1">
      <alignment horizontal="right" vertical="center"/>
    </xf>
    <xf numFmtId="171" fontId="10" fillId="0" borderId="0" xfId="1" applyNumberFormat="1" applyFont="1" applyAlignment="1">
      <alignment horizontal="right" vertical="center"/>
    </xf>
    <xf numFmtId="172" fontId="11" fillId="0" borderId="0" xfId="5" applyNumberFormat="1" applyFont="1" applyAlignment="1">
      <alignment horizontal="right" vertical="center"/>
    </xf>
    <xf numFmtId="172" fontId="11" fillId="0" borderId="0" xfId="5" applyNumberFormat="1" applyFont="1" applyAlignment="1">
      <alignment horizontal="left" vertical="center"/>
    </xf>
    <xf numFmtId="0" fontId="0" fillId="3" borderId="0" xfId="0" applyFill="1"/>
    <xf numFmtId="172" fontId="11" fillId="3" borderId="0" xfId="5" applyNumberFormat="1" applyFont="1" applyFill="1" applyAlignment="1">
      <alignment horizontal="right" vertical="center"/>
    </xf>
    <xf numFmtId="172" fontId="10" fillId="0" borderId="0" xfId="5" applyNumberFormat="1" applyFont="1" applyAlignment="1">
      <alignment horizontal="right" vertical="center"/>
    </xf>
    <xf numFmtId="172" fontId="12" fillId="0" borderId="0" xfId="5" applyNumberFormat="1" applyFont="1" applyAlignment="1">
      <alignment horizontal="right" vertical="center"/>
    </xf>
    <xf numFmtId="0" fontId="11" fillId="0" borderId="0" xfId="0" applyFont="1" applyAlignment="1">
      <alignment horizontal="right" vertical="center"/>
    </xf>
    <xf numFmtId="172" fontId="11" fillId="0" borderId="0" xfId="0" applyNumberFormat="1" applyFont="1" applyAlignment="1">
      <alignment horizontal="right" vertical="center"/>
    </xf>
    <xf numFmtId="0" fontId="13" fillId="0" borderId="0" xfId="5" applyFont="1" applyAlignment="1">
      <alignment horizontal="right" vertical="center"/>
    </xf>
    <xf numFmtId="172" fontId="13" fillId="3" borderId="0" xfId="5" applyNumberFormat="1" applyFont="1" applyFill="1" applyAlignment="1">
      <alignment horizontal="right" vertical="center"/>
    </xf>
    <xf numFmtId="172" fontId="13" fillId="0" borderId="0" xfId="5" applyNumberFormat="1" applyFont="1" applyAlignment="1">
      <alignment horizontal="right" vertical="center"/>
    </xf>
    <xf numFmtId="0" fontId="11" fillId="0" borderId="0" xfId="5" applyFont="1" applyAlignment="1">
      <alignment horizontal="right" vertical="center"/>
    </xf>
    <xf numFmtId="10" fontId="10" fillId="0" borderId="0" xfId="6" applyNumberFormat="1" applyFont="1" applyAlignment="1">
      <alignment horizontal="right" vertical="center"/>
    </xf>
    <xf numFmtId="172" fontId="10" fillId="3" borderId="0" xfId="5" applyNumberFormat="1" applyFont="1" applyFill="1" applyAlignment="1">
      <alignment horizontal="right" vertical="center"/>
    </xf>
    <xf numFmtId="2" fontId="7" fillId="0" borderId="0" xfId="0" applyNumberFormat="1" applyFont="1" applyAlignment="1">
      <alignment vertical="center"/>
    </xf>
    <xf numFmtId="10" fontId="7" fillId="0" borderId="0" xfId="1" applyNumberFormat="1" applyFont="1" applyAlignment="1">
      <alignment vertical="center"/>
    </xf>
    <xf numFmtId="173" fontId="0" fillId="0" borderId="0" xfId="1" applyNumberFormat="1" applyFont="1" applyAlignment="1">
      <alignment vertical="center"/>
    </xf>
    <xf numFmtId="0" fontId="0" fillId="0" borderId="1" xfId="0" applyBorder="1" applyAlignment="1">
      <alignment horizontal="right" vertical="center"/>
    </xf>
    <xf numFmtId="4" fontId="9" fillId="0" borderId="1" xfId="3" applyNumberFormat="1" applyFont="1" applyBorder="1" applyAlignment="1">
      <alignment horizontal="right" vertical="center"/>
    </xf>
    <xf numFmtId="4" fontId="9" fillId="0" borderId="1" xfId="1" applyNumberFormat="1" applyFont="1" applyBorder="1" applyAlignment="1">
      <alignment horizontal="right" vertical="center"/>
    </xf>
    <xf numFmtId="4" fontId="9" fillId="3" borderId="1" xfId="3" applyNumberFormat="1" applyFont="1" applyFill="1" applyBorder="1" applyAlignment="1">
      <alignment horizontal="right" vertical="center"/>
    </xf>
    <xf numFmtId="0" fontId="0" fillId="3" borderId="1" xfId="0" applyFill="1" applyBorder="1" applyAlignment="1">
      <alignment horizontal="right" vertical="center"/>
    </xf>
    <xf numFmtId="0" fontId="0" fillId="5" borderId="1" xfId="0" applyFill="1" applyBorder="1" applyAlignment="1">
      <alignment horizontal="right" vertical="center"/>
    </xf>
    <xf numFmtId="4" fontId="9" fillId="5" borderId="1" xfId="3" applyNumberFormat="1" applyFont="1" applyFill="1" applyBorder="1" applyAlignment="1">
      <alignment horizontal="right" vertical="center"/>
    </xf>
    <xf numFmtId="2" fontId="8" fillId="0" borderId="1" xfId="3" applyNumberFormat="1" applyFont="1" applyBorder="1" applyAlignment="1">
      <alignment horizontal="left" vertical="center"/>
    </xf>
    <xf numFmtId="2" fontId="8" fillId="0" borderId="1" xfId="0" applyNumberFormat="1" applyFont="1" applyBorder="1" applyAlignment="1">
      <alignment horizontal="left" vertical="center"/>
    </xf>
    <xf numFmtId="2" fontId="8" fillId="3" borderId="1" xfId="0" applyNumberFormat="1" applyFont="1" applyFill="1" applyBorder="1" applyAlignment="1">
      <alignment horizontal="right" vertical="center"/>
    </xf>
    <xf numFmtId="2" fontId="8" fillId="0" borderId="1" xfId="0" applyNumberFormat="1" applyFont="1" applyBorder="1" applyAlignment="1">
      <alignment horizontal="right" vertical="center"/>
    </xf>
    <xf numFmtId="2" fontId="8" fillId="3" borderId="1" xfId="0" applyNumberFormat="1" applyFont="1" applyFill="1" applyBorder="1" applyAlignment="1">
      <alignment horizontal="left" vertical="center"/>
    </xf>
    <xf numFmtId="2" fontId="8" fillId="3" borderId="1" xfId="0" applyNumberFormat="1" applyFont="1" applyFill="1" applyBorder="1" applyAlignment="1">
      <alignment vertical="center"/>
    </xf>
    <xf numFmtId="2" fontId="8" fillId="0" borderId="1" xfId="0" applyNumberFormat="1" applyFont="1" applyBorder="1" applyAlignment="1">
      <alignment vertical="center"/>
    </xf>
    <xf numFmtId="0" fontId="0" fillId="6" borderId="1" xfId="0" applyFill="1" applyBorder="1" applyAlignment="1">
      <alignment horizontal="right" vertical="center"/>
    </xf>
    <xf numFmtId="2" fontId="8" fillId="6" borderId="1" xfId="3" applyNumberFormat="1" applyFont="1" applyFill="1" applyBorder="1" applyAlignment="1">
      <alignment horizontal="left" vertical="center"/>
    </xf>
    <xf numFmtId="0" fontId="0" fillId="7" borderId="1" xfId="0" applyFill="1" applyBorder="1" applyAlignment="1">
      <alignment horizontal="right" vertical="center"/>
    </xf>
    <xf numFmtId="4" fontId="20" fillId="8" borderId="1" xfId="1" applyNumberFormat="1" applyFont="1" applyFill="1" applyBorder="1" applyAlignment="1">
      <alignment horizontal="right" vertical="center"/>
    </xf>
  </cellXfs>
  <cellStyles count="7">
    <cellStyle name="ColumnHeaderNormal" xfId="2" xr:uid="{62C0D405-C77D-F44A-ABAA-1C119E185769}"/>
    <cellStyle name="Comma" xfId="4" builtinId="3"/>
    <cellStyle name="Normal" xfId="0" builtinId="0"/>
    <cellStyle name="Normal 2" xfId="5" xr:uid="{1AD17C74-645C-234A-850A-EB9E753904AE}"/>
    <cellStyle name="Percent" xfId="1" builtinId="5"/>
    <cellStyle name="Percent 2" xfId="6" xr:uid="{E2116793-E540-B44A-A298-0D9E23AB34CC}"/>
    <cellStyle name="TextNormal" xfId="3" xr:uid="{0680A64A-A0A2-D443-9F84-81747018C5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ernard Chua" id="{FDC7AC58-7A6E-504C-8461-3CB981CCD033}" userId="f7c77fc5b185c28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0-09-07T13:43:55.93" personId="{FDC7AC58-7A6E-504C-8461-3CB981CCD033}" id="{886270B1-9FEE-4E42-85BB-A68FB8FED9BF}">
    <text xml:space="preserve">all these formulas correspond to #calculations
</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C3F13-A54E-764E-A8F0-C78D8E9980B9}">
  <sheetPr>
    <outlinePr summaryBelow="0" summaryRight="0"/>
    <pageSetUpPr autoPageBreaks="0"/>
  </sheetPr>
  <dimension ref="A1:FR338"/>
  <sheetViews>
    <sheetView zoomScale="211" zoomScaleNormal="211" workbookViewId="0">
      <selection activeCell="FR1" sqref="A1:FR1"/>
    </sheetView>
  </sheetViews>
  <sheetFormatPr baseColWidth="10" defaultColWidth="8.83203125" defaultRowHeight="11" x14ac:dyDescent="0.15"/>
  <cols>
    <col min="1" max="1" width="25.83203125" style="7" customWidth="1"/>
    <col min="2" max="2" width="15.83203125" style="7" customWidth="1"/>
    <col min="3" max="3" width="40.83203125" style="7" customWidth="1"/>
    <col min="4" max="4" width="15.83203125" style="7" customWidth="1"/>
    <col min="5" max="5" width="40.83203125" style="7" customWidth="1"/>
    <col min="6" max="36" width="25.83203125" style="7" customWidth="1"/>
    <col min="37" max="37" width="32.83203125" style="7" customWidth="1"/>
    <col min="38" max="38" width="40.83203125" style="7" customWidth="1"/>
    <col min="39" max="39" width="14.83203125" style="7" customWidth="1"/>
    <col min="40" max="112" width="25.83203125" style="7" customWidth="1"/>
    <col min="113" max="113" width="22.83203125" style="7" customWidth="1"/>
    <col min="114" max="119" width="25.83203125" style="7" customWidth="1"/>
    <col min="120" max="120" width="16.83203125" style="7" customWidth="1"/>
    <col min="121" max="121" width="25.83203125" style="7" customWidth="1"/>
    <col min="122" max="122" width="43.83203125" style="7" customWidth="1"/>
    <col min="123" max="149" width="25.83203125" style="7" customWidth="1"/>
    <col min="150" max="150" width="40.83203125" style="7" customWidth="1"/>
    <col min="151" max="170" width="25.83203125" style="7" customWidth="1"/>
    <col min="171" max="172" width="20.83203125" style="7" customWidth="1"/>
    <col min="173" max="173" width="25.83203125" style="7" customWidth="1"/>
    <col min="174" max="174" width="40.83203125" style="7" customWidth="1"/>
    <col min="175" max="16384" width="8.83203125" style="7"/>
  </cols>
  <sheetData>
    <row r="1" spans="1:174" ht="14" x14ac:dyDescent="0.3">
      <c r="A1" s="5" t="s">
        <v>0</v>
      </c>
      <c r="B1" s="5" t="s">
        <v>1</v>
      </c>
      <c r="C1" s="5" t="s">
        <v>32</v>
      </c>
      <c r="D1" s="5" t="s">
        <v>33</v>
      </c>
      <c r="E1" s="5" t="s">
        <v>34</v>
      </c>
      <c r="F1" s="6" t="s">
        <v>35</v>
      </c>
      <c r="G1" s="6" t="s">
        <v>36</v>
      </c>
      <c r="H1" s="6" t="s">
        <v>37</v>
      </c>
      <c r="I1" s="6" t="s">
        <v>38</v>
      </c>
      <c r="J1" s="6" t="s">
        <v>39</v>
      </c>
      <c r="K1" s="6" t="s">
        <v>40</v>
      </c>
      <c r="L1" s="6" t="s">
        <v>41</v>
      </c>
      <c r="M1" s="6" t="s">
        <v>42</v>
      </c>
      <c r="N1" s="6" t="s">
        <v>43</v>
      </c>
      <c r="O1" s="6" t="s">
        <v>44</v>
      </c>
      <c r="P1" s="6" t="s">
        <v>45</v>
      </c>
      <c r="Q1" s="6" t="s">
        <v>46</v>
      </c>
      <c r="R1" s="6" t="s">
        <v>47</v>
      </c>
      <c r="S1" s="6" t="s">
        <v>48</v>
      </c>
      <c r="T1" s="6" t="s">
        <v>49</v>
      </c>
      <c r="U1" s="6" t="s">
        <v>50</v>
      </c>
      <c r="V1" s="6" t="s">
        <v>51</v>
      </c>
      <c r="W1" s="6" t="s">
        <v>52</v>
      </c>
      <c r="X1" s="6" t="s">
        <v>53</v>
      </c>
      <c r="Y1" s="6" t="s">
        <v>54</v>
      </c>
      <c r="Z1" s="6" t="s">
        <v>55</v>
      </c>
      <c r="AA1" s="6" t="s">
        <v>56</v>
      </c>
      <c r="AB1" s="6" t="s">
        <v>57</v>
      </c>
      <c r="AC1" s="6" t="s">
        <v>58</v>
      </c>
      <c r="AD1" s="6" t="s">
        <v>59</v>
      </c>
      <c r="AE1" s="6" t="s">
        <v>60</v>
      </c>
      <c r="AF1" s="6" t="s">
        <v>61</v>
      </c>
      <c r="AG1" s="6" t="s">
        <v>62</v>
      </c>
      <c r="AH1" s="6" t="s">
        <v>63</v>
      </c>
      <c r="AI1" s="6" t="s">
        <v>64</v>
      </c>
      <c r="AJ1" s="6" t="s">
        <v>65</v>
      </c>
      <c r="AK1" s="5" t="s">
        <v>66</v>
      </c>
      <c r="AL1" s="5" t="s">
        <v>67</v>
      </c>
      <c r="AM1" s="5" t="s">
        <v>68</v>
      </c>
      <c r="AN1" s="6" t="s">
        <v>69</v>
      </c>
      <c r="AO1" s="6" t="s">
        <v>70</v>
      </c>
      <c r="AP1" s="6" t="s">
        <v>71</v>
      </c>
      <c r="AQ1" s="6" t="s">
        <v>72</v>
      </c>
      <c r="AR1" s="6" t="s">
        <v>73</v>
      </c>
      <c r="AS1" s="6" t="s">
        <v>74</v>
      </c>
      <c r="AT1" s="32" t="s">
        <v>75</v>
      </c>
      <c r="AU1" s="6" t="s">
        <v>76</v>
      </c>
      <c r="AV1" s="6" t="s">
        <v>77</v>
      </c>
      <c r="AW1" s="32" t="s">
        <v>78</v>
      </c>
      <c r="AX1" s="32" t="s">
        <v>79</v>
      </c>
      <c r="AY1" s="6" t="s">
        <v>80</v>
      </c>
      <c r="AZ1" s="6" t="s">
        <v>81</v>
      </c>
      <c r="BA1" s="6" t="s">
        <v>82</v>
      </c>
      <c r="BB1" s="6" t="s">
        <v>83</v>
      </c>
      <c r="BC1" s="6" t="s">
        <v>84</v>
      </c>
      <c r="BD1" s="6" t="s">
        <v>85</v>
      </c>
      <c r="BE1" s="6" t="s">
        <v>86</v>
      </c>
      <c r="BF1" s="6" t="s">
        <v>87</v>
      </c>
      <c r="BG1" s="6" t="s">
        <v>88</v>
      </c>
      <c r="BH1" s="6" t="s">
        <v>89</v>
      </c>
      <c r="BI1" s="6" t="s">
        <v>90</v>
      </c>
      <c r="BJ1" s="6" t="s">
        <v>91</v>
      </c>
      <c r="BK1" s="6" t="s">
        <v>92</v>
      </c>
      <c r="BL1" s="6" t="s">
        <v>93</v>
      </c>
      <c r="BM1" s="6" t="s">
        <v>94</v>
      </c>
      <c r="BN1" s="6" t="s">
        <v>95</v>
      </c>
      <c r="BO1" s="6" t="s">
        <v>96</v>
      </c>
      <c r="BP1" s="6" t="s">
        <v>97</v>
      </c>
      <c r="BQ1" s="6" t="s">
        <v>98</v>
      </c>
      <c r="BR1" s="6" t="s">
        <v>99</v>
      </c>
      <c r="BS1" s="6" t="s">
        <v>100</v>
      </c>
      <c r="BT1" s="6" t="s">
        <v>101</v>
      </c>
      <c r="BU1" s="6" t="s">
        <v>102</v>
      </c>
      <c r="BV1" s="6" t="s">
        <v>103</v>
      </c>
      <c r="BW1" s="6" t="s">
        <v>104</v>
      </c>
      <c r="BX1" s="6" t="s">
        <v>105</v>
      </c>
      <c r="BY1" s="6" t="s">
        <v>106</v>
      </c>
      <c r="BZ1" s="6" t="s">
        <v>107</v>
      </c>
      <c r="CA1" s="6" t="s">
        <v>108</v>
      </c>
      <c r="CB1" s="6" t="s">
        <v>109</v>
      </c>
      <c r="CC1" s="6" t="s">
        <v>110</v>
      </c>
      <c r="CD1" s="6" t="s">
        <v>111</v>
      </c>
      <c r="CE1" s="6" t="s">
        <v>112</v>
      </c>
      <c r="CF1" s="6" t="s">
        <v>113</v>
      </c>
      <c r="CG1" s="6" t="s">
        <v>114</v>
      </c>
      <c r="CH1" s="6" t="s">
        <v>115</v>
      </c>
      <c r="CI1" s="6" t="s">
        <v>116</v>
      </c>
      <c r="CJ1" s="6" t="s">
        <v>117</v>
      </c>
      <c r="CK1" s="6" t="s">
        <v>118</v>
      </c>
      <c r="CL1" s="6" t="s">
        <v>119</v>
      </c>
      <c r="CM1" s="6" t="s">
        <v>120</v>
      </c>
      <c r="CN1" s="6" t="s">
        <v>121</v>
      </c>
      <c r="CO1" s="6" t="s">
        <v>122</v>
      </c>
      <c r="CP1" s="6" t="s">
        <v>123</v>
      </c>
      <c r="CQ1" s="6" t="s">
        <v>124</v>
      </c>
      <c r="CR1" s="6" t="s">
        <v>125</v>
      </c>
      <c r="CS1" s="6" t="s">
        <v>126</v>
      </c>
      <c r="CT1" s="6" t="s">
        <v>127</v>
      </c>
      <c r="CU1" s="6" t="s">
        <v>128</v>
      </c>
      <c r="CV1" s="6" t="s">
        <v>129</v>
      </c>
      <c r="CW1" s="6" t="s">
        <v>130</v>
      </c>
      <c r="CX1" s="6" t="s">
        <v>131</v>
      </c>
      <c r="CY1" s="6" t="s">
        <v>132</v>
      </c>
      <c r="CZ1" s="6" t="s">
        <v>133</v>
      </c>
      <c r="DA1" s="6" t="s">
        <v>134</v>
      </c>
      <c r="DB1" s="6" t="s">
        <v>135</v>
      </c>
      <c r="DC1" s="6" t="s">
        <v>136</v>
      </c>
      <c r="DD1" s="6" t="s">
        <v>137</v>
      </c>
      <c r="DE1" s="6" t="s">
        <v>138</v>
      </c>
      <c r="DF1" s="6" t="s">
        <v>139</v>
      </c>
      <c r="DG1" s="6" t="s">
        <v>140</v>
      </c>
      <c r="DH1" s="6" t="s">
        <v>141</v>
      </c>
      <c r="DI1" s="5" t="s">
        <v>142</v>
      </c>
      <c r="DJ1" s="6" t="s">
        <v>143</v>
      </c>
      <c r="DK1" s="6" t="s">
        <v>144</v>
      </c>
      <c r="DL1" s="6" t="s">
        <v>145</v>
      </c>
      <c r="DM1" s="6" t="s">
        <v>146</v>
      </c>
      <c r="DN1" s="6" t="s">
        <v>147</v>
      </c>
      <c r="DO1" s="6" t="s">
        <v>148</v>
      </c>
      <c r="DP1" s="5" t="s">
        <v>149</v>
      </c>
      <c r="DQ1" s="6" t="s">
        <v>150</v>
      </c>
      <c r="DR1" s="5" t="s">
        <v>151</v>
      </c>
      <c r="DS1" s="6" t="s">
        <v>152</v>
      </c>
      <c r="DT1" s="6" t="s">
        <v>153</v>
      </c>
      <c r="DU1" s="6" t="s">
        <v>154</v>
      </c>
      <c r="DV1" s="6" t="s">
        <v>155</v>
      </c>
      <c r="DW1" s="6" t="s">
        <v>156</v>
      </c>
      <c r="DX1" s="6" t="s">
        <v>157</v>
      </c>
      <c r="DY1" s="6" t="s">
        <v>158</v>
      </c>
      <c r="DZ1" s="6" t="s">
        <v>159</v>
      </c>
      <c r="EA1" s="6" t="s">
        <v>160</v>
      </c>
      <c r="EB1" s="6" t="s">
        <v>161</v>
      </c>
      <c r="EC1" s="6" t="s">
        <v>162</v>
      </c>
      <c r="ED1" s="6" t="s">
        <v>163</v>
      </c>
      <c r="EE1" s="6" t="s">
        <v>164</v>
      </c>
      <c r="EF1" s="6" t="s">
        <v>165</v>
      </c>
      <c r="EG1" s="6" t="s">
        <v>166</v>
      </c>
      <c r="EH1" s="6" t="s">
        <v>167</v>
      </c>
      <c r="EI1" s="6" t="s">
        <v>168</v>
      </c>
      <c r="EJ1" s="6" t="s">
        <v>169</v>
      </c>
      <c r="EK1" s="6" t="s">
        <v>170</v>
      </c>
      <c r="EL1" s="6" t="s">
        <v>171</v>
      </c>
      <c r="EM1" s="6" t="s">
        <v>172</v>
      </c>
      <c r="EN1" s="6" t="s">
        <v>173</v>
      </c>
      <c r="EO1" s="6" t="s">
        <v>174</v>
      </c>
      <c r="EP1" s="6" t="s">
        <v>175</v>
      </c>
      <c r="EQ1" s="6" t="s">
        <v>176</v>
      </c>
      <c r="ER1" s="6" t="s">
        <v>177</v>
      </c>
      <c r="ES1" s="6" t="s">
        <v>178</v>
      </c>
      <c r="ET1" s="5" t="s">
        <v>179</v>
      </c>
      <c r="EU1" s="6" t="s">
        <v>180</v>
      </c>
      <c r="EV1" s="6" t="s">
        <v>181</v>
      </c>
      <c r="EW1" s="6" t="s">
        <v>182</v>
      </c>
      <c r="EX1" s="6" t="s">
        <v>183</v>
      </c>
      <c r="EY1" s="6" t="s">
        <v>184</v>
      </c>
      <c r="EZ1" s="6" t="s">
        <v>185</v>
      </c>
      <c r="FA1" s="6" t="s">
        <v>186</v>
      </c>
      <c r="FB1" s="6" t="s">
        <v>187</v>
      </c>
      <c r="FC1" s="6" t="s">
        <v>188</v>
      </c>
      <c r="FD1" s="6" t="s">
        <v>189</v>
      </c>
      <c r="FE1" s="6" t="s">
        <v>190</v>
      </c>
      <c r="FF1" s="6" t="s">
        <v>191</v>
      </c>
      <c r="FG1" s="6" t="s">
        <v>192</v>
      </c>
      <c r="FH1" s="6" t="s">
        <v>193</v>
      </c>
      <c r="FI1" s="6" t="s">
        <v>194</v>
      </c>
      <c r="FJ1" s="6" t="s">
        <v>195</v>
      </c>
      <c r="FK1" s="6" t="s">
        <v>196</v>
      </c>
      <c r="FL1" s="6" t="s">
        <v>197</v>
      </c>
      <c r="FM1" s="6" t="s">
        <v>198</v>
      </c>
      <c r="FN1" s="6" t="s">
        <v>199</v>
      </c>
      <c r="FO1" s="5" t="s">
        <v>200</v>
      </c>
      <c r="FP1" s="5" t="s">
        <v>201</v>
      </c>
      <c r="FQ1" s="6" t="s">
        <v>202</v>
      </c>
      <c r="FR1" s="5" t="s">
        <v>203</v>
      </c>
    </row>
    <row r="2" spans="1:174" x14ac:dyDescent="0.15">
      <c r="A2" s="4" t="s">
        <v>204</v>
      </c>
      <c r="B2" s="4" t="s">
        <v>205</v>
      </c>
      <c r="C2" s="3" t="s">
        <v>206</v>
      </c>
      <c r="D2" s="3" t="s">
        <v>207</v>
      </c>
      <c r="E2" s="3" t="s">
        <v>208</v>
      </c>
      <c r="F2" s="29">
        <v>150429.6</v>
      </c>
      <c r="G2" s="9">
        <v>86.5</v>
      </c>
      <c r="H2" s="10">
        <v>9.9000000000000005E-2</v>
      </c>
      <c r="I2" s="10">
        <v>0.17</v>
      </c>
      <c r="J2" s="10">
        <v>0.113</v>
      </c>
      <c r="K2" s="10">
        <v>0.83899999999999997</v>
      </c>
      <c r="L2" s="9">
        <v>1.1299999999999999</v>
      </c>
      <c r="M2" s="10">
        <v>0.71699999999999997</v>
      </c>
      <c r="N2" s="8">
        <v>1489.4</v>
      </c>
      <c r="O2" s="8">
        <v>14.8</v>
      </c>
      <c r="P2" s="8">
        <v>12.6</v>
      </c>
      <c r="Q2" s="8">
        <v>19.399999999999999</v>
      </c>
      <c r="R2" s="11"/>
      <c r="S2" s="9">
        <v>9.49</v>
      </c>
      <c r="T2" s="8">
        <v>39</v>
      </c>
      <c r="U2" s="8">
        <v>37.9</v>
      </c>
      <c r="V2" s="8">
        <v>38.299999999999997</v>
      </c>
      <c r="W2" s="8">
        <v>34.1</v>
      </c>
      <c r="X2" s="8">
        <v>35.6</v>
      </c>
      <c r="Y2" s="8">
        <v>34.299999999999997</v>
      </c>
      <c r="Z2" s="8">
        <v>34.5</v>
      </c>
      <c r="AA2" s="8">
        <v>28.8</v>
      </c>
      <c r="AB2" s="8">
        <v>62.8</v>
      </c>
      <c r="AC2" s="8">
        <v>60</v>
      </c>
      <c r="AD2" s="8">
        <v>59.4</v>
      </c>
      <c r="AE2" s="8">
        <v>43.7</v>
      </c>
      <c r="AF2" s="8">
        <v>293.5</v>
      </c>
      <c r="AG2" s="8">
        <v>241.2</v>
      </c>
      <c r="AH2" s="10">
        <v>0</v>
      </c>
      <c r="AI2" s="10">
        <v>0.48399999999999999</v>
      </c>
      <c r="AJ2" s="10">
        <v>0.28599999999999998</v>
      </c>
      <c r="AK2" s="3" t="s">
        <v>209</v>
      </c>
      <c r="AL2" s="12" t="s">
        <v>210</v>
      </c>
      <c r="AM2" s="3" t="s">
        <v>211</v>
      </c>
      <c r="AN2" s="13">
        <v>1987</v>
      </c>
      <c r="AO2" s="8">
        <v>153098.6</v>
      </c>
      <c r="AP2" s="8">
        <v>24890</v>
      </c>
      <c r="AQ2" s="8">
        <v>16687</v>
      </c>
      <c r="AR2" s="8">
        <v>15637</v>
      </c>
      <c r="AS2" s="29">
        <v>12101</v>
      </c>
      <c r="AT2" s="29">
        <v>10027</v>
      </c>
      <c r="AU2" s="8">
        <v>1674</v>
      </c>
      <c r="AV2" s="8">
        <v>34664</v>
      </c>
      <c r="AW2" s="8">
        <v>12404</v>
      </c>
      <c r="AX2" s="8">
        <v>15834</v>
      </c>
      <c r="AY2" s="8">
        <v>557</v>
      </c>
      <c r="AZ2" s="11"/>
      <c r="BA2" s="8">
        <v>2961</v>
      </c>
      <c r="BB2" s="11"/>
      <c r="BC2" s="8">
        <v>2854</v>
      </c>
      <c r="BD2" s="8">
        <v>2361.3000000000002</v>
      </c>
      <c r="BE2" s="8">
        <v>2277.1</v>
      </c>
      <c r="BF2" s="8">
        <v>2217.1</v>
      </c>
      <c r="BG2" s="8">
        <v>2120</v>
      </c>
      <c r="BH2" s="8">
        <v>2007.4</v>
      </c>
      <c r="BI2" s="11"/>
      <c r="BJ2" s="8">
        <v>15637</v>
      </c>
      <c r="BK2" s="8">
        <v>-412</v>
      </c>
      <c r="BL2" s="31"/>
      <c r="BM2" s="11"/>
      <c r="BN2" s="8">
        <v>14856</v>
      </c>
      <c r="BO2" s="8">
        <v>2797</v>
      </c>
      <c r="BP2" s="11"/>
      <c r="BQ2" s="9">
        <v>7.95</v>
      </c>
      <c r="BR2" s="9">
        <v>7.95</v>
      </c>
      <c r="BS2" s="9">
        <v>6.28</v>
      </c>
      <c r="BT2" s="9">
        <v>7.35</v>
      </c>
      <c r="BU2" s="9">
        <v>7.35</v>
      </c>
      <c r="BV2" s="8">
        <v>18.8</v>
      </c>
      <c r="BW2" s="8">
        <v>4635</v>
      </c>
      <c r="BX2" s="8">
        <v>1386</v>
      </c>
      <c r="BY2" s="8">
        <v>980</v>
      </c>
      <c r="BZ2" s="8">
        <v>2294</v>
      </c>
      <c r="CA2" s="8">
        <v>620</v>
      </c>
      <c r="CB2" s="8">
        <v>1172</v>
      </c>
      <c r="CC2" s="8">
        <v>955</v>
      </c>
      <c r="CD2" s="11"/>
      <c r="CE2" s="11"/>
      <c r="CF2" s="8">
        <v>11921</v>
      </c>
      <c r="CG2" s="8">
        <v>393</v>
      </c>
      <c r="CH2" s="11"/>
      <c r="CI2" s="8">
        <v>238.6</v>
      </c>
      <c r="CJ2" s="8">
        <v>122.2</v>
      </c>
      <c r="CK2" s="8">
        <v>73</v>
      </c>
      <c r="CL2" s="8">
        <v>33</v>
      </c>
      <c r="CM2" s="8">
        <v>36</v>
      </c>
      <c r="CN2" s="8">
        <v>49</v>
      </c>
      <c r="CO2" s="8">
        <v>53</v>
      </c>
      <c r="CP2" s="8">
        <v>58</v>
      </c>
      <c r="CQ2" s="8">
        <v>1153</v>
      </c>
      <c r="CR2" s="11"/>
      <c r="CS2" s="11"/>
      <c r="CT2" s="8">
        <v>-5349</v>
      </c>
      <c r="CU2" s="8">
        <v>331</v>
      </c>
      <c r="CV2" s="8">
        <v>-4779</v>
      </c>
      <c r="CW2" s="8">
        <v>7932</v>
      </c>
      <c r="CX2" s="8">
        <v>-1266</v>
      </c>
      <c r="CY2" s="11"/>
      <c r="CZ2" s="11"/>
      <c r="DA2" s="8">
        <v>-289</v>
      </c>
      <c r="DB2" s="8">
        <v>143</v>
      </c>
      <c r="DC2" s="8">
        <v>-2578</v>
      </c>
      <c r="DD2" s="9">
        <v>4.78</v>
      </c>
      <c r="DE2" s="8">
        <v>7000</v>
      </c>
      <c r="DF2" s="8">
        <v>15441</v>
      </c>
      <c r="DG2" s="9">
        <v>101</v>
      </c>
      <c r="DH2" s="8">
        <v>66</v>
      </c>
      <c r="DI2" s="3" t="s">
        <v>212</v>
      </c>
      <c r="DJ2" s="8">
        <v>24890</v>
      </c>
      <c r="DK2" s="8">
        <v>16687</v>
      </c>
      <c r="DL2" s="8">
        <v>12101</v>
      </c>
      <c r="DM2" s="8">
        <v>27960.2</v>
      </c>
      <c r="DN2" s="8">
        <v>18541.3</v>
      </c>
      <c r="DO2" s="9">
        <v>6.67</v>
      </c>
      <c r="DP2" s="4" t="s">
        <v>213</v>
      </c>
      <c r="DQ2" s="9">
        <v>8.1</v>
      </c>
      <c r="DR2" s="3" t="s">
        <v>214</v>
      </c>
      <c r="DS2" s="9">
        <v>2.52</v>
      </c>
      <c r="DT2" s="9">
        <v>116.83</v>
      </c>
      <c r="DU2" s="8">
        <v>63.5</v>
      </c>
      <c r="DV2" s="8">
        <v>21102</v>
      </c>
      <c r="DW2" s="8">
        <v>6636</v>
      </c>
      <c r="DX2" s="8">
        <v>375</v>
      </c>
      <c r="DY2" s="8">
        <v>2113</v>
      </c>
      <c r="DZ2" s="8">
        <v>1169</v>
      </c>
      <c r="EA2" s="11"/>
      <c r="EB2" s="8">
        <v>11434</v>
      </c>
      <c r="EC2" s="8">
        <v>890.4</v>
      </c>
      <c r="ED2" s="8">
        <v>99.3</v>
      </c>
      <c r="EE2" s="11"/>
      <c r="EF2" s="8">
        <v>100</v>
      </c>
      <c r="EG2" s="11"/>
      <c r="EH2" s="8">
        <v>194.4</v>
      </c>
      <c r="EI2" s="8">
        <v>7000</v>
      </c>
      <c r="EJ2" s="8">
        <v>17714</v>
      </c>
      <c r="EK2" s="8">
        <v>6997</v>
      </c>
      <c r="EL2" s="8">
        <v>1256</v>
      </c>
      <c r="EM2" s="8">
        <v>2246</v>
      </c>
      <c r="EN2" s="8">
        <v>208</v>
      </c>
      <c r="EO2" s="8">
        <v>66</v>
      </c>
      <c r="EP2" s="8">
        <v>39.1</v>
      </c>
      <c r="EQ2" s="9">
        <v>22.63</v>
      </c>
      <c r="ER2" s="11">
        <v>1</v>
      </c>
      <c r="ES2" s="8">
        <v>24890</v>
      </c>
      <c r="ET2" s="12" t="s">
        <v>215</v>
      </c>
      <c r="EU2" s="8">
        <v>627.4</v>
      </c>
      <c r="EV2" s="8">
        <v>1117.5</v>
      </c>
      <c r="EW2" s="8">
        <v>1643.2</v>
      </c>
      <c r="EX2" s="8">
        <v>2164.5</v>
      </c>
      <c r="EY2" s="8">
        <v>2689.4</v>
      </c>
      <c r="EZ2" s="8">
        <v>3581.1</v>
      </c>
      <c r="FA2" s="8">
        <v>3962.2</v>
      </c>
      <c r="FB2" s="8">
        <v>3818.3</v>
      </c>
      <c r="FC2" s="8">
        <v>4299</v>
      </c>
      <c r="FD2" s="8">
        <v>4583</v>
      </c>
      <c r="FE2" s="8">
        <v>449.4</v>
      </c>
      <c r="FF2" s="8">
        <v>813.9</v>
      </c>
      <c r="FG2" s="8">
        <v>-1190</v>
      </c>
      <c r="FH2" s="8">
        <v>1584.9</v>
      </c>
      <c r="FI2" s="8">
        <v>1978.9</v>
      </c>
      <c r="FJ2" s="8">
        <v>2635.8</v>
      </c>
      <c r="FK2" s="8">
        <v>2901.3</v>
      </c>
      <c r="FL2" s="8">
        <v>2803.6</v>
      </c>
      <c r="FM2" s="8">
        <v>2592</v>
      </c>
      <c r="FN2" s="8">
        <v>3075</v>
      </c>
      <c r="FO2" s="3" t="s">
        <v>216</v>
      </c>
      <c r="FP2" s="3" t="s">
        <v>216</v>
      </c>
      <c r="FQ2" s="8">
        <v>24890</v>
      </c>
      <c r="FR2" s="12" t="s">
        <v>217</v>
      </c>
    </row>
    <row r="3" spans="1:174" x14ac:dyDescent="0.15">
      <c r="A3" s="4" t="s">
        <v>218</v>
      </c>
      <c r="B3" s="4" t="s">
        <v>219</v>
      </c>
      <c r="C3" s="3" t="s">
        <v>206</v>
      </c>
      <c r="D3" s="3" t="s">
        <v>207</v>
      </c>
      <c r="E3" s="3" t="s">
        <v>208</v>
      </c>
      <c r="F3" s="8">
        <v>123383.2</v>
      </c>
      <c r="G3" s="9">
        <v>82.97</v>
      </c>
      <c r="H3" s="10">
        <v>0.41099999999999998</v>
      </c>
      <c r="I3" s="10">
        <v>0.29099999999999998</v>
      </c>
      <c r="J3" s="10">
        <v>0.161</v>
      </c>
      <c r="K3" s="9">
        <v>1.28</v>
      </c>
      <c r="L3" s="9">
        <v>1.04</v>
      </c>
      <c r="M3" s="10">
        <v>0.57699999999999996</v>
      </c>
      <c r="N3" s="8">
        <v>758.9</v>
      </c>
      <c r="O3" s="9">
        <v>3.59</v>
      </c>
      <c r="P3" s="9">
        <v>9.8000000000000007</v>
      </c>
      <c r="Q3" s="8">
        <v>10.6</v>
      </c>
      <c r="R3" s="11"/>
      <c r="S3" s="9">
        <v>9.27</v>
      </c>
      <c r="T3" s="9">
        <v>8.1199999999999992</v>
      </c>
      <c r="U3" s="9">
        <v>5.88</v>
      </c>
      <c r="V3" s="9">
        <v>6.8</v>
      </c>
      <c r="W3" s="9">
        <v>6.64</v>
      </c>
      <c r="X3" s="9">
        <v>2.29</v>
      </c>
      <c r="Y3" s="9">
        <v>4.4400000000000004</v>
      </c>
      <c r="Z3" s="9">
        <v>6.25</v>
      </c>
      <c r="AA3" s="9">
        <v>6.5</v>
      </c>
      <c r="AB3" s="8">
        <v>11.9</v>
      </c>
      <c r="AC3" s="9">
        <v>9.56</v>
      </c>
      <c r="AD3" s="8">
        <v>12.3</v>
      </c>
      <c r="AE3" s="9">
        <v>8.7899999999999991</v>
      </c>
      <c r="AF3" s="9">
        <v>1.52</v>
      </c>
      <c r="AG3" s="8">
        <v>12.5</v>
      </c>
      <c r="AH3" s="10">
        <v>1.2999999999999999E-2</v>
      </c>
      <c r="AI3" s="10">
        <v>0.17599999999999999</v>
      </c>
      <c r="AJ3" s="10">
        <v>3.7999999999999999E-2</v>
      </c>
      <c r="AK3" s="3" t="s">
        <v>209</v>
      </c>
      <c r="AL3" s="12" t="s">
        <v>220</v>
      </c>
      <c r="AM3" s="3" t="s">
        <v>211</v>
      </c>
      <c r="AN3" s="13">
        <v>1980</v>
      </c>
      <c r="AO3" s="8">
        <v>127072.2</v>
      </c>
      <c r="AP3" s="8">
        <v>20063</v>
      </c>
      <c r="AQ3" s="8">
        <v>8901</v>
      </c>
      <c r="AR3" s="8">
        <v>6864</v>
      </c>
      <c r="AS3" s="8">
        <v>5158</v>
      </c>
      <c r="AT3" s="8">
        <v>3731</v>
      </c>
      <c r="AU3" s="8">
        <v>5223</v>
      </c>
      <c r="AV3" s="8">
        <v>69009</v>
      </c>
      <c r="AW3" s="8">
        <v>30715</v>
      </c>
      <c r="AX3" s="8">
        <v>25778</v>
      </c>
      <c r="AY3" s="8">
        <v>718</v>
      </c>
      <c r="AZ3" s="9">
        <v>2.44</v>
      </c>
      <c r="BA3" s="8">
        <v>4690</v>
      </c>
      <c r="BB3" s="11"/>
      <c r="BC3" s="8">
        <v>4503</v>
      </c>
      <c r="BD3" s="8">
        <v>4591</v>
      </c>
      <c r="BE3" s="8">
        <v>4577</v>
      </c>
      <c r="BF3" s="8">
        <v>4526</v>
      </c>
      <c r="BG3" s="8">
        <v>4377</v>
      </c>
      <c r="BH3" s="8">
        <v>3945</v>
      </c>
      <c r="BI3" s="11"/>
      <c r="BJ3" s="8">
        <v>6864</v>
      </c>
      <c r="BK3" s="8">
        <v>-1071</v>
      </c>
      <c r="BL3" s="8">
        <v>706</v>
      </c>
      <c r="BM3" s="11"/>
      <c r="BN3" s="8">
        <v>5585</v>
      </c>
      <c r="BO3" s="8">
        <v>427</v>
      </c>
      <c r="BP3" s="11"/>
      <c r="BQ3" s="9">
        <v>6.8</v>
      </c>
      <c r="BR3" s="9">
        <v>6.8</v>
      </c>
      <c r="BS3" s="9">
        <v>5.15</v>
      </c>
      <c r="BT3" s="9">
        <v>6.7</v>
      </c>
      <c r="BU3" s="9">
        <v>6.7</v>
      </c>
      <c r="BV3" s="9">
        <v>7.65</v>
      </c>
      <c r="BW3" s="8">
        <v>2546</v>
      </c>
      <c r="BX3" s="8">
        <v>2647</v>
      </c>
      <c r="BY3" s="8">
        <v>2494</v>
      </c>
      <c r="BZ3" s="8">
        <v>12256</v>
      </c>
      <c r="CA3" s="8">
        <v>7033</v>
      </c>
      <c r="CB3" s="8">
        <v>14788</v>
      </c>
      <c r="CC3" s="8">
        <v>1212</v>
      </c>
      <c r="CD3" s="11"/>
      <c r="CE3" s="8">
        <v>962</v>
      </c>
      <c r="CF3" s="8">
        <v>30215</v>
      </c>
      <c r="CG3" s="11"/>
      <c r="CH3" s="11"/>
      <c r="CI3" s="8">
        <v>20.5</v>
      </c>
      <c r="CJ3" s="9">
        <v>7.43</v>
      </c>
      <c r="CK3" s="8">
        <v>294</v>
      </c>
      <c r="CL3" s="8">
        <v>139</v>
      </c>
      <c r="CM3" s="8">
        <v>143</v>
      </c>
      <c r="CN3" s="8">
        <v>155</v>
      </c>
      <c r="CO3" s="8">
        <v>168</v>
      </c>
      <c r="CP3" s="8">
        <v>135</v>
      </c>
      <c r="CQ3" s="8">
        <v>-1345</v>
      </c>
      <c r="CR3" s="11"/>
      <c r="CS3" s="8">
        <v>-1851</v>
      </c>
      <c r="CT3" s="8">
        <v>-138</v>
      </c>
      <c r="CU3" s="8">
        <v>186</v>
      </c>
      <c r="CV3" s="8">
        <v>-5605</v>
      </c>
      <c r="CW3" s="8">
        <v>4476</v>
      </c>
      <c r="CX3" s="8">
        <v>-4869</v>
      </c>
      <c r="CY3" s="11"/>
      <c r="CZ3" s="8">
        <v>-165</v>
      </c>
      <c r="DA3" s="8">
        <v>405</v>
      </c>
      <c r="DB3" s="8">
        <v>327</v>
      </c>
      <c r="DC3" s="8">
        <v>136</v>
      </c>
      <c r="DD3" s="9">
        <v>3.29</v>
      </c>
      <c r="DE3" s="8">
        <v>17900</v>
      </c>
      <c r="DF3" s="8">
        <v>25778</v>
      </c>
      <c r="DG3" s="9">
        <v>162.59</v>
      </c>
      <c r="DH3" s="8">
        <v>126</v>
      </c>
      <c r="DI3" s="3" t="s">
        <v>212</v>
      </c>
      <c r="DJ3" s="8">
        <v>20063</v>
      </c>
      <c r="DK3" s="8">
        <v>8901</v>
      </c>
      <c r="DL3" s="8">
        <v>5158</v>
      </c>
      <c r="DM3" s="8">
        <v>20945.099999999999</v>
      </c>
      <c r="DN3" s="8">
        <v>10290.299999999999</v>
      </c>
      <c r="DO3" s="9">
        <v>7.69</v>
      </c>
      <c r="DP3" s="4" t="s">
        <v>221</v>
      </c>
      <c r="DQ3" s="9">
        <v>4.3499999999999996</v>
      </c>
      <c r="DR3" s="3" t="s">
        <v>222</v>
      </c>
      <c r="DS3" s="9">
        <v>4.99</v>
      </c>
      <c r="DT3" s="9">
        <v>173.14</v>
      </c>
      <c r="DU3" s="8">
        <v>108.2</v>
      </c>
      <c r="DV3" s="8">
        <v>15844</v>
      </c>
      <c r="DW3" s="8">
        <v>32128</v>
      </c>
      <c r="DX3" s="11"/>
      <c r="DY3" s="8">
        <v>3805</v>
      </c>
      <c r="DZ3" s="8">
        <v>14968</v>
      </c>
      <c r="EA3" s="11"/>
      <c r="EB3" s="8">
        <v>22096</v>
      </c>
      <c r="EC3" s="8">
        <v>396.5</v>
      </c>
      <c r="ED3" s="8">
        <v>99.7</v>
      </c>
      <c r="EE3" s="11"/>
      <c r="EF3" s="8">
        <v>85.8</v>
      </c>
      <c r="EG3" s="8">
        <v>14.2</v>
      </c>
      <c r="EH3" s="8">
        <v>560</v>
      </c>
      <c r="EI3" s="8">
        <v>17900</v>
      </c>
      <c r="EJ3" s="8">
        <v>34713</v>
      </c>
      <c r="EK3" s="8">
        <v>27367</v>
      </c>
      <c r="EL3" s="8">
        <v>787</v>
      </c>
      <c r="EM3" s="8">
        <v>3900</v>
      </c>
      <c r="EN3" s="8">
        <v>755</v>
      </c>
      <c r="EO3" s="8">
        <v>126</v>
      </c>
      <c r="EP3" s="9">
        <v>4.0999999999999996</v>
      </c>
      <c r="EQ3" s="9">
        <v>54.48</v>
      </c>
      <c r="ER3" s="11">
        <v>1</v>
      </c>
      <c r="ES3" s="8">
        <v>20063</v>
      </c>
      <c r="ET3" s="12" t="s">
        <v>223</v>
      </c>
      <c r="EU3" s="8">
        <v>3877</v>
      </c>
      <c r="EV3" s="8">
        <v>4839</v>
      </c>
      <c r="EW3" s="8">
        <v>5059</v>
      </c>
      <c r="EX3" s="8">
        <v>5295</v>
      </c>
      <c r="EY3" s="8">
        <v>5606</v>
      </c>
      <c r="EZ3" s="8">
        <v>5524</v>
      </c>
      <c r="FA3" s="8">
        <v>5592</v>
      </c>
      <c r="FB3" s="8">
        <v>5219</v>
      </c>
      <c r="FC3" s="8">
        <v>5945</v>
      </c>
      <c r="FD3" s="8">
        <v>6099</v>
      </c>
      <c r="FE3" s="8">
        <v>2363</v>
      </c>
      <c r="FF3" s="8">
        <v>3674</v>
      </c>
      <c r="FG3" s="8">
        <v>2950</v>
      </c>
      <c r="FH3" s="8">
        <v>3078</v>
      </c>
      <c r="FI3" s="8">
        <v>4052</v>
      </c>
      <c r="FJ3" s="8">
        <v>4605</v>
      </c>
      <c r="FK3" s="8">
        <v>4627</v>
      </c>
      <c r="FL3" s="8">
        <v>3683</v>
      </c>
      <c r="FM3" s="8">
        <v>4345</v>
      </c>
      <c r="FN3" s="8">
        <v>5081</v>
      </c>
      <c r="FO3" s="3" t="s">
        <v>224</v>
      </c>
      <c r="FP3" s="3" t="s">
        <v>224</v>
      </c>
      <c r="FQ3" s="8">
        <v>20063</v>
      </c>
      <c r="FR3" s="12" t="s">
        <v>225</v>
      </c>
    </row>
    <row r="4" spans="1:174" x14ac:dyDescent="0.15">
      <c r="A4" s="4" t="s">
        <v>226</v>
      </c>
      <c r="B4" s="4" t="s">
        <v>227</v>
      </c>
      <c r="C4" s="3" t="s">
        <v>206</v>
      </c>
      <c r="D4" s="3" t="s">
        <v>207</v>
      </c>
      <c r="E4" s="3" t="s">
        <v>208</v>
      </c>
      <c r="F4" s="8">
        <v>100853.5</v>
      </c>
      <c r="G4" s="9">
        <v>92.53</v>
      </c>
      <c r="H4" s="10">
        <v>5.1999999999999998E-2</v>
      </c>
      <c r="I4" s="10">
        <v>0.1</v>
      </c>
      <c r="J4" s="10">
        <v>0.191</v>
      </c>
      <c r="K4" s="10">
        <v>0.56299999999999994</v>
      </c>
      <c r="L4" s="10">
        <v>0.89</v>
      </c>
      <c r="M4" s="9">
        <v>1.03</v>
      </c>
      <c r="N4" s="8">
        <v>234.6</v>
      </c>
      <c r="O4" s="9">
        <v>1.54</v>
      </c>
      <c r="P4" s="8">
        <v>19.899999999999999</v>
      </c>
      <c r="Q4" s="8">
        <v>16.5</v>
      </c>
      <c r="R4" s="11"/>
      <c r="S4" s="8">
        <v>17</v>
      </c>
      <c r="T4" s="8">
        <v>61</v>
      </c>
      <c r="U4" s="8">
        <v>57.1</v>
      </c>
      <c r="V4" s="8">
        <v>25.3</v>
      </c>
      <c r="W4" s="8">
        <v>15.9</v>
      </c>
      <c r="X4" s="8">
        <v>24.8</v>
      </c>
      <c r="Y4" s="8">
        <v>25.1</v>
      </c>
      <c r="Z4" s="8">
        <v>21.7</v>
      </c>
      <c r="AA4" s="8">
        <v>17.3</v>
      </c>
      <c r="AB4" s="8">
        <v>33.5</v>
      </c>
      <c r="AC4" s="8">
        <v>30.9</v>
      </c>
      <c r="AD4" s="8">
        <v>29.4</v>
      </c>
      <c r="AE4" s="8">
        <v>24.4</v>
      </c>
      <c r="AF4" s="8">
        <v>57.6</v>
      </c>
      <c r="AG4" s="8">
        <v>57.6</v>
      </c>
      <c r="AH4" s="11"/>
      <c r="AI4" s="10">
        <v>0.11700000000000001</v>
      </c>
      <c r="AJ4" s="10">
        <v>1.4E-2</v>
      </c>
      <c r="AK4" s="3" t="s">
        <v>209</v>
      </c>
      <c r="AL4" s="12" t="s">
        <v>228</v>
      </c>
      <c r="AM4" s="3" t="s">
        <v>211</v>
      </c>
      <c r="AN4" s="13">
        <v>1985</v>
      </c>
      <c r="AO4" s="8">
        <v>99598.399999999994</v>
      </c>
      <c r="AP4" s="8">
        <v>9700.2999999999993</v>
      </c>
      <c r="AQ4" s="8">
        <v>4604.8999999999996</v>
      </c>
      <c r="AR4" s="8">
        <v>3967.7</v>
      </c>
      <c r="AS4" s="8">
        <v>2934.8</v>
      </c>
      <c r="AT4" s="8">
        <v>1204.9000000000001</v>
      </c>
      <c r="AU4" s="8">
        <v>1765.7</v>
      </c>
      <c r="AV4" s="8">
        <v>14316.6</v>
      </c>
      <c r="AW4" s="8">
        <v>585.20000000000005</v>
      </c>
      <c r="AX4" s="8">
        <v>10814</v>
      </c>
      <c r="AY4" s="8">
        <v>287.8</v>
      </c>
      <c r="AZ4" s="11"/>
      <c r="BA4" s="8">
        <v>2232.3000000000002</v>
      </c>
      <c r="BB4" s="11"/>
      <c r="BC4" s="8">
        <v>1893.4</v>
      </c>
      <c r="BD4" s="8">
        <v>1827.3</v>
      </c>
      <c r="BE4" s="8">
        <v>1820.1</v>
      </c>
      <c r="BF4" s="8">
        <v>1700.3</v>
      </c>
      <c r="BG4" s="8">
        <v>1455.8</v>
      </c>
      <c r="BH4" s="8">
        <v>1410.7</v>
      </c>
      <c r="BI4" s="8">
        <v>438.9</v>
      </c>
      <c r="BJ4" s="8">
        <v>3967.7</v>
      </c>
      <c r="BK4" s="8">
        <v>-29.5</v>
      </c>
      <c r="BL4" s="8">
        <v>12.2</v>
      </c>
      <c r="BM4" s="11"/>
      <c r="BN4" s="8">
        <v>3931.5</v>
      </c>
      <c r="BO4" s="8">
        <v>989.9</v>
      </c>
      <c r="BP4" s="11"/>
      <c r="BQ4" s="8">
        <v>12.4</v>
      </c>
      <c r="BR4" s="8">
        <v>12.4</v>
      </c>
      <c r="BS4" s="8">
        <v>10.3</v>
      </c>
      <c r="BT4" s="8">
        <v>12.4</v>
      </c>
      <c r="BU4" s="8">
        <v>12.4</v>
      </c>
      <c r="BV4" s="8">
        <v>25.2</v>
      </c>
      <c r="BW4" s="8">
        <v>1575.8</v>
      </c>
      <c r="BX4" s="8">
        <v>804</v>
      </c>
      <c r="BY4" s="8">
        <v>447.5</v>
      </c>
      <c r="BZ4" s="8">
        <v>2952.1</v>
      </c>
      <c r="CA4" s="8">
        <v>1186.4000000000001</v>
      </c>
      <c r="CB4" s="8">
        <v>1760.2</v>
      </c>
      <c r="CC4" s="8">
        <v>229.2</v>
      </c>
      <c r="CD4" s="11"/>
      <c r="CE4" s="8">
        <v>722.3</v>
      </c>
      <c r="CF4" s="8">
        <v>582.1</v>
      </c>
      <c r="CG4" s="9">
        <v>5.03</v>
      </c>
      <c r="CH4" s="11"/>
      <c r="CI4" s="8">
        <v>51</v>
      </c>
      <c r="CJ4" s="8">
        <v>40</v>
      </c>
      <c r="CK4" s="8">
        <v>411.3</v>
      </c>
      <c r="CL4" s="8">
        <v>58.9</v>
      </c>
      <c r="CM4" s="8">
        <v>61.7</v>
      </c>
      <c r="CN4" s="8">
        <v>70.599999999999994</v>
      </c>
      <c r="CO4" s="8">
        <v>70.8</v>
      </c>
      <c r="CP4" s="8">
        <v>67.8</v>
      </c>
      <c r="CQ4" s="8">
        <v>403.3</v>
      </c>
      <c r="CR4" s="11"/>
      <c r="CS4" s="11"/>
      <c r="CT4" s="8">
        <v>-886.8</v>
      </c>
      <c r="CU4" s="8">
        <v>54.9</v>
      </c>
      <c r="CV4" s="9">
        <v>-2.67</v>
      </c>
      <c r="CW4" s="11"/>
      <c r="CX4" s="8">
        <v>-880.2</v>
      </c>
      <c r="CY4" s="11"/>
      <c r="CZ4" s="8">
        <v>-375</v>
      </c>
      <c r="DA4" s="11"/>
      <c r="DB4" s="8">
        <v>-185.9</v>
      </c>
      <c r="DC4" s="8">
        <v>-512.4</v>
      </c>
      <c r="DD4" s="9">
        <v>5.05</v>
      </c>
      <c r="DE4" s="8">
        <v>7550</v>
      </c>
      <c r="DF4" s="8">
        <v>10809</v>
      </c>
      <c r="DG4" s="9">
        <v>429.87</v>
      </c>
      <c r="DH4" s="8">
        <v>62.4</v>
      </c>
      <c r="DI4" s="3" t="s">
        <v>212</v>
      </c>
      <c r="DJ4" s="8">
        <v>9700.2999999999993</v>
      </c>
      <c r="DK4" s="8">
        <v>4604.8999999999996</v>
      </c>
      <c r="DL4" s="8">
        <v>2934.8</v>
      </c>
      <c r="DM4" s="8">
        <v>11204.9</v>
      </c>
      <c r="DN4" s="8">
        <v>5642.4</v>
      </c>
      <c r="DO4" s="9">
        <v>9.09</v>
      </c>
      <c r="DP4" s="4" t="s">
        <v>229</v>
      </c>
      <c r="DQ4" s="8">
        <v>13.9</v>
      </c>
      <c r="DR4" s="3" t="s">
        <v>230</v>
      </c>
      <c r="DS4" s="8">
        <v>11.2</v>
      </c>
      <c r="DT4" s="9">
        <v>480.18</v>
      </c>
      <c r="DU4" s="8">
        <v>272</v>
      </c>
      <c r="DV4" s="8">
        <v>8529.2999999999993</v>
      </c>
      <c r="DW4" s="8">
        <v>595.9</v>
      </c>
      <c r="DX4" s="10">
        <v>0.59599999999999997</v>
      </c>
      <c r="DY4" s="8">
        <v>602.6</v>
      </c>
      <c r="DZ4" s="8">
        <v>1232.9000000000001</v>
      </c>
      <c r="EA4" s="11"/>
      <c r="EB4" s="8">
        <v>8620.2000000000007</v>
      </c>
      <c r="EC4" s="8">
        <v>799.2</v>
      </c>
      <c r="ED4" s="8">
        <v>99.8</v>
      </c>
      <c r="EE4" s="11"/>
      <c r="EF4" s="8">
        <v>100</v>
      </c>
      <c r="EG4" s="11"/>
      <c r="EH4" s="8">
        <v>292.7</v>
      </c>
      <c r="EI4" s="8">
        <v>7550</v>
      </c>
      <c r="EJ4" s="8">
        <v>4672.7</v>
      </c>
      <c r="EK4" s="8">
        <v>3184.9</v>
      </c>
      <c r="EL4" s="8">
        <v>219.9</v>
      </c>
      <c r="EM4" s="8">
        <v>824.2</v>
      </c>
      <c r="EN4" s="8">
        <v>710.7</v>
      </c>
      <c r="EO4" s="8">
        <v>62.4</v>
      </c>
      <c r="EP4" s="10">
        <v>0.221</v>
      </c>
      <c r="EQ4" s="9">
        <v>56.98</v>
      </c>
      <c r="ER4" s="11">
        <v>1</v>
      </c>
      <c r="ES4" s="8">
        <v>9703.2999999999993</v>
      </c>
      <c r="ET4" s="12" t="s">
        <v>231</v>
      </c>
      <c r="EU4" s="8">
        <v>43.4</v>
      </c>
      <c r="EV4" s="8">
        <v>385.6</v>
      </c>
      <c r="EW4" s="8">
        <v>750.8</v>
      </c>
      <c r="EX4" s="8">
        <v>863.6</v>
      </c>
      <c r="EY4" s="8">
        <v>1229.4000000000001</v>
      </c>
      <c r="EZ4" s="8">
        <v>1295.4000000000001</v>
      </c>
      <c r="FA4" s="8">
        <v>1575.7</v>
      </c>
      <c r="FB4" s="8">
        <v>1768.8</v>
      </c>
      <c r="FC4" s="8">
        <v>1838.5</v>
      </c>
      <c r="FD4" s="8">
        <v>2517.3000000000002</v>
      </c>
      <c r="FE4" s="8">
        <v>25.1</v>
      </c>
      <c r="FF4" s="8">
        <v>160.69999999999999</v>
      </c>
      <c r="FG4" s="8">
        <v>217.5</v>
      </c>
      <c r="FH4" s="8">
        <v>638.20000000000005</v>
      </c>
      <c r="FI4" s="8">
        <v>783.2</v>
      </c>
      <c r="FJ4" s="8">
        <v>970.1</v>
      </c>
      <c r="FK4" s="8">
        <v>1005.3</v>
      </c>
      <c r="FL4" s="8">
        <v>1234.4000000000001</v>
      </c>
      <c r="FM4" s="8">
        <v>1380</v>
      </c>
      <c r="FN4" s="8">
        <v>1862.3</v>
      </c>
      <c r="FO4" s="3" t="s">
        <v>216</v>
      </c>
      <c r="FP4" s="3" t="s">
        <v>216</v>
      </c>
      <c r="FQ4" s="8">
        <v>9700.2999999999993</v>
      </c>
      <c r="FR4" s="12" t="s">
        <v>232</v>
      </c>
    </row>
    <row r="5" spans="1:174" x14ac:dyDescent="0.15">
      <c r="A5" s="4" t="s">
        <v>233</v>
      </c>
      <c r="B5" s="4" t="s">
        <v>234</v>
      </c>
      <c r="C5" s="3" t="s">
        <v>206</v>
      </c>
      <c r="D5" s="3" t="s">
        <v>207</v>
      </c>
      <c r="E5" s="3" t="s">
        <v>208</v>
      </c>
      <c r="F5" s="8">
        <v>95014.1</v>
      </c>
      <c r="G5" s="9">
        <v>83.27</v>
      </c>
      <c r="H5" s="10">
        <v>0.23899999999999999</v>
      </c>
      <c r="I5" s="10">
        <v>0.255</v>
      </c>
      <c r="J5" s="10">
        <v>0.253</v>
      </c>
      <c r="K5" s="9">
        <v>1.1499999999999999</v>
      </c>
      <c r="L5" s="9">
        <v>1.22</v>
      </c>
      <c r="M5" s="9">
        <v>1.05</v>
      </c>
      <c r="N5" s="8">
        <v>800.6</v>
      </c>
      <c r="O5" s="9">
        <v>5.34</v>
      </c>
      <c r="P5" s="8">
        <v>30.1</v>
      </c>
      <c r="Q5" s="8">
        <v>25.1</v>
      </c>
      <c r="R5" s="11"/>
      <c r="S5" s="9">
        <v>4.7699999999999996</v>
      </c>
      <c r="T5" s="8">
        <v>43.8</v>
      </c>
      <c r="U5" s="8">
        <v>51.4</v>
      </c>
      <c r="V5" s="8">
        <v>50.2</v>
      </c>
      <c r="W5" s="8">
        <v>35.1</v>
      </c>
      <c r="X5" s="8">
        <v>20.8</v>
      </c>
      <c r="Y5" s="8">
        <v>26.2</v>
      </c>
      <c r="Z5" s="8">
        <v>26</v>
      </c>
      <c r="AA5" s="8">
        <v>23.3</v>
      </c>
      <c r="AB5" s="8">
        <v>14.9</v>
      </c>
      <c r="AC5" s="8">
        <v>21.4</v>
      </c>
      <c r="AD5" s="8">
        <v>17.899999999999999</v>
      </c>
      <c r="AE5" s="8">
        <v>16.600000000000001</v>
      </c>
      <c r="AF5" s="8">
        <v>37.9</v>
      </c>
      <c r="AG5" s="8">
        <v>36.200000000000003</v>
      </c>
      <c r="AH5" s="10">
        <v>1.7999999999999999E-2</v>
      </c>
      <c r="AI5" s="10">
        <v>0.23100000000000001</v>
      </c>
      <c r="AJ5" s="10">
        <v>0.14899999999999999</v>
      </c>
      <c r="AK5" s="3" t="s">
        <v>209</v>
      </c>
      <c r="AL5" s="12" t="s">
        <v>235</v>
      </c>
      <c r="AM5" s="3" t="s">
        <v>211</v>
      </c>
      <c r="AN5" s="13">
        <v>1980</v>
      </c>
      <c r="AO5" s="8">
        <v>94342.8</v>
      </c>
      <c r="AP5" s="8">
        <v>7670.4</v>
      </c>
      <c r="AQ5" s="8">
        <v>3070.5</v>
      </c>
      <c r="AR5" s="8">
        <v>2696.9</v>
      </c>
      <c r="AS5" s="8">
        <v>1999.9</v>
      </c>
      <c r="AT5" s="8">
        <v>4121.6000000000004</v>
      </c>
      <c r="AU5" s="8">
        <v>642.6</v>
      </c>
      <c r="AV5" s="8">
        <v>17340.099999999999</v>
      </c>
      <c r="AW5" s="8">
        <v>6875.4</v>
      </c>
      <c r="AX5" s="8">
        <v>6524.8</v>
      </c>
      <c r="AY5" s="8">
        <v>150.30000000000001</v>
      </c>
      <c r="AZ5" s="11"/>
      <c r="BA5" s="8">
        <v>2027.9</v>
      </c>
      <c r="BB5" s="11"/>
      <c r="BC5" s="8">
        <v>2301.4</v>
      </c>
      <c r="BD5" s="8">
        <v>2576.9</v>
      </c>
      <c r="BE5" s="8">
        <v>2486.3000000000002</v>
      </c>
      <c r="BF5" s="8">
        <v>2487.5</v>
      </c>
      <c r="BG5" s="8">
        <v>2226.1999999999998</v>
      </c>
      <c r="BH5" s="8">
        <v>1899.4</v>
      </c>
      <c r="BI5" s="8">
        <v>258.3</v>
      </c>
      <c r="BJ5" s="8">
        <v>2696.9</v>
      </c>
      <c r="BK5" s="8">
        <v>-179.7</v>
      </c>
      <c r="BL5" s="8">
        <v>28.2</v>
      </c>
      <c r="BM5" s="11"/>
      <c r="BN5" s="8">
        <v>2327.4</v>
      </c>
      <c r="BO5" s="8">
        <v>327.5</v>
      </c>
      <c r="BP5" s="11"/>
      <c r="BQ5" s="9">
        <v>2.4900000000000002</v>
      </c>
      <c r="BR5" s="9">
        <v>2.4900000000000002</v>
      </c>
      <c r="BS5" s="9">
        <v>1.95</v>
      </c>
      <c r="BT5" s="9">
        <v>2.39</v>
      </c>
      <c r="BU5" s="9">
        <v>2.39</v>
      </c>
      <c r="BV5" s="8">
        <v>14.1</v>
      </c>
      <c r="BW5" s="8">
        <v>1166.7</v>
      </c>
      <c r="BX5" s="8">
        <v>393.1</v>
      </c>
      <c r="BY5" s="8">
        <v>606.1</v>
      </c>
      <c r="BZ5" s="8">
        <v>1166.0999999999999</v>
      </c>
      <c r="CA5" s="8">
        <v>523.5</v>
      </c>
      <c r="CB5" s="8">
        <v>2191.1999999999998</v>
      </c>
      <c r="CC5" s="8">
        <v>198.2</v>
      </c>
      <c r="CD5" s="8">
        <v>605.9</v>
      </c>
      <c r="CE5" s="8">
        <v>65.400000000000006</v>
      </c>
      <c r="CF5" s="8">
        <v>6269.5</v>
      </c>
      <c r="CG5" s="11"/>
      <c r="CH5" s="11"/>
      <c r="CI5" s="8">
        <v>30.4</v>
      </c>
      <c r="CJ5" s="8">
        <v>18.100000000000001</v>
      </c>
      <c r="CK5" s="8">
        <v>36</v>
      </c>
      <c r="CL5" s="8">
        <v>16.2</v>
      </c>
      <c r="CM5" s="8">
        <v>25.1</v>
      </c>
      <c r="CN5" s="8">
        <v>37.1</v>
      </c>
      <c r="CO5" s="8">
        <v>47.2</v>
      </c>
      <c r="CP5" s="8">
        <v>57.1</v>
      </c>
      <c r="CQ5" s="8">
        <v>196.8</v>
      </c>
      <c r="CR5" s="11"/>
      <c r="CS5" s="11"/>
      <c r="CT5" s="8">
        <v>-2975.1</v>
      </c>
      <c r="CU5" s="8">
        <v>297.2</v>
      </c>
      <c r="CV5" s="8">
        <v>-3012.2</v>
      </c>
      <c r="CW5" s="8">
        <v>5037.5</v>
      </c>
      <c r="CX5" s="8">
        <v>-577.70000000000005</v>
      </c>
      <c r="CY5" s="11"/>
      <c r="CZ5" s="8">
        <v>-710</v>
      </c>
      <c r="DA5" s="8">
        <v>252.3</v>
      </c>
      <c r="DB5" s="8">
        <v>-56.5</v>
      </c>
      <c r="DC5" s="8">
        <v>-166.3</v>
      </c>
      <c r="DD5" s="9">
        <v>3.23</v>
      </c>
      <c r="DE5" s="8">
        <v>6012</v>
      </c>
      <c r="DF5" s="8">
        <v>6524.8</v>
      </c>
      <c r="DG5" s="9">
        <v>118.68</v>
      </c>
      <c r="DH5" s="8">
        <v>62.2</v>
      </c>
      <c r="DI5" s="3" t="s">
        <v>212</v>
      </c>
      <c r="DJ5" s="8">
        <v>7670.4</v>
      </c>
      <c r="DK5" s="8">
        <v>3070.5</v>
      </c>
      <c r="DL5" s="8">
        <v>1999.9</v>
      </c>
      <c r="DM5" s="8">
        <v>9326.1</v>
      </c>
      <c r="DN5" s="8">
        <v>4890.2</v>
      </c>
      <c r="DO5" s="9">
        <v>12.5</v>
      </c>
      <c r="DP5" s="4" t="s">
        <v>236</v>
      </c>
      <c r="DQ5" s="8">
        <v>21.6</v>
      </c>
      <c r="DR5" s="3" t="s">
        <v>237</v>
      </c>
      <c r="DS5" s="11"/>
      <c r="DT5" s="9">
        <v>129.06</v>
      </c>
      <c r="DU5" s="8">
        <v>66.900000000000006</v>
      </c>
      <c r="DV5" s="8">
        <v>6779.4</v>
      </c>
      <c r="DW5" s="8">
        <v>4741.3</v>
      </c>
      <c r="DX5" s="11"/>
      <c r="DY5" s="8">
        <v>3234.4</v>
      </c>
      <c r="DZ5" s="8">
        <v>2041.2</v>
      </c>
      <c r="EA5" s="11"/>
      <c r="EB5" s="8">
        <v>5589.9</v>
      </c>
      <c r="EC5" s="8">
        <v>654</v>
      </c>
      <c r="ED5" s="8">
        <v>99.6</v>
      </c>
      <c r="EE5" s="11"/>
      <c r="EF5" s="8">
        <v>98.5</v>
      </c>
      <c r="EG5" s="11"/>
      <c r="EH5" s="8">
        <v>194.6</v>
      </c>
      <c r="EI5" s="8">
        <v>6012</v>
      </c>
      <c r="EJ5" s="8">
        <v>9712.6</v>
      </c>
      <c r="EK5" s="8">
        <v>7550.5</v>
      </c>
      <c r="EL5" s="8">
        <v>156.19999999999999</v>
      </c>
      <c r="EM5" s="8">
        <v>1012.9</v>
      </c>
      <c r="EN5" s="8">
        <v>231.6</v>
      </c>
      <c r="EO5" s="8">
        <v>62.2</v>
      </c>
      <c r="EP5" s="8">
        <v>77.2</v>
      </c>
      <c r="EQ5" s="9">
        <v>49.47</v>
      </c>
      <c r="ER5" s="11">
        <v>1</v>
      </c>
      <c r="ES5" s="8">
        <v>7670.4</v>
      </c>
      <c r="ET5" s="12" t="s">
        <v>238</v>
      </c>
      <c r="EU5" s="8">
        <v>42.7</v>
      </c>
      <c r="EV5" s="8">
        <v>83.6</v>
      </c>
      <c r="EW5" s="8">
        <v>174.7</v>
      </c>
      <c r="EX5" s="8">
        <v>421</v>
      </c>
      <c r="EY5" s="8">
        <v>300.39999999999998</v>
      </c>
      <c r="EZ5" s="8">
        <v>841.5</v>
      </c>
      <c r="FA5" s="8">
        <v>1071.5999999999999</v>
      </c>
      <c r="FB5" s="8">
        <v>1508.7</v>
      </c>
      <c r="FC5" s="8">
        <v>2037.9</v>
      </c>
      <c r="FD5" s="8">
        <v>1980</v>
      </c>
      <c r="FE5" s="8">
        <v>52.8</v>
      </c>
      <c r="FF5" s="8">
        <v>63.7</v>
      </c>
      <c r="FG5" s="8">
        <v>69</v>
      </c>
      <c r="FH5" s="8">
        <v>226.4</v>
      </c>
      <c r="FI5" s="8">
        <v>-1533.7</v>
      </c>
      <c r="FJ5" s="8">
        <v>776.7</v>
      </c>
      <c r="FK5" s="8">
        <v>880.5</v>
      </c>
      <c r="FL5" s="8">
        <v>1318.1</v>
      </c>
      <c r="FM5" s="8">
        <v>1456.2</v>
      </c>
      <c r="FN5" s="8">
        <v>1449.9</v>
      </c>
      <c r="FO5" s="3" t="s">
        <v>239</v>
      </c>
      <c r="FP5" s="3" t="s">
        <v>239</v>
      </c>
      <c r="FQ5" s="8">
        <v>7670.4</v>
      </c>
      <c r="FR5" s="12" t="s">
        <v>240</v>
      </c>
    </row>
    <row r="6" spans="1:174" x14ac:dyDescent="0.15">
      <c r="A6" s="4" t="s">
        <v>241</v>
      </c>
      <c r="B6" s="4" t="s">
        <v>242</v>
      </c>
      <c r="C6" s="3" t="s">
        <v>206</v>
      </c>
      <c r="D6" s="3" t="s">
        <v>207</v>
      </c>
      <c r="E6" s="3" t="s">
        <v>208</v>
      </c>
      <c r="F6" s="8">
        <v>46554.8</v>
      </c>
      <c r="G6" s="9">
        <v>71.97</v>
      </c>
      <c r="H6" s="10">
        <v>0.02</v>
      </c>
      <c r="I6" s="10">
        <v>0.153</v>
      </c>
      <c r="J6" s="10">
        <v>0.06</v>
      </c>
      <c r="K6" s="10">
        <v>0.34499999999999997</v>
      </c>
      <c r="L6" s="9">
        <v>1.34</v>
      </c>
      <c r="M6" s="10">
        <v>0.872</v>
      </c>
      <c r="N6" s="8">
        <v>102.4</v>
      </c>
      <c r="O6" s="10">
        <v>0.85299999999999998</v>
      </c>
      <c r="P6" s="8">
        <v>12.8</v>
      </c>
      <c r="Q6" s="8">
        <v>20.7</v>
      </c>
      <c r="R6" s="11"/>
      <c r="S6" s="8">
        <v>12.1</v>
      </c>
      <c r="T6" s="8">
        <v>23.6</v>
      </c>
      <c r="U6" s="8">
        <v>64.900000000000006</v>
      </c>
      <c r="V6" s="8">
        <v>45.5</v>
      </c>
      <c r="W6" s="8">
        <v>32.1</v>
      </c>
      <c r="X6" s="11"/>
      <c r="Y6" s="11"/>
      <c r="Z6" s="11"/>
      <c r="AA6" s="8">
        <v>49.4</v>
      </c>
      <c r="AB6" s="11"/>
      <c r="AC6" s="11"/>
      <c r="AD6" s="11"/>
      <c r="AE6" s="8">
        <v>84.9</v>
      </c>
      <c r="AF6" s="8">
        <v>-18</v>
      </c>
      <c r="AG6" s="8">
        <v>10.3</v>
      </c>
      <c r="AH6" s="9">
        <v>15.44</v>
      </c>
      <c r="AI6" s="9">
        <v>5.96</v>
      </c>
      <c r="AJ6" s="9">
        <v>3.42</v>
      </c>
      <c r="AK6" s="3" t="s">
        <v>209</v>
      </c>
      <c r="AL6" s="12" t="s">
        <v>243</v>
      </c>
      <c r="AM6" s="3" t="s">
        <v>211</v>
      </c>
      <c r="AN6" s="13">
        <v>1988</v>
      </c>
      <c r="AO6" s="8">
        <v>46112</v>
      </c>
      <c r="AP6" s="8">
        <v>2819.6</v>
      </c>
      <c r="AQ6" s="8">
        <v>891.1</v>
      </c>
      <c r="AR6" s="8">
        <v>838.4</v>
      </c>
      <c r="AS6" s="8">
        <v>348.1</v>
      </c>
      <c r="AT6" s="8">
        <v>648.70000000000005</v>
      </c>
      <c r="AU6" s="8">
        <v>974.3</v>
      </c>
      <c r="AV6" s="8">
        <v>3871.8</v>
      </c>
      <c r="AW6" s="8">
        <v>457.7</v>
      </c>
      <c r="AX6" s="8">
        <v>2542.3000000000002</v>
      </c>
      <c r="AY6" s="8">
        <v>333</v>
      </c>
      <c r="AZ6" s="11"/>
      <c r="BA6" s="8">
        <v>504.8</v>
      </c>
      <c r="BB6" s="11"/>
      <c r="BC6" s="8">
        <v>1271.4000000000001</v>
      </c>
      <c r="BD6" s="8">
        <v>1187.7</v>
      </c>
      <c r="BE6" s="8">
        <v>1074.0999999999999</v>
      </c>
      <c r="BF6" s="8">
        <v>967</v>
      </c>
      <c r="BG6" s="8">
        <v>859.9</v>
      </c>
      <c r="BH6" s="8">
        <v>772.8</v>
      </c>
      <c r="BI6" s="11"/>
      <c r="BJ6" s="8">
        <v>838.4</v>
      </c>
      <c r="BK6" s="8">
        <v>-37.4</v>
      </c>
      <c r="BL6" s="9">
        <v>6.96</v>
      </c>
      <c r="BM6" s="11"/>
      <c r="BN6" s="8">
        <v>775.7</v>
      </c>
      <c r="BO6" s="8">
        <v>427.7</v>
      </c>
      <c r="BP6" s="11"/>
      <c r="BQ6" s="9">
        <v>3.46</v>
      </c>
      <c r="BR6" s="9">
        <v>3.46</v>
      </c>
      <c r="BS6" s="9">
        <v>5.0199999999999996</v>
      </c>
      <c r="BT6" s="9">
        <v>3.07</v>
      </c>
      <c r="BU6" s="9">
        <v>3.07</v>
      </c>
      <c r="BV6" s="8">
        <v>55.1</v>
      </c>
      <c r="BW6" s="8">
        <v>1017.4</v>
      </c>
      <c r="BX6" s="8">
        <v>128.9</v>
      </c>
      <c r="BY6" s="8">
        <v>49.2</v>
      </c>
      <c r="BZ6" s="8">
        <v>1228.3</v>
      </c>
      <c r="CA6" s="8">
        <v>254</v>
      </c>
      <c r="CB6" s="11"/>
      <c r="CC6" s="8">
        <v>99.5</v>
      </c>
      <c r="CD6" s="11"/>
      <c r="CE6" s="8">
        <v>96.4</v>
      </c>
      <c r="CF6" s="8">
        <v>146.80000000000001</v>
      </c>
      <c r="CG6" s="11"/>
      <c r="CH6" s="11"/>
      <c r="CI6" s="8">
        <v>11.2</v>
      </c>
      <c r="CJ6" s="8">
        <v>34</v>
      </c>
      <c r="CK6" s="8">
        <v>58.3</v>
      </c>
      <c r="CL6" s="9">
        <v>9.9600000000000009</v>
      </c>
      <c r="CM6" s="9">
        <v>9.7799999999999994</v>
      </c>
      <c r="CN6" s="9">
        <v>9.61</v>
      </c>
      <c r="CO6" s="8">
        <v>10.199999999999999</v>
      </c>
      <c r="CP6" s="8">
        <v>10.8</v>
      </c>
      <c r="CQ6" s="8">
        <v>-191.8</v>
      </c>
      <c r="CR6" s="11"/>
      <c r="CS6" s="11"/>
      <c r="CT6" s="8">
        <v>-267.60000000000002</v>
      </c>
      <c r="CU6" s="8">
        <v>126</v>
      </c>
      <c r="CV6" s="8">
        <v>-221.7</v>
      </c>
      <c r="CW6" s="11"/>
      <c r="CX6" s="8">
        <v>-87.8</v>
      </c>
      <c r="CY6" s="11"/>
      <c r="CZ6" s="11"/>
      <c r="DA6" s="8">
        <v>162.19999999999999</v>
      </c>
      <c r="DB6" s="8">
        <v>-60.9</v>
      </c>
      <c r="DC6" s="8">
        <v>-62.4</v>
      </c>
      <c r="DD6" s="9">
        <v>4.97</v>
      </c>
      <c r="DE6" s="8">
        <v>2925</v>
      </c>
      <c r="DF6" s="8">
        <v>2542.3000000000002</v>
      </c>
      <c r="DG6" s="9">
        <v>454.5</v>
      </c>
      <c r="DH6" s="8">
        <v>27.9</v>
      </c>
      <c r="DI6" s="3" t="s">
        <v>212</v>
      </c>
      <c r="DJ6" s="8">
        <v>2819.6</v>
      </c>
      <c r="DK6" s="8">
        <v>891.1</v>
      </c>
      <c r="DL6" s="8">
        <v>348.1</v>
      </c>
      <c r="DM6" s="8">
        <v>3577.4</v>
      </c>
      <c r="DN6" s="8">
        <v>1239.4000000000001</v>
      </c>
      <c r="DO6" s="9">
        <v>25</v>
      </c>
      <c r="DP6" s="4" t="s">
        <v>244</v>
      </c>
      <c r="DQ6" s="8">
        <v>24</v>
      </c>
      <c r="DR6" s="3" t="s">
        <v>245</v>
      </c>
      <c r="DS6" s="8">
        <v>37.5</v>
      </c>
      <c r="DT6" s="9">
        <v>495.5</v>
      </c>
      <c r="DU6" s="8">
        <v>269.5</v>
      </c>
      <c r="DV6" s="8">
        <v>1343.2</v>
      </c>
      <c r="DW6" s="8">
        <v>504.6</v>
      </c>
      <c r="DX6" s="11"/>
      <c r="DY6" s="8">
        <v>535.6</v>
      </c>
      <c r="DZ6" s="11"/>
      <c r="EA6" s="11"/>
      <c r="EB6" s="8">
        <v>1952.1</v>
      </c>
      <c r="EC6" s="8">
        <v>389.1</v>
      </c>
      <c r="ED6" s="8">
        <v>78.400000000000006</v>
      </c>
      <c r="EE6" s="11"/>
      <c r="EF6" s="8">
        <v>37</v>
      </c>
      <c r="EG6" s="11"/>
      <c r="EH6" s="8">
        <v>49.7</v>
      </c>
      <c r="EI6" s="8">
        <v>2925</v>
      </c>
      <c r="EJ6" s="8">
        <v>2167.5</v>
      </c>
      <c r="EK6" s="8">
        <v>1796.9</v>
      </c>
      <c r="EL6" s="8">
        <v>61.9</v>
      </c>
      <c r="EM6" s="8">
        <v>189</v>
      </c>
      <c r="EN6" s="8">
        <v>47.9</v>
      </c>
      <c r="EO6" s="8">
        <v>27.9</v>
      </c>
      <c r="EP6" s="8">
        <v>21.5</v>
      </c>
      <c r="EQ6" s="9">
        <v>158.54</v>
      </c>
      <c r="ER6" s="11">
        <v>3</v>
      </c>
      <c r="ES6" s="11"/>
      <c r="ET6" s="12"/>
      <c r="EU6" s="9">
        <v>5.65</v>
      </c>
      <c r="EV6" s="8">
        <v>-122.2</v>
      </c>
      <c r="EW6" s="8">
        <v>-107.7</v>
      </c>
      <c r="EX6" s="8">
        <v>-115.4</v>
      </c>
      <c r="EY6" s="8">
        <v>-86.2</v>
      </c>
      <c r="EZ6" s="8">
        <v>-74.099999999999994</v>
      </c>
      <c r="FA6" s="8">
        <v>-97.5</v>
      </c>
      <c r="FB6" s="8">
        <v>-205.2</v>
      </c>
      <c r="FC6" s="8">
        <v>457.7</v>
      </c>
      <c r="FD6" s="8">
        <v>760</v>
      </c>
      <c r="FE6" s="8">
        <v>41.7</v>
      </c>
      <c r="FF6" s="8">
        <v>-95.4</v>
      </c>
      <c r="FG6" s="8">
        <v>-102.3</v>
      </c>
      <c r="FH6" s="8">
        <v>-106.5</v>
      </c>
      <c r="FI6" s="8">
        <v>-79.099999999999994</v>
      </c>
      <c r="FJ6" s="8">
        <v>-67.8</v>
      </c>
      <c r="FK6" s="8">
        <v>-104.5</v>
      </c>
      <c r="FL6" s="8">
        <v>-221.8</v>
      </c>
      <c r="FM6" s="8">
        <v>750.3</v>
      </c>
      <c r="FN6" s="8">
        <v>424.4</v>
      </c>
      <c r="FO6" s="3"/>
      <c r="FP6" s="3"/>
      <c r="FQ6" s="8">
        <v>2819.6</v>
      </c>
      <c r="FR6" s="12" t="s">
        <v>246</v>
      </c>
    </row>
    <row r="7" spans="1:174" x14ac:dyDescent="0.15">
      <c r="A7" s="4" t="s">
        <v>247</v>
      </c>
      <c r="B7" s="4" t="s">
        <v>248</v>
      </c>
      <c r="C7" s="3" t="s">
        <v>206</v>
      </c>
      <c r="D7" s="3" t="s">
        <v>207</v>
      </c>
      <c r="E7" s="3" t="s">
        <v>208</v>
      </c>
      <c r="F7" s="8">
        <v>36506.1</v>
      </c>
      <c r="G7" s="9">
        <v>96.55</v>
      </c>
      <c r="H7" s="10">
        <v>0.214</v>
      </c>
      <c r="I7" s="10">
        <v>0.16500000000000001</v>
      </c>
      <c r="J7" s="10">
        <v>9.2999999999999999E-2</v>
      </c>
      <c r="K7" s="9">
        <v>1.18</v>
      </c>
      <c r="L7" s="9">
        <v>1.33</v>
      </c>
      <c r="M7" s="10">
        <v>0.65200000000000002</v>
      </c>
      <c r="N7" s="8">
        <v>202.1</v>
      </c>
      <c r="O7" s="9">
        <v>1.26</v>
      </c>
      <c r="P7" s="8">
        <v>18.8</v>
      </c>
      <c r="Q7" s="8">
        <v>22.6</v>
      </c>
      <c r="R7" s="11"/>
      <c r="S7" s="9">
        <v>5.9</v>
      </c>
      <c r="T7" s="11"/>
      <c r="U7" s="11"/>
      <c r="V7" s="11"/>
      <c r="W7" s="11"/>
      <c r="X7" s="8">
        <v>17.399999999999999</v>
      </c>
      <c r="Y7" s="8">
        <v>60.1</v>
      </c>
      <c r="Z7" s="8">
        <v>58</v>
      </c>
      <c r="AA7" s="8">
        <v>42</v>
      </c>
      <c r="AB7" s="8">
        <v>55.3</v>
      </c>
      <c r="AC7" s="8">
        <v>55.3</v>
      </c>
      <c r="AD7" s="8">
        <v>54.7</v>
      </c>
      <c r="AE7" s="8">
        <v>41.8</v>
      </c>
      <c r="AF7" s="8">
        <v>159.80000000000001</v>
      </c>
      <c r="AG7" s="8">
        <v>59.1</v>
      </c>
      <c r="AH7" s="11"/>
      <c r="AI7" s="10">
        <v>0.79900000000000004</v>
      </c>
      <c r="AJ7" s="10">
        <v>0.42199999999999999</v>
      </c>
      <c r="AK7" s="3" t="s">
        <v>209</v>
      </c>
      <c r="AL7" s="12" t="s">
        <v>249</v>
      </c>
      <c r="AM7" s="3" t="s">
        <v>211</v>
      </c>
      <c r="AN7" s="13">
        <v>1992</v>
      </c>
      <c r="AO7" s="8">
        <v>34709.1</v>
      </c>
      <c r="AP7" s="8">
        <v>2233.6999999999998</v>
      </c>
      <c r="AQ7" s="8">
        <v>955.8</v>
      </c>
      <c r="AR7" s="8">
        <v>915.9</v>
      </c>
      <c r="AS7" s="8">
        <v>656.9</v>
      </c>
      <c r="AT7" s="8">
        <v>944</v>
      </c>
      <c r="AU7" s="8">
        <v>383</v>
      </c>
      <c r="AV7" s="8">
        <v>4202</v>
      </c>
      <c r="AW7" s="8">
        <v>164.6</v>
      </c>
      <c r="AX7" s="8">
        <v>3302</v>
      </c>
      <c r="AY7" s="8">
        <v>136.69999999999999</v>
      </c>
      <c r="AZ7" s="11"/>
      <c r="BA7" s="8">
        <v>630.20000000000005</v>
      </c>
      <c r="BB7" s="11"/>
      <c r="BC7" s="8">
        <v>513.79999999999995</v>
      </c>
      <c r="BD7" s="8">
        <v>470.5</v>
      </c>
      <c r="BE7" s="8">
        <v>458</v>
      </c>
      <c r="BF7" s="8">
        <v>434</v>
      </c>
      <c r="BG7" s="8">
        <v>317.10000000000002</v>
      </c>
      <c r="BH7" s="8">
        <v>294.7</v>
      </c>
      <c r="BI7" s="11"/>
      <c r="BJ7" s="8">
        <v>915.9</v>
      </c>
      <c r="BK7" s="9">
        <v>-2.98</v>
      </c>
      <c r="BL7" s="9">
        <v>8.3699999999999992</v>
      </c>
      <c r="BM7" s="11"/>
      <c r="BN7" s="8">
        <v>872.1</v>
      </c>
      <c r="BO7" s="8">
        <v>215.2</v>
      </c>
      <c r="BP7" s="11"/>
      <c r="BQ7" s="9">
        <v>3.32</v>
      </c>
      <c r="BR7" s="9">
        <v>3.32</v>
      </c>
      <c r="BS7" s="9">
        <v>2.9</v>
      </c>
      <c r="BT7" s="9">
        <v>3.26</v>
      </c>
      <c r="BU7" s="9">
        <v>3.26</v>
      </c>
      <c r="BV7" s="8">
        <v>24.7</v>
      </c>
      <c r="BW7" s="8">
        <v>432.9</v>
      </c>
      <c r="BX7" s="8">
        <v>176.4</v>
      </c>
      <c r="BY7" s="8">
        <v>113.1</v>
      </c>
      <c r="BZ7" s="8">
        <v>513.6</v>
      </c>
      <c r="CA7" s="8">
        <v>130.6</v>
      </c>
      <c r="CB7" s="8">
        <v>254.1</v>
      </c>
      <c r="CC7" s="8">
        <v>44</v>
      </c>
      <c r="CD7" s="11"/>
      <c r="CE7" s="8">
        <v>60.7</v>
      </c>
      <c r="CF7" s="9">
        <v>9.5</v>
      </c>
      <c r="CG7" s="11"/>
      <c r="CH7" s="11"/>
      <c r="CI7" s="8">
        <v>59.3</v>
      </c>
      <c r="CJ7" s="8">
        <v>44</v>
      </c>
      <c r="CK7" s="8">
        <v>19.3</v>
      </c>
      <c r="CL7" s="9">
        <v>8.1</v>
      </c>
      <c r="CM7" s="8">
        <v>11</v>
      </c>
      <c r="CN7" s="8">
        <v>14.7</v>
      </c>
      <c r="CO7" s="8">
        <v>21.5</v>
      </c>
      <c r="CP7" s="8">
        <v>24.1</v>
      </c>
      <c r="CQ7" s="8">
        <v>138.1</v>
      </c>
      <c r="CR7" s="11"/>
      <c r="CS7" s="11"/>
      <c r="CT7" s="8">
        <v>-302.60000000000002</v>
      </c>
      <c r="CU7" s="8">
        <v>114.4</v>
      </c>
      <c r="CV7" s="8">
        <v>-55.5</v>
      </c>
      <c r="CW7" s="11"/>
      <c r="CX7" s="8">
        <v>-86.2</v>
      </c>
      <c r="CY7" s="11"/>
      <c r="CZ7" s="11"/>
      <c r="DA7" s="8">
        <v>264.60000000000002</v>
      </c>
      <c r="DB7" s="8">
        <v>-66.8</v>
      </c>
      <c r="DC7" s="8">
        <v>-28.1</v>
      </c>
      <c r="DD7" s="9">
        <v>1.37</v>
      </c>
      <c r="DE7" s="8">
        <v>2273</v>
      </c>
      <c r="DF7" s="8">
        <v>3302</v>
      </c>
      <c r="DG7" s="9">
        <v>180.59</v>
      </c>
      <c r="DH7" s="8">
        <v>22.7</v>
      </c>
      <c r="DI7" s="3" t="s">
        <v>212</v>
      </c>
      <c r="DJ7" s="8">
        <v>2233.6999999999998</v>
      </c>
      <c r="DK7" s="8">
        <v>955.8</v>
      </c>
      <c r="DL7" s="8">
        <v>656.9</v>
      </c>
      <c r="DM7" s="8">
        <v>2638.7</v>
      </c>
      <c r="DN7" s="8">
        <v>1366.9</v>
      </c>
      <c r="DO7" s="9">
        <v>18.18</v>
      </c>
      <c r="DP7" s="4" t="s">
        <v>250</v>
      </c>
      <c r="DQ7" s="8">
        <v>21.3</v>
      </c>
      <c r="DR7" s="3" t="s">
        <v>251</v>
      </c>
      <c r="DS7" s="11"/>
      <c r="DT7" s="9">
        <v>203.3</v>
      </c>
      <c r="DU7" s="8">
        <v>136.4</v>
      </c>
      <c r="DV7" s="8">
        <v>2059.9</v>
      </c>
      <c r="DW7" s="8">
        <v>145.19999999999999</v>
      </c>
      <c r="DX7" s="11"/>
      <c r="DY7" s="8">
        <v>529.9</v>
      </c>
      <c r="DZ7" s="8">
        <v>254.1</v>
      </c>
      <c r="EA7" s="11"/>
      <c r="EB7" s="8">
        <v>2382.1</v>
      </c>
      <c r="EC7" s="8">
        <v>262</v>
      </c>
      <c r="ED7" s="8">
        <v>99.1</v>
      </c>
      <c r="EE7" s="11"/>
      <c r="EF7" s="11"/>
      <c r="EG7" s="8">
        <v>34.9</v>
      </c>
      <c r="EH7" s="8">
        <v>56.5</v>
      </c>
      <c r="EI7" s="8">
        <v>2273</v>
      </c>
      <c r="EJ7" s="8">
        <v>2796</v>
      </c>
      <c r="EK7" s="8">
        <v>2186.9</v>
      </c>
      <c r="EL7" s="8">
        <v>21.6</v>
      </c>
      <c r="EM7" s="8">
        <v>293.39999999999998</v>
      </c>
      <c r="EN7" s="8">
        <v>219.4</v>
      </c>
      <c r="EO7" s="8">
        <v>22.7</v>
      </c>
      <c r="EP7" s="9">
        <v>6.42</v>
      </c>
      <c r="EQ7" s="9">
        <v>85.65</v>
      </c>
      <c r="ER7" s="11">
        <v>1</v>
      </c>
      <c r="ES7" s="8">
        <v>2233.6999999999998</v>
      </c>
      <c r="ET7" s="12" t="s">
        <v>252</v>
      </c>
      <c r="EU7" s="8">
        <v>-78.7</v>
      </c>
      <c r="EV7" s="8">
        <v>-144.80000000000001</v>
      </c>
      <c r="EW7" s="8">
        <v>-137.1</v>
      </c>
      <c r="EX7" s="8">
        <v>-99.8</v>
      </c>
      <c r="EY7" s="8">
        <v>34.6</v>
      </c>
      <c r="EZ7" s="8">
        <v>87.1</v>
      </c>
      <c r="FA7" s="8">
        <v>151.4</v>
      </c>
      <c r="FB7" s="8">
        <v>244.3</v>
      </c>
      <c r="FC7" s="8">
        <v>400.1</v>
      </c>
      <c r="FD7" s="8">
        <v>575.70000000000005</v>
      </c>
      <c r="FE7" s="8">
        <v>-79</v>
      </c>
      <c r="FF7" s="8">
        <v>-139.1</v>
      </c>
      <c r="FG7" s="8">
        <v>-131.5</v>
      </c>
      <c r="FH7" s="8">
        <v>-92.3</v>
      </c>
      <c r="FI7" s="8">
        <v>33.1</v>
      </c>
      <c r="FJ7" s="8">
        <v>295.2</v>
      </c>
      <c r="FK7" s="8">
        <v>97</v>
      </c>
      <c r="FL7" s="8">
        <v>175.3</v>
      </c>
      <c r="FM7" s="8">
        <v>254.8</v>
      </c>
      <c r="FN7" s="8">
        <v>252.9</v>
      </c>
      <c r="FO7" s="3"/>
      <c r="FP7" s="3"/>
      <c r="FQ7" s="8">
        <v>2233.6999999999998</v>
      </c>
      <c r="FR7" s="12" t="s">
        <v>253</v>
      </c>
    </row>
    <row r="8" spans="1:174" x14ac:dyDescent="0.15">
      <c r="A8" s="4" t="s">
        <v>254</v>
      </c>
      <c r="B8" s="4" t="s">
        <v>255</v>
      </c>
      <c r="C8" s="3" t="s">
        <v>206</v>
      </c>
      <c r="D8" s="3" t="s">
        <v>207</v>
      </c>
      <c r="E8" s="3" t="s">
        <v>208</v>
      </c>
      <c r="F8" s="8">
        <v>29133</v>
      </c>
      <c r="G8" s="9">
        <v>97.15</v>
      </c>
      <c r="H8" s="10">
        <v>3.5000000000000003E-2</v>
      </c>
      <c r="I8" s="10">
        <v>6.0000000000000001E-3</v>
      </c>
      <c r="J8" s="10">
        <v>8.0000000000000002E-3</v>
      </c>
      <c r="K8" s="10">
        <v>0.9</v>
      </c>
      <c r="L8" s="10">
        <v>0.443</v>
      </c>
      <c r="M8" s="10">
        <v>0.31900000000000001</v>
      </c>
      <c r="N8" s="8">
        <v>242.1</v>
      </c>
      <c r="O8" s="9">
        <v>1.78</v>
      </c>
      <c r="P8" s="11"/>
      <c r="Q8" s="8">
        <v>24.3</v>
      </c>
      <c r="R8" s="11"/>
      <c r="S8" s="10">
        <v>-0.85399999999999998</v>
      </c>
      <c r="T8" s="11"/>
      <c r="U8" s="11"/>
      <c r="V8" s="11"/>
      <c r="W8" s="8">
        <v>18.899999999999999</v>
      </c>
      <c r="X8" s="11"/>
      <c r="Y8" s="11"/>
      <c r="Z8" s="11"/>
      <c r="AA8" s="8">
        <v>41.6</v>
      </c>
      <c r="AB8" s="11"/>
      <c r="AC8" s="11"/>
      <c r="AD8" s="11"/>
      <c r="AE8" s="8">
        <v>-25.6</v>
      </c>
      <c r="AF8" s="11"/>
      <c r="AG8" s="11"/>
      <c r="AH8" s="11"/>
      <c r="AI8" s="10">
        <v>0.70399999999999996</v>
      </c>
      <c r="AJ8" s="10">
        <v>0.10299999999999999</v>
      </c>
      <c r="AK8" s="3" t="s">
        <v>209</v>
      </c>
      <c r="AL8" s="12" t="s">
        <v>256</v>
      </c>
      <c r="AM8" s="3" t="s">
        <v>211</v>
      </c>
      <c r="AN8" s="13">
        <v>1989</v>
      </c>
      <c r="AO8" s="8">
        <v>28592</v>
      </c>
      <c r="AP8" s="8">
        <v>580.4</v>
      </c>
      <c r="AQ8" s="8">
        <v>-579.4</v>
      </c>
      <c r="AR8" s="8">
        <v>-641.5</v>
      </c>
      <c r="AS8" s="8">
        <v>-738.6</v>
      </c>
      <c r="AT8" s="8">
        <v>625.29999999999995</v>
      </c>
      <c r="AU8" s="8">
        <v>715.8</v>
      </c>
      <c r="AV8" s="8">
        <v>2334.6999999999998</v>
      </c>
      <c r="AW8" s="8">
        <v>824.9</v>
      </c>
      <c r="AX8" s="8">
        <v>1096.2</v>
      </c>
      <c r="AY8" s="8">
        <v>51.2</v>
      </c>
      <c r="AZ8" s="11"/>
      <c r="BA8" s="8">
        <v>305.39999999999998</v>
      </c>
      <c r="BB8" s="11"/>
      <c r="BC8" s="8">
        <v>855.5</v>
      </c>
      <c r="BD8" s="8">
        <v>929.2</v>
      </c>
      <c r="BE8" s="8">
        <v>942</v>
      </c>
      <c r="BF8" s="8">
        <v>939.7</v>
      </c>
      <c r="BG8" s="8">
        <v>882.1</v>
      </c>
      <c r="BH8" s="8">
        <v>856.7</v>
      </c>
      <c r="BI8" s="11"/>
      <c r="BJ8" s="8">
        <v>-641.5</v>
      </c>
      <c r="BK8" s="8">
        <v>-72.900000000000006</v>
      </c>
      <c r="BL8" s="11"/>
      <c r="BM8" s="11"/>
      <c r="BN8" s="8">
        <v>-734.9</v>
      </c>
      <c r="BO8" s="9">
        <v>6.96</v>
      </c>
      <c r="BP8" s="11"/>
      <c r="BQ8" s="9">
        <v>-3.14</v>
      </c>
      <c r="BR8" s="9">
        <v>-3.14</v>
      </c>
      <c r="BS8" s="9">
        <v>-1.9</v>
      </c>
      <c r="BT8" s="9">
        <v>-3.14</v>
      </c>
      <c r="BU8" s="9">
        <v>-3.14</v>
      </c>
      <c r="BV8" s="11"/>
      <c r="BW8" s="8">
        <v>76</v>
      </c>
      <c r="BX8" s="8">
        <v>30.8</v>
      </c>
      <c r="BY8" s="8">
        <v>20.9</v>
      </c>
      <c r="BZ8" s="8">
        <v>994.2</v>
      </c>
      <c r="CA8" s="8">
        <v>278.39999999999998</v>
      </c>
      <c r="CB8" s="8">
        <v>39.9</v>
      </c>
      <c r="CC8" s="8">
        <v>71.2</v>
      </c>
      <c r="CD8" s="11"/>
      <c r="CE8" s="8">
        <v>37.9</v>
      </c>
      <c r="CF8" s="8">
        <v>280.60000000000002</v>
      </c>
      <c r="CG8" s="8">
        <v>21.2</v>
      </c>
      <c r="CH8" s="11"/>
      <c r="CI8" s="11"/>
      <c r="CJ8" s="8">
        <v>-52.1</v>
      </c>
      <c r="CK8" s="8">
        <v>758.8</v>
      </c>
      <c r="CL8" s="8">
        <v>81.900000000000006</v>
      </c>
      <c r="CM8" s="8">
        <v>86.4</v>
      </c>
      <c r="CN8" s="8">
        <v>99.9</v>
      </c>
      <c r="CO8" s="8">
        <v>100</v>
      </c>
      <c r="CP8" s="8">
        <v>115.8</v>
      </c>
      <c r="CQ8" s="8">
        <v>80.599999999999994</v>
      </c>
      <c r="CR8" s="11"/>
      <c r="CS8" s="11"/>
      <c r="CT8" s="11"/>
      <c r="CU8" s="8">
        <v>274.60000000000002</v>
      </c>
      <c r="CV8" s="8">
        <v>-81.7</v>
      </c>
      <c r="CW8" s="8">
        <v>302.3</v>
      </c>
      <c r="CX8" s="8">
        <v>125.2</v>
      </c>
      <c r="CY8" s="11"/>
      <c r="CZ8" s="11"/>
      <c r="DA8" s="8">
        <v>25</v>
      </c>
      <c r="DB8" s="8">
        <v>-16.5</v>
      </c>
      <c r="DC8" s="9">
        <v>7.43</v>
      </c>
      <c r="DD8" s="8">
        <v>10.199999999999999</v>
      </c>
      <c r="DE8" s="8">
        <v>1830</v>
      </c>
      <c r="DF8" s="8">
        <v>1075</v>
      </c>
      <c r="DG8" s="9">
        <v>120.34</v>
      </c>
      <c r="DH8" s="8">
        <v>38.9</v>
      </c>
      <c r="DI8" s="3" t="s">
        <v>212</v>
      </c>
      <c r="DJ8" s="8">
        <v>580.4</v>
      </c>
      <c r="DK8" s="8">
        <v>-579.4</v>
      </c>
      <c r="DL8" s="8">
        <v>-738.6</v>
      </c>
      <c r="DM8" s="8">
        <v>1088.2</v>
      </c>
      <c r="DN8" s="8">
        <v>-86.5</v>
      </c>
      <c r="DO8" s="9">
        <v>6.25</v>
      </c>
      <c r="DP8" s="4" t="s">
        <v>257</v>
      </c>
      <c r="DQ8" s="8">
        <v>124</v>
      </c>
      <c r="DR8" s="3" t="s">
        <v>258</v>
      </c>
      <c r="DS8" s="11"/>
      <c r="DT8" s="9">
        <v>136.33000000000001</v>
      </c>
      <c r="DU8" s="8">
        <v>59.8</v>
      </c>
      <c r="DV8" s="8">
        <v>-336.1</v>
      </c>
      <c r="DW8" s="8">
        <v>506.6</v>
      </c>
      <c r="DX8" s="11"/>
      <c r="DY8" s="8">
        <v>569.29999999999995</v>
      </c>
      <c r="DZ8" s="8">
        <v>31</v>
      </c>
      <c r="EA8" s="11"/>
      <c r="EB8" s="8">
        <v>1356.4</v>
      </c>
      <c r="EC8" s="8">
        <v>194.7</v>
      </c>
      <c r="ED8" s="8">
        <v>99.3</v>
      </c>
      <c r="EE8" s="11"/>
      <c r="EF8" s="11"/>
      <c r="EG8" s="11"/>
      <c r="EH8" s="8">
        <v>536.6</v>
      </c>
      <c r="EI8" s="8">
        <v>1830</v>
      </c>
      <c r="EJ8" s="8">
        <v>1546.5</v>
      </c>
      <c r="EK8" s="8">
        <v>1588.6</v>
      </c>
      <c r="EL8" s="8">
        <v>49.3</v>
      </c>
      <c r="EM8" s="8">
        <v>259.89999999999998</v>
      </c>
      <c r="EN8" s="8">
        <v>71.7</v>
      </c>
      <c r="EO8" s="8">
        <v>38.9</v>
      </c>
      <c r="EP8" s="8">
        <v>12</v>
      </c>
      <c r="EQ8" s="9">
        <v>56.81</v>
      </c>
      <c r="ER8" s="11">
        <v>3</v>
      </c>
      <c r="ES8" s="8">
        <v>580.4</v>
      </c>
      <c r="ET8" s="12" t="s">
        <v>259</v>
      </c>
      <c r="EU8" s="8">
        <v>-137.19999999999999</v>
      </c>
      <c r="EV8" s="8">
        <v>-141.69999999999999</v>
      </c>
      <c r="EW8" s="8">
        <v>-225.4</v>
      </c>
      <c r="EX8" s="8">
        <v>-412.7</v>
      </c>
      <c r="EY8" s="8">
        <v>-458.4</v>
      </c>
      <c r="EZ8" s="8">
        <v>-592.79999999999995</v>
      </c>
      <c r="FA8" s="8">
        <v>-694.6</v>
      </c>
      <c r="FB8" s="8">
        <v>221.7</v>
      </c>
      <c r="FC8" s="8">
        <v>48.6</v>
      </c>
      <c r="FD8" s="8">
        <v>-156.6</v>
      </c>
      <c r="FE8" s="8">
        <v>-166.2</v>
      </c>
      <c r="FF8" s="8">
        <v>-203.4</v>
      </c>
      <c r="FG8" s="8">
        <v>-206.9</v>
      </c>
      <c r="FH8" s="8">
        <v>-391.3</v>
      </c>
      <c r="FI8" s="8">
        <v>-459.9</v>
      </c>
      <c r="FJ8" s="8">
        <v>-642.20000000000005</v>
      </c>
      <c r="FK8" s="8">
        <v>-754.6</v>
      </c>
      <c r="FL8" s="8">
        <v>29.6</v>
      </c>
      <c r="FM8" s="8">
        <v>-107</v>
      </c>
      <c r="FN8" s="8">
        <v>-445</v>
      </c>
      <c r="FO8" s="3"/>
      <c r="FP8" s="3"/>
      <c r="FQ8" s="8">
        <v>580.4</v>
      </c>
      <c r="FR8" s="12" t="s">
        <v>260</v>
      </c>
    </row>
    <row r="9" spans="1:174" x14ac:dyDescent="0.15">
      <c r="A9" s="4" t="s">
        <v>261</v>
      </c>
      <c r="B9" s="4" t="s">
        <v>262</v>
      </c>
      <c r="C9" s="3" t="s">
        <v>206</v>
      </c>
      <c r="D9" s="3" t="s">
        <v>207</v>
      </c>
      <c r="E9" s="3" t="s">
        <v>208</v>
      </c>
      <c r="F9" s="8">
        <v>20493.5</v>
      </c>
      <c r="G9" s="9">
        <v>94.23</v>
      </c>
      <c r="H9" s="10">
        <v>9.2999999999999999E-2</v>
      </c>
      <c r="I9" s="10">
        <v>0.1</v>
      </c>
      <c r="J9" s="10">
        <v>0.14599999999999999</v>
      </c>
      <c r="K9" s="10">
        <v>0.91200000000000003</v>
      </c>
      <c r="L9" s="10">
        <v>0.98699999999999999</v>
      </c>
      <c r="M9" s="10">
        <v>0.94499999999999995</v>
      </c>
      <c r="N9" s="8">
        <v>159.1</v>
      </c>
      <c r="O9" s="9">
        <v>1.33</v>
      </c>
      <c r="P9" s="11"/>
      <c r="Q9" s="8">
        <v>25</v>
      </c>
      <c r="R9" s="11"/>
      <c r="S9" s="9">
        <v>-1.79</v>
      </c>
      <c r="T9" s="11"/>
      <c r="U9" s="11"/>
      <c r="V9" s="11"/>
      <c r="W9" s="8">
        <v>44.7</v>
      </c>
      <c r="X9" s="11"/>
      <c r="Y9" s="11"/>
      <c r="Z9" s="11"/>
      <c r="AA9" s="8">
        <v>18.3</v>
      </c>
      <c r="AB9" s="11"/>
      <c r="AC9" s="11"/>
      <c r="AD9" s="11"/>
      <c r="AE9" s="8">
        <v>19.399999999999999</v>
      </c>
      <c r="AF9" s="11"/>
      <c r="AG9" s="11"/>
      <c r="AH9" s="11"/>
      <c r="AI9" s="10">
        <v>0.26400000000000001</v>
      </c>
      <c r="AJ9" s="10">
        <v>3.4000000000000002E-2</v>
      </c>
      <c r="AK9" s="3" t="s">
        <v>209</v>
      </c>
      <c r="AL9" s="12" t="s">
        <v>263</v>
      </c>
      <c r="AM9" s="3" t="s">
        <v>211</v>
      </c>
      <c r="AN9" s="13">
        <v>1996</v>
      </c>
      <c r="AO9" s="8">
        <v>20206.3</v>
      </c>
      <c r="AP9" s="8">
        <v>751</v>
      </c>
      <c r="AQ9" s="8">
        <v>-101.3</v>
      </c>
      <c r="AR9" s="8">
        <v>-147.1</v>
      </c>
      <c r="AS9" s="8">
        <v>-134</v>
      </c>
      <c r="AT9" s="8">
        <v>875.5</v>
      </c>
      <c r="AU9" s="8">
        <v>523.5</v>
      </c>
      <c r="AV9" s="8">
        <v>2490.5</v>
      </c>
      <c r="AW9" s="8">
        <v>658</v>
      </c>
      <c r="AX9" s="8">
        <v>1527.9</v>
      </c>
      <c r="AY9" s="8">
        <v>118.8</v>
      </c>
      <c r="AZ9" s="11"/>
      <c r="BA9" s="8">
        <v>301.89999999999998</v>
      </c>
      <c r="BB9" s="11"/>
      <c r="BC9" s="8">
        <v>461.5</v>
      </c>
      <c r="BD9" s="8">
        <v>416.9</v>
      </c>
      <c r="BE9" s="8">
        <v>379.2</v>
      </c>
      <c r="BF9" s="8">
        <v>357.2</v>
      </c>
      <c r="BG9" s="8">
        <v>354.8</v>
      </c>
      <c r="BH9" s="8">
        <v>341.8</v>
      </c>
      <c r="BI9" s="9">
        <v>4.97</v>
      </c>
      <c r="BJ9" s="8">
        <v>-147.1</v>
      </c>
      <c r="BK9" s="8">
        <v>-36.6</v>
      </c>
      <c r="BL9" s="9">
        <v>5.94</v>
      </c>
      <c r="BM9" s="11"/>
      <c r="BN9" s="8">
        <v>-124.9</v>
      </c>
      <c r="BO9" s="9">
        <v>9.1</v>
      </c>
      <c r="BP9" s="11"/>
      <c r="BQ9" s="10">
        <v>-0.91500000000000004</v>
      </c>
      <c r="BR9" s="10">
        <v>-0.91500000000000004</v>
      </c>
      <c r="BS9" s="10">
        <v>-0.76200000000000001</v>
      </c>
      <c r="BT9" s="10">
        <v>-0.92</v>
      </c>
      <c r="BU9" s="10">
        <v>-0.92</v>
      </c>
      <c r="BV9" s="11"/>
      <c r="BW9" s="8">
        <v>144.5</v>
      </c>
      <c r="BX9" s="8">
        <v>199.5</v>
      </c>
      <c r="BY9" s="8">
        <v>48.6</v>
      </c>
      <c r="BZ9" s="8">
        <v>752.4</v>
      </c>
      <c r="CA9" s="8">
        <v>228.9</v>
      </c>
      <c r="CB9" s="8">
        <v>54.3</v>
      </c>
      <c r="CC9" s="8">
        <v>32.799999999999997</v>
      </c>
      <c r="CD9" s="11"/>
      <c r="CE9" s="9">
        <v>6.52</v>
      </c>
      <c r="CF9" s="8">
        <v>658</v>
      </c>
      <c r="CG9" s="11"/>
      <c r="CH9" s="11"/>
      <c r="CI9" s="11"/>
      <c r="CJ9" s="8">
        <v>36.9</v>
      </c>
      <c r="CK9" s="9">
        <v>1.68</v>
      </c>
      <c r="CL9" s="10">
        <v>0.93</v>
      </c>
      <c r="CM9" s="9">
        <v>3.21</v>
      </c>
      <c r="CN9" s="9">
        <v>3.88</v>
      </c>
      <c r="CO9" s="9">
        <v>4.88</v>
      </c>
      <c r="CP9" s="9">
        <v>5.74</v>
      </c>
      <c r="CQ9" s="8">
        <v>75.3</v>
      </c>
      <c r="CR9" s="11"/>
      <c r="CS9" s="11"/>
      <c r="CT9" s="11"/>
      <c r="CU9" s="8">
        <v>197.4</v>
      </c>
      <c r="CV9" s="11"/>
      <c r="CW9" s="11"/>
      <c r="CX9" s="8">
        <v>313.39999999999998</v>
      </c>
      <c r="CY9" s="11"/>
      <c r="CZ9" s="11"/>
      <c r="DA9" s="8">
        <v>38.700000000000003</v>
      </c>
      <c r="DB9" s="8">
        <v>-36.799999999999997</v>
      </c>
      <c r="DC9" s="8">
        <v>-26.7</v>
      </c>
      <c r="DD9" s="9">
        <v>5.6</v>
      </c>
      <c r="DE9" s="8">
        <v>1681</v>
      </c>
      <c r="DF9" s="8">
        <v>1527.9</v>
      </c>
      <c r="DG9" s="9">
        <v>128.78</v>
      </c>
      <c r="DH9" s="9">
        <v>7.9</v>
      </c>
      <c r="DI9" s="3" t="s">
        <v>212</v>
      </c>
      <c r="DJ9" s="8">
        <v>751</v>
      </c>
      <c r="DK9" s="8">
        <v>-101.3</v>
      </c>
      <c r="DL9" s="8">
        <v>-134</v>
      </c>
      <c r="DM9" s="8">
        <v>870.4</v>
      </c>
      <c r="DN9" s="8">
        <v>-191.6</v>
      </c>
      <c r="DO9" s="9">
        <v>5.88</v>
      </c>
      <c r="DP9" s="4" t="s">
        <v>264</v>
      </c>
      <c r="DQ9" s="8">
        <v>21</v>
      </c>
      <c r="DR9" s="3" t="s">
        <v>265</v>
      </c>
      <c r="DS9" s="11"/>
      <c r="DT9" s="9">
        <v>133.54</v>
      </c>
      <c r="DU9" s="8">
        <v>55</v>
      </c>
      <c r="DV9" s="8">
        <v>159.69999999999999</v>
      </c>
      <c r="DW9" s="8">
        <v>655.6</v>
      </c>
      <c r="DX9" s="11"/>
      <c r="DY9" s="8">
        <v>568.79999999999995</v>
      </c>
      <c r="DZ9" s="8">
        <v>54.3</v>
      </c>
      <c r="EA9" s="11"/>
      <c r="EB9" s="8">
        <v>1341</v>
      </c>
      <c r="EC9" s="8">
        <v>820.4</v>
      </c>
      <c r="ED9" s="8">
        <v>99.7</v>
      </c>
      <c r="EE9" s="8">
        <v>120.2</v>
      </c>
      <c r="EF9" s="11"/>
      <c r="EG9" s="11"/>
      <c r="EH9" s="8">
        <v>46.3</v>
      </c>
      <c r="EI9" s="8">
        <v>1681</v>
      </c>
      <c r="EJ9" s="8">
        <v>1425.6</v>
      </c>
      <c r="EK9" s="8">
        <v>1137.4000000000001</v>
      </c>
      <c r="EL9" s="8">
        <v>36.9</v>
      </c>
      <c r="EM9" s="8">
        <v>128.5</v>
      </c>
      <c r="EN9" s="8">
        <v>17.899999999999999</v>
      </c>
      <c r="EO9" s="9">
        <v>7.9</v>
      </c>
      <c r="EP9" s="8">
        <v>11.5</v>
      </c>
      <c r="EQ9" s="9">
        <v>38.11</v>
      </c>
      <c r="ER9" s="11">
        <v>1</v>
      </c>
      <c r="ES9" s="8">
        <v>751</v>
      </c>
      <c r="ET9" s="12" t="s">
        <v>266</v>
      </c>
      <c r="EU9" s="8">
        <v>-76.7</v>
      </c>
      <c r="EV9" s="8">
        <v>-76.099999999999994</v>
      </c>
      <c r="EW9" s="8">
        <v>-43.4</v>
      </c>
      <c r="EX9" s="8">
        <v>-57.3</v>
      </c>
      <c r="EY9" s="8">
        <v>39.799999999999997</v>
      </c>
      <c r="EZ9" s="8">
        <v>16.399999999999999</v>
      </c>
      <c r="FA9" s="9">
        <v>6.28</v>
      </c>
      <c r="FB9" s="8">
        <v>-35.700000000000003</v>
      </c>
      <c r="FC9" s="8">
        <v>-94.7</v>
      </c>
      <c r="FD9" s="8">
        <v>-140.6</v>
      </c>
      <c r="FE9" s="8">
        <v>-187.4</v>
      </c>
      <c r="FF9" s="8">
        <v>-74.3</v>
      </c>
      <c r="FG9" s="8">
        <v>-28.5</v>
      </c>
      <c r="FH9" s="8">
        <v>-15.8</v>
      </c>
      <c r="FI9" s="8">
        <v>30.8</v>
      </c>
      <c r="FJ9" s="10">
        <v>-0.48799999999999999</v>
      </c>
      <c r="FK9" s="8">
        <v>205.8</v>
      </c>
      <c r="FL9" s="8">
        <v>-53.8</v>
      </c>
      <c r="FM9" s="8">
        <v>-114.3</v>
      </c>
      <c r="FN9" s="8">
        <v>-176.4</v>
      </c>
      <c r="FO9" s="3" t="s">
        <v>267</v>
      </c>
      <c r="FP9" s="3" t="s">
        <v>267</v>
      </c>
      <c r="FQ9" s="8">
        <v>751</v>
      </c>
      <c r="FR9" s="12" t="s">
        <v>268</v>
      </c>
    </row>
    <row r="10" spans="1:174" x14ac:dyDescent="0.15">
      <c r="A10" s="4" t="s">
        <v>269</v>
      </c>
      <c r="B10" s="4" t="s">
        <v>270</v>
      </c>
      <c r="C10" s="3" t="s">
        <v>206</v>
      </c>
      <c r="D10" s="3" t="s">
        <v>207</v>
      </c>
      <c r="E10" s="3" t="s">
        <v>208</v>
      </c>
      <c r="F10" s="8">
        <v>19544.400000000001</v>
      </c>
      <c r="G10" s="9">
        <v>66.790000000000006</v>
      </c>
      <c r="H10" s="10">
        <v>4.0000000000000001E-3</v>
      </c>
      <c r="I10" s="10">
        <v>0.03</v>
      </c>
      <c r="J10" s="10">
        <v>2.1000000000000001E-2</v>
      </c>
      <c r="K10" s="10">
        <v>0.27600000000000002</v>
      </c>
      <c r="L10" s="10">
        <v>0.84199999999999997</v>
      </c>
      <c r="M10" s="10">
        <v>0.71599999999999997</v>
      </c>
      <c r="N10" s="8">
        <v>76.2</v>
      </c>
      <c r="O10" s="9">
        <v>1.21</v>
      </c>
      <c r="P10" s="8">
        <v>68.5</v>
      </c>
      <c r="Q10" s="8">
        <v>58.2</v>
      </c>
      <c r="R10" s="11"/>
      <c r="S10" s="9">
        <v>1.39</v>
      </c>
      <c r="T10" s="11"/>
      <c r="U10" s="11"/>
      <c r="V10" s="11"/>
      <c r="W10" s="11"/>
      <c r="X10" s="11"/>
      <c r="Y10" s="11"/>
      <c r="Z10" s="11"/>
      <c r="AA10" s="11"/>
      <c r="AB10" s="11"/>
      <c r="AC10" s="11"/>
      <c r="AD10" s="11"/>
      <c r="AE10" s="11"/>
      <c r="AF10" s="8">
        <v>28.5</v>
      </c>
      <c r="AG10" s="8">
        <v>25</v>
      </c>
      <c r="AH10" s="11"/>
      <c r="AI10" s="9">
        <v>18.559999999999999</v>
      </c>
      <c r="AJ10" s="9">
        <v>17.79</v>
      </c>
      <c r="AK10" s="3" t="s">
        <v>209</v>
      </c>
      <c r="AL10" s="12" t="s">
        <v>271</v>
      </c>
      <c r="AM10" s="3" t="s">
        <v>211</v>
      </c>
      <c r="AN10" s="13">
        <v>1991</v>
      </c>
      <c r="AO10" s="8">
        <v>18687.400000000001</v>
      </c>
      <c r="AP10" s="8">
        <v>729.7</v>
      </c>
      <c r="AQ10" s="8">
        <v>126.8</v>
      </c>
      <c r="AR10" s="8">
        <v>122.4</v>
      </c>
      <c r="AS10" s="8">
        <v>86.1</v>
      </c>
      <c r="AT10" s="8">
        <v>845</v>
      </c>
      <c r="AU10" s="8">
        <v>32.5</v>
      </c>
      <c r="AV10" s="8">
        <v>1060.0999999999999</v>
      </c>
      <c r="AW10" s="14">
        <v>0</v>
      </c>
      <c r="AX10" s="8">
        <v>829.2</v>
      </c>
      <c r="AY10" s="8">
        <v>13.9</v>
      </c>
      <c r="AZ10" s="11"/>
      <c r="BA10" s="8">
        <v>168</v>
      </c>
      <c r="BB10" s="11"/>
      <c r="BC10" s="8">
        <v>212.6</v>
      </c>
      <c r="BD10" s="8">
        <v>217.9</v>
      </c>
      <c r="BE10" s="8">
        <v>219</v>
      </c>
      <c r="BF10" s="8">
        <v>218.6</v>
      </c>
      <c r="BG10" s="8">
        <v>219.1</v>
      </c>
      <c r="BH10" s="8">
        <v>129.5</v>
      </c>
      <c r="BI10" s="10">
        <v>0.52</v>
      </c>
      <c r="BJ10" s="8">
        <v>122.4</v>
      </c>
      <c r="BK10" s="11"/>
      <c r="BL10" s="10">
        <v>0.44</v>
      </c>
      <c r="BM10" s="11"/>
      <c r="BN10" s="8">
        <v>122.4</v>
      </c>
      <c r="BO10" s="8">
        <v>36.299999999999997</v>
      </c>
      <c r="BP10" s="11"/>
      <c r="BQ10" s="9">
        <v>1.1499999999999999</v>
      </c>
      <c r="BR10" s="9">
        <v>1.1499999999999999</v>
      </c>
      <c r="BS10" s="9">
        <v>1.02</v>
      </c>
      <c r="BT10" s="9">
        <v>1.1000000000000001</v>
      </c>
      <c r="BU10" s="9">
        <v>1.1000000000000001</v>
      </c>
      <c r="BV10" s="8">
        <v>29.7</v>
      </c>
      <c r="BW10" s="8">
        <v>89.6</v>
      </c>
      <c r="BX10" s="8">
        <v>34.4</v>
      </c>
      <c r="BY10" s="8">
        <v>12.3</v>
      </c>
      <c r="BZ10" s="8">
        <v>44.1</v>
      </c>
      <c r="CA10" s="8">
        <v>11.6</v>
      </c>
      <c r="CB10" s="11"/>
      <c r="CC10" s="9">
        <v>7.32</v>
      </c>
      <c r="CD10" s="11"/>
      <c r="CE10" s="8">
        <v>83.1</v>
      </c>
      <c r="CF10" s="11"/>
      <c r="CG10" s="11"/>
      <c r="CH10" s="11"/>
      <c r="CI10" s="8">
        <v>26.6</v>
      </c>
      <c r="CJ10" s="8">
        <v>180.5</v>
      </c>
      <c r="CK10" s="9">
        <v>2.89</v>
      </c>
      <c r="CL10" s="10">
        <v>0.88200000000000001</v>
      </c>
      <c r="CM10" s="10">
        <v>0.85699999999999998</v>
      </c>
      <c r="CN10" s="9">
        <v>2.11</v>
      </c>
      <c r="CO10" s="9">
        <v>2.16</v>
      </c>
      <c r="CP10" s="9">
        <v>2.23</v>
      </c>
      <c r="CQ10" s="8">
        <v>-53.2</v>
      </c>
      <c r="CR10" s="11"/>
      <c r="CS10" s="11"/>
      <c r="CT10" s="11"/>
      <c r="CU10" s="8">
        <v>25.9</v>
      </c>
      <c r="CV10" s="11"/>
      <c r="CW10" s="11"/>
      <c r="CX10" s="9">
        <v>-9.5299999999999994</v>
      </c>
      <c r="CY10" s="11"/>
      <c r="CZ10" s="11"/>
      <c r="DA10" s="9">
        <v>3.29</v>
      </c>
      <c r="DB10" s="8">
        <v>-21</v>
      </c>
      <c r="DC10" s="8">
        <v>-53.3</v>
      </c>
      <c r="DD10" s="11"/>
      <c r="DE10" s="8">
        <v>607</v>
      </c>
      <c r="DF10" s="8">
        <v>829.2</v>
      </c>
      <c r="DG10" s="9">
        <v>256.56</v>
      </c>
      <c r="DH10" s="9">
        <v>2.5</v>
      </c>
      <c r="DI10" s="3" t="s">
        <v>212</v>
      </c>
      <c r="DJ10" s="8">
        <v>729.7</v>
      </c>
      <c r="DK10" s="8">
        <v>126.8</v>
      </c>
      <c r="DL10" s="8">
        <v>86.1</v>
      </c>
      <c r="DM10" s="8">
        <v>1129</v>
      </c>
      <c r="DN10" s="8">
        <v>223.5</v>
      </c>
      <c r="DO10" s="9">
        <v>14.29</v>
      </c>
      <c r="DP10" s="4" t="s">
        <v>272</v>
      </c>
      <c r="DQ10" s="8">
        <v>57.3</v>
      </c>
      <c r="DR10" s="3" t="s">
        <v>265</v>
      </c>
      <c r="DS10" s="8">
        <v>101.7</v>
      </c>
      <c r="DT10" s="9">
        <v>258.95</v>
      </c>
      <c r="DU10" s="8">
        <v>82.5</v>
      </c>
      <c r="DV10" s="8">
        <v>290.89999999999998</v>
      </c>
      <c r="DW10" s="14">
        <v>0</v>
      </c>
      <c r="DX10" s="11"/>
      <c r="DY10" s="8">
        <v>624</v>
      </c>
      <c r="DZ10" s="11"/>
      <c r="EA10" s="11"/>
      <c r="EB10" s="8">
        <v>627.6</v>
      </c>
      <c r="EC10" s="8">
        <v>180.8</v>
      </c>
      <c r="ED10" s="8">
        <v>81.400000000000006</v>
      </c>
      <c r="EE10" s="11"/>
      <c r="EF10" s="11"/>
      <c r="EG10" s="11"/>
      <c r="EH10" s="9">
        <v>9.8000000000000007</v>
      </c>
      <c r="EI10" s="8">
        <v>607</v>
      </c>
      <c r="EJ10" s="8">
        <v>1015.6</v>
      </c>
      <c r="EK10" s="8">
        <v>740.8</v>
      </c>
      <c r="EL10" s="9">
        <v>4.03</v>
      </c>
      <c r="EM10" s="8">
        <v>65.599999999999994</v>
      </c>
      <c r="EN10" s="8">
        <v>18</v>
      </c>
      <c r="EO10" s="9">
        <v>2.5</v>
      </c>
      <c r="EP10" s="9">
        <v>5</v>
      </c>
      <c r="EQ10" s="9">
        <v>49.67</v>
      </c>
      <c r="ER10" s="11">
        <v>1</v>
      </c>
      <c r="ES10" s="8">
        <v>492.4</v>
      </c>
      <c r="ET10" s="12" t="s">
        <v>273</v>
      </c>
      <c r="EU10" s="8">
        <v>-31.1</v>
      </c>
      <c r="EV10" s="8">
        <v>-38</v>
      </c>
      <c r="EW10" s="8">
        <v>-29.9</v>
      </c>
      <c r="EX10" s="8">
        <v>-28.4</v>
      </c>
      <c r="EY10" s="8">
        <v>-21</v>
      </c>
      <c r="EZ10" s="8">
        <v>-16.5</v>
      </c>
      <c r="FA10" s="8">
        <v>-25.1</v>
      </c>
      <c r="FB10" s="8">
        <v>27</v>
      </c>
      <c r="FC10" s="8">
        <v>84.6</v>
      </c>
      <c r="FD10" s="8">
        <v>97.9</v>
      </c>
      <c r="FE10" s="8">
        <v>-29.6</v>
      </c>
      <c r="FF10" s="8">
        <v>-36</v>
      </c>
      <c r="FG10" s="8">
        <v>-34.5</v>
      </c>
      <c r="FH10" s="8">
        <v>-26.4</v>
      </c>
      <c r="FI10" s="8">
        <v>-23</v>
      </c>
      <c r="FJ10" s="8">
        <v>-17.100000000000001</v>
      </c>
      <c r="FK10" s="8">
        <v>-25</v>
      </c>
      <c r="FL10" s="8">
        <v>21.5</v>
      </c>
      <c r="FM10" s="8">
        <v>87.8</v>
      </c>
      <c r="FN10" s="8">
        <v>67</v>
      </c>
      <c r="FO10" s="3"/>
      <c r="FP10" s="3"/>
      <c r="FQ10" s="8">
        <v>729.7</v>
      </c>
      <c r="FR10" s="12" t="s">
        <v>274</v>
      </c>
    </row>
    <row r="11" spans="1:174" x14ac:dyDescent="0.15">
      <c r="A11" s="4" t="s">
        <v>275</v>
      </c>
      <c r="B11" s="4" t="s">
        <v>276</v>
      </c>
      <c r="C11" s="3" t="s">
        <v>206</v>
      </c>
      <c r="D11" s="3" t="s">
        <v>207</v>
      </c>
      <c r="E11" s="3" t="s">
        <v>208</v>
      </c>
      <c r="F11" s="8">
        <v>16207.8</v>
      </c>
      <c r="G11" s="9">
        <v>89.52</v>
      </c>
      <c r="H11" s="10">
        <v>0.106</v>
      </c>
      <c r="I11" s="10">
        <v>7.3999999999999996E-2</v>
      </c>
      <c r="J11" s="10">
        <v>9.4E-2</v>
      </c>
      <c r="K11" s="9">
        <v>1.24</v>
      </c>
      <c r="L11" s="9">
        <v>1.24</v>
      </c>
      <c r="M11" s="9">
        <v>1.1399999999999999</v>
      </c>
      <c r="N11" s="8">
        <v>171.8</v>
      </c>
      <c r="O11" s="9">
        <v>1.37</v>
      </c>
      <c r="P11" s="11"/>
      <c r="Q11" s="8">
        <v>215.5</v>
      </c>
      <c r="R11" s="11"/>
      <c r="S11" s="10">
        <v>-0.27900000000000003</v>
      </c>
      <c r="T11" s="11"/>
      <c r="U11" s="11"/>
      <c r="V11" s="11"/>
      <c r="W11" s="8">
        <v>43.2</v>
      </c>
      <c r="X11" s="11"/>
      <c r="Y11" s="11"/>
      <c r="Z11" s="11"/>
      <c r="AA11" s="8">
        <v>123</v>
      </c>
      <c r="AB11" s="11"/>
      <c r="AC11" s="11"/>
      <c r="AD11" s="11"/>
      <c r="AE11" s="8">
        <v>75.599999999999994</v>
      </c>
      <c r="AF11" s="11"/>
      <c r="AG11" s="11"/>
      <c r="AH11" s="11"/>
      <c r="AI11" s="10">
        <v>0.42199999999999999</v>
      </c>
      <c r="AJ11" s="10">
        <v>2.1000000000000001E-2</v>
      </c>
      <c r="AK11" s="3" t="s">
        <v>209</v>
      </c>
      <c r="AL11" s="12" t="s">
        <v>277</v>
      </c>
      <c r="AM11" s="3" t="s">
        <v>211</v>
      </c>
      <c r="AN11" s="13">
        <v>1991</v>
      </c>
      <c r="AO11" s="8">
        <v>16296.7</v>
      </c>
      <c r="AP11" s="8">
        <v>511.5</v>
      </c>
      <c r="AQ11" s="10">
        <v>0.90900000000000003</v>
      </c>
      <c r="AR11" s="9">
        <v>-4.8</v>
      </c>
      <c r="AS11" s="8">
        <v>-48.5</v>
      </c>
      <c r="AT11" s="8">
        <v>452.3</v>
      </c>
      <c r="AU11" s="8">
        <v>81.8</v>
      </c>
      <c r="AV11" s="8">
        <v>830.1</v>
      </c>
      <c r="AW11" s="8">
        <v>689.1</v>
      </c>
      <c r="AX11" s="8">
        <v>-81.599999999999994</v>
      </c>
      <c r="AY11" s="8">
        <v>27.9</v>
      </c>
      <c r="AZ11" s="11"/>
      <c r="BA11" s="8">
        <v>165.8</v>
      </c>
      <c r="BB11" s="11"/>
      <c r="BC11" s="8">
        <v>350.6</v>
      </c>
      <c r="BD11" s="8">
        <v>328.4</v>
      </c>
      <c r="BE11" s="8">
        <v>312.60000000000002</v>
      </c>
      <c r="BF11" s="8">
        <v>288.60000000000002</v>
      </c>
      <c r="BG11" s="8">
        <v>265.5</v>
      </c>
      <c r="BH11" s="8">
        <v>250.3</v>
      </c>
      <c r="BI11" s="11"/>
      <c r="BJ11" s="9">
        <v>-4.8</v>
      </c>
      <c r="BK11" s="8">
        <v>-46.8</v>
      </c>
      <c r="BL11" s="9">
        <v>3.35</v>
      </c>
      <c r="BM11" s="11"/>
      <c r="BN11" s="8">
        <v>-48.5</v>
      </c>
      <c r="BO11" s="10">
        <v>-6.6000000000000003E-2</v>
      </c>
      <c r="BP11" s="11"/>
      <c r="BQ11" s="10">
        <v>-0.28899999999999998</v>
      </c>
      <c r="BR11" s="10">
        <v>-0.28899999999999998</v>
      </c>
      <c r="BS11" s="10">
        <v>-0.18</v>
      </c>
      <c r="BT11" s="10">
        <v>-0.28899999999999998</v>
      </c>
      <c r="BU11" s="10">
        <v>-0.28899999999999998</v>
      </c>
      <c r="BV11" s="11"/>
      <c r="BW11" s="8">
        <v>57.6</v>
      </c>
      <c r="BX11" s="10">
        <v>0.35799999999999998</v>
      </c>
      <c r="BY11" s="8">
        <v>20.100000000000001</v>
      </c>
      <c r="BZ11" s="8">
        <v>116.5</v>
      </c>
      <c r="CA11" s="8">
        <v>34.700000000000003</v>
      </c>
      <c r="CB11" s="11"/>
      <c r="CC11" s="8">
        <v>24.5</v>
      </c>
      <c r="CD11" s="11"/>
      <c r="CE11" s="11"/>
      <c r="CF11" s="8">
        <v>603.5</v>
      </c>
      <c r="CG11" s="11"/>
      <c r="CH11" s="11"/>
      <c r="CI11" s="11"/>
      <c r="CJ11" s="8">
        <v>44.1</v>
      </c>
      <c r="CK11" s="10">
        <v>0.1</v>
      </c>
      <c r="CL11" s="10">
        <v>0.7</v>
      </c>
      <c r="CM11" s="10">
        <v>0.6</v>
      </c>
      <c r="CN11" s="10">
        <v>0.6</v>
      </c>
      <c r="CO11" s="10">
        <v>0.6</v>
      </c>
      <c r="CP11" s="10">
        <v>0.6</v>
      </c>
      <c r="CQ11" s="8">
        <v>24.3</v>
      </c>
      <c r="CR11" s="11"/>
      <c r="CS11" s="11"/>
      <c r="CT11" s="11"/>
      <c r="CU11" s="8">
        <v>92.8</v>
      </c>
      <c r="CV11" s="11"/>
      <c r="CW11" s="11"/>
      <c r="CX11" s="8">
        <v>-110.6</v>
      </c>
      <c r="CY11" s="11"/>
      <c r="CZ11" s="11"/>
      <c r="DA11" s="9">
        <v>5.36</v>
      </c>
      <c r="DB11" s="9">
        <v>-4.09</v>
      </c>
      <c r="DC11" s="8">
        <v>-22.6</v>
      </c>
      <c r="DD11" s="9">
        <v>7.05</v>
      </c>
      <c r="DE11" s="8">
        <v>588</v>
      </c>
      <c r="DF11" s="8">
        <v>-81.599999999999994</v>
      </c>
      <c r="DG11" s="9">
        <v>94.36</v>
      </c>
      <c r="DH11" s="9">
        <v>7</v>
      </c>
      <c r="DI11" s="3" t="s">
        <v>212</v>
      </c>
      <c r="DJ11" s="8">
        <v>511.5</v>
      </c>
      <c r="DK11" s="10">
        <v>0.90900000000000003</v>
      </c>
      <c r="DL11" s="8">
        <v>-48.5</v>
      </c>
      <c r="DM11" s="8">
        <v>686.7</v>
      </c>
      <c r="DN11" s="8">
        <v>61</v>
      </c>
      <c r="DO11" s="9">
        <v>10</v>
      </c>
      <c r="DP11" s="4" t="s">
        <v>278</v>
      </c>
      <c r="DQ11" s="8">
        <v>42.2</v>
      </c>
      <c r="DR11" s="3" t="s">
        <v>279</v>
      </c>
      <c r="DS11" s="8">
        <v>223.5</v>
      </c>
      <c r="DT11" s="9">
        <v>99</v>
      </c>
      <c r="DU11" s="8">
        <v>40.299999999999997</v>
      </c>
      <c r="DV11" s="8">
        <v>161</v>
      </c>
      <c r="DW11" s="8">
        <v>661.6</v>
      </c>
      <c r="DX11" s="11"/>
      <c r="DY11" s="8">
        <v>471.4</v>
      </c>
      <c r="DZ11" s="11"/>
      <c r="EA11" s="11"/>
      <c r="EB11" s="8">
        <v>-193.1</v>
      </c>
      <c r="EC11" s="8">
        <v>132.19999999999999</v>
      </c>
      <c r="ED11" s="8">
        <v>90.8</v>
      </c>
      <c r="EE11" s="11"/>
      <c r="EF11" s="8">
        <v>100</v>
      </c>
      <c r="EG11" s="11"/>
      <c r="EH11" s="9">
        <v>5.8</v>
      </c>
      <c r="EI11" s="8">
        <v>588</v>
      </c>
      <c r="EJ11" s="8">
        <v>699.2</v>
      </c>
      <c r="EK11" s="8">
        <v>555.79999999999995</v>
      </c>
      <c r="EL11" s="8">
        <v>19.100000000000001</v>
      </c>
      <c r="EM11" s="8">
        <v>76.099999999999994</v>
      </c>
      <c r="EN11" s="8">
        <v>12.9</v>
      </c>
      <c r="EO11" s="9">
        <v>7</v>
      </c>
      <c r="EP11" s="8">
        <v>14.7</v>
      </c>
      <c r="EQ11" s="9">
        <v>21.96</v>
      </c>
      <c r="ER11" s="11">
        <v>1</v>
      </c>
      <c r="ES11" s="11"/>
      <c r="ET11" s="12"/>
      <c r="EU11" s="8">
        <v>-94.7</v>
      </c>
      <c r="EV11" s="8">
        <v>-99.4</v>
      </c>
      <c r="EW11" s="8">
        <v>-74</v>
      </c>
      <c r="EX11" s="8">
        <v>-85.4</v>
      </c>
      <c r="EY11" s="8">
        <v>-159.5</v>
      </c>
      <c r="EZ11" s="8">
        <v>-137.80000000000001</v>
      </c>
      <c r="FA11" s="8">
        <v>13.7</v>
      </c>
      <c r="FB11" s="8">
        <v>-142.5</v>
      </c>
      <c r="FC11" s="9">
        <v>1.1499999999999999</v>
      </c>
      <c r="FD11" s="8">
        <v>-16.100000000000001</v>
      </c>
      <c r="FE11" s="8">
        <v>-164.8</v>
      </c>
      <c r="FF11" s="8">
        <v>-103</v>
      </c>
      <c r="FG11" s="8">
        <v>-74.2</v>
      </c>
      <c r="FH11" s="8">
        <v>-86.9</v>
      </c>
      <c r="FI11" s="8">
        <v>-178.9</v>
      </c>
      <c r="FJ11" s="8">
        <v>-211.9</v>
      </c>
      <c r="FK11" s="8">
        <v>-31.8</v>
      </c>
      <c r="FL11" s="8">
        <v>-186.5</v>
      </c>
      <c r="FM11" s="8">
        <v>-44.3</v>
      </c>
      <c r="FN11" s="8">
        <v>-83.1</v>
      </c>
      <c r="FO11" s="3" t="s">
        <v>267</v>
      </c>
      <c r="FP11" s="3" t="s">
        <v>267</v>
      </c>
      <c r="FQ11" s="8">
        <v>511.5</v>
      </c>
      <c r="FR11" s="12" t="s">
        <v>280</v>
      </c>
    </row>
    <row r="12" spans="1:174" x14ac:dyDescent="0.15">
      <c r="A12" s="4" t="s">
        <v>281</v>
      </c>
      <c r="B12" s="4" t="s">
        <v>282</v>
      </c>
      <c r="C12" s="3" t="s">
        <v>206</v>
      </c>
      <c r="D12" s="3" t="s">
        <v>207</v>
      </c>
      <c r="E12" s="3" t="s">
        <v>208</v>
      </c>
      <c r="F12" s="8">
        <v>10326.4</v>
      </c>
      <c r="G12" s="9">
        <v>95.95</v>
      </c>
      <c r="H12" s="10">
        <v>6.7000000000000004E-2</v>
      </c>
      <c r="I12" s="10">
        <v>2.4E-2</v>
      </c>
      <c r="J12" s="10">
        <v>6.0000000000000001E-3</v>
      </c>
      <c r="K12" s="10">
        <v>0.751</v>
      </c>
      <c r="L12" s="10">
        <v>0.57499999999999996</v>
      </c>
      <c r="M12" s="10">
        <v>0.56899999999999995</v>
      </c>
      <c r="N12" s="8">
        <v>78.2</v>
      </c>
      <c r="O12" s="9">
        <v>1.07</v>
      </c>
      <c r="P12" s="8">
        <v>14.2</v>
      </c>
      <c r="Q12" s="8">
        <v>22.5</v>
      </c>
      <c r="R12" s="11"/>
      <c r="S12" s="9">
        <v>2.9</v>
      </c>
      <c r="T12" s="11"/>
      <c r="U12" s="11"/>
      <c r="V12" s="11"/>
      <c r="W12" s="11"/>
      <c r="X12" s="11"/>
      <c r="Y12" s="11"/>
      <c r="Z12" s="11"/>
      <c r="AA12" s="8">
        <v>59.3</v>
      </c>
      <c r="AB12" s="11"/>
      <c r="AC12" s="11"/>
      <c r="AD12" s="11"/>
      <c r="AE12" s="8">
        <v>127.4</v>
      </c>
      <c r="AF12" s="11"/>
      <c r="AG12" s="11"/>
      <c r="AH12" s="11"/>
      <c r="AI12" s="9">
        <v>1.33</v>
      </c>
      <c r="AJ12" s="9">
        <v>1.02</v>
      </c>
      <c r="AK12" s="3" t="s">
        <v>209</v>
      </c>
      <c r="AL12" s="12" t="s">
        <v>283</v>
      </c>
      <c r="AM12" s="3" t="s">
        <v>211</v>
      </c>
      <c r="AN12" s="11"/>
      <c r="AO12" s="8">
        <v>10065.200000000001</v>
      </c>
      <c r="AP12" s="8">
        <v>710.5</v>
      </c>
      <c r="AQ12" s="8">
        <v>287.10000000000002</v>
      </c>
      <c r="AR12" s="8">
        <v>281.8</v>
      </c>
      <c r="AS12" s="8">
        <v>276.5</v>
      </c>
      <c r="AT12" s="8">
        <v>502.7</v>
      </c>
      <c r="AU12" s="8">
        <v>41.2</v>
      </c>
      <c r="AV12" s="8">
        <v>911.6</v>
      </c>
      <c r="AW12" s="8">
        <v>241.5</v>
      </c>
      <c r="AX12" s="8">
        <v>449.3</v>
      </c>
      <c r="AY12" s="8">
        <v>10.5</v>
      </c>
      <c r="AZ12" s="11"/>
      <c r="BA12" s="8">
        <v>239.1</v>
      </c>
      <c r="BB12" s="11"/>
      <c r="BC12" s="8">
        <v>253</v>
      </c>
      <c r="BD12" s="8">
        <v>232.3</v>
      </c>
      <c r="BE12" s="8">
        <v>213.6</v>
      </c>
      <c r="BF12" s="8">
        <v>195.3</v>
      </c>
      <c r="BG12" s="8">
        <v>165.5</v>
      </c>
      <c r="BH12" s="8">
        <v>143.80000000000001</v>
      </c>
      <c r="BI12" s="11"/>
      <c r="BJ12" s="8">
        <v>281.8</v>
      </c>
      <c r="BK12" s="8">
        <v>-21.7</v>
      </c>
      <c r="BL12" s="10">
        <v>4.5999999999999999E-2</v>
      </c>
      <c r="BM12" s="11"/>
      <c r="BN12" s="8">
        <v>260.2</v>
      </c>
      <c r="BO12" s="8">
        <v>-16.3</v>
      </c>
      <c r="BP12" s="11"/>
      <c r="BQ12" s="9">
        <v>3.59</v>
      </c>
      <c r="BR12" s="9">
        <v>3.59</v>
      </c>
      <c r="BS12" s="9">
        <v>2.11</v>
      </c>
      <c r="BT12" s="9">
        <v>3.42</v>
      </c>
      <c r="BU12" s="9">
        <v>3.42</v>
      </c>
      <c r="BV12" s="11"/>
      <c r="BW12" s="8">
        <v>184.7</v>
      </c>
      <c r="BX12" s="11"/>
      <c r="BY12" s="8">
        <v>22.2</v>
      </c>
      <c r="BZ12" s="8">
        <v>50.9</v>
      </c>
      <c r="CA12" s="9">
        <v>9.6999999999999993</v>
      </c>
      <c r="CB12" s="8">
        <v>10</v>
      </c>
      <c r="CC12" s="8">
        <v>10.5</v>
      </c>
      <c r="CD12" s="11"/>
      <c r="CE12" s="8">
        <v>15</v>
      </c>
      <c r="CF12" s="8">
        <v>222.1</v>
      </c>
      <c r="CG12" s="11"/>
      <c r="CH12" s="11"/>
      <c r="CI12" s="11"/>
      <c r="CJ12" s="8">
        <v>160.30000000000001</v>
      </c>
      <c r="CK12" s="11"/>
      <c r="CL12" s="9">
        <v>4.43</v>
      </c>
      <c r="CM12" s="9">
        <v>8.5</v>
      </c>
      <c r="CN12" s="9">
        <v>8.33</v>
      </c>
      <c r="CO12" s="9">
        <v>8.17</v>
      </c>
      <c r="CP12" s="9">
        <v>8.01</v>
      </c>
      <c r="CQ12" s="8">
        <v>70.7</v>
      </c>
      <c r="CR12" s="11"/>
      <c r="CS12" s="11"/>
      <c r="CT12" s="11"/>
      <c r="CU12" s="8">
        <v>33.9</v>
      </c>
      <c r="CV12" s="10">
        <v>-1.2E-2</v>
      </c>
      <c r="CW12" s="11"/>
      <c r="CX12" s="9">
        <v>-2</v>
      </c>
      <c r="CY12" s="11"/>
      <c r="CZ12" s="9">
        <v>-5</v>
      </c>
      <c r="DA12" s="8">
        <v>43.9</v>
      </c>
      <c r="DB12" s="11"/>
      <c r="DC12" s="8">
        <v>-77.5</v>
      </c>
      <c r="DD12" s="9">
        <v>9.33</v>
      </c>
      <c r="DE12" s="8">
        <v>485</v>
      </c>
      <c r="DF12" s="8">
        <v>449.3</v>
      </c>
      <c r="DG12" s="9">
        <v>132</v>
      </c>
      <c r="DH12" s="9">
        <v>8.1</v>
      </c>
      <c r="DI12" s="3" t="s">
        <v>212</v>
      </c>
      <c r="DJ12" s="8">
        <v>710.5</v>
      </c>
      <c r="DK12" s="8">
        <v>287.10000000000002</v>
      </c>
      <c r="DL12" s="8">
        <v>276.5</v>
      </c>
      <c r="DM12" s="8">
        <v>879.5</v>
      </c>
      <c r="DN12" s="8">
        <v>401.9</v>
      </c>
      <c r="DO12" s="9">
        <v>7.14</v>
      </c>
      <c r="DP12" s="4" t="s">
        <v>284</v>
      </c>
      <c r="DQ12" s="8">
        <v>24</v>
      </c>
      <c r="DR12" s="3" t="s">
        <v>222</v>
      </c>
      <c r="DS12" s="8">
        <v>31.3</v>
      </c>
      <c r="DT12" s="9">
        <v>141.58000000000001</v>
      </c>
      <c r="DU12" s="8">
        <v>54.4</v>
      </c>
      <c r="DV12" s="8">
        <v>520.9</v>
      </c>
      <c r="DW12" s="8">
        <v>208.4</v>
      </c>
      <c r="DX12" s="11"/>
      <c r="DY12" s="8">
        <v>228.8</v>
      </c>
      <c r="DZ12" s="11"/>
      <c r="EA12" s="11"/>
      <c r="EB12" s="8">
        <v>76.900000000000006</v>
      </c>
      <c r="EC12" s="8">
        <v>97.4</v>
      </c>
      <c r="ED12" s="8">
        <v>98.1</v>
      </c>
      <c r="EE12" s="11"/>
      <c r="EF12" s="8">
        <v>107.1</v>
      </c>
      <c r="EG12" s="11"/>
      <c r="EH12" s="8">
        <v>41.7</v>
      </c>
      <c r="EI12" s="8">
        <v>485</v>
      </c>
      <c r="EJ12" s="8">
        <v>721.9</v>
      </c>
      <c r="EK12" s="8">
        <v>354</v>
      </c>
      <c r="EL12" s="9">
        <v>3.29</v>
      </c>
      <c r="EM12" s="8">
        <v>73</v>
      </c>
      <c r="EN12" s="8">
        <v>19.399999999999999</v>
      </c>
      <c r="EO12" s="9">
        <v>8.1</v>
      </c>
      <c r="EP12" s="9">
        <v>5.76</v>
      </c>
      <c r="EQ12" s="9">
        <v>32.39</v>
      </c>
      <c r="ER12" s="11">
        <v>1</v>
      </c>
      <c r="ES12" s="8">
        <v>710.5</v>
      </c>
      <c r="ET12" s="12" t="s">
        <v>285</v>
      </c>
      <c r="EU12" s="9">
        <v>-2.71</v>
      </c>
      <c r="EV12" s="9">
        <v>-8.42</v>
      </c>
      <c r="EW12" s="8">
        <v>-16.100000000000001</v>
      </c>
      <c r="EX12" s="8">
        <v>-33.799999999999997</v>
      </c>
      <c r="EY12" s="8">
        <v>-64.2</v>
      </c>
      <c r="EZ12" s="8">
        <v>-46.5</v>
      </c>
      <c r="FA12" s="8">
        <v>-32.700000000000003</v>
      </c>
      <c r="FB12" s="8">
        <v>-42.9</v>
      </c>
      <c r="FC12" s="8">
        <v>-26.2</v>
      </c>
      <c r="FD12" s="8">
        <v>-22.2</v>
      </c>
      <c r="FE12" s="9">
        <v>-2.87</v>
      </c>
      <c r="FF12" s="9">
        <v>-9.82</v>
      </c>
      <c r="FG12" s="8">
        <v>-15.4</v>
      </c>
      <c r="FH12" s="8">
        <v>-31.7</v>
      </c>
      <c r="FI12" s="8">
        <v>-62.5</v>
      </c>
      <c r="FJ12" s="8">
        <v>-54.8</v>
      </c>
      <c r="FK12" s="8">
        <v>-34</v>
      </c>
      <c r="FL12" s="8">
        <v>-38.799999999999997</v>
      </c>
      <c r="FM12" s="8">
        <v>-41.3</v>
      </c>
      <c r="FN12" s="8">
        <v>-42.6</v>
      </c>
      <c r="FO12" s="3"/>
      <c r="FP12" s="3"/>
      <c r="FQ12" s="8">
        <v>710.5</v>
      </c>
      <c r="FR12" s="12" t="s">
        <v>286</v>
      </c>
    </row>
    <row r="13" spans="1:174" x14ac:dyDescent="0.15">
      <c r="A13" s="4" t="s">
        <v>287</v>
      </c>
      <c r="B13" s="4" t="s">
        <v>288</v>
      </c>
      <c r="C13" s="3" t="s">
        <v>206</v>
      </c>
      <c r="D13" s="3" t="s">
        <v>207</v>
      </c>
      <c r="E13" s="3" t="s">
        <v>208</v>
      </c>
      <c r="F13" s="8">
        <v>8716.1</v>
      </c>
      <c r="G13" s="9">
        <v>68.45</v>
      </c>
      <c r="H13" s="10">
        <v>1.4999999999999999E-2</v>
      </c>
      <c r="I13" s="10">
        <v>3.1E-2</v>
      </c>
      <c r="J13" s="10">
        <v>0.126</v>
      </c>
      <c r="K13" s="10">
        <v>0.51</v>
      </c>
      <c r="L13" s="10">
        <v>0.92500000000000004</v>
      </c>
      <c r="M13" s="9">
        <v>1.66</v>
      </c>
      <c r="N13" s="8">
        <v>83.8</v>
      </c>
      <c r="O13" s="10">
        <v>0.76600000000000001</v>
      </c>
      <c r="P13" s="11"/>
      <c r="Q13" s="11"/>
      <c r="R13" s="11"/>
      <c r="S13" s="9">
        <v>-3</v>
      </c>
      <c r="T13" s="11"/>
      <c r="U13" s="11"/>
      <c r="V13" s="11"/>
      <c r="W13" s="8">
        <v>28</v>
      </c>
      <c r="X13" s="11"/>
      <c r="Y13" s="11"/>
      <c r="Z13" s="11"/>
      <c r="AA13" s="8">
        <v>-12.8</v>
      </c>
      <c r="AB13" s="11"/>
      <c r="AC13" s="11"/>
      <c r="AD13" s="11"/>
      <c r="AE13" s="8">
        <v>-15.1</v>
      </c>
      <c r="AF13" s="11"/>
      <c r="AG13" s="11"/>
      <c r="AH13" s="9">
        <v>12</v>
      </c>
      <c r="AI13" s="10">
        <v>0.89900000000000002</v>
      </c>
      <c r="AJ13" s="10">
        <v>0.15</v>
      </c>
      <c r="AK13" s="3" t="s">
        <v>209</v>
      </c>
      <c r="AL13" s="12" t="s">
        <v>289</v>
      </c>
      <c r="AM13" s="3" t="s">
        <v>211</v>
      </c>
      <c r="AN13" s="13">
        <v>2002</v>
      </c>
      <c r="AO13" s="8">
        <v>8019.4</v>
      </c>
      <c r="AP13" s="8">
        <v>50.6</v>
      </c>
      <c r="AQ13" s="8">
        <v>-172.3</v>
      </c>
      <c r="AR13" s="8">
        <v>-184.2</v>
      </c>
      <c r="AS13" s="8">
        <v>-360.4</v>
      </c>
      <c r="AT13" s="8">
        <v>75.2</v>
      </c>
      <c r="AU13" s="8">
        <v>21.7</v>
      </c>
      <c r="AV13" s="8">
        <v>1079.5999999999999</v>
      </c>
      <c r="AW13" s="14">
        <v>0</v>
      </c>
      <c r="AX13" s="8">
        <v>936.3</v>
      </c>
      <c r="AY13" s="9">
        <v>8.9600000000000009</v>
      </c>
      <c r="AZ13" s="11"/>
      <c r="BA13" s="8">
        <v>62.6</v>
      </c>
      <c r="BB13" s="11"/>
      <c r="BC13" s="8">
        <v>190.2</v>
      </c>
      <c r="BD13" s="8">
        <v>166.8</v>
      </c>
      <c r="BE13" s="8">
        <v>155</v>
      </c>
      <c r="BF13" s="8">
        <v>134.5</v>
      </c>
      <c r="BG13" s="8">
        <v>113</v>
      </c>
      <c r="BH13" s="8">
        <v>102.5</v>
      </c>
      <c r="BI13" s="11"/>
      <c r="BJ13" s="8">
        <v>-184.2</v>
      </c>
      <c r="BK13" s="11"/>
      <c r="BL13" s="9">
        <v>2.56</v>
      </c>
      <c r="BM13" s="11"/>
      <c r="BN13" s="8">
        <v>-400.6</v>
      </c>
      <c r="BO13" s="8">
        <v>-40.200000000000003</v>
      </c>
      <c r="BP13" s="11"/>
      <c r="BQ13" s="9">
        <v>-4.8499999999999996</v>
      </c>
      <c r="BR13" s="9">
        <v>-4.8499999999999996</v>
      </c>
      <c r="BS13" s="9">
        <v>-1.53</v>
      </c>
      <c r="BT13" s="9">
        <v>-4.8499999999999996</v>
      </c>
      <c r="BU13" s="9">
        <v>-4.8499999999999996</v>
      </c>
      <c r="BV13" s="11"/>
      <c r="BW13" s="8">
        <v>39.9</v>
      </c>
      <c r="BX13" s="11"/>
      <c r="BY13" s="11"/>
      <c r="BZ13" s="8">
        <v>67.8</v>
      </c>
      <c r="CA13" s="8">
        <v>46.1</v>
      </c>
      <c r="CB13" s="11"/>
      <c r="CC13" s="8">
        <v>15.1</v>
      </c>
      <c r="CD13" s="11"/>
      <c r="CE13" s="9">
        <v>1.01</v>
      </c>
      <c r="CF13" s="11"/>
      <c r="CG13" s="11"/>
      <c r="CH13" s="11"/>
      <c r="CI13" s="11"/>
      <c r="CJ13" s="9">
        <v>7.2</v>
      </c>
      <c r="CK13" s="8">
        <v>13.8</v>
      </c>
      <c r="CL13" s="9">
        <v>7.61</v>
      </c>
      <c r="CM13" s="9">
        <v>7.39</v>
      </c>
      <c r="CN13" s="9">
        <v>7.54</v>
      </c>
      <c r="CO13" s="9">
        <v>6.99</v>
      </c>
      <c r="CP13" s="9">
        <v>6.81</v>
      </c>
      <c r="CQ13" s="10">
        <v>4.8000000000000001E-2</v>
      </c>
      <c r="CR13" s="11"/>
      <c r="CS13" s="11"/>
      <c r="CT13" s="8">
        <v>-16</v>
      </c>
      <c r="CU13" s="8">
        <v>752.5</v>
      </c>
      <c r="CV13" s="11"/>
      <c r="CW13" s="11"/>
      <c r="CX13" s="8">
        <v>-514.9</v>
      </c>
      <c r="CY13" s="11"/>
      <c r="CZ13" s="8">
        <v>-25</v>
      </c>
      <c r="DA13" s="9">
        <v>8.84</v>
      </c>
      <c r="DB13" s="11"/>
      <c r="DC13" s="8">
        <v>-35.700000000000003</v>
      </c>
      <c r="DD13" s="11"/>
      <c r="DE13" s="8">
        <v>256</v>
      </c>
      <c r="DF13" s="8">
        <v>936.3</v>
      </c>
      <c r="DG13" s="9">
        <v>104.06</v>
      </c>
      <c r="DH13" s="8">
        <v>20.2</v>
      </c>
      <c r="DI13" s="3" t="s">
        <v>212</v>
      </c>
      <c r="DJ13" s="8">
        <v>50.6</v>
      </c>
      <c r="DK13" s="8">
        <v>-172.3</v>
      </c>
      <c r="DL13" s="8">
        <v>-360.4</v>
      </c>
      <c r="DM13" s="8">
        <v>53.2</v>
      </c>
      <c r="DN13" s="8">
        <v>-244.7</v>
      </c>
      <c r="DO13" s="9">
        <v>11.76</v>
      </c>
      <c r="DP13" s="4" t="s">
        <v>290</v>
      </c>
      <c r="DQ13" s="10">
        <v>0.372</v>
      </c>
      <c r="DR13" s="3" t="s">
        <v>291</v>
      </c>
      <c r="DS13" s="11"/>
      <c r="DT13" s="9">
        <v>121.93</v>
      </c>
      <c r="DU13" s="8">
        <v>47</v>
      </c>
      <c r="DV13" s="8">
        <v>50.6</v>
      </c>
      <c r="DW13" s="14">
        <v>0</v>
      </c>
      <c r="DX13" s="11"/>
      <c r="DY13" s="8">
        <v>53.2</v>
      </c>
      <c r="DZ13" s="11"/>
      <c r="EA13" s="11"/>
      <c r="EB13" s="8">
        <v>270.3</v>
      </c>
      <c r="EC13" s="8">
        <v>88.5</v>
      </c>
      <c r="ED13" s="8">
        <v>87.1</v>
      </c>
      <c r="EE13" s="11"/>
      <c r="EF13" s="11"/>
      <c r="EG13" s="11"/>
      <c r="EH13" s="8">
        <v>18.399999999999999</v>
      </c>
      <c r="EI13" s="8">
        <v>256</v>
      </c>
      <c r="EJ13" s="8">
        <v>746.4</v>
      </c>
      <c r="EK13" s="8">
        <v>254</v>
      </c>
      <c r="EL13" s="9">
        <v>5.9</v>
      </c>
      <c r="EM13" s="8">
        <v>14.2</v>
      </c>
      <c r="EN13" s="8">
        <v>33.799999999999997</v>
      </c>
      <c r="EO13" s="8">
        <v>20.2</v>
      </c>
      <c r="EP13" s="9">
        <v>7.53</v>
      </c>
      <c r="EQ13" s="9">
        <v>33.46</v>
      </c>
      <c r="ER13" s="11">
        <v>3</v>
      </c>
      <c r="ES13" s="11"/>
      <c r="ET13" s="12"/>
      <c r="EU13" s="8">
        <v>-32.299999999999997</v>
      </c>
      <c r="EV13" s="8">
        <v>-43.5</v>
      </c>
      <c r="EW13" s="8">
        <v>-39.5</v>
      </c>
      <c r="EX13" s="8">
        <v>-93.2</v>
      </c>
      <c r="EY13" s="8">
        <v>-27.8</v>
      </c>
      <c r="EZ13" s="8">
        <v>-48.1</v>
      </c>
      <c r="FA13" s="8">
        <v>-41.9</v>
      </c>
      <c r="FB13" s="8">
        <v>-54.8</v>
      </c>
      <c r="FC13" s="8">
        <v>-60.7</v>
      </c>
      <c r="FD13" s="8">
        <v>-92.9</v>
      </c>
      <c r="FE13" s="8">
        <v>-32.700000000000003</v>
      </c>
      <c r="FF13" s="8">
        <v>-42.9</v>
      </c>
      <c r="FG13" s="8">
        <v>-34.6</v>
      </c>
      <c r="FH13" s="8">
        <v>-85.5</v>
      </c>
      <c r="FI13" s="8">
        <v>-26.2</v>
      </c>
      <c r="FJ13" s="8">
        <v>-47.6</v>
      </c>
      <c r="FK13" s="8">
        <v>-43.5</v>
      </c>
      <c r="FL13" s="8">
        <v>-57.6</v>
      </c>
      <c r="FM13" s="8">
        <v>-106</v>
      </c>
      <c r="FN13" s="8">
        <v>-89.2</v>
      </c>
      <c r="FO13" s="3"/>
      <c r="FP13" s="3"/>
      <c r="FQ13" s="8">
        <v>50.6</v>
      </c>
      <c r="FR13" s="12" t="s">
        <v>292</v>
      </c>
    </row>
    <row r="14" spans="1:174" x14ac:dyDescent="0.15">
      <c r="A14" s="4" t="s">
        <v>293</v>
      </c>
      <c r="B14" s="4" t="s">
        <v>294</v>
      </c>
      <c r="C14" s="3" t="s">
        <v>206</v>
      </c>
      <c r="D14" s="3" t="s">
        <v>207</v>
      </c>
      <c r="E14" s="3" t="s">
        <v>208</v>
      </c>
      <c r="F14" s="8">
        <v>8071.4</v>
      </c>
      <c r="G14" s="9">
        <v>106.94</v>
      </c>
      <c r="H14" s="10">
        <v>2.9000000000000001E-2</v>
      </c>
      <c r="I14" s="10">
        <v>7.8E-2</v>
      </c>
      <c r="J14" s="10">
        <v>0.27800000000000002</v>
      </c>
      <c r="K14" s="10">
        <v>0.57499999999999996</v>
      </c>
      <c r="L14" s="10">
        <v>0.99099999999999999</v>
      </c>
      <c r="M14" s="9">
        <v>1.39</v>
      </c>
      <c r="N14" s="8">
        <v>46.7</v>
      </c>
      <c r="O14" s="10">
        <v>0.76700000000000002</v>
      </c>
      <c r="P14" s="8">
        <v>38.4</v>
      </c>
      <c r="Q14" s="8">
        <v>14</v>
      </c>
      <c r="R14" s="11"/>
      <c r="S14" s="8">
        <v>10.199999999999999</v>
      </c>
      <c r="T14" s="8">
        <v>36.200000000000003</v>
      </c>
      <c r="U14" s="8">
        <v>44.9</v>
      </c>
      <c r="V14" s="8">
        <v>43.3</v>
      </c>
      <c r="W14" s="8">
        <v>33.1</v>
      </c>
      <c r="X14" s="8">
        <v>77.2</v>
      </c>
      <c r="Y14" s="8">
        <v>77.900000000000006</v>
      </c>
      <c r="Z14" s="8">
        <v>68.8</v>
      </c>
      <c r="AA14" s="8">
        <v>29.1</v>
      </c>
      <c r="AB14" s="8">
        <v>16</v>
      </c>
      <c r="AC14" s="8">
        <v>18.600000000000001</v>
      </c>
      <c r="AD14" s="8">
        <v>18.5</v>
      </c>
      <c r="AE14" s="8">
        <v>20.100000000000001</v>
      </c>
      <c r="AF14" s="8">
        <v>94.8</v>
      </c>
      <c r="AG14" s="8">
        <v>84.2</v>
      </c>
      <c r="AH14" s="11"/>
      <c r="AI14" s="9">
        <v>1.29</v>
      </c>
      <c r="AJ14" s="9">
        <v>1.1399999999999999</v>
      </c>
      <c r="AK14" s="3" t="s">
        <v>209</v>
      </c>
      <c r="AL14" s="12" t="s">
        <v>295</v>
      </c>
      <c r="AM14" s="3" t="s">
        <v>211</v>
      </c>
      <c r="AN14" s="13">
        <v>1996</v>
      </c>
      <c r="AO14" s="8">
        <v>7502.3</v>
      </c>
      <c r="AP14" s="8">
        <v>1288.5</v>
      </c>
      <c r="AQ14" s="8">
        <v>571</v>
      </c>
      <c r="AR14" s="8">
        <v>538.79999999999995</v>
      </c>
      <c r="AS14" s="8">
        <v>340.1</v>
      </c>
      <c r="AT14" s="8">
        <v>397.7</v>
      </c>
      <c r="AU14" s="8">
        <v>478.4</v>
      </c>
      <c r="AV14" s="8">
        <v>1884.4</v>
      </c>
      <c r="AW14" s="8">
        <v>126.5</v>
      </c>
      <c r="AX14" s="8">
        <v>1242.4000000000001</v>
      </c>
      <c r="AY14" s="8">
        <v>47.4</v>
      </c>
      <c r="AZ14" s="11"/>
      <c r="BA14" s="8">
        <v>381.3</v>
      </c>
      <c r="BB14" s="11"/>
      <c r="BC14" s="8">
        <v>242.5</v>
      </c>
      <c r="BD14" s="8">
        <v>292.60000000000002</v>
      </c>
      <c r="BE14" s="8">
        <v>246.5</v>
      </c>
      <c r="BF14" s="8">
        <v>261.39999999999998</v>
      </c>
      <c r="BG14" s="8">
        <v>299.3</v>
      </c>
      <c r="BH14" s="8">
        <v>215.3</v>
      </c>
      <c r="BI14" s="11"/>
      <c r="BJ14" s="8">
        <v>538.79999999999995</v>
      </c>
      <c r="BK14" s="8">
        <v>-17.600000000000001</v>
      </c>
      <c r="BL14" s="11"/>
      <c r="BM14" s="11"/>
      <c r="BN14" s="8">
        <v>525.20000000000005</v>
      </c>
      <c r="BO14" s="8">
        <v>185.1</v>
      </c>
      <c r="BP14" s="11"/>
      <c r="BQ14" s="9">
        <v>7.06</v>
      </c>
      <c r="BR14" s="9">
        <v>7.06</v>
      </c>
      <c r="BS14" s="9">
        <v>6.81</v>
      </c>
      <c r="BT14" s="9">
        <v>6.28</v>
      </c>
      <c r="BU14" s="9">
        <v>6.28</v>
      </c>
      <c r="BV14" s="8">
        <v>35.200000000000003</v>
      </c>
      <c r="BW14" s="8">
        <v>162.30000000000001</v>
      </c>
      <c r="BX14" s="8">
        <v>66.900000000000006</v>
      </c>
      <c r="BY14" s="8">
        <v>49.4</v>
      </c>
      <c r="BZ14" s="8">
        <v>613.4</v>
      </c>
      <c r="CA14" s="8">
        <v>135</v>
      </c>
      <c r="CB14" s="8">
        <v>10.3</v>
      </c>
      <c r="CC14" s="9">
        <v>7</v>
      </c>
      <c r="CD14" s="11"/>
      <c r="CE14" s="8">
        <v>10.3</v>
      </c>
      <c r="CF14" s="11"/>
      <c r="CG14" s="11"/>
      <c r="CH14" s="11"/>
      <c r="CI14" s="8">
        <v>76.400000000000006</v>
      </c>
      <c r="CJ14" s="8">
        <v>15.4</v>
      </c>
      <c r="CK14" s="10">
        <v>0.128</v>
      </c>
      <c r="CL14" s="10">
        <v>0.64300000000000002</v>
      </c>
      <c r="CM14" s="9">
        <v>2.7</v>
      </c>
      <c r="CN14" s="9">
        <v>3.27</v>
      </c>
      <c r="CO14" s="9">
        <v>3.41</v>
      </c>
      <c r="CP14" s="9">
        <v>3.84</v>
      </c>
      <c r="CQ14" s="8">
        <v>85.6</v>
      </c>
      <c r="CR14" s="11"/>
      <c r="CS14" s="11"/>
      <c r="CT14" s="8">
        <v>-483.1</v>
      </c>
      <c r="CU14" s="8">
        <v>53.5</v>
      </c>
      <c r="CV14" s="8">
        <v>-317.8</v>
      </c>
      <c r="CW14" s="8">
        <v>140</v>
      </c>
      <c r="CX14" s="8">
        <v>385.9</v>
      </c>
      <c r="CY14" s="11"/>
      <c r="CZ14" s="11"/>
      <c r="DA14" s="9">
        <v>-6.75</v>
      </c>
      <c r="DB14" s="8">
        <v>-21</v>
      </c>
      <c r="DC14" s="8">
        <v>-35.700000000000003</v>
      </c>
      <c r="DD14" s="9">
        <v>6.75</v>
      </c>
      <c r="DE14" s="8">
        <v>740</v>
      </c>
      <c r="DF14" s="8">
        <v>1242.4000000000001</v>
      </c>
      <c r="DG14" s="9">
        <v>172.96</v>
      </c>
      <c r="DH14" s="9">
        <v>3.6</v>
      </c>
      <c r="DI14" s="3" t="s">
        <v>212</v>
      </c>
      <c r="DJ14" s="8">
        <v>1288.5</v>
      </c>
      <c r="DK14" s="8">
        <v>571</v>
      </c>
      <c r="DL14" s="8">
        <v>340.1</v>
      </c>
      <c r="DM14" s="8">
        <v>1524.2</v>
      </c>
      <c r="DN14" s="8">
        <v>860</v>
      </c>
      <c r="DO14" s="9">
        <v>15.38</v>
      </c>
      <c r="DP14" s="4" t="s">
        <v>296</v>
      </c>
      <c r="DQ14" s="8">
        <v>16.3</v>
      </c>
      <c r="DR14" s="3" t="s">
        <v>297</v>
      </c>
      <c r="DS14" s="8">
        <v>32.6</v>
      </c>
      <c r="DT14" s="9">
        <v>181.61</v>
      </c>
      <c r="DU14" s="8">
        <v>84.6</v>
      </c>
      <c r="DV14" s="8">
        <v>1162.5999999999999</v>
      </c>
      <c r="DW14" s="8">
        <v>282.5</v>
      </c>
      <c r="DX14" s="11"/>
      <c r="DY14" s="8">
        <v>284.3</v>
      </c>
      <c r="DZ14" s="8">
        <v>10.7</v>
      </c>
      <c r="EA14" s="11"/>
      <c r="EB14" s="8">
        <v>1259.3</v>
      </c>
      <c r="EC14" s="8">
        <v>88.6</v>
      </c>
      <c r="ED14" s="8">
        <v>92.1</v>
      </c>
      <c r="EE14" s="11"/>
      <c r="EF14" s="8">
        <v>109.7</v>
      </c>
      <c r="EG14" s="10">
        <v>5.2999999999999999E-2</v>
      </c>
      <c r="EH14" s="8">
        <v>14.9</v>
      </c>
      <c r="EI14" s="8">
        <v>740</v>
      </c>
      <c r="EJ14" s="8">
        <v>974.2</v>
      </c>
      <c r="EK14" s="8">
        <v>914.4</v>
      </c>
      <c r="EL14" s="9">
        <v>6.71</v>
      </c>
      <c r="EM14" s="8">
        <v>373.5</v>
      </c>
      <c r="EN14" s="8">
        <v>25</v>
      </c>
      <c r="EO14" s="9">
        <v>3.6</v>
      </c>
      <c r="EP14" s="9">
        <v>4.0599999999999996</v>
      </c>
      <c r="EQ14" s="9">
        <v>76.83</v>
      </c>
      <c r="ER14" s="11">
        <v>3</v>
      </c>
      <c r="ES14" s="8">
        <v>1288.5</v>
      </c>
      <c r="ET14" s="12" t="s">
        <v>298</v>
      </c>
      <c r="EU14" s="8">
        <v>13.2</v>
      </c>
      <c r="EV14" s="8">
        <v>42.9</v>
      </c>
      <c r="EW14" s="8">
        <v>31</v>
      </c>
      <c r="EX14" s="9">
        <v>6.3</v>
      </c>
      <c r="EY14" s="8">
        <v>67.900000000000006</v>
      </c>
      <c r="EZ14" s="8">
        <v>30.3</v>
      </c>
      <c r="FA14" s="8">
        <v>171.3</v>
      </c>
      <c r="FB14" s="8">
        <v>322.8</v>
      </c>
      <c r="FC14" s="8">
        <v>428.5</v>
      </c>
      <c r="FD14" s="8">
        <v>292.5</v>
      </c>
      <c r="FE14" s="8">
        <v>15.4</v>
      </c>
      <c r="FF14" s="8">
        <v>65</v>
      </c>
      <c r="FG14" s="8">
        <v>74</v>
      </c>
      <c r="FH14" s="8">
        <v>12.4</v>
      </c>
      <c r="FI14" s="8">
        <v>-49.3</v>
      </c>
      <c r="FJ14" s="8">
        <v>19.5</v>
      </c>
      <c r="FK14" s="8">
        <v>105.9</v>
      </c>
      <c r="FL14" s="8">
        <v>217.9</v>
      </c>
      <c r="FM14" s="8">
        <v>304.39999999999998</v>
      </c>
      <c r="FN14" s="8">
        <v>174.6</v>
      </c>
      <c r="FO14" s="3"/>
      <c r="FP14" s="3"/>
      <c r="FQ14" s="8">
        <v>1288.5</v>
      </c>
      <c r="FR14" s="12" t="s">
        <v>299</v>
      </c>
    </row>
    <row r="15" spans="1:174" x14ac:dyDescent="0.15">
      <c r="A15" s="4" t="s">
        <v>300</v>
      </c>
      <c r="B15" s="4" t="s">
        <v>301</v>
      </c>
      <c r="C15" s="3" t="s">
        <v>206</v>
      </c>
      <c r="D15" s="3" t="s">
        <v>207</v>
      </c>
      <c r="E15" s="3" t="s">
        <v>208</v>
      </c>
      <c r="F15" s="8">
        <v>7542.2</v>
      </c>
      <c r="G15" s="9">
        <v>88.53</v>
      </c>
      <c r="H15" s="10">
        <v>8.9999999999999993E-3</v>
      </c>
      <c r="I15" s="10">
        <v>3.5999999999999997E-2</v>
      </c>
      <c r="J15" s="10">
        <v>0.123</v>
      </c>
      <c r="K15" s="10">
        <v>0.48699999999999999</v>
      </c>
      <c r="L15" s="9">
        <v>1.05</v>
      </c>
      <c r="M15" s="9">
        <v>1.53</v>
      </c>
      <c r="N15" s="8">
        <v>119</v>
      </c>
      <c r="O15" s="9">
        <v>2.68</v>
      </c>
      <c r="P15" s="11"/>
      <c r="Q15" s="11"/>
      <c r="R15" s="11"/>
      <c r="S15" s="10">
        <v>-0.86</v>
      </c>
      <c r="T15" s="11"/>
      <c r="U15" s="11"/>
      <c r="V15" s="11"/>
      <c r="W15" s="8">
        <v>17.5</v>
      </c>
      <c r="X15" s="11"/>
      <c r="Y15" s="11"/>
      <c r="Z15" s="11"/>
      <c r="AA15" s="8">
        <v>12</v>
      </c>
      <c r="AB15" s="11"/>
      <c r="AC15" s="11"/>
      <c r="AD15" s="11"/>
      <c r="AE15" s="8">
        <v>29.3</v>
      </c>
      <c r="AF15" s="11"/>
      <c r="AG15" s="11"/>
      <c r="AH15" s="11"/>
      <c r="AI15" s="10">
        <v>0.72699999999999998</v>
      </c>
      <c r="AJ15" s="10">
        <v>0.623</v>
      </c>
      <c r="AK15" s="3" t="s">
        <v>209</v>
      </c>
      <c r="AL15" s="12" t="s">
        <v>302</v>
      </c>
      <c r="AM15" s="3" t="s">
        <v>211</v>
      </c>
      <c r="AN15" s="13">
        <v>1989</v>
      </c>
      <c r="AO15" s="8">
        <v>7189.2</v>
      </c>
      <c r="AP15" s="8">
        <v>214.2</v>
      </c>
      <c r="AQ15" s="8">
        <v>-37</v>
      </c>
      <c r="AR15" s="8">
        <v>-46.4</v>
      </c>
      <c r="AS15" s="8">
        <v>-39</v>
      </c>
      <c r="AT15" s="8">
        <v>143</v>
      </c>
      <c r="AU15" s="8">
        <v>89</v>
      </c>
      <c r="AV15" s="8">
        <v>955.8</v>
      </c>
      <c r="AW15" s="8">
        <v>457.8</v>
      </c>
      <c r="AX15" s="8">
        <v>257.8</v>
      </c>
      <c r="AY15" s="9">
        <v>7.52</v>
      </c>
      <c r="AZ15" s="11"/>
      <c r="BA15" s="8">
        <v>20.100000000000001</v>
      </c>
      <c r="BB15" s="11"/>
      <c r="BC15" s="8">
        <v>238.9</v>
      </c>
      <c r="BD15" s="8">
        <v>220.9</v>
      </c>
      <c r="BE15" s="8">
        <v>205.5</v>
      </c>
      <c r="BF15" s="8">
        <v>188.8</v>
      </c>
      <c r="BG15" s="8">
        <v>173.7</v>
      </c>
      <c r="BH15" s="8">
        <v>165.5</v>
      </c>
      <c r="BI15" s="11"/>
      <c r="BJ15" s="8">
        <v>-46.4</v>
      </c>
      <c r="BK15" s="8">
        <v>-22.2</v>
      </c>
      <c r="BL15" s="9">
        <v>2.68</v>
      </c>
      <c r="BM15" s="11"/>
      <c r="BN15" s="8">
        <v>-54.4</v>
      </c>
      <c r="BO15" s="8">
        <v>-15.4</v>
      </c>
      <c r="BP15" s="11"/>
      <c r="BQ15" s="10">
        <v>-0.33100000000000002</v>
      </c>
      <c r="BR15" s="10">
        <v>-0.33100000000000002</v>
      </c>
      <c r="BS15" s="10">
        <v>-0.35</v>
      </c>
      <c r="BT15" s="10">
        <v>-0.33100000000000002</v>
      </c>
      <c r="BU15" s="10">
        <v>-0.33100000000000002</v>
      </c>
      <c r="BV15" s="11"/>
      <c r="BW15" s="9">
        <v>3.9</v>
      </c>
      <c r="BX15" s="9">
        <v>6.29</v>
      </c>
      <c r="BY15" s="8">
        <v>15.7</v>
      </c>
      <c r="BZ15" s="8">
        <v>155</v>
      </c>
      <c r="CA15" s="8">
        <v>66.099999999999994</v>
      </c>
      <c r="CB15" s="11"/>
      <c r="CC15" s="8">
        <v>18</v>
      </c>
      <c r="CD15" s="11"/>
      <c r="CE15" s="11"/>
      <c r="CF15" s="8">
        <v>383.2</v>
      </c>
      <c r="CG15" s="11"/>
      <c r="CH15" s="11"/>
      <c r="CI15" s="11"/>
      <c r="CJ15" s="8">
        <v>45.4</v>
      </c>
      <c r="CK15" s="8">
        <v>17.5</v>
      </c>
      <c r="CL15" s="9">
        <v>1.5</v>
      </c>
      <c r="CM15" s="9">
        <v>1.5</v>
      </c>
      <c r="CN15" s="9">
        <v>1.5</v>
      </c>
      <c r="CO15" s="9">
        <v>1.5</v>
      </c>
      <c r="CP15" s="9">
        <v>1.6</v>
      </c>
      <c r="CQ15" s="8">
        <v>-18.5</v>
      </c>
      <c r="CR15" s="11"/>
      <c r="CS15" s="11"/>
      <c r="CT15" s="11"/>
      <c r="CU15" s="8">
        <v>23.1</v>
      </c>
      <c r="CV15" s="8">
        <v>-452</v>
      </c>
      <c r="CW15" s="8">
        <v>487</v>
      </c>
      <c r="CX15" s="8">
        <v>-75.3</v>
      </c>
      <c r="CY15" s="11"/>
      <c r="CZ15" s="11"/>
      <c r="DA15" s="9">
        <v>4.82</v>
      </c>
      <c r="DB15" s="9">
        <v>1.74</v>
      </c>
      <c r="DC15" s="9">
        <v>7.2</v>
      </c>
      <c r="DD15" s="9">
        <v>8.44</v>
      </c>
      <c r="DE15" s="8">
        <v>390</v>
      </c>
      <c r="DF15" s="8">
        <v>257.8</v>
      </c>
      <c r="DG15" s="9">
        <v>63.37</v>
      </c>
      <c r="DH15" s="9">
        <v>7.36</v>
      </c>
      <c r="DI15" s="3" t="s">
        <v>212</v>
      </c>
      <c r="DJ15" s="8">
        <v>214.2</v>
      </c>
      <c r="DK15" s="8">
        <v>-37</v>
      </c>
      <c r="DL15" s="8">
        <v>-39</v>
      </c>
      <c r="DM15" s="8">
        <v>224.8</v>
      </c>
      <c r="DN15" s="8">
        <v>-47.5</v>
      </c>
      <c r="DO15" s="9">
        <v>25</v>
      </c>
      <c r="DP15" s="4" t="s">
        <v>303</v>
      </c>
      <c r="DQ15" s="9">
        <v>9.9600000000000009</v>
      </c>
      <c r="DR15" s="3" t="s">
        <v>297</v>
      </c>
      <c r="DS15" s="11"/>
      <c r="DT15" s="9">
        <v>77.8</v>
      </c>
      <c r="DU15" s="8">
        <v>22.3</v>
      </c>
      <c r="DV15" s="8">
        <v>-26.3</v>
      </c>
      <c r="DW15" s="8">
        <v>232.6</v>
      </c>
      <c r="DX15" s="11"/>
      <c r="DY15" s="8">
        <v>160</v>
      </c>
      <c r="DZ15" s="11"/>
      <c r="EA15" s="11"/>
      <c r="EB15" s="8">
        <v>378.4</v>
      </c>
      <c r="EC15" s="8">
        <v>274.8</v>
      </c>
      <c r="ED15" s="8">
        <v>99.3</v>
      </c>
      <c r="EE15" s="11"/>
      <c r="EF15" s="8">
        <v>84.9</v>
      </c>
      <c r="EG15" s="10">
        <v>0.70499999999999996</v>
      </c>
      <c r="EH15" s="9">
        <v>7.34</v>
      </c>
      <c r="EI15" s="8">
        <v>390</v>
      </c>
      <c r="EJ15" s="8">
        <v>836.6</v>
      </c>
      <c r="EK15" s="8">
        <v>735.5</v>
      </c>
      <c r="EL15" s="8">
        <v>11</v>
      </c>
      <c r="EM15" s="8">
        <v>34.299999999999997</v>
      </c>
      <c r="EN15" s="8">
        <v>48.1</v>
      </c>
      <c r="EO15" s="9">
        <v>7.36</v>
      </c>
      <c r="EP15" s="9">
        <v>7.38</v>
      </c>
      <c r="EQ15" s="9">
        <v>19.52</v>
      </c>
      <c r="ER15" s="11">
        <v>3</v>
      </c>
      <c r="ES15" s="11"/>
      <c r="ET15" s="12"/>
      <c r="EU15" s="8">
        <v>-85.4</v>
      </c>
      <c r="EV15" s="8">
        <v>-48.5</v>
      </c>
      <c r="EW15" s="8">
        <v>-63</v>
      </c>
      <c r="EX15" s="8">
        <v>-32</v>
      </c>
      <c r="EY15" s="8">
        <v>-11.3</v>
      </c>
      <c r="EZ15" s="8">
        <v>-26.8</v>
      </c>
      <c r="FA15" s="8">
        <v>-46.8</v>
      </c>
      <c r="FB15" s="8">
        <v>-69.2</v>
      </c>
      <c r="FC15" s="8">
        <v>-68.099999999999994</v>
      </c>
      <c r="FD15" s="8">
        <v>-45.4</v>
      </c>
      <c r="FE15" s="8">
        <v>-142.5</v>
      </c>
      <c r="FF15" s="8">
        <v>-72.400000000000006</v>
      </c>
      <c r="FG15" s="8">
        <v>-45.9</v>
      </c>
      <c r="FH15" s="8">
        <v>-141.6</v>
      </c>
      <c r="FI15" s="8">
        <v>-18.2</v>
      </c>
      <c r="FJ15" s="8">
        <v>155.1</v>
      </c>
      <c r="FK15" s="8">
        <v>-61.3</v>
      </c>
      <c r="FL15" s="8">
        <v>-84.8</v>
      </c>
      <c r="FM15" s="8">
        <v>-65.5</v>
      </c>
      <c r="FN15" s="8">
        <v>-60.6</v>
      </c>
      <c r="FO15" s="3"/>
      <c r="FP15" s="3"/>
      <c r="FQ15" s="8">
        <v>214.2</v>
      </c>
      <c r="FR15" s="12" t="s">
        <v>304</v>
      </c>
    </row>
    <row r="16" spans="1:174" x14ac:dyDescent="0.15">
      <c r="A16" s="4" t="s">
        <v>305</v>
      </c>
      <c r="B16" s="4" t="s">
        <v>306</v>
      </c>
      <c r="C16" s="3" t="s">
        <v>206</v>
      </c>
      <c r="D16" s="3" t="s">
        <v>207</v>
      </c>
      <c r="E16" s="3" t="s">
        <v>208</v>
      </c>
      <c r="F16" s="8">
        <v>6894.5</v>
      </c>
      <c r="G16" s="9">
        <v>68.040000000000006</v>
      </c>
      <c r="H16" s="10">
        <v>1E-3</v>
      </c>
      <c r="I16" s="10">
        <v>1E-3</v>
      </c>
      <c r="J16" s="10">
        <v>1.4999999999999999E-2</v>
      </c>
      <c r="K16" s="10">
        <v>0.67400000000000004</v>
      </c>
      <c r="L16" s="10">
        <v>0.56100000000000005</v>
      </c>
      <c r="M16" s="9">
        <v>-2.1</v>
      </c>
      <c r="N16" s="8">
        <v>31.9</v>
      </c>
      <c r="O16" s="10">
        <v>0.39900000000000002</v>
      </c>
      <c r="P16" s="11"/>
      <c r="Q16" s="11"/>
      <c r="R16" s="11"/>
      <c r="S16" s="9">
        <v>-4.37</v>
      </c>
      <c r="T16" s="11"/>
      <c r="U16" s="11"/>
      <c r="V16" s="11"/>
      <c r="W16" s="11"/>
      <c r="X16" s="11"/>
      <c r="Y16" s="11"/>
      <c r="Z16" s="11"/>
      <c r="AA16" s="11"/>
      <c r="AB16" s="11"/>
      <c r="AC16" s="11"/>
      <c r="AD16" s="11"/>
      <c r="AE16" s="11"/>
      <c r="AF16" s="11"/>
      <c r="AG16" s="11"/>
      <c r="AH16" s="11"/>
      <c r="AI16" s="9">
        <v>13.15</v>
      </c>
      <c r="AJ16" s="9">
        <v>12.66</v>
      </c>
      <c r="AK16" s="3" t="s">
        <v>209</v>
      </c>
      <c r="AL16" s="12" t="s">
        <v>307</v>
      </c>
      <c r="AM16" s="3" t="s">
        <v>211</v>
      </c>
      <c r="AN16" s="13">
        <v>2010</v>
      </c>
      <c r="AO16" s="8">
        <v>6753.2</v>
      </c>
      <c r="AP16" s="14">
        <v>0</v>
      </c>
      <c r="AQ16" s="8">
        <v>-141.6</v>
      </c>
      <c r="AR16" s="8">
        <v>-142.30000000000001</v>
      </c>
      <c r="AS16" s="8">
        <v>-142</v>
      </c>
      <c r="AT16" s="8">
        <v>38.5</v>
      </c>
      <c r="AU16" s="9">
        <v>2.16</v>
      </c>
      <c r="AV16" s="8">
        <v>162.80000000000001</v>
      </c>
      <c r="AW16" s="14">
        <v>0</v>
      </c>
      <c r="AX16" s="8">
        <v>117</v>
      </c>
      <c r="AY16" s="9">
        <v>1.29</v>
      </c>
      <c r="AZ16" s="11"/>
      <c r="BA16" s="8">
        <v>19.399999999999999</v>
      </c>
      <c r="BB16" s="11"/>
      <c r="BC16" s="8">
        <v>122.9</v>
      </c>
      <c r="BD16" s="8">
        <v>96.4</v>
      </c>
      <c r="BE16" s="8">
        <v>76.400000000000006</v>
      </c>
      <c r="BF16" s="8">
        <v>51.8</v>
      </c>
      <c r="BG16" s="8">
        <v>45</v>
      </c>
      <c r="BH16" s="8">
        <v>40.299999999999997</v>
      </c>
      <c r="BI16" s="11"/>
      <c r="BJ16" s="8">
        <v>-142.30000000000001</v>
      </c>
      <c r="BK16" s="11"/>
      <c r="BL16" s="10">
        <v>0.32400000000000001</v>
      </c>
      <c r="BM16" s="11"/>
      <c r="BN16" s="8">
        <v>-142</v>
      </c>
      <c r="BO16" s="11"/>
      <c r="BP16" s="11"/>
      <c r="BQ16" s="9">
        <v>-4.7300000000000004</v>
      </c>
      <c r="BR16" s="9">
        <v>-4.7300000000000004</v>
      </c>
      <c r="BS16" s="9">
        <v>-2.96</v>
      </c>
      <c r="BT16" s="9">
        <v>-4.7300000000000004</v>
      </c>
      <c r="BU16" s="9">
        <v>-4.7300000000000004</v>
      </c>
      <c r="BV16" s="11"/>
      <c r="BW16" s="11"/>
      <c r="BX16" s="11"/>
      <c r="BY16" s="9">
        <v>5.29</v>
      </c>
      <c r="BZ16" s="9">
        <v>3.48</v>
      </c>
      <c r="CA16" s="9">
        <v>1.33</v>
      </c>
      <c r="CB16" s="11"/>
      <c r="CC16" s="8">
        <v>15</v>
      </c>
      <c r="CD16" s="11"/>
      <c r="CE16" s="8">
        <v>16.399999999999999</v>
      </c>
      <c r="CF16" s="11"/>
      <c r="CG16" s="11"/>
      <c r="CH16" s="11"/>
      <c r="CI16" s="11"/>
      <c r="CJ16" s="11"/>
      <c r="CK16" s="11"/>
      <c r="CL16" s="10">
        <v>0.308</v>
      </c>
      <c r="CM16" s="9">
        <v>1.61</v>
      </c>
      <c r="CN16" s="9">
        <v>1.56</v>
      </c>
      <c r="CO16" s="9">
        <v>1.52</v>
      </c>
      <c r="CP16" s="9">
        <v>1.44</v>
      </c>
      <c r="CQ16" s="8">
        <v>-29.6</v>
      </c>
      <c r="CR16" s="11"/>
      <c r="CS16" s="11"/>
      <c r="CT16" s="11"/>
      <c r="CU16" s="8">
        <v>136</v>
      </c>
      <c r="CV16" s="11"/>
      <c r="CW16" s="11"/>
      <c r="CX16" s="8">
        <v>-62</v>
      </c>
      <c r="CY16" s="11"/>
      <c r="CZ16" s="11"/>
      <c r="DA16" s="9">
        <v>4.3099999999999996</v>
      </c>
      <c r="DB16" s="11"/>
      <c r="DC16" s="11"/>
      <c r="DD16" s="11"/>
      <c r="DE16" s="8">
        <v>120</v>
      </c>
      <c r="DF16" s="8">
        <v>117</v>
      </c>
      <c r="DG16" s="9">
        <v>216</v>
      </c>
      <c r="DH16" s="9">
        <v>1.75</v>
      </c>
      <c r="DI16" s="3" t="s">
        <v>212</v>
      </c>
      <c r="DJ16" s="11"/>
      <c r="DK16" s="8">
        <v>-141.6</v>
      </c>
      <c r="DL16" s="8">
        <v>-142</v>
      </c>
      <c r="DM16" s="14">
        <v>0</v>
      </c>
      <c r="DN16" s="8">
        <v>-138.30000000000001</v>
      </c>
      <c r="DO16" s="9">
        <v>25</v>
      </c>
      <c r="DP16" s="4" t="s">
        <v>308</v>
      </c>
      <c r="DQ16" s="11"/>
      <c r="DR16" s="3" t="s">
        <v>237</v>
      </c>
      <c r="DS16" s="11"/>
      <c r="DT16" s="9">
        <v>279.37</v>
      </c>
      <c r="DU16" s="8">
        <v>53.6</v>
      </c>
      <c r="DV16" s="11"/>
      <c r="DW16" s="14">
        <v>0</v>
      </c>
      <c r="DX16" s="11"/>
      <c r="DY16" s="8">
        <v>43</v>
      </c>
      <c r="DZ16" s="11"/>
      <c r="EA16" s="11"/>
      <c r="EB16" s="8">
        <v>84</v>
      </c>
      <c r="EC16" s="8">
        <v>54.3</v>
      </c>
      <c r="ED16" s="8">
        <v>69</v>
      </c>
      <c r="EE16" s="11"/>
      <c r="EF16" s="11"/>
      <c r="EG16" s="11"/>
      <c r="EH16" s="9">
        <v>6.68</v>
      </c>
      <c r="EI16" s="8">
        <v>120</v>
      </c>
      <c r="EJ16" s="8">
        <v>149.4</v>
      </c>
      <c r="EK16" s="8">
        <v>96.4</v>
      </c>
      <c r="EL16" s="8">
        <v>10.7</v>
      </c>
      <c r="EM16" s="9">
        <v>8.58</v>
      </c>
      <c r="EN16" s="11"/>
      <c r="EO16" s="9">
        <v>1.75</v>
      </c>
      <c r="EP16" s="9">
        <v>3.98</v>
      </c>
      <c r="EQ16" s="9">
        <v>89.55</v>
      </c>
      <c r="ER16" s="11">
        <v>1</v>
      </c>
      <c r="ES16" s="11"/>
      <c r="ET16" s="12"/>
      <c r="EU16" s="11"/>
      <c r="EV16" s="11"/>
      <c r="EW16" s="11"/>
      <c r="EX16" s="11"/>
      <c r="EY16" s="11"/>
      <c r="EZ16" s="11"/>
      <c r="FA16" s="10">
        <v>-2.1000000000000001E-2</v>
      </c>
      <c r="FB16" s="8">
        <v>-10.199999999999999</v>
      </c>
      <c r="FC16" s="8">
        <v>-74.5</v>
      </c>
      <c r="FD16" s="8">
        <v>-54.8</v>
      </c>
      <c r="FE16" s="11"/>
      <c r="FF16" s="11"/>
      <c r="FG16" s="11"/>
      <c r="FH16" s="11"/>
      <c r="FI16" s="11"/>
      <c r="FJ16" s="11"/>
      <c r="FK16" s="10">
        <v>-2.1000000000000001E-2</v>
      </c>
      <c r="FL16" s="8">
        <v>-10.199999999999999</v>
      </c>
      <c r="FM16" s="8">
        <v>-74.400000000000006</v>
      </c>
      <c r="FN16" s="8">
        <v>-54.7</v>
      </c>
      <c r="FO16" s="3"/>
      <c r="FP16" s="3"/>
      <c r="FQ16" s="11"/>
      <c r="FR16" s="12"/>
    </row>
    <row r="17" spans="1:174" x14ac:dyDescent="0.15">
      <c r="A17" s="4" t="s">
        <v>309</v>
      </c>
      <c r="B17" s="4" t="s">
        <v>310</v>
      </c>
      <c r="C17" s="3" t="s">
        <v>206</v>
      </c>
      <c r="D17" s="3" t="s">
        <v>207</v>
      </c>
      <c r="E17" s="3" t="s">
        <v>208</v>
      </c>
      <c r="F17" s="8">
        <v>6652.9</v>
      </c>
      <c r="G17" s="9">
        <v>63.07</v>
      </c>
      <c r="H17" s="10">
        <v>3.0000000000000001E-3</v>
      </c>
      <c r="I17" s="10">
        <v>1E-3</v>
      </c>
      <c r="J17" s="10">
        <v>0.12</v>
      </c>
      <c r="K17" s="10">
        <v>0.375</v>
      </c>
      <c r="L17" s="9">
        <v>1.08</v>
      </c>
      <c r="M17" s="9">
        <v>-9.4499999999999993</v>
      </c>
      <c r="N17" s="8">
        <v>22.6</v>
      </c>
      <c r="O17" s="10">
        <v>0.55500000000000005</v>
      </c>
      <c r="P17" s="11"/>
      <c r="Q17" s="9">
        <v>-6.17</v>
      </c>
      <c r="R17" s="11"/>
      <c r="S17" s="9">
        <v>-8.67</v>
      </c>
      <c r="T17" s="11"/>
      <c r="U17" s="11"/>
      <c r="V17" s="11"/>
      <c r="W17" s="11"/>
      <c r="X17" s="11"/>
      <c r="Y17" s="11"/>
      <c r="Z17" s="11"/>
      <c r="AA17" s="11"/>
      <c r="AB17" s="11"/>
      <c r="AC17" s="11"/>
      <c r="AD17" s="11"/>
      <c r="AE17" s="9">
        <v>-1.19</v>
      </c>
      <c r="AF17" s="11"/>
      <c r="AG17" s="11"/>
      <c r="AH17" s="9">
        <v>28.52</v>
      </c>
      <c r="AI17" s="9">
        <v>2.5299999999999998</v>
      </c>
      <c r="AJ17" s="9">
        <v>2.17</v>
      </c>
      <c r="AK17" s="3" t="s">
        <v>209</v>
      </c>
      <c r="AL17" s="12" t="s">
        <v>311</v>
      </c>
      <c r="AM17" s="3" t="s">
        <v>211</v>
      </c>
      <c r="AN17" s="13">
        <v>2002</v>
      </c>
      <c r="AO17" s="8">
        <v>6413.2</v>
      </c>
      <c r="AP17" s="9">
        <v>1.74</v>
      </c>
      <c r="AQ17" s="8">
        <v>-112.7</v>
      </c>
      <c r="AR17" s="8">
        <v>-113.2</v>
      </c>
      <c r="AS17" s="8">
        <v>-283.2</v>
      </c>
      <c r="AT17" s="8">
        <v>20</v>
      </c>
      <c r="AU17" s="9">
        <v>5.85</v>
      </c>
      <c r="AV17" s="8">
        <v>254.1</v>
      </c>
      <c r="AW17" s="14">
        <v>0</v>
      </c>
      <c r="AX17" s="8">
        <v>230.9</v>
      </c>
      <c r="AY17" s="9">
        <v>4.6399999999999997</v>
      </c>
      <c r="AZ17" s="11"/>
      <c r="BA17" s="8">
        <v>34.6</v>
      </c>
      <c r="BB17" s="11"/>
      <c r="BC17" s="8">
        <v>80.3</v>
      </c>
      <c r="BD17" s="8">
        <v>66.2</v>
      </c>
      <c r="BE17" s="8">
        <v>47.2</v>
      </c>
      <c r="BF17" s="8">
        <v>37.4</v>
      </c>
      <c r="BG17" s="8">
        <v>27.9</v>
      </c>
      <c r="BH17" s="8">
        <v>23.1</v>
      </c>
      <c r="BI17" s="11"/>
      <c r="BJ17" s="8">
        <v>-113.2</v>
      </c>
      <c r="BK17" s="11"/>
      <c r="BL17" s="11"/>
      <c r="BM17" s="11"/>
      <c r="BN17" s="8">
        <v>-283.2</v>
      </c>
      <c r="BO17" s="11"/>
      <c r="BP17" s="11"/>
      <c r="BQ17" s="8">
        <v>-13.6</v>
      </c>
      <c r="BR17" s="8">
        <v>-13.6</v>
      </c>
      <c r="BS17" s="9">
        <v>-8.52</v>
      </c>
      <c r="BT17" s="8">
        <v>-13.6</v>
      </c>
      <c r="BU17" s="8">
        <v>-13.6</v>
      </c>
      <c r="BV17" s="11"/>
      <c r="BW17" s="9">
        <v>1.0900000000000001</v>
      </c>
      <c r="BX17" s="11"/>
      <c r="BY17" s="11"/>
      <c r="BZ17" s="9">
        <v>6.53</v>
      </c>
      <c r="CA17" s="10">
        <v>0.67900000000000005</v>
      </c>
      <c r="CB17" s="11"/>
      <c r="CC17" s="9">
        <v>3.13</v>
      </c>
      <c r="CD17" s="11"/>
      <c r="CE17" s="11"/>
      <c r="CF17" s="11"/>
      <c r="CG17" s="11"/>
      <c r="CH17" s="11"/>
      <c r="CI17" s="11"/>
      <c r="CJ17" s="9">
        <v>7.4</v>
      </c>
      <c r="CK17" s="9">
        <v>8.35</v>
      </c>
      <c r="CL17" s="9">
        <v>2.38</v>
      </c>
      <c r="CM17" s="9">
        <v>2.62</v>
      </c>
      <c r="CN17" s="9">
        <v>2.5299999999999998</v>
      </c>
      <c r="CO17" s="9">
        <v>2.2799999999999998</v>
      </c>
      <c r="CP17" s="9">
        <v>1.9</v>
      </c>
      <c r="CQ17" s="9">
        <v>-2.91</v>
      </c>
      <c r="CR17" s="11"/>
      <c r="CS17" s="11"/>
      <c r="CT17" s="11"/>
      <c r="CU17" s="8">
        <v>191</v>
      </c>
      <c r="CV17" s="11"/>
      <c r="CW17" s="11"/>
      <c r="CX17" s="8">
        <v>-91.9</v>
      </c>
      <c r="CY17" s="11"/>
      <c r="CZ17" s="11"/>
      <c r="DA17" s="9">
        <v>6.2</v>
      </c>
      <c r="DB17" s="11"/>
      <c r="DC17" s="11"/>
      <c r="DD17" s="11"/>
      <c r="DE17" s="8">
        <v>136</v>
      </c>
      <c r="DF17" s="8">
        <v>230.9</v>
      </c>
      <c r="DG17" s="9">
        <v>293.91000000000003</v>
      </c>
      <c r="DH17" s="9">
        <v>1.7</v>
      </c>
      <c r="DI17" s="3" t="s">
        <v>212</v>
      </c>
      <c r="DJ17" s="9">
        <v>1.74</v>
      </c>
      <c r="DK17" s="8">
        <v>-112.7</v>
      </c>
      <c r="DL17" s="8">
        <v>-283.2</v>
      </c>
      <c r="DM17" s="9">
        <v>1.66</v>
      </c>
      <c r="DN17" s="8">
        <v>-164.9</v>
      </c>
      <c r="DO17" s="9">
        <v>7.69</v>
      </c>
      <c r="DP17" s="4" t="s">
        <v>312</v>
      </c>
      <c r="DQ17" s="8">
        <v>419.5</v>
      </c>
      <c r="DR17" s="3" t="s">
        <v>313</v>
      </c>
      <c r="DS17" s="11"/>
      <c r="DT17" s="9">
        <v>349.08</v>
      </c>
      <c r="DU17" s="8">
        <v>128.5</v>
      </c>
      <c r="DV17" s="9">
        <v>1.74</v>
      </c>
      <c r="DW17" s="14">
        <v>0</v>
      </c>
      <c r="DX17" s="11"/>
      <c r="DY17" s="8">
        <v>13.4</v>
      </c>
      <c r="DZ17" s="11"/>
      <c r="EA17" s="11"/>
      <c r="EB17" s="8">
        <v>82.4</v>
      </c>
      <c r="EC17" s="8">
        <v>257.2</v>
      </c>
      <c r="ED17" s="8">
        <v>63.3</v>
      </c>
      <c r="EE17" s="11"/>
      <c r="EF17" s="11"/>
      <c r="EG17" s="11"/>
      <c r="EH17" s="9">
        <v>7.92</v>
      </c>
      <c r="EI17" s="8">
        <v>136</v>
      </c>
      <c r="EJ17" s="8">
        <v>245.8</v>
      </c>
      <c r="EK17" s="8">
        <v>147.6</v>
      </c>
      <c r="EL17" s="9">
        <v>3.2</v>
      </c>
      <c r="EM17" s="9">
        <v>4.0599999999999996</v>
      </c>
      <c r="EN17" s="9">
        <v>1.62</v>
      </c>
      <c r="EO17" s="9">
        <v>1.7</v>
      </c>
      <c r="EP17" s="9">
        <v>1.44</v>
      </c>
      <c r="EQ17" s="9">
        <v>75.81</v>
      </c>
      <c r="ER17" s="11">
        <v>1</v>
      </c>
      <c r="ES17" s="11"/>
      <c r="ET17" s="12"/>
      <c r="EU17" s="11"/>
      <c r="EV17" s="11"/>
      <c r="EW17" s="11"/>
      <c r="EX17" s="11"/>
      <c r="EY17" s="11"/>
      <c r="EZ17" s="11"/>
      <c r="FA17" s="8">
        <v>-16.399999999999999</v>
      </c>
      <c r="FB17" s="8">
        <v>-13.8</v>
      </c>
      <c r="FC17" s="8">
        <v>-18.899999999999999</v>
      </c>
      <c r="FD17" s="8">
        <v>-39.5</v>
      </c>
      <c r="FE17" s="11"/>
      <c r="FF17" s="11"/>
      <c r="FG17" s="11"/>
      <c r="FH17" s="11"/>
      <c r="FI17" s="11"/>
      <c r="FJ17" s="11"/>
      <c r="FK17" s="8">
        <v>-15.1</v>
      </c>
      <c r="FL17" s="8">
        <v>-12.7</v>
      </c>
      <c r="FM17" s="8">
        <v>-43.6</v>
      </c>
      <c r="FN17" s="8">
        <v>-67.8</v>
      </c>
      <c r="FO17" s="3"/>
      <c r="FP17" s="3"/>
      <c r="FQ17" s="9">
        <v>1.74</v>
      </c>
      <c r="FR17" s="12" t="s">
        <v>314</v>
      </c>
    </row>
    <row r="18" spans="1:174" x14ac:dyDescent="0.15">
      <c r="A18" s="4" t="s">
        <v>315</v>
      </c>
      <c r="B18" s="4" t="s">
        <v>316</v>
      </c>
      <c r="C18" s="3" t="s">
        <v>206</v>
      </c>
      <c r="D18" s="3" t="s">
        <v>207</v>
      </c>
      <c r="E18" s="3" t="s">
        <v>208</v>
      </c>
      <c r="F18" s="8">
        <v>6544.1</v>
      </c>
      <c r="G18" s="9">
        <v>18.87</v>
      </c>
      <c r="H18" s="10">
        <v>0.05</v>
      </c>
      <c r="I18" s="10">
        <v>2.9000000000000001E-2</v>
      </c>
      <c r="J18" s="10">
        <v>9.2999999999999999E-2</v>
      </c>
      <c r="K18" s="10">
        <v>0.65100000000000002</v>
      </c>
      <c r="L18" s="10">
        <v>0.58799999999999997</v>
      </c>
      <c r="M18" s="10">
        <v>0.96199999999999997</v>
      </c>
      <c r="N18" s="8">
        <v>451.6</v>
      </c>
      <c r="O18" s="9">
        <v>2.76</v>
      </c>
      <c r="P18" s="11"/>
      <c r="Q18" s="11"/>
      <c r="R18" s="11"/>
      <c r="S18" s="10">
        <v>-0.32</v>
      </c>
      <c r="T18" s="11"/>
      <c r="U18" s="11"/>
      <c r="V18" s="11"/>
      <c r="W18" s="11"/>
      <c r="X18" s="11"/>
      <c r="Y18" s="11"/>
      <c r="Z18" s="11"/>
      <c r="AA18" s="8">
        <v>83.2</v>
      </c>
      <c r="AB18" s="11"/>
      <c r="AC18" s="11"/>
      <c r="AD18" s="11"/>
      <c r="AE18" s="8">
        <v>48.2</v>
      </c>
      <c r="AF18" s="11"/>
      <c r="AG18" s="11"/>
      <c r="AH18" s="11"/>
      <c r="AI18" s="9">
        <v>8.7200000000000006</v>
      </c>
      <c r="AJ18" s="10">
        <v>0.44600000000000001</v>
      </c>
      <c r="AK18" s="3" t="s">
        <v>209</v>
      </c>
      <c r="AL18" s="12" t="s">
        <v>317</v>
      </c>
      <c r="AM18" s="3" t="s">
        <v>211</v>
      </c>
      <c r="AN18" s="11"/>
      <c r="AO18" s="8">
        <v>6588.1</v>
      </c>
      <c r="AP18" s="8">
        <v>91.1</v>
      </c>
      <c r="AQ18" s="8">
        <v>-94.4</v>
      </c>
      <c r="AR18" s="8">
        <v>-109.3</v>
      </c>
      <c r="AS18" s="8">
        <v>-171.7</v>
      </c>
      <c r="AT18" s="8">
        <v>96.9</v>
      </c>
      <c r="AU18" s="8">
        <v>16.399999999999999</v>
      </c>
      <c r="AV18" s="8">
        <v>1267.7</v>
      </c>
      <c r="AW18" s="8">
        <v>147.30000000000001</v>
      </c>
      <c r="AX18" s="8">
        <v>835.7</v>
      </c>
      <c r="AY18" s="9">
        <v>4.7300000000000004</v>
      </c>
      <c r="AZ18" s="11"/>
      <c r="BA18" s="8">
        <v>57.9</v>
      </c>
      <c r="BB18" s="11"/>
      <c r="BC18" s="8">
        <v>85.9</v>
      </c>
      <c r="BD18" s="8">
        <v>85.1</v>
      </c>
      <c r="BE18" s="8">
        <v>76.599999999999994</v>
      </c>
      <c r="BF18" s="8">
        <v>69.8</v>
      </c>
      <c r="BG18" s="8">
        <v>58.4</v>
      </c>
      <c r="BH18" s="8">
        <v>38.5</v>
      </c>
      <c r="BI18" s="8">
        <v>10.9</v>
      </c>
      <c r="BJ18" s="8">
        <v>-109.3</v>
      </c>
      <c r="BK18" s="8">
        <v>-12.3</v>
      </c>
      <c r="BL18" s="10">
        <v>0.77100000000000002</v>
      </c>
      <c r="BM18" s="11"/>
      <c r="BN18" s="8">
        <v>-174.6</v>
      </c>
      <c r="BO18" s="10">
        <v>2.4E-2</v>
      </c>
      <c r="BP18" s="11"/>
      <c r="BQ18" s="10">
        <v>-0.40699999999999997</v>
      </c>
      <c r="BR18" s="10">
        <v>-0.40699999999999997</v>
      </c>
      <c r="BS18" s="10">
        <v>-0.20100000000000001</v>
      </c>
      <c r="BT18" s="10">
        <v>-0.40699999999999997</v>
      </c>
      <c r="BU18" s="10">
        <v>-0.40699999999999997</v>
      </c>
      <c r="BV18" s="11"/>
      <c r="BW18" s="8">
        <v>20</v>
      </c>
      <c r="BX18" s="8">
        <v>16.600000000000001</v>
      </c>
      <c r="BY18" s="9">
        <v>5.34</v>
      </c>
      <c r="BZ18" s="8">
        <v>26.9</v>
      </c>
      <c r="CA18" s="8">
        <v>10.5</v>
      </c>
      <c r="CB18" s="8">
        <v>224.3</v>
      </c>
      <c r="CC18" s="9">
        <v>8.74</v>
      </c>
      <c r="CD18" s="9">
        <v>3.24</v>
      </c>
      <c r="CE18" s="8">
        <v>27.4</v>
      </c>
      <c r="CF18" s="8">
        <v>133.9</v>
      </c>
      <c r="CG18" s="9">
        <v>-6.4</v>
      </c>
      <c r="CH18" s="11"/>
      <c r="CI18" s="11"/>
      <c r="CJ18" s="9">
        <v>-5.6</v>
      </c>
      <c r="CK18" s="9">
        <v>3.26</v>
      </c>
      <c r="CL18" s="10">
        <v>0.65300000000000002</v>
      </c>
      <c r="CM18" s="9">
        <v>1.1499999999999999</v>
      </c>
      <c r="CN18" s="9">
        <v>1.48</v>
      </c>
      <c r="CO18" s="9">
        <v>2.29</v>
      </c>
      <c r="CP18" s="9">
        <v>2.74</v>
      </c>
      <c r="CQ18" s="9">
        <v>-1.34</v>
      </c>
      <c r="CR18" s="11"/>
      <c r="CS18" s="11"/>
      <c r="CT18" s="11"/>
      <c r="CU18" s="8">
        <v>12.9</v>
      </c>
      <c r="CV18" s="8">
        <v>-28.4</v>
      </c>
      <c r="CW18" s="8">
        <v>26.4</v>
      </c>
      <c r="CX18" s="10">
        <v>0.74199999999999999</v>
      </c>
      <c r="CY18" s="11"/>
      <c r="CZ18" s="9">
        <v>-1.68</v>
      </c>
      <c r="DA18" s="9">
        <v>-3.85</v>
      </c>
      <c r="DB18" s="9">
        <v>-1.75</v>
      </c>
      <c r="DC18" s="9">
        <v>-3.92</v>
      </c>
      <c r="DD18" s="9">
        <v>4.88</v>
      </c>
      <c r="DE18" s="8">
        <v>674</v>
      </c>
      <c r="DF18" s="8">
        <v>842.1</v>
      </c>
      <c r="DG18" s="9">
        <v>14.49</v>
      </c>
      <c r="DH18" s="9">
        <v>2.6</v>
      </c>
      <c r="DI18" s="3" t="s">
        <v>212</v>
      </c>
      <c r="DJ18" s="8">
        <v>91.1</v>
      </c>
      <c r="DK18" s="8">
        <v>-94.4</v>
      </c>
      <c r="DL18" s="8">
        <v>-171.7</v>
      </c>
      <c r="DM18" s="8">
        <v>99.6</v>
      </c>
      <c r="DN18" s="8">
        <v>-99.3</v>
      </c>
      <c r="DO18" s="9">
        <v>27.27</v>
      </c>
      <c r="DP18" s="4" t="s">
        <v>318</v>
      </c>
      <c r="DQ18" s="8">
        <v>64</v>
      </c>
      <c r="DR18" s="3" t="s">
        <v>319</v>
      </c>
      <c r="DS18" s="11"/>
      <c r="DT18" s="9">
        <v>15.23</v>
      </c>
      <c r="DU18" s="9">
        <v>7.82</v>
      </c>
      <c r="DV18" s="9">
        <v>3.17</v>
      </c>
      <c r="DW18" s="8">
        <v>227.7</v>
      </c>
      <c r="DX18" s="9">
        <v>-3.43</v>
      </c>
      <c r="DY18" s="8">
        <v>185.8</v>
      </c>
      <c r="DZ18" s="8">
        <v>226.4</v>
      </c>
      <c r="EA18" s="11"/>
      <c r="EB18" s="8">
        <v>876.4</v>
      </c>
      <c r="EC18" s="8">
        <v>33.299999999999997</v>
      </c>
      <c r="ED18" s="8">
        <v>52.6</v>
      </c>
      <c r="EE18" s="11"/>
      <c r="EF18" s="8">
        <v>65</v>
      </c>
      <c r="EG18" s="11"/>
      <c r="EH18" s="9">
        <v>7.58</v>
      </c>
      <c r="EI18" s="8">
        <v>674</v>
      </c>
      <c r="EJ18" s="8">
        <v>142.9</v>
      </c>
      <c r="EK18" s="8">
        <v>242.7</v>
      </c>
      <c r="EL18" s="8">
        <v>13.4</v>
      </c>
      <c r="EM18" s="8">
        <v>24</v>
      </c>
      <c r="EN18" s="8">
        <v>41.9</v>
      </c>
      <c r="EO18" s="9">
        <v>2.6</v>
      </c>
      <c r="EP18" s="8">
        <v>23.3</v>
      </c>
      <c r="EQ18" s="9">
        <v>5.5</v>
      </c>
      <c r="ER18" s="11">
        <v>1</v>
      </c>
      <c r="ES18" s="8">
        <v>91.1</v>
      </c>
      <c r="ET18" s="12" t="s">
        <v>320</v>
      </c>
      <c r="EU18" s="11"/>
      <c r="EV18" s="11"/>
      <c r="EW18" s="9">
        <v>-1.77</v>
      </c>
      <c r="EX18" s="8">
        <v>-23.4</v>
      </c>
      <c r="EY18" s="8">
        <v>-37.200000000000003</v>
      </c>
      <c r="EZ18" s="8">
        <v>-20.100000000000001</v>
      </c>
      <c r="FA18" s="8">
        <v>-11.1</v>
      </c>
      <c r="FB18" s="8">
        <v>-23.2</v>
      </c>
      <c r="FC18" s="8">
        <v>-36.5</v>
      </c>
      <c r="FD18" s="8">
        <v>-72.7</v>
      </c>
      <c r="FE18" s="11"/>
      <c r="FF18" s="11"/>
      <c r="FG18" s="9">
        <v>-1.75</v>
      </c>
      <c r="FH18" s="8">
        <v>-268.39999999999998</v>
      </c>
      <c r="FI18" s="8">
        <v>-39.799999999999997</v>
      </c>
      <c r="FJ18" s="8">
        <v>-30.1</v>
      </c>
      <c r="FK18" s="8">
        <v>-18.899999999999999</v>
      </c>
      <c r="FL18" s="9">
        <v>-1.28</v>
      </c>
      <c r="FM18" s="8">
        <v>-29</v>
      </c>
      <c r="FN18" s="8">
        <v>-114.4</v>
      </c>
      <c r="FO18" s="3"/>
      <c r="FP18" s="3"/>
      <c r="FQ18" s="8">
        <v>91.1</v>
      </c>
      <c r="FR18" s="12" t="s">
        <v>321</v>
      </c>
    </row>
    <row r="19" spans="1:174" x14ac:dyDescent="0.15">
      <c r="A19" s="4" t="s">
        <v>322</v>
      </c>
      <c r="B19" s="4" t="s">
        <v>323</v>
      </c>
      <c r="C19" s="3" t="s">
        <v>206</v>
      </c>
      <c r="D19" s="3" t="s">
        <v>207</v>
      </c>
      <c r="E19" s="3" t="s">
        <v>208</v>
      </c>
      <c r="F19" s="8">
        <v>5118.1000000000004</v>
      </c>
      <c r="G19" s="9">
        <v>25.07</v>
      </c>
      <c r="H19" s="11"/>
      <c r="I19" s="11"/>
      <c r="J19" s="11"/>
      <c r="K19" s="11"/>
      <c r="L19" s="11"/>
      <c r="M19" s="11"/>
      <c r="N19" s="8">
        <v>90.4</v>
      </c>
      <c r="O19" s="9">
        <v>2.0699999999999998</v>
      </c>
      <c r="P19" s="11"/>
      <c r="Q19" s="11"/>
      <c r="R19" s="11"/>
      <c r="S19" s="9">
        <v>-1.67</v>
      </c>
      <c r="T19" s="11"/>
      <c r="U19" s="11"/>
      <c r="V19" s="11"/>
      <c r="W19" s="11"/>
      <c r="X19" s="11"/>
      <c r="Y19" s="11"/>
      <c r="Z19" s="11"/>
      <c r="AA19" s="11"/>
      <c r="AB19" s="11"/>
      <c r="AC19" s="11"/>
      <c r="AD19" s="11"/>
      <c r="AE19" s="11"/>
      <c r="AF19" s="11"/>
      <c r="AG19" s="11"/>
      <c r="AH19" s="9">
        <v>4.3600000000000003</v>
      </c>
      <c r="AI19" s="9">
        <v>6.83</v>
      </c>
      <c r="AJ19" s="9">
        <v>3.01</v>
      </c>
      <c r="AK19" s="3" t="s">
        <v>209</v>
      </c>
      <c r="AL19" s="12" t="s">
        <v>324</v>
      </c>
      <c r="AM19" s="3" t="s">
        <v>211</v>
      </c>
      <c r="AN19" s="13">
        <v>2013</v>
      </c>
      <c r="AO19" s="8">
        <v>4682.5</v>
      </c>
      <c r="AP19" s="14">
        <v>0</v>
      </c>
      <c r="AQ19" s="8">
        <v>-223.6</v>
      </c>
      <c r="AR19" s="8">
        <v>-224</v>
      </c>
      <c r="AS19" s="8">
        <v>-243.4</v>
      </c>
      <c r="AT19" s="8">
        <v>356</v>
      </c>
      <c r="AU19" s="9">
        <v>4.0199999999999996</v>
      </c>
      <c r="AV19" s="8">
        <v>489.2</v>
      </c>
      <c r="AW19" s="14">
        <v>0</v>
      </c>
      <c r="AX19" s="8">
        <v>388.5</v>
      </c>
      <c r="AY19" s="9">
        <v>2.96</v>
      </c>
      <c r="AZ19" s="11"/>
      <c r="BA19" s="8">
        <v>19.5</v>
      </c>
      <c r="BB19" s="11"/>
      <c r="BC19" s="8">
        <v>204.5</v>
      </c>
      <c r="BD19" s="8">
        <v>111</v>
      </c>
      <c r="BE19" s="11"/>
      <c r="BF19" s="11"/>
      <c r="BG19" s="11"/>
      <c r="BH19" s="11"/>
      <c r="BI19" s="11"/>
      <c r="BJ19" s="8">
        <v>-224</v>
      </c>
      <c r="BK19" s="11"/>
      <c r="BL19" s="10">
        <v>6.9000000000000006E-2</v>
      </c>
      <c r="BM19" s="11"/>
      <c r="BN19" s="8">
        <v>-243.4</v>
      </c>
      <c r="BO19" s="11"/>
      <c r="BP19" s="8">
        <v>67.5</v>
      </c>
      <c r="BQ19" s="8">
        <v>-36.799999999999997</v>
      </c>
      <c r="BR19" s="8">
        <v>-36.799999999999997</v>
      </c>
      <c r="BS19" s="8">
        <v>-16.600000000000001</v>
      </c>
      <c r="BT19" s="8">
        <v>-36.799999999999997</v>
      </c>
      <c r="BU19" s="8">
        <v>-36.799999999999997</v>
      </c>
      <c r="BV19" s="11"/>
      <c r="BW19" s="11"/>
      <c r="BX19" s="11"/>
      <c r="BY19" s="11"/>
      <c r="BZ19" s="9">
        <v>4.22</v>
      </c>
      <c r="CA19" s="10">
        <v>0.19900000000000001</v>
      </c>
      <c r="CB19" s="11"/>
      <c r="CC19" s="9">
        <v>1.1000000000000001</v>
      </c>
      <c r="CD19" s="11"/>
      <c r="CE19" s="8">
        <v>87.3</v>
      </c>
      <c r="CF19" s="11"/>
      <c r="CG19" s="11"/>
      <c r="CH19" s="11"/>
      <c r="CI19" s="11"/>
      <c r="CJ19" s="11"/>
      <c r="CK19" s="9">
        <v>1.78</v>
      </c>
      <c r="CL19" s="11"/>
      <c r="CM19" s="11"/>
      <c r="CN19" s="10">
        <v>0.89700000000000002</v>
      </c>
      <c r="CO19" s="9">
        <v>1.75</v>
      </c>
      <c r="CP19" s="9">
        <v>2.75</v>
      </c>
      <c r="CQ19" s="8">
        <v>-86</v>
      </c>
      <c r="CR19" s="11"/>
      <c r="CS19" s="11"/>
      <c r="CT19" s="11"/>
      <c r="CU19" s="8">
        <v>281.39999999999998</v>
      </c>
      <c r="CV19" s="11"/>
      <c r="CW19" s="11"/>
      <c r="CX19" s="8">
        <v>-121.8</v>
      </c>
      <c r="CY19" s="11"/>
      <c r="CZ19" s="11"/>
      <c r="DA19" s="10">
        <v>-0.51100000000000001</v>
      </c>
      <c r="DB19" s="11"/>
      <c r="DC19" s="11"/>
      <c r="DD19" s="11"/>
      <c r="DE19" s="8">
        <v>95</v>
      </c>
      <c r="DF19" s="8">
        <v>388.5</v>
      </c>
      <c r="DG19" s="9">
        <v>56.6</v>
      </c>
      <c r="DH19" s="10">
        <v>0.9</v>
      </c>
      <c r="DI19" s="3" t="s">
        <v>212</v>
      </c>
      <c r="DJ19" s="11"/>
      <c r="DK19" s="8">
        <v>-223.6</v>
      </c>
      <c r="DL19" s="8">
        <v>-243.4</v>
      </c>
      <c r="DM19" s="14">
        <v>0</v>
      </c>
      <c r="DN19" s="8">
        <v>-132.5</v>
      </c>
      <c r="DO19" s="9">
        <v>33.33</v>
      </c>
      <c r="DP19" s="4" t="s">
        <v>325</v>
      </c>
      <c r="DQ19" s="11"/>
      <c r="DR19" s="3" t="s">
        <v>245</v>
      </c>
      <c r="DS19" s="11"/>
      <c r="DT19" s="9">
        <v>62.5</v>
      </c>
      <c r="DU19" s="8">
        <v>34.700000000000003</v>
      </c>
      <c r="DV19" s="11"/>
      <c r="DW19" s="14">
        <v>0</v>
      </c>
      <c r="DX19" s="11"/>
      <c r="DY19" s="8">
        <v>36</v>
      </c>
      <c r="DZ19" s="11"/>
      <c r="EA19" s="8">
        <v>72.599999999999994</v>
      </c>
      <c r="EB19" s="8">
        <v>-43.7</v>
      </c>
      <c r="EC19" s="8">
        <v>71.3</v>
      </c>
      <c r="ED19" s="8">
        <v>47.5</v>
      </c>
      <c r="EE19" s="11"/>
      <c r="EF19" s="11"/>
      <c r="EG19" s="11"/>
      <c r="EH19" s="11"/>
      <c r="EI19" s="8">
        <v>95</v>
      </c>
      <c r="EJ19" s="8">
        <v>439.2</v>
      </c>
      <c r="EK19" s="8">
        <v>36.1</v>
      </c>
      <c r="EL19" s="9">
        <v>1.1499999999999999</v>
      </c>
      <c r="EM19" s="9">
        <v>9.48</v>
      </c>
      <c r="EN19" s="10">
        <v>0.49399999999999999</v>
      </c>
      <c r="EO19" s="10">
        <v>0.9</v>
      </c>
      <c r="EP19" s="9">
        <v>2.72</v>
      </c>
      <c r="EQ19" s="9">
        <v>7.23</v>
      </c>
      <c r="ER19" s="11"/>
      <c r="ES19" s="11"/>
      <c r="ET19" s="12"/>
      <c r="EU19" s="11"/>
      <c r="EV19" s="11"/>
      <c r="EW19" s="11"/>
      <c r="EX19" s="11"/>
      <c r="EY19" s="11"/>
      <c r="EZ19" s="11"/>
      <c r="FA19" s="11"/>
      <c r="FB19" s="11"/>
      <c r="FC19" s="11"/>
      <c r="FD19" s="8">
        <v>-121.2</v>
      </c>
      <c r="FE19" s="11"/>
      <c r="FF19" s="11"/>
      <c r="FG19" s="11"/>
      <c r="FH19" s="11"/>
      <c r="FI19" s="11"/>
      <c r="FJ19" s="11"/>
      <c r="FK19" s="11"/>
      <c r="FL19" s="11"/>
      <c r="FM19" s="11"/>
      <c r="FN19" s="8">
        <v>-124.4</v>
      </c>
      <c r="FO19" s="3"/>
      <c r="FP19" s="3"/>
      <c r="FQ19" s="11"/>
      <c r="FR19" s="12"/>
    </row>
    <row r="20" spans="1:174" x14ac:dyDescent="0.15">
      <c r="A20" s="4" t="s">
        <v>326</v>
      </c>
      <c r="B20" s="4" t="s">
        <v>327</v>
      </c>
      <c r="C20" s="3" t="s">
        <v>206</v>
      </c>
      <c r="D20" s="3" t="s">
        <v>207</v>
      </c>
      <c r="E20" s="3" t="s">
        <v>208</v>
      </c>
      <c r="F20" s="8">
        <v>4650.7</v>
      </c>
      <c r="G20" s="9">
        <v>107.53</v>
      </c>
      <c r="H20" s="10">
        <v>2.1000000000000001E-2</v>
      </c>
      <c r="I20" s="10">
        <v>1.6E-2</v>
      </c>
      <c r="J20" s="11"/>
      <c r="K20" s="9">
        <v>1.18</v>
      </c>
      <c r="L20" s="10">
        <v>0.996</v>
      </c>
      <c r="M20" s="11"/>
      <c r="N20" s="8">
        <v>31.5</v>
      </c>
      <c r="O20" s="10">
        <v>0.52600000000000002</v>
      </c>
      <c r="P20" s="11"/>
      <c r="Q20" s="11"/>
      <c r="R20" s="11"/>
      <c r="S20" s="9">
        <v>-4.97</v>
      </c>
      <c r="T20" s="11"/>
      <c r="U20" s="11"/>
      <c r="V20" s="11"/>
      <c r="W20" s="11"/>
      <c r="X20" s="11"/>
      <c r="Y20" s="11"/>
      <c r="Z20" s="11"/>
      <c r="AA20" s="11"/>
      <c r="AB20" s="11"/>
      <c r="AC20" s="11"/>
      <c r="AD20" s="11"/>
      <c r="AE20" s="8">
        <v>-13.9</v>
      </c>
      <c r="AF20" s="11"/>
      <c r="AG20" s="11"/>
      <c r="AH20" s="11"/>
      <c r="AI20" s="9">
        <v>3.95</v>
      </c>
      <c r="AJ20" s="9">
        <v>1.23</v>
      </c>
      <c r="AK20" s="3" t="s">
        <v>209</v>
      </c>
      <c r="AL20" s="12" t="s">
        <v>328</v>
      </c>
      <c r="AM20" s="3" t="s">
        <v>211</v>
      </c>
      <c r="AN20" s="13">
        <v>2008</v>
      </c>
      <c r="AO20" s="8">
        <v>3978.8</v>
      </c>
      <c r="AP20" s="9">
        <v>5.9</v>
      </c>
      <c r="AQ20" s="8">
        <v>-111.3</v>
      </c>
      <c r="AR20" s="8">
        <v>-111.6</v>
      </c>
      <c r="AS20" s="8">
        <v>-115</v>
      </c>
      <c r="AT20" s="8">
        <v>458.3</v>
      </c>
      <c r="AU20" s="10">
        <v>0.96599999999999997</v>
      </c>
      <c r="AV20" s="8">
        <v>678</v>
      </c>
      <c r="AW20" s="14">
        <v>0</v>
      </c>
      <c r="AX20" s="8">
        <v>649.5</v>
      </c>
      <c r="AY20" s="10">
        <v>0.64200000000000002</v>
      </c>
      <c r="AZ20" s="11"/>
      <c r="BA20" s="8">
        <v>15.8</v>
      </c>
      <c r="BB20" s="11"/>
      <c r="BC20" s="8">
        <v>101.7</v>
      </c>
      <c r="BD20" s="8">
        <v>82.3</v>
      </c>
      <c r="BE20" s="8">
        <v>66.5</v>
      </c>
      <c r="BF20" s="8">
        <v>55.6</v>
      </c>
      <c r="BG20" s="8">
        <v>43.6</v>
      </c>
      <c r="BH20" s="8">
        <v>38.5</v>
      </c>
      <c r="BI20" s="11"/>
      <c r="BJ20" s="8">
        <v>-111.6</v>
      </c>
      <c r="BK20" s="10">
        <v>-0.90900000000000003</v>
      </c>
      <c r="BL20" s="10">
        <v>0.42799999999999999</v>
      </c>
      <c r="BM20" s="11"/>
      <c r="BN20" s="8">
        <v>-115</v>
      </c>
      <c r="BO20" s="11"/>
      <c r="BP20" s="11"/>
      <c r="BQ20" s="9">
        <v>-4.63</v>
      </c>
      <c r="BR20" s="9">
        <v>-4.63</v>
      </c>
      <c r="BS20" s="9">
        <v>-2.89</v>
      </c>
      <c r="BT20" s="9">
        <v>-4.63</v>
      </c>
      <c r="BU20" s="9">
        <v>-4.63</v>
      </c>
      <c r="BV20" s="11"/>
      <c r="BW20" s="11"/>
      <c r="BX20" s="11"/>
      <c r="BY20" s="10">
        <v>0.84099999999999997</v>
      </c>
      <c r="BZ20" s="9">
        <v>4.78</v>
      </c>
      <c r="CA20" s="9">
        <v>3.82</v>
      </c>
      <c r="CB20" s="11"/>
      <c r="CC20" s="9">
        <v>7.91</v>
      </c>
      <c r="CD20" s="11"/>
      <c r="CE20" s="11"/>
      <c r="CF20" s="11"/>
      <c r="CG20" s="11"/>
      <c r="CH20" s="11"/>
      <c r="CI20" s="11"/>
      <c r="CJ20" s="8">
        <v>27.1</v>
      </c>
      <c r="CK20" s="8">
        <v>10.1</v>
      </c>
      <c r="CL20" s="9">
        <v>1.85</v>
      </c>
      <c r="CM20" s="9">
        <v>1.79</v>
      </c>
      <c r="CN20" s="9">
        <v>1.74</v>
      </c>
      <c r="CO20" s="9">
        <v>1.69</v>
      </c>
      <c r="CP20" s="10">
        <v>0.49399999999999999</v>
      </c>
      <c r="CQ20" s="8">
        <v>-10.4</v>
      </c>
      <c r="CR20" s="11"/>
      <c r="CS20" s="11"/>
      <c r="CT20" s="11"/>
      <c r="CU20" s="8">
        <v>702.8</v>
      </c>
      <c r="CV20" s="9">
        <v>-5.35</v>
      </c>
      <c r="CW20" s="11"/>
      <c r="CX20" s="8">
        <v>-170</v>
      </c>
      <c r="CY20" s="11"/>
      <c r="CZ20" s="11"/>
      <c r="DA20" s="9">
        <v>2.52</v>
      </c>
      <c r="DB20" s="11"/>
      <c r="DC20" s="11"/>
      <c r="DD20" s="11"/>
      <c r="DE20" s="8">
        <v>68</v>
      </c>
      <c r="DF20" s="8">
        <v>649.5</v>
      </c>
      <c r="DG20" s="9">
        <v>147.43</v>
      </c>
      <c r="DH20" s="10">
        <v>0.6</v>
      </c>
      <c r="DI20" s="3" t="s">
        <v>212</v>
      </c>
      <c r="DJ20" s="9">
        <v>5.9</v>
      </c>
      <c r="DK20" s="8">
        <v>-111.3</v>
      </c>
      <c r="DL20" s="8">
        <v>-115</v>
      </c>
      <c r="DM20" s="8">
        <v>13.4</v>
      </c>
      <c r="DN20" s="8">
        <v>-63</v>
      </c>
      <c r="DO20" s="9">
        <v>11.11</v>
      </c>
      <c r="DP20" s="4" t="s">
        <v>329</v>
      </c>
      <c r="DQ20" s="8">
        <v>702.2</v>
      </c>
      <c r="DR20" s="3" t="s">
        <v>245</v>
      </c>
      <c r="DS20" s="11"/>
      <c r="DT20" s="9">
        <v>156.83000000000001</v>
      </c>
      <c r="DU20" s="8">
        <v>24.5</v>
      </c>
      <c r="DV20" s="8">
        <v>-95.8</v>
      </c>
      <c r="DW20" s="9">
        <v>4.92</v>
      </c>
      <c r="DX20" s="11"/>
      <c r="DY20" s="8">
        <v>23.8</v>
      </c>
      <c r="DZ20" s="11"/>
      <c r="EA20" s="11"/>
      <c r="EB20" s="8">
        <v>50.8</v>
      </c>
      <c r="EC20" s="8">
        <v>126.6</v>
      </c>
      <c r="ED20" s="8">
        <v>94.9</v>
      </c>
      <c r="EE20" s="11"/>
      <c r="EF20" s="11"/>
      <c r="EG20" s="11"/>
      <c r="EH20" s="10">
        <v>0.52600000000000002</v>
      </c>
      <c r="EI20" s="8">
        <v>68</v>
      </c>
      <c r="EJ20" s="8">
        <v>675.5</v>
      </c>
      <c r="EK20" s="8">
        <v>70.400000000000006</v>
      </c>
      <c r="EL20" s="9">
        <v>5.0999999999999996</v>
      </c>
      <c r="EM20" s="9">
        <v>9.61</v>
      </c>
      <c r="EN20" s="10">
        <v>0.7</v>
      </c>
      <c r="EO20" s="10">
        <v>0.6</v>
      </c>
      <c r="EP20" s="9">
        <v>1.93</v>
      </c>
      <c r="EQ20" s="9">
        <v>26.31</v>
      </c>
      <c r="ER20" s="11">
        <v>3</v>
      </c>
      <c r="ES20" s="9">
        <v>5.9</v>
      </c>
      <c r="ET20" s="12" t="s">
        <v>330</v>
      </c>
      <c r="EU20" s="11"/>
      <c r="EV20" s="11"/>
      <c r="EW20" s="11"/>
      <c r="EX20" s="11"/>
      <c r="EY20" s="11"/>
      <c r="EZ20" s="11"/>
      <c r="FA20" s="11"/>
      <c r="FB20" s="9">
        <v>-6.33</v>
      </c>
      <c r="FC20" s="8">
        <v>-17.7</v>
      </c>
      <c r="FD20" s="8">
        <v>-47.9</v>
      </c>
      <c r="FE20" s="11"/>
      <c r="FF20" s="11"/>
      <c r="FG20" s="11"/>
      <c r="FH20" s="11"/>
      <c r="FI20" s="11"/>
      <c r="FJ20" s="11"/>
      <c r="FK20" s="11"/>
      <c r="FL20" s="9">
        <v>-6.11</v>
      </c>
      <c r="FM20" s="8">
        <v>-17.7</v>
      </c>
      <c r="FN20" s="8">
        <v>-48.3</v>
      </c>
      <c r="FO20" s="3"/>
      <c r="FP20" s="3"/>
      <c r="FQ20" s="9">
        <v>5.9</v>
      </c>
      <c r="FR20" s="12" t="s">
        <v>331</v>
      </c>
    </row>
    <row r="21" spans="1:174" x14ac:dyDescent="0.15">
      <c r="A21" s="4" t="s">
        <v>332</v>
      </c>
      <c r="B21" s="4" t="s">
        <v>333</v>
      </c>
      <c r="C21" s="3" t="s">
        <v>206</v>
      </c>
      <c r="D21" s="3" t="s">
        <v>207</v>
      </c>
      <c r="E21" s="3" t="s">
        <v>208</v>
      </c>
      <c r="F21" s="8">
        <v>4514.2</v>
      </c>
      <c r="G21" s="9">
        <v>28.16</v>
      </c>
      <c r="H21" s="10">
        <v>1.4999999999999999E-2</v>
      </c>
      <c r="I21" s="10">
        <v>1.2999999999999999E-2</v>
      </c>
      <c r="J21" s="11"/>
      <c r="K21" s="10">
        <v>0.78200000000000003</v>
      </c>
      <c r="L21" s="10">
        <v>0.755</v>
      </c>
      <c r="M21" s="11"/>
      <c r="N21" s="8">
        <v>105</v>
      </c>
      <c r="O21" s="10">
        <v>0.84499999999999997</v>
      </c>
      <c r="P21" s="11"/>
      <c r="Q21" s="11"/>
      <c r="R21" s="11"/>
      <c r="S21" s="10">
        <v>-0.44900000000000001</v>
      </c>
      <c r="T21" s="11"/>
      <c r="U21" s="11"/>
      <c r="V21" s="11"/>
      <c r="W21" s="11"/>
      <c r="X21" s="11"/>
      <c r="Y21" s="11"/>
      <c r="Z21" s="11"/>
      <c r="AA21" s="11"/>
      <c r="AB21" s="11"/>
      <c r="AC21" s="11"/>
      <c r="AD21" s="11"/>
      <c r="AE21" s="8">
        <v>107.8</v>
      </c>
      <c r="AF21" s="11"/>
      <c r="AG21" s="11"/>
      <c r="AH21" s="9">
        <v>11.82</v>
      </c>
      <c r="AI21" s="9">
        <v>9.26</v>
      </c>
      <c r="AJ21" s="9">
        <v>8.4700000000000006</v>
      </c>
      <c r="AK21" s="3" t="s">
        <v>209</v>
      </c>
      <c r="AL21" s="12" t="s">
        <v>334</v>
      </c>
      <c r="AM21" s="3" t="s">
        <v>211</v>
      </c>
      <c r="AN21" s="13">
        <v>1998</v>
      </c>
      <c r="AO21" s="8">
        <v>4435.3999999999996</v>
      </c>
      <c r="AP21" s="8">
        <v>71.900000000000006</v>
      </c>
      <c r="AQ21" s="8">
        <v>-58.5</v>
      </c>
      <c r="AR21" s="8">
        <v>-68.900000000000006</v>
      </c>
      <c r="AS21" s="8">
        <v>-81.8</v>
      </c>
      <c r="AT21" s="8">
        <v>27.5</v>
      </c>
      <c r="AU21" s="8">
        <v>38</v>
      </c>
      <c r="AV21" s="8">
        <v>576.29999999999995</v>
      </c>
      <c r="AW21" s="8">
        <v>12.6</v>
      </c>
      <c r="AX21" s="8">
        <v>409.3</v>
      </c>
      <c r="AY21" s="9">
        <v>6.37</v>
      </c>
      <c r="AZ21" s="11"/>
      <c r="BA21" s="8">
        <v>62.6</v>
      </c>
      <c r="BB21" s="11"/>
      <c r="BC21" s="8">
        <v>59</v>
      </c>
      <c r="BD21" s="8">
        <v>54.3</v>
      </c>
      <c r="BE21" s="8">
        <v>50.1</v>
      </c>
      <c r="BF21" s="8">
        <v>49.2</v>
      </c>
      <c r="BG21" s="8">
        <v>48.1</v>
      </c>
      <c r="BH21" s="8">
        <v>48.8</v>
      </c>
      <c r="BI21" s="11"/>
      <c r="BJ21" s="8">
        <v>-68.900000000000006</v>
      </c>
      <c r="BK21" s="10">
        <v>-0.66600000000000004</v>
      </c>
      <c r="BL21" s="10">
        <v>0.80600000000000005</v>
      </c>
      <c r="BM21" s="11"/>
      <c r="BN21" s="8">
        <v>-85.7</v>
      </c>
      <c r="BO21" s="10">
        <v>-0.10299999999999999</v>
      </c>
      <c r="BP21" s="11"/>
      <c r="BQ21" s="10">
        <v>-0.82499999999999996</v>
      </c>
      <c r="BR21" s="10">
        <v>-0.82499999999999996</v>
      </c>
      <c r="BS21" s="10">
        <v>-0.43</v>
      </c>
      <c r="BT21" s="10">
        <v>-0.82499999999999996</v>
      </c>
      <c r="BU21" s="10">
        <v>-0.82499999999999996</v>
      </c>
      <c r="BV21" s="11"/>
      <c r="BW21" s="8">
        <v>27.2</v>
      </c>
      <c r="BX21" s="8">
        <v>25.8</v>
      </c>
      <c r="BY21" s="11"/>
      <c r="BZ21" s="8">
        <v>60.5</v>
      </c>
      <c r="CA21" s="8">
        <v>22.5</v>
      </c>
      <c r="CB21" s="8">
        <v>101.1</v>
      </c>
      <c r="CC21" s="9">
        <v>6.27</v>
      </c>
      <c r="CD21" s="9">
        <v>2.27</v>
      </c>
      <c r="CE21" s="9">
        <v>8.1</v>
      </c>
      <c r="CF21" s="9">
        <v>8.69</v>
      </c>
      <c r="CG21" s="8">
        <v>24.5</v>
      </c>
      <c r="CH21" s="11"/>
      <c r="CI21" s="11"/>
      <c r="CJ21" s="8">
        <v>202.7</v>
      </c>
      <c r="CK21" s="9">
        <v>2.4300000000000002</v>
      </c>
      <c r="CL21" s="9">
        <v>1.28</v>
      </c>
      <c r="CM21" s="9">
        <v>1.36</v>
      </c>
      <c r="CN21" s="9">
        <v>2.7</v>
      </c>
      <c r="CO21" s="9">
        <v>4.16</v>
      </c>
      <c r="CP21" s="9">
        <v>4.18</v>
      </c>
      <c r="CQ21" s="8">
        <v>25</v>
      </c>
      <c r="CR21" s="11"/>
      <c r="CS21" s="11"/>
      <c r="CT21" s="11"/>
      <c r="CU21" s="8">
        <v>26.5</v>
      </c>
      <c r="CV21" s="9">
        <v>-7.17</v>
      </c>
      <c r="CW21" s="9">
        <v>4.9400000000000004</v>
      </c>
      <c r="CX21" s="8">
        <v>47.7</v>
      </c>
      <c r="CY21" s="11"/>
      <c r="CZ21" s="8">
        <v>-67.599999999999994</v>
      </c>
      <c r="DA21" s="9">
        <v>1.27</v>
      </c>
      <c r="DB21" s="9">
        <v>-7.31</v>
      </c>
      <c r="DC21" s="9">
        <v>4.33</v>
      </c>
      <c r="DD21" s="8">
        <v>11.8</v>
      </c>
      <c r="DE21" s="8">
        <v>519</v>
      </c>
      <c r="DF21" s="8">
        <v>384.8</v>
      </c>
      <c r="DG21" s="9">
        <v>43</v>
      </c>
      <c r="DH21" s="9">
        <v>7.6</v>
      </c>
      <c r="DI21" s="3" t="s">
        <v>212</v>
      </c>
      <c r="DJ21" s="8">
        <v>71.900000000000006</v>
      </c>
      <c r="DK21" s="8">
        <v>-58.5</v>
      </c>
      <c r="DL21" s="8">
        <v>-81.8</v>
      </c>
      <c r="DM21" s="8">
        <v>159.1</v>
      </c>
      <c r="DN21" s="9">
        <v>-7.98</v>
      </c>
      <c r="DO21" s="9">
        <v>12.5</v>
      </c>
      <c r="DP21" s="4" t="s">
        <v>335</v>
      </c>
      <c r="DQ21" s="8">
        <v>71.3</v>
      </c>
      <c r="DR21" s="3" t="s">
        <v>336</v>
      </c>
      <c r="DS21" s="8">
        <v>229.3</v>
      </c>
      <c r="DT21" s="9">
        <v>50.98</v>
      </c>
      <c r="DU21" s="8">
        <v>13.1</v>
      </c>
      <c r="DV21" s="9">
        <v>-6.31</v>
      </c>
      <c r="DW21" s="9">
        <v>1.65</v>
      </c>
      <c r="DX21" s="8">
        <v>14.6</v>
      </c>
      <c r="DY21" s="8">
        <v>49.5</v>
      </c>
      <c r="DZ21" s="8">
        <v>13.8</v>
      </c>
      <c r="EA21" s="11"/>
      <c r="EB21" s="8">
        <v>366.7</v>
      </c>
      <c r="EC21" s="8">
        <v>95</v>
      </c>
      <c r="ED21" s="8">
        <v>40.4</v>
      </c>
      <c r="EE21" s="11"/>
      <c r="EF21" s="8">
        <v>13.5</v>
      </c>
      <c r="EG21" s="8">
        <v>62.3</v>
      </c>
      <c r="EH21" s="8">
        <v>11.2</v>
      </c>
      <c r="EI21" s="8">
        <v>519</v>
      </c>
      <c r="EJ21" s="8">
        <v>174.8</v>
      </c>
      <c r="EK21" s="8">
        <v>187.6</v>
      </c>
      <c r="EL21" s="9">
        <v>1.06</v>
      </c>
      <c r="EM21" s="9">
        <v>9.3699999999999992</v>
      </c>
      <c r="EN21" s="9">
        <v>9.4</v>
      </c>
      <c r="EO21" s="9">
        <v>7.6</v>
      </c>
      <c r="EP21" s="9">
        <v>8.32</v>
      </c>
      <c r="EQ21" s="9">
        <v>22.59</v>
      </c>
      <c r="ER21" s="11">
        <v>1</v>
      </c>
      <c r="ES21" s="8">
        <v>71.900000000000006</v>
      </c>
      <c r="ET21" s="12" t="s">
        <v>337</v>
      </c>
      <c r="EU21" s="11"/>
      <c r="EV21" s="11"/>
      <c r="EW21" s="11"/>
      <c r="EX21" s="11"/>
      <c r="EY21" s="11"/>
      <c r="EZ21" s="11"/>
      <c r="FA21" s="11"/>
      <c r="FB21" s="8">
        <v>-81.7</v>
      </c>
      <c r="FC21" s="8">
        <v>-73.900000000000006</v>
      </c>
      <c r="FD21" s="8">
        <v>-55.2</v>
      </c>
      <c r="FE21" s="11"/>
      <c r="FF21" s="11"/>
      <c r="FG21" s="11"/>
      <c r="FH21" s="11"/>
      <c r="FI21" s="11"/>
      <c r="FJ21" s="11"/>
      <c r="FK21" s="11"/>
      <c r="FL21" s="8">
        <v>-85.3</v>
      </c>
      <c r="FM21" s="8">
        <v>-81.900000000000006</v>
      </c>
      <c r="FN21" s="8">
        <v>-39</v>
      </c>
      <c r="FO21" s="3"/>
      <c r="FP21" s="3"/>
      <c r="FQ21" s="8">
        <v>71.900000000000006</v>
      </c>
      <c r="FR21" s="12" t="s">
        <v>338</v>
      </c>
    </row>
    <row r="22" spans="1:174" x14ac:dyDescent="0.15">
      <c r="A22" s="4" t="s">
        <v>339</v>
      </c>
      <c r="B22" s="4" t="s">
        <v>340</v>
      </c>
      <c r="C22" s="3" t="s">
        <v>206</v>
      </c>
      <c r="D22" s="3" t="s">
        <v>207</v>
      </c>
      <c r="E22" s="3" t="s">
        <v>208</v>
      </c>
      <c r="F22" s="8">
        <v>4502.8</v>
      </c>
      <c r="G22" s="9">
        <v>82.46</v>
      </c>
      <c r="H22" s="10">
        <v>0.10199999999999999</v>
      </c>
      <c r="I22" s="10">
        <v>0.14199999999999999</v>
      </c>
      <c r="J22" s="10">
        <v>0.16900000000000001</v>
      </c>
      <c r="K22" s="9">
        <v>1.17</v>
      </c>
      <c r="L22" s="9">
        <v>1.45</v>
      </c>
      <c r="M22" s="9">
        <v>1.42</v>
      </c>
      <c r="N22" s="8">
        <v>124.3</v>
      </c>
      <c r="O22" s="9">
        <v>1.17</v>
      </c>
      <c r="P22" s="11"/>
      <c r="Q22" s="8">
        <v>25.2</v>
      </c>
      <c r="R22" s="11"/>
      <c r="S22" s="10">
        <v>-0.71</v>
      </c>
      <c r="T22" s="11"/>
      <c r="U22" s="11"/>
      <c r="V22" s="11"/>
      <c r="W22" s="8">
        <v>45.6</v>
      </c>
      <c r="X22" s="11"/>
      <c r="Y22" s="11"/>
      <c r="Z22" s="11"/>
      <c r="AA22" s="8">
        <v>40.700000000000003</v>
      </c>
      <c r="AB22" s="11"/>
      <c r="AC22" s="11"/>
      <c r="AD22" s="11"/>
      <c r="AE22" s="8">
        <v>44.6</v>
      </c>
      <c r="AF22" s="11"/>
      <c r="AG22" s="11"/>
      <c r="AH22" s="11"/>
      <c r="AI22" s="9">
        <v>1.1299999999999999</v>
      </c>
      <c r="AJ22" s="10">
        <v>0.378</v>
      </c>
      <c r="AK22" s="3" t="s">
        <v>209</v>
      </c>
      <c r="AL22" s="12" t="s">
        <v>341</v>
      </c>
      <c r="AM22" s="3" t="s">
        <v>211</v>
      </c>
      <c r="AN22" s="13">
        <v>1998</v>
      </c>
      <c r="AO22" s="8">
        <v>4189.3999999999996</v>
      </c>
      <c r="AP22" s="8">
        <v>286.8</v>
      </c>
      <c r="AQ22" s="8">
        <v>-64.900000000000006</v>
      </c>
      <c r="AR22" s="8">
        <v>-77.400000000000006</v>
      </c>
      <c r="AS22" s="8">
        <v>-76.099999999999994</v>
      </c>
      <c r="AT22" s="8">
        <v>56.9</v>
      </c>
      <c r="AU22" s="8">
        <v>46.1</v>
      </c>
      <c r="AV22" s="8">
        <v>459</v>
      </c>
      <c r="AW22" s="14">
        <v>0</v>
      </c>
      <c r="AX22" s="8">
        <v>210.8</v>
      </c>
      <c r="AY22" s="8">
        <v>17.2</v>
      </c>
      <c r="AZ22" s="11"/>
      <c r="BA22" s="8">
        <v>104.3</v>
      </c>
      <c r="BB22" s="11"/>
      <c r="BC22" s="8">
        <v>230.7</v>
      </c>
      <c r="BD22" s="8">
        <v>217.5</v>
      </c>
      <c r="BE22" s="8">
        <v>226.8</v>
      </c>
      <c r="BF22" s="8">
        <v>225.4</v>
      </c>
      <c r="BG22" s="8">
        <v>218.6</v>
      </c>
      <c r="BH22" s="8">
        <v>215.5</v>
      </c>
      <c r="BI22" s="11"/>
      <c r="BJ22" s="8">
        <v>-77.400000000000006</v>
      </c>
      <c r="BK22" s="11"/>
      <c r="BL22" s="9">
        <v>1.22</v>
      </c>
      <c r="BM22" s="11"/>
      <c r="BN22" s="8">
        <v>-76.099999999999994</v>
      </c>
      <c r="BO22" s="11"/>
      <c r="BP22" s="11"/>
      <c r="BQ22" s="10">
        <v>-0.61699999999999999</v>
      </c>
      <c r="BR22" s="10">
        <v>-0.61699999999999999</v>
      </c>
      <c r="BS22" s="10">
        <v>-0.38600000000000001</v>
      </c>
      <c r="BT22" s="10">
        <v>-0.61699999999999999</v>
      </c>
      <c r="BU22" s="10">
        <v>-0.61699999999999999</v>
      </c>
      <c r="BV22" s="11"/>
      <c r="BW22" s="8">
        <v>39.200000000000003</v>
      </c>
      <c r="BX22" s="8">
        <v>43.5</v>
      </c>
      <c r="BY22" s="11"/>
      <c r="BZ22" s="8">
        <v>92.3</v>
      </c>
      <c r="CA22" s="8">
        <v>46.2</v>
      </c>
      <c r="CB22" s="11"/>
      <c r="CC22" s="8">
        <v>17.2</v>
      </c>
      <c r="CD22" s="11"/>
      <c r="CE22" s="9">
        <v>3.45</v>
      </c>
      <c r="CF22" s="11"/>
      <c r="CG22" s="11"/>
      <c r="CH22" s="11"/>
      <c r="CI22" s="11"/>
      <c r="CJ22" s="9">
        <v>6.5</v>
      </c>
      <c r="CK22" s="9">
        <v>3.46</v>
      </c>
      <c r="CL22" s="10">
        <v>0.753</v>
      </c>
      <c r="CM22" s="9">
        <v>3.01</v>
      </c>
      <c r="CN22" s="9">
        <v>5.35</v>
      </c>
      <c r="CO22" s="9">
        <v>5.18</v>
      </c>
      <c r="CP22" s="9">
        <v>5.0199999999999996</v>
      </c>
      <c r="CQ22" s="9">
        <v>4.8899999999999997</v>
      </c>
      <c r="CR22" s="11"/>
      <c r="CS22" s="11"/>
      <c r="CT22" s="11"/>
      <c r="CU22" s="8">
        <v>16.2</v>
      </c>
      <c r="CV22" s="11"/>
      <c r="CW22" s="11"/>
      <c r="CX22" s="8">
        <v>53.8</v>
      </c>
      <c r="CY22" s="11"/>
      <c r="CZ22" s="11"/>
      <c r="DA22" s="8">
        <v>18.399999999999999</v>
      </c>
      <c r="DB22" s="8">
        <v>-16.399999999999999</v>
      </c>
      <c r="DC22" s="9">
        <v>-9.74</v>
      </c>
      <c r="DD22" s="11"/>
      <c r="DE22" s="8">
        <v>657</v>
      </c>
      <c r="DF22" s="8">
        <v>210.8</v>
      </c>
      <c r="DG22" s="9">
        <v>36.22</v>
      </c>
      <c r="DH22" s="9">
        <v>3.6</v>
      </c>
      <c r="DI22" s="3" t="s">
        <v>212</v>
      </c>
      <c r="DJ22" s="8">
        <v>286.8</v>
      </c>
      <c r="DK22" s="8">
        <v>-64.900000000000006</v>
      </c>
      <c r="DL22" s="8">
        <v>-76.099999999999994</v>
      </c>
      <c r="DM22" s="8">
        <v>322.3</v>
      </c>
      <c r="DN22" s="8">
        <v>-69.7</v>
      </c>
      <c r="DO22" s="9">
        <v>11.11</v>
      </c>
      <c r="DP22" s="4" t="s">
        <v>342</v>
      </c>
      <c r="DQ22" s="8">
        <v>19.7</v>
      </c>
      <c r="DR22" s="3" t="s">
        <v>343</v>
      </c>
      <c r="DS22" s="11"/>
      <c r="DT22" s="9">
        <v>47.67</v>
      </c>
      <c r="DU22" s="8">
        <v>30.1</v>
      </c>
      <c r="DV22" s="8">
        <v>27</v>
      </c>
      <c r="DW22" s="14">
        <v>0</v>
      </c>
      <c r="DX22" s="11"/>
      <c r="DY22" s="8">
        <v>64.099999999999994</v>
      </c>
      <c r="DZ22" s="11"/>
      <c r="EA22" s="11"/>
      <c r="EB22" s="8">
        <v>230.2</v>
      </c>
      <c r="EC22" s="8">
        <v>30</v>
      </c>
      <c r="ED22" s="8">
        <v>74.599999999999994</v>
      </c>
      <c r="EE22" s="11"/>
      <c r="EF22" s="11"/>
      <c r="EG22" s="11"/>
      <c r="EH22" s="8">
        <v>20</v>
      </c>
      <c r="EI22" s="8">
        <v>657</v>
      </c>
      <c r="EJ22" s="8">
        <v>408</v>
      </c>
      <c r="EK22" s="8">
        <v>437.3</v>
      </c>
      <c r="EL22" s="8">
        <v>13.4</v>
      </c>
      <c r="EM22" s="8">
        <v>44</v>
      </c>
      <c r="EN22" s="8">
        <v>41.8</v>
      </c>
      <c r="EO22" s="9">
        <v>3.6</v>
      </c>
      <c r="EP22" s="8">
        <v>10.7</v>
      </c>
      <c r="EQ22" s="9">
        <v>22.04</v>
      </c>
      <c r="ER22" s="11">
        <v>3</v>
      </c>
      <c r="ES22" s="11"/>
      <c r="ET22" s="12"/>
      <c r="EU22" s="8">
        <v>-37.700000000000003</v>
      </c>
      <c r="EV22" s="8">
        <v>-32.1</v>
      </c>
      <c r="EW22" s="8">
        <v>-40.200000000000003</v>
      </c>
      <c r="EX22" s="8">
        <v>-55.6</v>
      </c>
      <c r="EY22" s="8">
        <v>-91.8</v>
      </c>
      <c r="EZ22" s="8">
        <v>-84.9</v>
      </c>
      <c r="FA22" s="8">
        <v>-68.2</v>
      </c>
      <c r="FB22" s="8">
        <v>-144.4</v>
      </c>
      <c r="FC22" s="8">
        <v>-57.3</v>
      </c>
      <c r="FD22" s="8">
        <v>-62.9</v>
      </c>
      <c r="FE22" s="8">
        <v>-35.4</v>
      </c>
      <c r="FF22" s="8">
        <v>-29.4</v>
      </c>
      <c r="FG22" s="8">
        <v>-36</v>
      </c>
      <c r="FH22" s="8">
        <v>-48.9</v>
      </c>
      <c r="FI22" s="8">
        <v>-85.5</v>
      </c>
      <c r="FJ22" s="8">
        <v>-81.7</v>
      </c>
      <c r="FK22" s="8">
        <v>-66.3</v>
      </c>
      <c r="FL22" s="8">
        <v>-152</v>
      </c>
      <c r="FM22" s="8">
        <v>-53.8</v>
      </c>
      <c r="FN22" s="8">
        <v>-62.5</v>
      </c>
      <c r="FO22" s="3"/>
      <c r="FP22" s="3"/>
      <c r="FQ22" s="8">
        <v>286.8</v>
      </c>
      <c r="FR22" s="12" t="s">
        <v>344</v>
      </c>
    </row>
    <row r="23" spans="1:174" x14ac:dyDescent="0.15">
      <c r="A23" s="4" t="s">
        <v>345</v>
      </c>
      <c r="B23" s="4" t="s">
        <v>346</v>
      </c>
      <c r="C23" s="3" t="s">
        <v>206</v>
      </c>
      <c r="D23" s="3" t="s">
        <v>207</v>
      </c>
      <c r="E23" s="3" t="s">
        <v>208</v>
      </c>
      <c r="F23" s="8">
        <v>3869.8</v>
      </c>
      <c r="G23" s="9">
        <v>103.24</v>
      </c>
      <c r="H23" s="10">
        <v>0.14699999999999999</v>
      </c>
      <c r="I23" s="10">
        <v>0.14099999999999999</v>
      </c>
      <c r="J23" s="10">
        <v>0.11899999999999999</v>
      </c>
      <c r="K23" s="9">
        <v>1.08</v>
      </c>
      <c r="L23" s="9">
        <v>1.03</v>
      </c>
      <c r="M23" s="9">
        <v>1</v>
      </c>
      <c r="N23" s="8">
        <v>71.5</v>
      </c>
      <c r="O23" s="10">
        <v>0.58499999999999996</v>
      </c>
      <c r="P23" s="8">
        <v>75.7</v>
      </c>
      <c r="Q23" s="8">
        <v>27.7</v>
      </c>
      <c r="R23" s="11"/>
      <c r="S23" s="10">
        <v>0.23</v>
      </c>
      <c r="T23" s="11"/>
      <c r="U23" s="11"/>
      <c r="V23" s="11"/>
      <c r="W23" s="8">
        <v>24.4</v>
      </c>
      <c r="X23" s="11"/>
      <c r="Y23" s="11"/>
      <c r="Z23" s="11"/>
      <c r="AA23" s="8">
        <v>22.5</v>
      </c>
      <c r="AB23" s="11"/>
      <c r="AC23" s="11"/>
      <c r="AD23" s="8">
        <v>-22</v>
      </c>
      <c r="AE23" s="8">
        <v>19.2</v>
      </c>
      <c r="AF23" s="11"/>
      <c r="AG23" s="11"/>
      <c r="AH23" s="11"/>
      <c r="AI23" s="9">
        <v>1.36</v>
      </c>
      <c r="AJ23" s="10">
        <v>7.0000000000000007E-2</v>
      </c>
      <c r="AK23" s="3" t="s">
        <v>209</v>
      </c>
      <c r="AL23" s="12" t="s">
        <v>347</v>
      </c>
      <c r="AM23" s="3" t="s">
        <v>211</v>
      </c>
      <c r="AN23" s="13">
        <v>1996</v>
      </c>
      <c r="AO23" s="8">
        <v>3854.6</v>
      </c>
      <c r="AP23" s="8">
        <v>470.1</v>
      </c>
      <c r="AQ23" s="8">
        <v>12.4</v>
      </c>
      <c r="AR23" s="8">
        <v>-14</v>
      </c>
      <c r="AS23" s="8">
        <v>-50.1</v>
      </c>
      <c r="AT23" s="8">
        <v>96.7</v>
      </c>
      <c r="AU23" s="8">
        <v>115.8</v>
      </c>
      <c r="AV23" s="8">
        <v>793.6</v>
      </c>
      <c r="AW23" s="8">
        <v>278.2</v>
      </c>
      <c r="AX23" s="8">
        <v>354.2</v>
      </c>
      <c r="AY23" s="8">
        <v>47</v>
      </c>
      <c r="AZ23" s="11"/>
      <c r="BA23" s="8">
        <v>152.9</v>
      </c>
      <c r="BB23" s="11"/>
      <c r="BC23" s="8">
        <v>96.9</v>
      </c>
      <c r="BD23" s="8">
        <v>94.6</v>
      </c>
      <c r="BE23" s="8">
        <v>89.6</v>
      </c>
      <c r="BF23" s="8">
        <v>84.2</v>
      </c>
      <c r="BG23" s="8">
        <v>80.2</v>
      </c>
      <c r="BH23" s="8">
        <v>72.2</v>
      </c>
      <c r="BI23" s="11"/>
      <c r="BJ23" s="8">
        <v>-14</v>
      </c>
      <c r="BK23" s="8">
        <v>-12.6</v>
      </c>
      <c r="BL23" s="9">
        <v>1.1200000000000001</v>
      </c>
      <c r="BM23" s="11"/>
      <c r="BN23" s="8">
        <v>-47.6</v>
      </c>
      <c r="BO23" s="9">
        <v>2.56</v>
      </c>
      <c r="BP23" s="11"/>
      <c r="BQ23" s="10">
        <v>-0.71599999999999997</v>
      </c>
      <c r="BR23" s="10">
        <v>-0.71599999999999997</v>
      </c>
      <c r="BS23" s="10">
        <v>-0.246</v>
      </c>
      <c r="BT23" s="10">
        <v>-0.72</v>
      </c>
      <c r="BU23" s="10">
        <v>-0.72</v>
      </c>
      <c r="BV23" s="11"/>
      <c r="BW23" s="8">
        <v>68.8</v>
      </c>
      <c r="BX23" s="8">
        <v>132.6</v>
      </c>
      <c r="BY23" s="9">
        <v>5.79</v>
      </c>
      <c r="BZ23" s="8">
        <v>213.6</v>
      </c>
      <c r="CA23" s="8">
        <v>97.8</v>
      </c>
      <c r="CB23" s="8">
        <v>39.700000000000003</v>
      </c>
      <c r="CC23" s="8">
        <v>50.4</v>
      </c>
      <c r="CD23" s="11"/>
      <c r="CE23" s="8">
        <v>33.700000000000003</v>
      </c>
      <c r="CF23" s="8">
        <v>278.2</v>
      </c>
      <c r="CG23" s="11"/>
      <c r="CH23" s="11"/>
      <c r="CI23" s="8">
        <v>26.4</v>
      </c>
      <c r="CJ23" s="8">
        <v>17.2</v>
      </c>
      <c r="CK23" s="8">
        <v>24.3</v>
      </c>
      <c r="CL23" s="9">
        <v>9.85</v>
      </c>
      <c r="CM23" s="9">
        <v>9.85</v>
      </c>
      <c r="CN23" s="8">
        <v>11.8</v>
      </c>
      <c r="CO23" s="8">
        <v>11.8</v>
      </c>
      <c r="CP23" s="8">
        <v>11.4</v>
      </c>
      <c r="CQ23" s="8">
        <v>14.3</v>
      </c>
      <c r="CR23" s="11"/>
      <c r="CS23" s="11"/>
      <c r="CT23" s="11"/>
      <c r="CU23" s="8">
        <v>38.6</v>
      </c>
      <c r="CV23" s="10">
        <v>-0.18</v>
      </c>
      <c r="CW23" s="8">
        <v>335.8</v>
      </c>
      <c r="CX23" s="8">
        <v>-260.7</v>
      </c>
      <c r="CY23" s="11"/>
      <c r="CZ23" s="8">
        <v>-18</v>
      </c>
      <c r="DA23" s="9">
        <v>3.44</v>
      </c>
      <c r="DB23" s="8">
        <v>-29.3</v>
      </c>
      <c r="DC23" s="8">
        <v>-16.600000000000001</v>
      </c>
      <c r="DD23" s="9">
        <v>5.21</v>
      </c>
      <c r="DE23" s="8">
        <v>1400</v>
      </c>
      <c r="DF23" s="8">
        <v>354.2</v>
      </c>
      <c r="DG23" s="9">
        <v>54.14</v>
      </c>
      <c r="DH23" s="8">
        <v>11.6</v>
      </c>
      <c r="DI23" s="3" t="s">
        <v>212</v>
      </c>
      <c r="DJ23" s="8">
        <v>470.1</v>
      </c>
      <c r="DK23" s="8">
        <v>12.4</v>
      </c>
      <c r="DL23" s="8">
        <v>-50.1</v>
      </c>
      <c r="DM23" s="8">
        <v>547.1</v>
      </c>
      <c r="DN23" s="8">
        <v>11.6</v>
      </c>
      <c r="DO23" s="9">
        <v>16.670000000000002</v>
      </c>
      <c r="DP23" s="4" t="s">
        <v>348</v>
      </c>
      <c r="DQ23" s="8">
        <v>17.3</v>
      </c>
      <c r="DR23" s="3" t="s">
        <v>251</v>
      </c>
      <c r="DS23" s="8">
        <v>98.4</v>
      </c>
      <c r="DT23" s="9">
        <v>60</v>
      </c>
      <c r="DU23" s="8">
        <v>36.9</v>
      </c>
      <c r="DV23" s="8">
        <v>240.9</v>
      </c>
      <c r="DW23" s="14">
        <v>0</v>
      </c>
      <c r="DX23" s="11"/>
      <c r="DY23" s="8">
        <v>66.099999999999994</v>
      </c>
      <c r="DZ23" s="8">
        <v>39.700000000000003</v>
      </c>
      <c r="EA23" s="11"/>
      <c r="EB23" s="8">
        <v>285.2</v>
      </c>
      <c r="EC23" s="8">
        <v>18.5</v>
      </c>
      <c r="ED23" s="8">
        <v>98.5</v>
      </c>
      <c r="EE23" s="11"/>
      <c r="EF23" s="8">
        <v>124</v>
      </c>
      <c r="EG23" s="10">
        <v>0.44900000000000001</v>
      </c>
      <c r="EH23" s="8">
        <v>54.1</v>
      </c>
      <c r="EI23" s="8">
        <v>1400</v>
      </c>
      <c r="EJ23" s="8">
        <v>519.1</v>
      </c>
      <c r="EK23" s="8">
        <v>244</v>
      </c>
      <c r="EL23" s="8">
        <v>52.6</v>
      </c>
      <c r="EM23" s="8">
        <v>27.3</v>
      </c>
      <c r="EN23" s="8">
        <v>15.6</v>
      </c>
      <c r="EO23" s="8">
        <v>11.6</v>
      </c>
      <c r="EP23" s="9">
        <v>5.58</v>
      </c>
      <c r="EQ23" s="9">
        <v>33.200000000000003</v>
      </c>
      <c r="ER23" s="11">
        <v>3</v>
      </c>
      <c r="ES23" s="8">
        <v>470.1</v>
      </c>
      <c r="ET23" s="12" t="s">
        <v>349</v>
      </c>
      <c r="EU23" s="8">
        <v>-14</v>
      </c>
      <c r="EV23" s="8">
        <v>-13.6</v>
      </c>
      <c r="EW23" s="8">
        <v>-30.8</v>
      </c>
      <c r="EX23" s="8">
        <v>-25.2</v>
      </c>
      <c r="EY23" s="8">
        <v>-25.1</v>
      </c>
      <c r="EZ23" s="8">
        <v>-22.9</v>
      </c>
      <c r="FA23" s="9">
        <v>-5.34</v>
      </c>
      <c r="FB23" s="9">
        <v>9.19</v>
      </c>
      <c r="FC23" s="9">
        <v>-4.82</v>
      </c>
      <c r="FD23" s="8">
        <v>-13.4</v>
      </c>
      <c r="FE23" s="8">
        <v>-13.8</v>
      </c>
      <c r="FF23" s="8">
        <v>-13.6</v>
      </c>
      <c r="FG23" s="8">
        <v>-26.7</v>
      </c>
      <c r="FH23" s="8">
        <v>-22.1</v>
      </c>
      <c r="FI23" s="8">
        <v>-22.4</v>
      </c>
      <c r="FJ23" s="8">
        <v>-22.5</v>
      </c>
      <c r="FK23" s="9">
        <v>-5.92</v>
      </c>
      <c r="FL23" s="9">
        <v>2.63</v>
      </c>
      <c r="FM23" s="8">
        <v>-20</v>
      </c>
      <c r="FN23" s="8">
        <v>-18</v>
      </c>
      <c r="FO23" s="3"/>
      <c r="FP23" s="3"/>
      <c r="FQ23" s="8">
        <v>470.1</v>
      </c>
      <c r="FR23" s="12" t="s">
        <v>350</v>
      </c>
    </row>
    <row r="24" spans="1:174" x14ac:dyDescent="0.15">
      <c r="A24" s="4" t="s">
        <v>351</v>
      </c>
      <c r="B24" s="4" t="s">
        <v>352</v>
      </c>
      <c r="C24" s="3" t="s">
        <v>206</v>
      </c>
      <c r="D24" s="3" t="s">
        <v>207</v>
      </c>
      <c r="E24" s="3" t="s">
        <v>208</v>
      </c>
      <c r="F24" s="8">
        <v>3725.9</v>
      </c>
      <c r="G24" s="9">
        <v>91.58</v>
      </c>
      <c r="H24" s="10">
        <v>0.04</v>
      </c>
      <c r="I24" s="10">
        <v>1.4E-2</v>
      </c>
      <c r="J24" s="11"/>
      <c r="K24" s="9">
        <v>-2.2599999999999998</v>
      </c>
      <c r="L24" s="9">
        <v>-1.1599999999999999</v>
      </c>
      <c r="M24" s="11"/>
      <c r="N24" s="8">
        <v>32.6</v>
      </c>
      <c r="O24" s="10">
        <v>0.57599999999999996</v>
      </c>
      <c r="P24" s="11"/>
      <c r="Q24" s="8">
        <v>-10.1</v>
      </c>
      <c r="R24" s="11"/>
      <c r="S24" s="9">
        <v>-2.7</v>
      </c>
      <c r="T24" s="11"/>
      <c r="U24" s="11"/>
      <c r="V24" s="11"/>
      <c r="W24" s="11"/>
      <c r="X24" s="11"/>
      <c r="Y24" s="11"/>
      <c r="Z24" s="11"/>
      <c r="AA24" s="11"/>
      <c r="AB24" s="11"/>
      <c r="AC24" s="11"/>
      <c r="AD24" s="11"/>
      <c r="AE24" s="8">
        <v>206.6</v>
      </c>
      <c r="AF24" s="11"/>
      <c r="AG24" s="11"/>
      <c r="AH24" s="11"/>
      <c r="AI24" s="9">
        <v>1.08</v>
      </c>
      <c r="AJ24" s="10">
        <v>0.77900000000000003</v>
      </c>
      <c r="AK24" s="3" t="s">
        <v>209</v>
      </c>
      <c r="AL24" s="12" t="s">
        <v>353</v>
      </c>
      <c r="AM24" s="3" t="s">
        <v>211</v>
      </c>
      <c r="AN24" s="13">
        <v>1992</v>
      </c>
      <c r="AO24" s="8">
        <v>3252.3</v>
      </c>
      <c r="AP24" s="8">
        <v>25.4</v>
      </c>
      <c r="AQ24" s="8">
        <v>-56.2</v>
      </c>
      <c r="AR24" s="8">
        <v>-60.4</v>
      </c>
      <c r="AS24" s="8">
        <v>-48.7</v>
      </c>
      <c r="AT24" s="8">
        <v>347.8</v>
      </c>
      <c r="AU24" s="8">
        <v>15.7</v>
      </c>
      <c r="AV24" s="8">
        <v>556.70000000000005</v>
      </c>
      <c r="AW24" s="14">
        <v>0</v>
      </c>
      <c r="AX24" s="8">
        <v>491.3</v>
      </c>
      <c r="AY24" s="9">
        <v>8.7100000000000009</v>
      </c>
      <c r="AZ24" s="11"/>
      <c r="BA24" s="8">
        <v>23.2</v>
      </c>
      <c r="BB24" s="11"/>
      <c r="BC24" s="8">
        <v>62.6</v>
      </c>
      <c r="BD24" s="8">
        <v>51.8</v>
      </c>
      <c r="BE24" s="8">
        <v>43.9</v>
      </c>
      <c r="BF24" s="8">
        <v>37.200000000000003</v>
      </c>
      <c r="BG24" s="8">
        <v>31</v>
      </c>
      <c r="BH24" s="8">
        <v>27.7</v>
      </c>
      <c r="BI24" s="11"/>
      <c r="BJ24" s="8">
        <v>-60.4</v>
      </c>
      <c r="BK24" s="11"/>
      <c r="BL24" s="10">
        <v>0.152</v>
      </c>
      <c r="BM24" s="11"/>
      <c r="BN24" s="8">
        <v>-60.5</v>
      </c>
      <c r="BO24" s="8">
        <v>-11.8</v>
      </c>
      <c r="BP24" s="11"/>
      <c r="BQ24" s="9">
        <v>-1.84</v>
      </c>
      <c r="BR24" s="9">
        <v>-1.84</v>
      </c>
      <c r="BS24" s="9">
        <v>-1.42</v>
      </c>
      <c r="BT24" s="9">
        <v>-1.84</v>
      </c>
      <c r="BU24" s="9">
        <v>-1.84</v>
      </c>
      <c r="BV24" s="11"/>
      <c r="BW24" s="11"/>
      <c r="BX24" s="11"/>
      <c r="BY24" s="9">
        <v>1.91</v>
      </c>
      <c r="BZ24" s="8">
        <v>19.100000000000001</v>
      </c>
      <c r="CA24" s="9">
        <v>3.4</v>
      </c>
      <c r="CB24" s="8">
        <v>13.1</v>
      </c>
      <c r="CC24" s="9">
        <v>2.95</v>
      </c>
      <c r="CD24" s="11"/>
      <c r="CE24" s="9">
        <v>1.92</v>
      </c>
      <c r="CF24" s="11"/>
      <c r="CG24" s="11"/>
      <c r="CH24" s="11"/>
      <c r="CI24" s="11"/>
      <c r="CJ24" s="8">
        <v>26</v>
      </c>
      <c r="CK24" s="8">
        <v>11.3</v>
      </c>
      <c r="CL24" s="9">
        <v>3.56</v>
      </c>
      <c r="CM24" s="9">
        <v>3.46</v>
      </c>
      <c r="CN24" s="9">
        <v>3.36</v>
      </c>
      <c r="CO24" s="9">
        <v>3.49</v>
      </c>
      <c r="CP24" s="9">
        <v>3.65</v>
      </c>
      <c r="CQ24" s="9">
        <v>-7.38</v>
      </c>
      <c r="CR24" s="11"/>
      <c r="CS24" s="11"/>
      <c r="CT24" s="11"/>
      <c r="CU24" s="8">
        <v>358.5</v>
      </c>
      <c r="CV24" s="11"/>
      <c r="CW24" s="11"/>
      <c r="CX24" s="8">
        <v>-143.80000000000001</v>
      </c>
      <c r="CY24" s="11"/>
      <c r="CZ24" s="9">
        <v>-4.67</v>
      </c>
      <c r="DA24" s="9">
        <v>-2.25</v>
      </c>
      <c r="DB24" s="11"/>
      <c r="DC24" s="11"/>
      <c r="DD24" s="11"/>
      <c r="DE24" s="8">
        <v>143</v>
      </c>
      <c r="DF24" s="8">
        <v>491.3</v>
      </c>
      <c r="DG24" s="9">
        <v>114.41</v>
      </c>
      <c r="DH24" s="9">
        <v>5.29</v>
      </c>
      <c r="DI24" s="3" t="s">
        <v>212</v>
      </c>
      <c r="DJ24" s="8">
        <v>25.4</v>
      </c>
      <c r="DK24" s="8">
        <v>-56.2</v>
      </c>
      <c r="DL24" s="8">
        <v>-48.7</v>
      </c>
      <c r="DM24" s="8">
        <v>24.6</v>
      </c>
      <c r="DN24" s="11"/>
      <c r="DO24" s="9">
        <v>6.67</v>
      </c>
      <c r="DP24" s="4" t="s">
        <v>354</v>
      </c>
      <c r="DQ24" s="8">
        <v>-37.4</v>
      </c>
      <c r="DR24" s="3" t="s">
        <v>258</v>
      </c>
      <c r="DS24" s="11"/>
      <c r="DT24" s="9">
        <v>128.88</v>
      </c>
      <c r="DU24" s="8">
        <v>17.399999999999999</v>
      </c>
      <c r="DV24" s="8">
        <v>-37.200000000000003</v>
      </c>
      <c r="DW24" s="14">
        <v>0</v>
      </c>
      <c r="DX24" s="11"/>
      <c r="DY24" s="8">
        <v>206.3</v>
      </c>
      <c r="DZ24" s="11"/>
      <c r="EA24" s="11"/>
      <c r="EB24" s="8">
        <v>151.69999999999999</v>
      </c>
      <c r="EC24" s="8">
        <v>43.7</v>
      </c>
      <c r="ED24" s="8">
        <v>92</v>
      </c>
      <c r="EE24" s="11"/>
      <c r="EF24" s="11"/>
      <c r="EG24" s="11"/>
      <c r="EH24" s="8">
        <v>13.1</v>
      </c>
      <c r="EI24" s="8">
        <v>143</v>
      </c>
      <c r="EJ24" s="8">
        <v>480</v>
      </c>
      <c r="EK24" s="8">
        <v>212</v>
      </c>
      <c r="EL24" s="9">
        <v>4.3600000000000003</v>
      </c>
      <c r="EM24" s="9">
        <v>4.16</v>
      </c>
      <c r="EN24" s="8">
        <v>26.4</v>
      </c>
      <c r="EO24" s="9">
        <v>5.29</v>
      </c>
      <c r="EP24" s="9">
        <v>3.65</v>
      </c>
      <c r="EQ24" s="9">
        <v>12.3</v>
      </c>
      <c r="ER24" s="11">
        <v>3</v>
      </c>
      <c r="ES24" s="8">
        <v>25.4</v>
      </c>
      <c r="ET24" s="12" t="s">
        <v>355</v>
      </c>
      <c r="EU24" s="11"/>
      <c r="EV24" s="11"/>
      <c r="EW24" s="11"/>
      <c r="EX24" s="11"/>
      <c r="EY24" s="11"/>
      <c r="EZ24" s="11"/>
      <c r="FA24" s="11"/>
      <c r="FB24" s="8">
        <v>-15.1</v>
      </c>
      <c r="FC24" s="8">
        <v>-23.7</v>
      </c>
      <c r="FD24" s="8">
        <v>-24.9</v>
      </c>
      <c r="FE24" s="11"/>
      <c r="FF24" s="11"/>
      <c r="FG24" s="11"/>
      <c r="FH24" s="11"/>
      <c r="FI24" s="11"/>
      <c r="FJ24" s="11"/>
      <c r="FK24" s="11"/>
      <c r="FL24" s="8">
        <v>-15.6</v>
      </c>
      <c r="FM24" s="8">
        <v>-23.7</v>
      </c>
      <c r="FN24" s="8">
        <v>-25.3</v>
      </c>
      <c r="FO24" s="3"/>
      <c r="FP24" s="3"/>
      <c r="FQ24" s="8">
        <v>25.4</v>
      </c>
      <c r="FR24" s="12" t="s">
        <v>356</v>
      </c>
    </row>
    <row r="25" spans="1:174" x14ac:dyDescent="0.15">
      <c r="A25" s="4" t="s">
        <v>357</v>
      </c>
      <c r="B25" s="4" t="s">
        <v>358</v>
      </c>
      <c r="C25" s="3" t="s">
        <v>206</v>
      </c>
      <c r="D25" s="3" t="s">
        <v>207</v>
      </c>
      <c r="E25" s="3" t="s">
        <v>208</v>
      </c>
      <c r="F25" s="8">
        <v>3647.4</v>
      </c>
      <c r="G25" s="9">
        <v>69.92</v>
      </c>
      <c r="H25" s="10">
        <v>1.4999999999999999E-2</v>
      </c>
      <c r="I25" s="10">
        <v>1E-3</v>
      </c>
      <c r="J25" s="10">
        <v>1E-3</v>
      </c>
      <c r="K25" s="10">
        <v>-0.53300000000000003</v>
      </c>
      <c r="L25" s="10">
        <v>-0.13600000000000001</v>
      </c>
      <c r="M25" s="10">
        <v>0.22800000000000001</v>
      </c>
      <c r="N25" s="8">
        <v>37</v>
      </c>
      <c r="O25" s="10">
        <v>0.28599999999999998</v>
      </c>
      <c r="P25" s="11"/>
      <c r="Q25" s="11"/>
      <c r="R25" s="11"/>
      <c r="S25" s="9">
        <v>-7.49</v>
      </c>
      <c r="T25" s="11"/>
      <c r="U25" s="11"/>
      <c r="V25" s="11"/>
      <c r="W25" s="11"/>
      <c r="X25" s="11"/>
      <c r="Y25" s="11"/>
      <c r="Z25" s="11"/>
      <c r="AA25" s="8">
        <v>109.2</v>
      </c>
      <c r="AB25" s="11"/>
      <c r="AC25" s="11"/>
      <c r="AD25" s="11"/>
      <c r="AE25" s="8">
        <v>45.7</v>
      </c>
      <c r="AF25" s="11"/>
      <c r="AG25" s="11"/>
      <c r="AH25" s="11"/>
      <c r="AI25" s="9">
        <v>2.2400000000000002</v>
      </c>
      <c r="AJ25" s="10">
        <v>3.0000000000000001E-3</v>
      </c>
      <c r="AK25" s="3" t="s">
        <v>209</v>
      </c>
      <c r="AL25" s="12" t="s">
        <v>359</v>
      </c>
      <c r="AM25" s="3" t="s">
        <v>211</v>
      </c>
      <c r="AN25" s="13">
        <v>1996</v>
      </c>
      <c r="AO25" s="8">
        <v>3200.5</v>
      </c>
      <c r="AP25" s="9">
        <v>6.49</v>
      </c>
      <c r="AQ25" s="8">
        <v>-186.1</v>
      </c>
      <c r="AR25" s="8">
        <v>-192.1</v>
      </c>
      <c r="AS25" s="8">
        <v>-192.6</v>
      </c>
      <c r="AT25" s="8">
        <v>82.7</v>
      </c>
      <c r="AU25" s="8">
        <v>31.6</v>
      </c>
      <c r="AV25" s="8">
        <v>504.2</v>
      </c>
      <c r="AW25" s="14">
        <v>0</v>
      </c>
      <c r="AX25" s="8">
        <v>473.2</v>
      </c>
      <c r="AY25" s="8">
        <v>16.8</v>
      </c>
      <c r="AZ25" s="11"/>
      <c r="BA25" s="8">
        <v>54.5</v>
      </c>
      <c r="BB25" s="11"/>
      <c r="BC25" s="8">
        <v>144.1</v>
      </c>
      <c r="BD25" s="8">
        <v>128.80000000000001</v>
      </c>
      <c r="BE25" s="8">
        <v>116.8</v>
      </c>
      <c r="BF25" s="8">
        <v>93.4</v>
      </c>
      <c r="BG25" s="8">
        <v>79.2</v>
      </c>
      <c r="BH25" s="8">
        <v>67.5</v>
      </c>
      <c r="BI25" s="9">
        <v>1.49</v>
      </c>
      <c r="BJ25" s="8">
        <v>-192.1</v>
      </c>
      <c r="BK25" s="10">
        <v>-0.2</v>
      </c>
      <c r="BL25" s="10">
        <v>0.46300000000000002</v>
      </c>
      <c r="BM25" s="11"/>
      <c r="BN25" s="8">
        <v>-192.1</v>
      </c>
      <c r="BO25" s="10">
        <v>0.54</v>
      </c>
      <c r="BP25" s="11"/>
      <c r="BQ25" s="9">
        <v>-5.89</v>
      </c>
      <c r="BR25" s="9">
        <v>-5.89</v>
      </c>
      <c r="BS25" s="9">
        <v>-3.67</v>
      </c>
      <c r="BT25" s="9">
        <v>-5.89</v>
      </c>
      <c r="BU25" s="9">
        <v>-5.89</v>
      </c>
      <c r="BV25" s="11"/>
      <c r="BW25" s="10">
        <v>0.98599999999999999</v>
      </c>
      <c r="BX25" s="11"/>
      <c r="BY25" s="9">
        <v>3.6</v>
      </c>
      <c r="BZ25" s="8">
        <v>40.9</v>
      </c>
      <c r="CA25" s="9">
        <v>9.2899999999999991</v>
      </c>
      <c r="CB25" s="9">
        <v>8.5399999999999991</v>
      </c>
      <c r="CC25" s="9">
        <v>2.63</v>
      </c>
      <c r="CD25" s="11"/>
      <c r="CE25" s="10">
        <v>0.90800000000000003</v>
      </c>
      <c r="CF25" s="11"/>
      <c r="CG25" s="11"/>
      <c r="CH25" s="11"/>
      <c r="CI25" s="11"/>
      <c r="CJ25" s="8">
        <v>-51.5</v>
      </c>
      <c r="CK25" s="10">
        <v>4.9000000000000002E-2</v>
      </c>
      <c r="CL25" s="9">
        <v>2.19</v>
      </c>
      <c r="CM25" s="9">
        <v>2.19</v>
      </c>
      <c r="CN25" s="9">
        <v>2.19</v>
      </c>
      <c r="CO25" s="9">
        <v>2.2200000000000002</v>
      </c>
      <c r="CP25" s="9">
        <v>2.16</v>
      </c>
      <c r="CQ25" s="9">
        <v>-8.39</v>
      </c>
      <c r="CR25" s="11"/>
      <c r="CS25" s="11"/>
      <c r="CT25" s="11"/>
      <c r="CU25" s="8">
        <v>215.5</v>
      </c>
      <c r="CV25" s="10">
        <v>-0.17299999999999999</v>
      </c>
      <c r="CW25" s="11"/>
      <c r="CX25" s="8">
        <v>-27.9</v>
      </c>
      <c r="CY25" s="11"/>
      <c r="CZ25" s="11"/>
      <c r="DA25" s="10">
        <v>3.2000000000000001E-2</v>
      </c>
      <c r="DB25" s="11"/>
      <c r="DC25" s="10">
        <v>0.38700000000000001</v>
      </c>
      <c r="DD25" s="11"/>
      <c r="DE25" s="8">
        <v>282</v>
      </c>
      <c r="DF25" s="8">
        <v>473.2</v>
      </c>
      <c r="DG25" s="9">
        <v>98.69</v>
      </c>
      <c r="DH25" s="9">
        <v>2.1</v>
      </c>
      <c r="DI25" s="3" t="s">
        <v>212</v>
      </c>
      <c r="DJ25" s="9">
        <v>6.49</v>
      </c>
      <c r="DK25" s="8">
        <v>-186.1</v>
      </c>
      <c r="DL25" s="8">
        <v>-192.6</v>
      </c>
      <c r="DM25" s="9">
        <v>7.97</v>
      </c>
      <c r="DN25" s="8">
        <v>-270.60000000000002</v>
      </c>
      <c r="DO25" s="9">
        <v>11.11</v>
      </c>
      <c r="DP25" s="4" t="s">
        <v>360</v>
      </c>
      <c r="DQ25" s="8">
        <v>185.8</v>
      </c>
      <c r="DR25" s="3" t="s">
        <v>237</v>
      </c>
      <c r="DS25" s="11"/>
      <c r="DT25" s="9">
        <v>122.88</v>
      </c>
      <c r="DU25" s="8">
        <v>60.2</v>
      </c>
      <c r="DV25" s="8">
        <v>-136.1</v>
      </c>
      <c r="DW25" s="14">
        <v>0</v>
      </c>
      <c r="DX25" s="11"/>
      <c r="DY25" s="8">
        <v>62.1</v>
      </c>
      <c r="DZ25" s="9">
        <v>8.5399999999999991</v>
      </c>
      <c r="EA25" s="11"/>
      <c r="EB25" s="8">
        <v>430.2</v>
      </c>
      <c r="EC25" s="8">
        <v>62</v>
      </c>
      <c r="ED25" s="8">
        <v>65.599999999999994</v>
      </c>
      <c r="EE25" s="11"/>
      <c r="EF25" s="11"/>
      <c r="EG25" s="11"/>
      <c r="EH25" s="9">
        <v>7.57</v>
      </c>
      <c r="EI25" s="8">
        <v>282</v>
      </c>
      <c r="EJ25" s="8">
        <v>457.8</v>
      </c>
      <c r="EK25" s="8">
        <v>416.7</v>
      </c>
      <c r="EL25" s="9">
        <v>2.4300000000000002</v>
      </c>
      <c r="EM25" s="8">
        <v>11.1</v>
      </c>
      <c r="EN25" s="10">
        <v>0.372</v>
      </c>
      <c r="EO25" s="9">
        <v>2.1</v>
      </c>
      <c r="EP25" s="9">
        <v>3.26</v>
      </c>
      <c r="EQ25" s="9">
        <v>53.62</v>
      </c>
      <c r="ER25" s="11">
        <v>1</v>
      </c>
      <c r="ES25" s="11"/>
      <c r="ET25" s="12"/>
      <c r="EU25" s="11"/>
      <c r="EV25" s="11"/>
      <c r="EW25" s="11"/>
      <c r="EX25" s="11"/>
      <c r="EY25" s="11"/>
      <c r="EZ25" s="8">
        <v>-10.3</v>
      </c>
      <c r="FA25" s="8">
        <v>-13.1</v>
      </c>
      <c r="FB25" s="8">
        <v>-23.9</v>
      </c>
      <c r="FC25" s="8">
        <v>-43</v>
      </c>
      <c r="FD25" s="8">
        <v>-95.9</v>
      </c>
      <c r="FE25" s="11"/>
      <c r="FF25" s="11"/>
      <c r="FG25" s="11"/>
      <c r="FH25" s="11"/>
      <c r="FI25" s="11"/>
      <c r="FJ25" s="8">
        <v>-11.4</v>
      </c>
      <c r="FK25" s="8">
        <v>-10.8</v>
      </c>
      <c r="FL25" s="8">
        <v>-25.3</v>
      </c>
      <c r="FM25" s="8">
        <v>-42.9</v>
      </c>
      <c r="FN25" s="8">
        <v>-95.5</v>
      </c>
      <c r="FO25" s="3"/>
      <c r="FP25" s="3"/>
      <c r="FQ25" s="9">
        <v>6.49</v>
      </c>
      <c r="FR25" s="12" t="s">
        <v>361</v>
      </c>
    </row>
    <row r="26" spans="1:174" x14ac:dyDescent="0.15">
      <c r="A26" s="4" t="s">
        <v>362</v>
      </c>
      <c r="B26" s="4" t="s">
        <v>363</v>
      </c>
      <c r="C26" s="3" t="s">
        <v>206</v>
      </c>
      <c r="D26" s="3" t="s">
        <v>207</v>
      </c>
      <c r="E26" s="3" t="s">
        <v>208</v>
      </c>
      <c r="F26" s="8">
        <v>3595.3</v>
      </c>
      <c r="G26" s="9">
        <v>62.19</v>
      </c>
      <c r="H26" s="10">
        <v>1E-3</v>
      </c>
      <c r="I26" s="10">
        <v>1.4999999999999999E-2</v>
      </c>
      <c r="J26" s="11"/>
      <c r="K26" s="10">
        <v>0.22600000000000001</v>
      </c>
      <c r="L26" s="10">
        <v>0.98199999999999998</v>
      </c>
      <c r="M26" s="11"/>
      <c r="N26" s="8">
        <v>37.200000000000003</v>
      </c>
      <c r="O26" s="10">
        <v>0.625</v>
      </c>
      <c r="P26" s="11"/>
      <c r="Q26" s="11"/>
      <c r="R26" s="11"/>
      <c r="S26" s="9">
        <v>-2.89</v>
      </c>
      <c r="T26" s="11"/>
      <c r="U26" s="11"/>
      <c r="V26" s="11"/>
      <c r="W26" s="11"/>
      <c r="X26" s="11"/>
      <c r="Y26" s="11"/>
      <c r="Z26" s="11"/>
      <c r="AA26" s="11"/>
      <c r="AB26" s="11"/>
      <c r="AC26" s="11"/>
      <c r="AD26" s="11"/>
      <c r="AE26" s="8">
        <v>44.1</v>
      </c>
      <c r="AF26" s="11"/>
      <c r="AG26" s="11"/>
      <c r="AH26" s="9">
        <v>14.09</v>
      </c>
      <c r="AI26" s="9">
        <v>4.7300000000000004</v>
      </c>
      <c r="AJ26" s="10">
        <v>0.92500000000000004</v>
      </c>
      <c r="AK26" s="3" t="s">
        <v>209</v>
      </c>
      <c r="AL26" s="12" t="s">
        <v>364</v>
      </c>
      <c r="AM26" s="3" t="s">
        <v>211</v>
      </c>
      <c r="AN26" s="13">
        <v>2007</v>
      </c>
      <c r="AO26" s="8">
        <v>3253.2</v>
      </c>
      <c r="AP26" s="8">
        <v>65.400000000000006</v>
      </c>
      <c r="AQ26" s="8">
        <v>-52.8</v>
      </c>
      <c r="AR26" s="8">
        <v>-54.1</v>
      </c>
      <c r="AS26" s="8">
        <v>-53.5</v>
      </c>
      <c r="AT26" s="8">
        <v>14</v>
      </c>
      <c r="AU26" s="9">
        <v>6.39</v>
      </c>
      <c r="AV26" s="8">
        <v>491.9</v>
      </c>
      <c r="AW26" s="14">
        <v>0</v>
      </c>
      <c r="AX26" s="8">
        <v>424.4</v>
      </c>
      <c r="AY26" s="9">
        <v>2.2200000000000002</v>
      </c>
      <c r="AZ26" s="11"/>
      <c r="BA26" s="8">
        <v>19.100000000000001</v>
      </c>
      <c r="BB26" s="11"/>
      <c r="BC26" s="8">
        <v>100.4</v>
      </c>
      <c r="BD26" s="8">
        <v>80.8</v>
      </c>
      <c r="BE26" s="8">
        <v>70.099999999999994</v>
      </c>
      <c r="BF26" s="8">
        <v>60.4</v>
      </c>
      <c r="BG26" s="8">
        <v>54.5</v>
      </c>
      <c r="BH26" s="8">
        <v>50.4</v>
      </c>
      <c r="BI26" s="11"/>
      <c r="BJ26" s="8">
        <v>-54.1</v>
      </c>
      <c r="BK26" s="11"/>
      <c r="BL26" s="10">
        <v>0.20300000000000001</v>
      </c>
      <c r="BM26" s="11"/>
      <c r="BN26" s="8">
        <v>-53.9</v>
      </c>
      <c r="BO26" s="10">
        <v>-0.42599999999999999</v>
      </c>
      <c r="BP26" s="11"/>
      <c r="BQ26" s="9">
        <v>-1.59</v>
      </c>
      <c r="BR26" s="9">
        <v>-1.59</v>
      </c>
      <c r="BS26" s="9">
        <v>-1</v>
      </c>
      <c r="BT26" s="9">
        <v>-1.59</v>
      </c>
      <c r="BU26" s="9">
        <v>-1.59</v>
      </c>
      <c r="BV26" s="11"/>
      <c r="BW26" s="9">
        <v>6.49</v>
      </c>
      <c r="BX26" s="11"/>
      <c r="BY26" s="11"/>
      <c r="BZ26" s="8">
        <v>11.9</v>
      </c>
      <c r="CA26" s="9">
        <v>5.56</v>
      </c>
      <c r="CB26" s="11"/>
      <c r="CC26" s="8">
        <v>11.1</v>
      </c>
      <c r="CD26" s="11"/>
      <c r="CE26" s="10">
        <v>0.316</v>
      </c>
      <c r="CF26" s="11"/>
      <c r="CG26" s="11"/>
      <c r="CH26" s="11"/>
      <c r="CI26" s="11"/>
      <c r="CJ26" s="8">
        <v>155.80000000000001</v>
      </c>
      <c r="CK26" s="8">
        <v>17.7</v>
      </c>
      <c r="CL26" s="9">
        <v>7.17</v>
      </c>
      <c r="CM26" s="9">
        <v>7</v>
      </c>
      <c r="CN26" s="9">
        <v>6.84</v>
      </c>
      <c r="CO26" s="9">
        <v>6.69</v>
      </c>
      <c r="CP26" s="9">
        <v>4.99</v>
      </c>
      <c r="CQ26" s="9">
        <v>-9.66</v>
      </c>
      <c r="CR26" s="11"/>
      <c r="CS26" s="11"/>
      <c r="CT26" s="11"/>
      <c r="CU26" s="8">
        <v>335.9</v>
      </c>
      <c r="CV26" s="11"/>
      <c r="CW26" s="11"/>
      <c r="CX26" s="8">
        <v>-331.1</v>
      </c>
      <c r="CY26" s="11"/>
      <c r="CZ26" s="11"/>
      <c r="DA26" s="9">
        <v>7.58</v>
      </c>
      <c r="DB26" s="11"/>
      <c r="DC26" s="9">
        <v>-6.02</v>
      </c>
      <c r="DD26" s="11"/>
      <c r="DE26" s="8">
        <v>128</v>
      </c>
      <c r="DF26" s="8">
        <v>424.4</v>
      </c>
      <c r="DG26" s="9">
        <v>96.6</v>
      </c>
      <c r="DH26" s="9">
        <v>3.7</v>
      </c>
      <c r="DI26" s="3" t="s">
        <v>212</v>
      </c>
      <c r="DJ26" s="8">
        <v>65.400000000000006</v>
      </c>
      <c r="DK26" s="8">
        <v>-52.8</v>
      </c>
      <c r="DL26" s="8">
        <v>-53.5</v>
      </c>
      <c r="DM26" s="8">
        <v>80</v>
      </c>
      <c r="DN26" s="8">
        <v>-51.2</v>
      </c>
      <c r="DO26" s="9">
        <v>21.05</v>
      </c>
      <c r="DP26" s="4" t="s">
        <v>365</v>
      </c>
      <c r="DQ26" s="8">
        <v>-11.3</v>
      </c>
      <c r="DR26" s="3" t="s">
        <v>258</v>
      </c>
      <c r="DS26" s="11"/>
      <c r="DT26" s="9">
        <v>138.85</v>
      </c>
      <c r="DU26" s="8">
        <v>31.4</v>
      </c>
      <c r="DV26" s="8">
        <v>-35</v>
      </c>
      <c r="DW26" s="14">
        <v>0</v>
      </c>
      <c r="DX26" s="11"/>
      <c r="DY26" s="8">
        <v>71.599999999999994</v>
      </c>
      <c r="DZ26" s="11"/>
      <c r="EA26" s="11"/>
      <c r="EB26" s="8">
        <v>131.5</v>
      </c>
      <c r="EC26" s="8">
        <v>54.8</v>
      </c>
      <c r="ED26" s="8">
        <v>67.7</v>
      </c>
      <c r="EE26" s="11"/>
      <c r="EF26" s="11"/>
      <c r="EG26" s="11"/>
      <c r="EH26" s="9">
        <v>5.44</v>
      </c>
      <c r="EI26" s="8">
        <v>128</v>
      </c>
      <c r="EJ26" s="8">
        <v>359.5</v>
      </c>
      <c r="EK26" s="8">
        <v>169.7</v>
      </c>
      <c r="EL26" s="9">
        <v>3.68</v>
      </c>
      <c r="EM26" s="9">
        <v>6.59</v>
      </c>
      <c r="EN26" s="8">
        <v>26.7</v>
      </c>
      <c r="EO26" s="9">
        <v>3.7</v>
      </c>
      <c r="EP26" s="9">
        <v>3.81</v>
      </c>
      <c r="EQ26" s="9">
        <v>17.190000000000001</v>
      </c>
      <c r="ER26" s="11">
        <v>3</v>
      </c>
      <c r="ES26" s="8">
        <v>65.400000000000006</v>
      </c>
      <c r="ET26" s="12" t="s">
        <v>366</v>
      </c>
      <c r="EU26" s="11"/>
      <c r="EV26" s="11"/>
      <c r="EW26" s="11"/>
      <c r="EX26" s="11"/>
      <c r="EY26" s="11"/>
      <c r="EZ26" s="11"/>
      <c r="FA26" s="11"/>
      <c r="FB26" s="8">
        <v>-16.600000000000001</v>
      </c>
      <c r="FC26" s="8">
        <v>-23</v>
      </c>
      <c r="FD26" s="8">
        <v>-38.9</v>
      </c>
      <c r="FE26" s="11"/>
      <c r="FF26" s="11"/>
      <c r="FG26" s="11"/>
      <c r="FH26" s="11"/>
      <c r="FI26" s="11"/>
      <c r="FJ26" s="11"/>
      <c r="FK26" s="11"/>
      <c r="FL26" s="8">
        <v>-23.7</v>
      </c>
      <c r="FM26" s="8">
        <v>-20.100000000000001</v>
      </c>
      <c r="FN26" s="8">
        <v>-39.4</v>
      </c>
      <c r="FO26" s="3"/>
      <c r="FP26" s="3"/>
      <c r="FQ26" s="8">
        <v>65.400000000000006</v>
      </c>
      <c r="FR26" s="12" t="s">
        <v>367</v>
      </c>
    </row>
    <row r="27" spans="1:174" x14ac:dyDescent="0.15">
      <c r="A27" s="4" t="s">
        <v>368</v>
      </c>
      <c r="B27" s="4" t="s">
        <v>369</v>
      </c>
      <c r="C27" s="3" t="s">
        <v>206</v>
      </c>
      <c r="D27" s="3" t="s">
        <v>207</v>
      </c>
      <c r="E27" s="3" t="s">
        <v>208</v>
      </c>
      <c r="F27" s="8">
        <v>3234.6</v>
      </c>
      <c r="G27" s="9">
        <v>84.23</v>
      </c>
      <c r="H27" s="10">
        <v>1.0999999999999999E-2</v>
      </c>
      <c r="I27" s="10">
        <v>2E-3</v>
      </c>
      <c r="J27" s="10">
        <v>6.0000000000000001E-3</v>
      </c>
      <c r="K27" s="10">
        <v>0.40600000000000003</v>
      </c>
      <c r="L27" s="10">
        <v>0.35499999999999998</v>
      </c>
      <c r="M27" s="10">
        <v>-0.36799999999999999</v>
      </c>
      <c r="N27" s="8">
        <v>83.4</v>
      </c>
      <c r="O27" s="10">
        <v>0.78700000000000003</v>
      </c>
      <c r="P27" s="11"/>
      <c r="Q27" s="8">
        <v>38</v>
      </c>
      <c r="R27" s="11"/>
      <c r="S27" s="9">
        <v>-1.03</v>
      </c>
      <c r="T27" s="11"/>
      <c r="U27" s="11"/>
      <c r="V27" s="11"/>
      <c r="W27" s="11"/>
      <c r="X27" s="11"/>
      <c r="Y27" s="11"/>
      <c r="Z27" s="11"/>
      <c r="AA27" s="11"/>
      <c r="AB27" s="11"/>
      <c r="AC27" s="11"/>
      <c r="AD27" s="11"/>
      <c r="AE27" s="11"/>
      <c r="AF27" s="11"/>
      <c r="AG27" s="11"/>
      <c r="AH27" s="11"/>
      <c r="AI27" s="9">
        <v>1.05</v>
      </c>
      <c r="AJ27" s="10">
        <v>0.22600000000000001</v>
      </c>
      <c r="AK27" s="3" t="s">
        <v>209</v>
      </c>
      <c r="AL27" s="12" t="s">
        <v>370</v>
      </c>
      <c r="AM27" s="3" t="s">
        <v>211</v>
      </c>
      <c r="AN27" s="13">
        <v>1992</v>
      </c>
      <c r="AO27" s="8">
        <v>3040.8</v>
      </c>
      <c r="AP27" s="14">
        <v>0</v>
      </c>
      <c r="AQ27" s="8">
        <v>-63.6</v>
      </c>
      <c r="AR27" s="8">
        <v>-64.400000000000006</v>
      </c>
      <c r="AS27" s="8">
        <v>-60.5</v>
      </c>
      <c r="AT27" s="8">
        <v>31</v>
      </c>
      <c r="AU27" s="9">
        <v>2.5099999999999998</v>
      </c>
      <c r="AV27" s="8">
        <v>243</v>
      </c>
      <c r="AW27" s="14">
        <v>0</v>
      </c>
      <c r="AX27" s="8">
        <v>208.7</v>
      </c>
      <c r="AY27" s="9">
        <v>1.61</v>
      </c>
      <c r="AZ27" s="11"/>
      <c r="BA27" s="8">
        <v>18</v>
      </c>
      <c r="BB27" s="11"/>
      <c r="BC27" s="8">
        <v>46.4</v>
      </c>
      <c r="BD27" s="8">
        <v>39.799999999999997</v>
      </c>
      <c r="BE27" s="8">
        <v>37.1</v>
      </c>
      <c r="BF27" s="8">
        <v>37.5</v>
      </c>
      <c r="BG27" s="8">
        <v>39.200000000000003</v>
      </c>
      <c r="BH27" s="8">
        <v>39.4</v>
      </c>
      <c r="BI27" s="11"/>
      <c r="BJ27" s="8">
        <v>-64.400000000000006</v>
      </c>
      <c r="BK27" s="11"/>
      <c r="BL27" s="10">
        <v>0.629</v>
      </c>
      <c r="BM27" s="11"/>
      <c r="BN27" s="8">
        <v>-60.5</v>
      </c>
      <c r="BO27" s="11"/>
      <c r="BP27" s="11"/>
      <c r="BQ27" s="10">
        <v>-0.81200000000000006</v>
      </c>
      <c r="BR27" s="10">
        <v>-0.81200000000000006</v>
      </c>
      <c r="BS27" s="10">
        <v>-0.53400000000000003</v>
      </c>
      <c r="BT27" s="10">
        <v>-0.81200000000000006</v>
      </c>
      <c r="BU27" s="10">
        <v>-0.81200000000000006</v>
      </c>
      <c r="BV27" s="11"/>
      <c r="BW27" s="11"/>
      <c r="BX27" s="11"/>
      <c r="BY27" s="9">
        <v>4.3899999999999997</v>
      </c>
      <c r="BZ27" s="8">
        <v>31.3</v>
      </c>
      <c r="CA27" s="8">
        <v>28.7</v>
      </c>
      <c r="CB27" s="11"/>
      <c r="CC27" s="10">
        <v>0.246</v>
      </c>
      <c r="CD27" s="11"/>
      <c r="CE27" s="10">
        <v>0.58599999999999997</v>
      </c>
      <c r="CF27" s="11"/>
      <c r="CG27" s="11"/>
      <c r="CH27" s="11"/>
      <c r="CI27" s="11"/>
      <c r="CJ27" s="11"/>
      <c r="CK27" s="11"/>
      <c r="CL27" s="9">
        <v>8.31</v>
      </c>
      <c r="CM27" s="9">
        <v>8.07</v>
      </c>
      <c r="CN27" s="9">
        <v>7.83</v>
      </c>
      <c r="CO27" s="9">
        <v>7.61</v>
      </c>
      <c r="CP27" s="9">
        <v>7.39</v>
      </c>
      <c r="CQ27" s="9">
        <v>-2.29</v>
      </c>
      <c r="CR27" s="11"/>
      <c r="CS27" s="11"/>
      <c r="CT27" s="11"/>
      <c r="CU27" s="8">
        <v>138.69999999999999</v>
      </c>
      <c r="CV27" s="11"/>
      <c r="CW27" s="11"/>
      <c r="CX27" s="8">
        <v>-103.8</v>
      </c>
      <c r="CY27" s="11"/>
      <c r="CZ27" s="11"/>
      <c r="DA27" s="9">
        <v>3.7</v>
      </c>
      <c r="DB27" s="11"/>
      <c r="DC27" s="9">
        <v>-1.67</v>
      </c>
      <c r="DD27" s="11"/>
      <c r="DE27" s="8">
        <v>94</v>
      </c>
      <c r="DF27" s="8">
        <v>208.7</v>
      </c>
      <c r="DG27" s="9">
        <v>38.78</v>
      </c>
      <c r="DH27" s="9">
        <v>5.9</v>
      </c>
      <c r="DI27" s="3" t="s">
        <v>212</v>
      </c>
      <c r="DJ27" s="11"/>
      <c r="DK27" s="8">
        <v>-63.6</v>
      </c>
      <c r="DL27" s="8">
        <v>-60.5</v>
      </c>
      <c r="DM27" s="8">
        <v>30.4</v>
      </c>
      <c r="DN27" s="8">
        <v>-89</v>
      </c>
      <c r="DO27" s="9">
        <v>12.5</v>
      </c>
      <c r="DP27" s="4" t="s">
        <v>371</v>
      </c>
      <c r="DQ27" s="11"/>
      <c r="DR27" s="3" t="s">
        <v>372</v>
      </c>
      <c r="DS27" s="11"/>
      <c r="DT27" s="9">
        <v>45.36</v>
      </c>
      <c r="DU27" s="8">
        <v>12.2</v>
      </c>
      <c r="DV27" s="8">
        <v>-14.4</v>
      </c>
      <c r="DW27" s="14">
        <v>0</v>
      </c>
      <c r="DX27" s="11"/>
      <c r="DY27" s="8">
        <v>44.8</v>
      </c>
      <c r="DZ27" s="11"/>
      <c r="EA27" s="11"/>
      <c r="EB27" s="8">
        <v>120.4</v>
      </c>
      <c r="EC27" s="8">
        <v>41</v>
      </c>
      <c r="ED27" s="8">
        <v>91.8</v>
      </c>
      <c r="EE27" s="11"/>
      <c r="EF27" s="11"/>
      <c r="EG27" s="11"/>
      <c r="EH27" s="8">
        <v>38.1</v>
      </c>
      <c r="EI27" s="8">
        <v>94</v>
      </c>
      <c r="EJ27" s="8">
        <v>198.2</v>
      </c>
      <c r="EK27" s="8">
        <v>148.5</v>
      </c>
      <c r="EL27" s="10">
        <v>0.10100000000000001</v>
      </c>
      <c r="EM27" s="9">
        <v>7.96</v>
      </c>
      <c r="EN27" s="9">
        <v>3.64</v>
      </c>
      <c r="EO27" s="9">
        <v>5.9</v>
      </c>
      <c r="EP27" s="9">
        <v>5.75</v>
      </c>
      <c r="EQ27" s="9">
        <v>9.31</v>
      </c>
      <c r="ER27" s="11">
        <v>3</v>
      </c>
      <c r="ES27" s="11"/>
      <c r="ET27" s="12"/>
      <c r="EU27" s="8">
        <v>-52.3</v>
      </c>
      <c r="EV27" s="8">
        <v>-25.1</v>
      </c>
      <c r="EW27" s="8">
        <v>-103.8</v>
      </c>
      <c r="EX27" s="8">
        <v>-111.3</v>
      </c>
      <c r="EY27" s="8">
        <v>-69.5</v>
      </c>
      <c r="EZ27" s="8">
        <v>-45.1</v>
      </c>
      <c r="FA27" s="8">
        <v>-10.9</v>
      </c>
      <c r="FB27" s="8">
        <v>34</v>
      </c>
      <c r="FC27" s="9">
        <v>2.54</v>
      </c>
      <c r="FD27" s="8">
        <v>-49.7</v>
      </c>
      <c r="FE27" s="8">
        <v>-45.8</v>
      </c>
      <c r="FF27" s="8">
        <v>-22.2</v>
      </c>
      <c r="FG27" s="8">
        <v>-107.2</v>
      </c>
      <c r="FH27" s="8">
        <v>-207.3</v>
      </c>
      <c r="FI27" s="8">
        <v>-88.6</v>
      </c>
      <c r="FJ27" s="8">
        <v>-51</v>
      </c>
      <c r="FK27" s="9">
        <v>-7.97</v>
      </c>
      <c r="FL27" s="8">
        <v>37.6</v>
      </c>
      <c r="FM27" s="9">
        <v>5.03</v>
      </c>
      <c r="FN27" s="8">
        <v>-46.1</v>
      </c>
      <c r="FO27" s="3"/>
      <c r="FP27" s="3"/>
      <c r="FQ27" s="11"/>
      <c r="FR27" s="12"/>
    </row>
    <row r="28" spans="1:174" x14ac:dyDescent="0.15">
      <c r="A28" s="4" t="s">
        <v>373</v>
      </c>
      <c r="B28" s="4" t="s">
        <v>374</v>
      </c>
      <c r="C28" s="3" t="s">
        <v>206</v>
      </c>
      <c r="D28" s="3" t="s">
        <v>207</v>
      </c>
      <c r="E28" s="3" t="s">
        <v>208</v>
      </c>
      <c r="F28" s="8">
        <v>3201.5</v>
      </c>
      <c r="G28" s="9">
        <v>76.92</v>
      </c>
      <c r="H28" s="10">
        <v>8.3000000000000004E-2</v>
      </c>
      <c r="I28" s="10">
        <v>7.8E-2</v>
      </c>
      <c r="J28" s="10">
        <v>0.16</v>
      </c>
      <c r="K28" s="9">
        <v>1.03</v>
      </c>
      <c r="L28" s="9">
        <v>1.69</v>
      </c>
      <c r="M28" s="9">
        <v>2.97</v>
      </c>
      <c r="N28" s="8">
        <v>100.2</v>
      </c>
      <c r="O28" s="9">
        <v>1.52</v>
      </c>
      <c r="P28" s="11"/>
      <c r="Q28" s="11"/>
      <c r="R28" s="11"/>
      <c r="S28" s="10">
        <v>-0.96799999999999997</v>
      </c>
      <c r="T28" s="11"/>
      <c r="U28" s="11"/>
      <c r="V28" s="11"/>
      <c r="W28" s="8">
        <v>-30.6</v>
      </c>
      <c r="X28" s="11"/>
      <c r="Y28" s="11"/>
      <c r="Z28" s="11"/>
      <c r="AA28" s="8">
        <v>-54.9</v>
      </c>
      <c r="AB28" s="11"/>
      <c r="AC28" s="11"/>
      <c r="AD28" s="11"/>
      <c r="AE28" s="8">
        <v>-61.3</v>
      </c>
      <c r="AF28" s="11"/>
      <c r="AG28" s="11"/>
      <c r="AH28" s="11"/>
      <c r="AI28" s="10">
        <v>0.25</v>
      </c>
      <c r="AJ28" s="11"/>
      <c r="AK28" s="3" t="s">
        <v>209</v>
      </c>
      <c r="AL28" s="12" t="s">
        <v>375</v>
      </c>
      <c r="AM28" s="3" t="s">
        <v>211</v>
      </c>
      <c r="AN28" s="13">
        <v>1993</v>
      </c>
      <c r="AO28" s="8">
        <v>2879</v>
      </c>
      <c r="AP28" s="10">
        <v>0.12</v>
      </c>
      <c r="AQ28" s="8">
        <v>-93</v>
      </c>
      <c r="AR28" s="8">
        <v>-93.2</v>
      </c>
      <c r="AS28" s="8">
        <v>-92.5</v>
      </c>
      <c r="AT28" s="8">
        <v>61.9</v>
      </c>
      <c r="AU28" s="10">
        <v>0.55300000000000005</v>
      </c>
      <c r="AV28" s="8">
        <v>325.5</v>
      </c>
      <c r="AW28" s="14">
        <v>0</v>
      </c>
      <c r="AX28" s="8">
        <v>309.5</v>
      </c>
      <c r="AY28" s="10">
        <v>0.18</v>
      </c>
      <c r="AZ28" s="11"/>
      <c r="BA28" s="8">
        <v>32.700000000000003</v>
      </c>
      <c r="BB28" s="11"/>
      <c r="BC28" s="8">
        <v>60.6</v>
      </c>
      <c r="BD28" s="8">
        <v>50.3</v>
      </c>
      <c r="BE28" s="8">
        <v>40.6</v>
      </c>
      <c r="BF28" s="8">
        <v>34</v>
      </c>
      <c r="BG28" s="8">
        <v>26.7</v>
      </c>
      <c r="BH28" s="8">
        <v>23.7</v>
      </c>
      <c r="BI28" s="11"/>
      <c r="BJ28" s="8">
        <v>-93.2</v>
      </c>
      <c r="BK28" s="11"/>
      <c r="BL28" s="10">
        <v>0.755</v>
      </c>
      <c r="BM28" s="11"/>
      <c r="BN28" s="8">
        <v>-92.5</v>
      </c>
      <c r="BO28" s="11"/>
      <c r="BP28" s="11"/>
      <c r="BQ28" s="10">
        <v>-0.95099999999999996</v>
      </c>
      <c r="BR28" s="10">
        <v>-0.95099999999999996</v>
      </c>
      <c r="BS28" s="10">
        <v>-0.59399999999999997</v>
      </c>
      <c r="BT28" s="10">
        <v>-0.95099999999999996</v>
      </c>
      <c r="BU28" s="10">
        <v>-0.95099999999999996</v>
      </c>
      <c r="BV28" s="11"/>
      <c r="BW28" s="11"/>
      <c r="BX28" s="11"/>
      <c r="BY28" s="11"/>
      <c r="BZ28" s="9">
        <v>2.69</v>
      </c>
      <c r="CA28" s="9">
        <v>2.14</v>
      </c>
      <c r="CB28" s="11"/>
      <c r="CC28" s="9">
        <v>2.02</v>
      </c>
      <c r="CD28" s="11"/>
      <c r="CE28" s="11"/>
      <c r="CF28" s="11"/>
      <c r="CG28" s="11"/>
      <c r="CH28" s="11"/>
      <c r="CI28" s="11"/>
      <c r="CJ28" s="8">
        <v>-89.5</v>
      </c>
      <c r="CK28" s="11"/>
      <c r="CL28" s="10">
        <v>0.26</v>
      </c>
      <c r="CM28" s="9">
        <v>1.51</v>
      </c>
      <c r="CN28" s="9">
        <v>1.46</v>
      </c>
      <c r="CO28" s="9">
        <v>2.02</v>
      </c>
      <c r="CP28" s="9">
        <v>2.12</v>
      </c>
      <c r="CQ28" s="9">
        <v>-9.2899999999999991</v>
      </c>
      <c r="CR28" s="11"/>
      <c r="CS28" s="11"/>
      <c r="CT28" s="11"/>
      <c r="CU28" s="8">
        <v>203.9</v>
      </c>
      <c r="CV28" s="11"/>
      <c r="CW28" s="11"/>
      <c r="CX28" s="8">
        <v>-87.1</v>
      </c>
      <c r="CY28" s="11"/>
      <c r="CZ28" s="11"/>
      <c r="DA28" s="9">
        <v>1.64</v>
      </c>
      <c r="DB28" s="11"/>
      <c r="DC28" s="11"/>
      <c r="DD28" s="11"/>
      <c r="DE28" s="8">
        <v>97</v>
      </c>
      <c r="DF28" s="8">
        <v>309.5</v>
      </c>
      <c r="DG28" s="9">
        <v>31.96</v>
      </c>
      <c r="DH28" s="9">
        <v>1.2</v>
      </c>
      <c r="DI28" s="3" t="s">
        <v>212</v>
      </c>
      <c r="DJ28" s="10">
        <v>0.12</v>
      </c>
      <c r="DK28" s="8">
        <v>-93</v>
      </c>
      <c r="DL28" s="8">
        <v>-92.5</v>
      </c>
      <c r="DM28" s="9">
        <v>6.6</v>
      </c>
      <c r="DN28" s="8">
        <v>-129.6</v>
      </c>
      <c r="DO28" s="14">
        <v>0</v>
      </c>
      <c r="DP28" s="4" t="s">
        <v>376</v>
      </c>
      <c r="DQ28" s="8">
        <v>2521.3000000000002</v>
      </c>
      <c r="DR28" s="3" t="s">
        <v>343</v>
      </c>
      <c r="DS28" s="11"/>
      <c r="DT28" s="9">
        <v>46.48</v>
      </c>
      <c r="DU28" s="8">
        <v>15.6</v>
      </c>
      <c r="DV28" s="8">
        <v>-60.5</v>
      </c>
      <c r="DW28" s="14">
        <v>0</v>
      </c>
      <c r="DX28" s="11"/>
      <c r="DY28" s="8">
        <v>11.7</v>
      </c>
      <c r="DZ28" s="11"/>
      <c r="EA28" s="11"/>
      <c r="EB28" s="8">
        <v>182.1</v>
      </c>
      <c r="EC28" s="8">
        <v>69.5</v>
      </c>
      <c r="ED28" s="8">
        <v>79.3</v>
      </c>
      <c r="EE28" s="11"/>
      <c r="EF28" s="11"/>
      <c r="EG28" s="11"/>
      <c r="EH28" s="9">
        <v>2.29</v>
      </c>
      <c r="EI28" s="8">
        <v>97</v>
      </c>
      <c r="EJ28" s="8">
        <v>324.60000000000002</v>
      </c>
      <c r="EK28" s="8">
        <v>188.4</v>
      </c>
      <c r="EL28" s="10">
        <v>0.372</v>
      </c>
      <c r="EM28" s="9">
        <v>6.55</v>
      </c>
      <c r="EN28" s="10">
        <v>5.5E-2</v>
      </c>
      <c r="EO28" s="9">
        <v>1.2</v>
      </c>
      <c r="EP28" s="9">
        <v>7.93</v>
      </c>
      <c r="EQ28" s="9">
        <v>12.65</v>
      </c>
      <c r="ER28" s="11">
        <v>3</v>
      </c>
      <c r="ES28" s="10">
        <v>0.12</v>
      </c>
      <c r="ET28" s="12" t="s">
        <v>377</v>
      </c>
      <c r="EU28" s="8">
        <v>-26.1</v>
      </c>
      <c r="EV28" s="8">
        <v>-29.6</v>
      </c>
      <c r="EW28" s="8">
        <v>-52.6</v>
      </c>
      <c r="EX28" s="8">
        <v>-62.7</v>
      </c>
      <c r="EY28" s="8">
        <v>-64.8</v>
      </c>
      <c r="EZ28" s="8">
        <v>-44.6</v>
      </c>
      <c r="FA28" s="8">
        <v>15.1</v>
      </c>
      <c r="FB28" s="8">
        <v>-22.9</v>
      </c>
      <c r="FC28" s="8">
        <v>-20.9</v>
      </c>
      <c r="FD28" s="8">
        <v>-38.299999999999997</v>
      </c>
      <c r="FE28" s="8">
        <v>-25.9</v>
      </c>
      <c r="FF28" s="8">
        <v>-34.1</v>
      </c>
      <c r="FG28" s="8">
        <v>-45</v>
      </c>
      <c r="FH28" s="8">
        <v>-56.4</v>
      </c>
      <c r="FI28" s="8">
        <v>-64.2</v>
      </c>
      <c r="FJ28" s="8">
        <v>-45.1</v>
      </c>
      <c r="FK28" s="8">
        <v>15.1</v>
      </c>
      <c r="FL28" s="8">
        <v>-22.8</v>
      </c>
      <c r="FM28" s="8">
        <v>-20.8</v>
      </c>
      <c r="FN28" s="8">
        <v>-37.9</v>
      </c>
      <c r="FO28" s="3"/>
      <c r="FP28" s="3"/>
      <c r="FQ28" s="10">
        <v>0.12</v>
      </c>
      <c r="FR28" s="12" t="s">
        <v>378</v>
      </c>
    </row>
    <row r="29" spans="1:174" x14ac:dyDescent="0.15">
      <c r="A29" s="4" t="s">
        <v>379</v>
      </c>
      <c r="B29" s="4" t="s">
        <v>380</v>
      </c>
      <c r="C29" s="3" t="s">
        <v>206</v>
      </c>
      <c r="D29" s="3" t="s">
        <v>207</v>
      </c>
      <c r="E29" s="3" t="s">
        <v>208</v>
      </c>
      <c r="F29" s="8">
        <v>2631.2</v>
      </c>
      <c r="G29" s="9">
        <v>89.76</v>
      </c>
      <c r="H29" s="10">
        <v>2.4E-2</v>
      </c>
      <c r="I29" s="10">
        <v>2.5000000000000001E-2</v>
      </c>
      <c r="J29" s="10">
        <v>0.21099999999999999</v>
      </c>
      <c r="K29" s="9">
        <v>1.07</v>
      </c>
      <c r="L29" s="9">
        <v>1.1299999999999999</v>
      </c>
      <c r="M29" s="9">
        <v>2.75</v>
      </c>
      <c r="N29" s="8">
        <v>96.8</v>
      </c>
      <c r="O29" s="9">
        <v>2.46</v>
      </c>
      <c r="P29" s="11"/>
      <c r="Q29" s="11"/>
      <c r="R29" s="11"/>
      <c r="S29" s="9">
        <v>-1.53</v>
      </c>
      <c r="T29" s="11"/>
      <c r="U29" s="11"/>
      <c r="V29" s="11"/>
      <c r="W29" s="11"/>
      <c r="X29" s="11"/>
      <c r="Y29" s="11"/>
      <c r="Z29" s="11"/>
      <c r="AA29" s="8">
        <v>-25.1</v>
      </c>
      <c r="AB29" s="11"/>
      <c r="AC29" s="11"/>
      <c r="AD29" s="11"/>
      <c r="AE29" s="8">
        <v>-27.1</v>
      </c>
      <c r="AF29" s="11"/>
      <c r="AG29" s="11"/>
      <c r="AH29" s="11"/>
      <c r="AI29" s="10">
        <v>0.28299999999999997</v>
      </c>
      <c r="AJ29" s="10">
        <v>4.4999999999999998E-2</v>
      </c>
      <c r="AK29" s="3" t="s">
        <v>209</v>
      </c>
      <c r="AL29" s="12" t="s">
        <v>381</v>
      </c>
      <c r="AM29" s="3" t="s">
        <v>211</v>
      </c>
      <c r="AN29" s="11"/>
      <c r="AO29" s="8">
        <v>2430.1999999999998</v>
      </c>
      <c r="AP29" s="9">
        <v>3.59</v>
      </c>
      <c r="AQ29" s="8">
        <v>-116.5</v>
      </c>
      <c r="AR29" s="8">
        <v>-119.9</v>
      </c>
      <c r="AS29" s="8">
        <v>-118.1</v>
      </c>
      <c r="AT29" s="8">
        <v>28</v>
      </c>
      <c r="AU29" s="8">
        <v>10.5</v>
      </c>
      <c r="AV29" s="8">
        <v>248</v>
      </c>
      <c r="AW29" s="14">
        <v>0</v>
      </c>
      <c r="AX29" s="8">
        <v>211.7</v>
      </c>
      <c r="AY29" s="9">
        <v>1.93</v>
      </c>
      <c r="AZ29" s="11"/>
      <c r="BA29" s="8">
        <v>20.6</v>
      </c>
      <c r="BB29" s="11"/>
      <c r="BC29" s="8">
        <v>104.4</v>
      </c>
      <c r="BD29" s="8">
        <v>95.2</v>
      </c>
      <c r="BE29" s="8">
        <v>89.4</v>
      </c>
      <c r="BF29" s="8">
        <v>80.400000000000006</v>
      </c>
      <c r="BG29" s="8">
        <v>67.400000000000006</v>
      </c>
      <c r="BH29" s="8">
        <v>63.3</v>
      </c>
      <c r="BI29" s="9">
        <v>1.01</v>
      </c>
      <c r="BJ29" s="8">
        <v>-119.9</v>
      </c>
      <c r="BK29" s="11"/>
      <c r="BL29" s="9">
        <v>4.34</v>
      </c>
      <c r="BM29" s="11"/>
      <c r="BN29" s="8">
        <v>-118.1</v>
      </c>
      <c r="BO29" s="11"/>
      <c r="BP29" s="11"/>
      <c r="BQ29" s="9">
        <v>-1.32</v>
      </c>
      <c r="BR29" s="9">
        <v>-1.32</v>
      </c>
      <c r="BS29" s="10">
        <v>-0.80800000000000005</v>
      </c>
      <c r="BT29" s="9">
        <v>-1.32</v>
      </c>
      <c r="BU29" s="9">
        <v>-1.32</v>
      </c>
      <c r="BV29" s="11"/>
      <c r="BW29" s="10">
        <v>0.42699999999999999</v>
      </c>
      <c r="BX29" s="11"/>
      <c r="BY29" s="10">
        <v>0.3</v>
      </c>
      <c r="BZ29" s="8">
        <v>24.8</v>
      </c>
      <c r="CA29" s="8">
        <v>14.2</v>
      </c>
      <c r="CB29" s="9">
        <v>8.9700000000000006</v>
      </c>
      <c r="CC29" s="9">
        <v>2.6</v>
      </c>
      <c r="CD29" s="11"/>
      <c r="CE29" s="9">
        <v>2.59</v>
      </c>
      <c r="CF29" s="11"/>
      <c r="CG29" s="11"/>
      <c r="CH29" s="11"/>
      <c r="CI29" s="11"/>
      <c r="CJ29" s="8">
        <v>-12.8</v>
      </c>
      <c r="CK29" s="11"/>
      <c r="CL29" s="10">
        <v>0.36199999999999999</v>
      </c>
      <c r="CM29" s="10">
        <v>0.69</v>
      </c>
      <c r="CN29" s="9">
        <v>1.87</v>
      </c>
      <c r="CO29" s="9">
        <v>3.01</v>
      </c>
      <c r="CP29" s="9">
        <v>2.79</v>
      </c>
      <c r="CQ29" s="9">
        <v>-2.41</v>
      </c>
      <c r="CR29" s="11"/>
      <c r="CS29" s="11"/>
      <c r="CT29" s="11"/>
      <c r="CU29" s="9">
        <v>1.17</v>
      </c>
      <c r="CV29" s="11"/>
      <c r="CW29" s="11"/>
      <c r="CX29" s="8">
        <v>-39.1</v>
      </c>
      <c r="CY29" s="11"/>
      <c r="CZ29" s="11"/>
      <c r="DA29" s="9">
        <v>1.45</v>
      </c>
      <c r="DB29" s="11"/>
      <c r="DC29" s="10">
        <v>6.2E-2</v>
      </c>
      <c r="DD29" s="11"/>
      <c r="DE29" s="8">
        <v>157</v>
      </c>
      <c r="DF29" s="8">
        <v>211.7</v>
      </c>
      <c r="DG29" s="9">
        <v>27.17</v>
      </c>
      <c r="DH29" s="9">
        <v>2.7</v>
      </c>
      <c r="DI29" s="3" t="s">
        <v>212</v>
      </c>
      <c r="DJ29" s="9">
        <v>3.59</v>
      </c>
      <c r="DK29" s="8">
        <v>-116.5</v>
      </c>
      <c r="DL29" s="8">
        <v>-118.1</v>
      </c>
      <c r="DM29" s="9">
        <v>2.72</v>
      </c>
      <c r="DN29" s="8">
        <v>-137</v>
      </c>
      <c r="DO29" s="9">
        <v>7.69</v>
      </c>
      <c r="DP29" s="4" t="s">
        <v>382</v>
      </c>
      <c r="DQ29" s="8">
        <v>270.89999999999998</v>
      </c>
      <c r="DR29" s="3" t="s">
        <v>237</v>
      </c>
      <c r="DS29" s="11"/>
      <c r="DT29" s="9">
        <v>32.82</v>
      </c>
      <c r="DU29" s="8">
        <v>10.8</v>
      </c>
      <c r="DV29" s="8">
        <v>-98.3</v>
      </c>
      <c r="DW29" s="14">
        <v>0</v>
      </c>
      <c r="DX29" s="11"/>
      <c r="DY29" s="8">
        <v>169.4</v>
      </c>
      <c r="DZ29" s="9">
        <v>8.9700000000000006</v>
      </c>
      <c r="EA29" s="11"/>
      <c r="EB29" s="8">
        <v>319.8</v>
      </c>
      <c r="EC29" s="8">
        <v>61</v>
      </c>
      <c r="ED29" s="8">
        <v>99.7</v>
      </c>
      <c r="EE29" s="11"/>
      <c r="EF29" s="11"/>
      <c r="EG29" s="11"/>
      <c r="EH29" s="8">
        <v>10.7</v>
      </c>
      <c r="EI29" s="8">
        <v>157</v>
      </c>
      <c r="EJ29" s="8">
        <v>205</v>
      </c>
      <c r="EK29" s="8">
        <v>305.2</v>
      </c>
      <c r="EL29" s="9">
        <v>2.2400000000000002</v>
      </c>
      <c r="EM29" s="8">
        <v>17.2</v>
      </c>
      <c r="EN29" s="10">
        <v>0.92800000000000005</v>
      </c>
      <c r="EO29" s="9">
        <v>2.7</v>
      </c>
      <c r="EP29" s="9">
        <v>7.02</v>
      </c>
      <c r="EQ29" s="9">
        <v>9.34</v>
      </c>
      <c r="ER29" s="11">
        <v>1</v>
      </c>
      <c r="ES29" s="9">
        <v>3.59</v>
      </c>
      <c r="ET29" s="12" t="s">
        <v>383</v>
      </c>
      <c r="EU29" s="9">
        <v>-6.07</v>
      </c>
      <c r="EV29" s="9">
        <v>-8.92</v>
      </c>
      <c r="EW29" s="8">
        <v>-17.600000000000001</v>
      </c>
      <c r="EX29" s="8">
        <v>-15.5</v>
      </c>
      <c r="EY29" s="8">
        <v>-31.3</v>
      </c>
      <c r="EZ29" s="8">
        <v>-32.6</v>
      </c>
      <c r="FA29" s="8">
        <v>-37</v>
      </c>
      <c r="FB29" s="8">
        <v>-43.4</v>
      </c>
      <c r="FC29" s="8">
        <v>-58.1</v>
      </c>
      <c r="FD29" s="8">
        <v>-81.400000000000006</v>
      </c>
      <c r="FE29" s="9">
        <v>-6.07</v>
      </c>
      <c r="FF29" s="8">
        <v>-17.100000000000001</v>
      </c>
      <c r="FG29" s="8">
        <v>-17.8</v>
      </c>
      <c r="FH29" s="8">
        <v>-15.1</v>
      </c>
      <c r="FI29" s="8">
        <v>-47.5</v>
      </c>
      <c r="FJ29" s="8">
        <v>-36.5</v>
      </c>
      <c r="FK29" s="9">
        <v>-2.5299999999999998</v>
      </c>
      <c r="FL29" s="8">
        <v>-44.8</v>
      </c>
      <c r="FM29" s="8">
        <v>-59.1</v>
      </c>
      <c r="FN29" s="8">
        <v>-81.599999999999994</v>
      </c>
      <c r="FO29" s="3"/>
      <c r="FP29" s="3"/>
      <c r="FQ29" s="9">
        <v>3.59</v>
      </c>
      <c r="FR29" s="12" t="s">
        <v>384</v>
      </c>
    </row>
    <row r="30" spans="1:174" x14ac:dyDescent="0.15">
      <c r="A30" s="4" t="s">
        <v>385</v>
      </c>
      <c r="B30" s="4" t="s">
        <v>386</v>
      </c>
      <c r="C30" s="3" t="s">
        <v>206</v>
      </c>
      <c r="D30" s="3" t="s">
        <v>207</v>
      </c>
      <c r="E30" s="3" t="s">
        <v>208</v>
      </c>
      <c r="F30" s="8">
        <v>2543.1999999999998</v>
      </c>
      <c r="G30" s="9">
        <v>133.36000000000001</v>
      </c>
      <c r="H30" s="10">
        <v>8.0000000000000002E-3</v>
      </c>
      <c r="I30" s="10">
        <v>3.4000000000000002E-2</v>
      </c>
      <c r="J30" s="10">
        <v>5.8000000000000003E-2</v>
      </c>
      <c r="K30" s="10">
        <v>0.33700000000000002</v>
      </c>
      <c r="L30" s="10">
        <v>0.84599999999999997</v>
      </c>
      <c r="M30" s="10">
        <v>0.80900000000000005</v>
      </c>
      <c r="N30" s="8">
        <v>71.099999999999994</v>
      </c>
      <c r="O30" s="9">
        <v>1.01</v>
      </c>
      <c r="P30" s="8">
        <v>-11.1</v>
      </c>
      <c r="Q30" s="8">
        <v>14</v>
      </c>
      <c r="R30" s="11"/>
      <c r="S30" s="9">
        <v>1.8</v>
      </c>
      <c r="T30" s="11"/>
      <c r="U30" s="11"/>
      <c r="V30" s="11"/>
      <c r="W30" s="8">
        <v>27.2</v>
      </c>
      <c r="X30" s="10">
        <v>-0.76900000000000002</v>
      </c>
      <c r="Y30" s="9">
        <v>6.48</v>
      </c>
      <c r="Z30" s="9">
        <v>7.51</v>
      </c>
      <c r="AA30" s="8">
        <v>15.6</v>
      </c>
      <c r="AB30" s="10">
        <v>0.93400000000000005</v>
      </c>
      <c r="AC30" s="9">
        <v>2.46</v>
      </c>
      <c r="AD30" s="9">
        <v>4.59</v>
      </c>
      <c r="AE30" s="8">
        <v>17.8</v>
      </c>
      <c r="AF30" s="8">
        <v>-41.2</v>
      </c>
      <c r="AG30" s="8">
        <v>-37</v>
      </c>
      <c r="AH30" s="10">
        <v>0.158</v>
      </c>
      <c r="AI30" s="10">
        <v>0.22900000000000001</v>
      </c>
      <c r="AJ30" s="10">
        <v>1.4999999999999999E-2</v>
      </c>
      <c r="AK30" s="3" t="s">
        <v>209</v>
      </c>
      <c r="AL30" s="12" t="s">
        <v>387</v>
      </c>
      <c r="AM30" s="3" t="s">
        <v>211</v>
      </c>
      <c r="AN30" s="13">
        <v>1991</v>
      </c>
      <c r="AO30" s="8">
        <v>2378.1</v>
      </c>
      <c r="AP30" s="8">
        <v>724.9</v>
      </c>
      <c r="AQ30" s="8">
        <v>204.4</v>
      </c>
      <c r="AR30" s="8">
        <v>183.4</v>
      </c>
      <c r="AS30" s="8">
        <v>110.4</v>
      </c>
      <c r="AT30" s="8">
        <v>59.7</v>
      </c>
      <c r="AU30" s="8">
        <v>46.5</v>
      </c>
      <c r="AV30" s="8">
        <v>781.9</v>
      </c>
      <c r="AW30" s="14">
        <v>0</v>
      </c>
      <c r="AX30" s="8">
        <v>694.2</v>
      </c>
      <c r="AY30" s="8">
        <v>23.6</v>
      </c>
      <c r="AZ30" s="11"/>
      <c r="BA30" s="8">
        <v>341.7</v>
      </c>
      <c r="BB30" s="11"/>
      <c r="BC30" s="8">
        <v>73.7</v>
      </c>
      <c r="BD30" s="8">
        <v>73.3</v>
      </c>
      <c r="BE30" s="8">
        <v>67.5</v>
      </c>
      <c r="BF30" s="8">
        <v>61.9</v>
      </c>
      <c r="BG30" s="8">
        <v>62.1</v>
      </c>
      <c r="BH30" s="8">
        <v>59.1</v>
      </c>
      <c r="BI30" s="11"/>
      <c r="BJ30" s="8">
        <v>183.4</v>
      </c>
      <c r="BK30" s="11"/>
      <c r="BL30" s="9">
        <v>2.85</v>
      </c>
      <c r="BM30" s="11"/>
      <c r="BN30" s="8">
        <v>173.7</v>
      </c>
      <c r="BO30" s="8">
        <v>63.3</v>
      </c>
      <c r="BP30" s="11"/>
      <c r="BQ30" s="9">
        <v>1.51</v>
      </c>
      <c r="BR30" s="9">
        <v>1.51</v>
      </c>
      <c r="BS30" s="9">
        <v>1.59</v>
      </c>
      <c r="BT30" s="9">
        <v>1.45</v>
      </c>
      <c r="BU30" s="9">
        <v>1.45</v>
      </c>
      <c r="BV30" s="8">
        <v>36.4</v>
      </c>
      <c r="BW30" s="8">
        <v>81.2</v>
      </c>
      <c r="BX30" s="8">
        <v>20.2</v>
      </c>
      <c r="BY30" s="8">
        <v>35</v>
      </c>
      <c r="BZ30" s="8">
        <v>114.3</v>
      </c>
      <c r="CA30" s="8">
        <v>67.8</v>
      </c>
      <c r="CB30" s="8">
        <v>169.2</v>
      </c>
      <c r="CC30" s="8">
        <v>16.8</v>
      </c>
      <c r="CD30" s="11"/>
      <c r="CE30" s="11"/>
      <c r="CF30" s="11"/>
      <c r="CG30" s="11"/>
      <c r="CH30" s="11"/>
      <c r="CI30" s="8">
        <v>-32</v>
      </c>
      <c r="CJ30" s="9">
        <v>-1.66</v>
      </c>
      <c r="CK30" s="8">
        <v>26.2</v>
      </c>
      <c r="CL30" s="9">
        <v>6.25</v>
      </c>
      <c r="CM30" s="9">
        <v>6.25</v>
      </c>
      <c r="CN30" s="8">
        <v>10.8</v>
      </c>
      <c r="CO30" s="8">
        <v>11.5</v>
      </c>
      <c r="CP30" s="8">
        <v>11.2</v>
      </c>
      <c r="CQ30" s="8">
        <v>61.6</v>
      </c>
      <c r="CR30" s="11"/>
      <c r="CS30" s="11"/>
      <c r="CT30" s="8">
        <v>-211.5</v>
      </c>
      <c r="CU30" s="8">
        <v>78.599999999999994</v>
      </c>
      <c r="CV30" s="11"/>
      <c r="CW30" s="11"/>
      <c r="CX30" s="8">
        <v>246</v>
      </c>
      <c r="CY30" s="11"/>
      <c r="CZ30" s="8">
        <v>-223.5</v>
      </c>
      <c r="DA30" s="9">
        <v>-7.2</v>
      </c>
      <c r="DB30" s="8">
        <v>-12</v>
      </c>
      <c r="DC30" s="8">
        <v>-26.7</v>
      </c>
      <c r="DD30" s="11"/>
      <c r="DE30" s="11"/>
      <c r="DF30" s="8">
        <v>694.2</v>
      </c>
      <c r="DG30" s="9">
        <v>35.76</v>
      </c>
      <c r="DH30" s="11"/>
      <c r="DI30" s="3" t="s">
        <v>212</v>
      </c>
      <c r="DJ30" s="8">
        <v>778.2</v>
      </c>
      <c r="DK30" s="8">
        <v>300.89999999999998</v>
      </c>
      <c r="DL30" s="8">
        <v>176.2</v>
      </c>
      <c r="DM30" s="8">
        <v>774.7</v>
      </c>
      <c r="DN30" s="8">
        <v>229.3</v>
      </c>
      <c r="DO30" s="9">
        <v>28.57</v>
      </c>
      <c r="DP30" s="4" t="s">
        <v>388</v>
      </c>
      <c r="DQ30" s="9">
        <v>1.58</v>
      </c>
      <c r="DR30" s="3" t="s">
        <v>313</v>
      </c>
      <c r="DS30" s="8">
        <v>-13</v>
      </c>
      <c r="DT30" s="9">
        <v>42.5</v>
      </c>
      <c r="DU30" s="8">
        <v>31.6</v>
      </c>
      <c r="DV30" s="8">
        <v>595</v>
      </c>
      <c r="DW30" s="14">
        <v>0</v>
      </c>
      <c r="DX30" s="11"/>
      <c r="DY30" s="8">
        <v>71.599999999999994</v>
      </c>
      <c r="DZ30" s="8">
        <v>56.9</v>
      </c>
      <c r="EA30" s="11"/>
      <c r="EB30" s="8">
        <v>676</v>
      </c>
      <c r="EC30" s="8">
        <v>21.1</v>
      </c>
      <c r="ED30" s="8">
        <v>93.7</v>
      </c>
      <c r="EE30" s="11"/>
      <c r="EF30" s="11"/>
      <c r="EG30" s="11"/>
      <c r="EH30" s="8">
        <v>42.7</v>
      </c>
      <c r="EI30" s="8">
        <v>1649</v>
      </c>
      <c r="EJ30" s="8">
        <v>320.10000000000002</v>
      </c>
      <c r="EK30" s="8">
        <v>454.5</v>
      </c>
      <c r="EL30" s="8">
        <v>17.600000000000001</v>
      </c>
      <c r="EM30" s="8">
        <v>45.8</v>
      </c>
      <c r="EN30" s="9">
        <v>3.95</v>
      </c>
      <c r="EO30" s="8">
        <v>11.3</v>
      </c>
      <c r="EP30" s="8">
        <v>14.2</v>
      </c>
      <c r="EQ30" s="9">
        <v>23.3</v>
      </c>
      <c r="ER30" s="11">
        <v>3</v>
      </c>
      <c r="ES30" s="11"/>
      <c r="ET30" s="12"/>
      <c r="EU30" s="8">
        <v>-43.4</v>
      </c>
      <c r="EV30" s="8">
        <v>-39.1</v>
      </c>
      <c r="EW30" s="8">
        <v>-52.3</v>
      </c>
      <c r="EX30" s="8">
        <v>-41.7</v>
      </c>
      <c r="EY30" s="8">
        <v>138.6</v>
      </c>
      <c r="EZ30" s="8">
        <v>134</v>
      </c>
      <c r="FA30" s="8">
        <v>145</v>
      </c>
      <c r="FB30" s="8">
        <v>170.5</v>
      </c>
      <c r="FC30" s="8">
        <v>197.6</v>
      </c>
      <c r="FD30" s="8">
        <v>291.2</v>
      </c>
      <c r="FE30" s="8">
        <v>-41.2</v>
      </c>
      <c r="FF30" s="8">
        <v>-37.1</v>
      </c>
      <c r="FG30" s="8">
        <v>-42.2</v>
      </c>
      <c r="FH30" s="8">
        <v>-26.8</v>
      </c>
      <c r="FI30" s="8">
        <v>96.6</v>
      </c>
      <c r="FJ30" s="8">
        <v>114.8</v>
      </c>
      <c r="FK30" s="8">
        <v>133.19999999999999</v>
      </c>
      <c r="FL30" s="8">
        <v>107.4</v>
      </c>
      <c r="FM30" s="8">
        <v>123.9</v>
      </c>
      <c r="FN30" s="8">
        <v>187.8</v>
      </c>
      <c r="FO30" s="3"/>
      <c r="FP30" s="3"/>
      <c r="FQ30" s="8">
        <v>724.9</v>
      </c>
      <c r="FR30" s="12" t="s">
        <v>389</v>
      </c>
    </row>
    <row r="31" spans="1:174" x14ac:dyDescent="0.15">
      <c r="A31" s="4" t="s">
        <v>390</v>
      </c>
      <c r="B31" s="4" t="s">
        <v>391</v>
      </c>
      <c r="C31" s="3" t="s">
        <v>206</v>
      </c>
      <c r="D31" s="3" t="s">
        <v>207</v>
      </c>
      <c r="E31" s="3" t="s">
        <v>208</v>
      </c>
      <c r="F31" s="8">
        <v>2541.9</v>
      </c>
      <c r="G31" s="9">
        <v>58.44</v>
      </c>
      <c r="H31" s="11"/>
      <c r="I31" s="11"/>
      <c r="J31" s="11"/>
      <c r="K31" s="11"/>
      <c r="L31" s="11"/>
      <c r="M31" s="11"/>
      <c r="N31" s="8">
        <v>42.5</v>
      </c>
      <c r="O31" s="10">
        <v>0.83</v>
      </c>
      <c r="P31" s="11"/>
      <c r="Q31" s="11"/>
      <c r="R31" s="11"/>
      <c r="S31" s="10">
        <v>-0.38500000000000001</v>
      </c>
      <c r="T31" s="11"/>
      <c r="U31" s="11"/>
      <c r="V31" s="11"/>
      <c r="W31" s="11"/>
      <c r="X31" s="11"/>
      <c r="Y31" s="11"/>
      <c r="Z31" s="11"/>
      <c r="AA31" s="11"/>
      <c r="AB31" s="11"/>
      <c r="AC31" s="11"/>
      <c r="AD31" s="11"/>
      <c r="AE31" s="11"/>
      <c r="AF31" s="11"/>
      <c r="AG31" s="11"/>
      <c r="AH31" s="9">
        <v>9.4</v>
      </c>
      <c r="AI31" s="9">
        <v>14.21</v>
      </c>
      <c r="AJ31" s="9">
        <v>11.16</v>
      </c>
      <c r="AK31" s="3" t="s">
        <v>209</v>
      </c>
      <c r="AL31" s="12" t="s">
        <v>392</v>
      </c>
      <c r="AM31" s="3" t="s">
        <v>211</v>
      </c>
      <c r="AN31" s="13">
        <v>2009</v>
      </c>
      <c r="AO31" s="8">
        <v>2174.9</v>
      </c>
      <c r="AP31" s="14">
        <v>0</v>
      </c>
      <c r="AQ31" s="8">
        <v>-25.6</v>
      </c>
      <c r="AR31" s="8">
        <v>-25.8</v>
      </c>
      <c r="AS31" s="8">
        <v>-31.9</v>
      </c>
      <c r="AT31" s="8">
        <v>209.3</v>
      </c>
      <c r="AU31" s="9">
        <v>2.09</v>
      </c>
      <c r="AV31" s="8">
        <v>370.8</v>
      </c>
      <c r="AW31" s="14">
        <v>0</v>
      </c>
      <c r="AX31" s="8">
        <v>362.6</v>
      </c>
      <c r="AY31" s="9">
        <v>1.67</v>
      </c>
      <c r="AZ31" s="11"/>
      <c r="BA31" s="9">
        <v>8.67</v>
      </c>
      <c r="BB31" s="11"/>
      <c r="BC31" s="8">
        <v>17.100000000000001</v>
      </c>
      <c r="BD31" s="8">
        <v>12.6</v>
      </c>
      <c r="BE31" s="9">
        <v>6.3</v>
      </c>
      <c r="BF31" s="9">
        <v>5.09</v>
      </c>
      <c r="BG31" s="9">
        <v>1.81</v>
      </c>
      <c r="BH31" s="11"/>
      <c r="BI31" s="11"/>
      <c r="BJ31" s="8">
        <v>-25.8</v>
      </c>
      <c r="BK31" s="9">
        <v>-6.27</v>
      </c>
      <c r="BL31" s="10">
        <v>0.15</v>
      </c>
      <c r="BM31" s="11"/>
      <c r="BN31" s="8">
        <v>-31.9</v>
      </c>
      <c r="BO31" s="11"/>
      <c r="BP31" s="9">
        <v>1.66</v>
      </c>
      <c r="BQ31" s="9">
        <v>-2.33</v>
      </c>
      <c r="BR31" s="9">
        <v>-2.33</v>
      </c>
      <c r="BS31" s="9">
        <v>-1.38</v>
      </c>
      <c r="BT31" s="9">
        <v>-2.33</v>
      </c>
      <c r="BU31" s="9">
        <v>-2.33</v>
      </c>
      <c r="BV31" s="11"/>
      <c r="BW31" s="11"/>
      <c r="BX31" s="11"/>
      <c r="BY31" s="11"/>
      <c r="BZ31" s="11"/>
      <c r="CA31" s="11"/>
      <c r="CB31" s="11"/>
      <c r="CC31" s="9">
        <v>2.3199999999999998</v>
      </c>
      <c r="CD31" s="11"/>
      <c r="CE31" s="9">
        <v>1.27</v>
      </c>
      <c r="CF31" s="11"/>
      <c r="CG31" s="11"/>
      <c r="CH31" s="11"/>
      <c r="CI31" s="11"/>
      <c r="CJ31" s="11"/>
      <c r="CK31" s="9">
        <v>3.23</v>
      </c>
      <c r="CL31" s="10">
        <v>0.67300000000000004</v>
      </c>
      <c r="CM31" s="10">
        <v>0.64600000000000002</v>
      </c>
      <c r="CN31" s="10">
        <v>0.64400000000000002</v>
      </c>
      <c r="CO31" s="10">
        <v>0.6</v>
      </c>
      <c r="CP31" s="10">
        <v>0.6</v>
      </c>
      <c r="CQ31" s="11"/>
      <c r="CR31" s="11"/>
      <c r="CS31" s="11"/>
      <c r="CT31" s="11"/>
      <c r="CU31" s="8">
        <v>149.6</v>
      </c>
      <c r="CV31" s="11"/>
      <c r="CW31" s="8">
        <v>50</v>
      </c>
      <c r="CX31" s="8">
        <v>-116.5</v>
      </c>
      <c r="CY31" s="11"/>
      <c r="CZ31" s="11"/>
      <c r="DA31" s="10">
        <v>0.82599999999999996</v>
      </c>
      <c r="DB31" s="11"/>
      <c r="DC31" s="11"/>
      <c r="DD31" s="11"/>
      <c r="DE31" s="11"/>
      <c r="DF31" s="8">
        <v>362.6</v>
      </c>
      <c r="DG31" s="9">
        <v>59.78</v>
      </c>
      <c r="DH31" s="11"/>
      <c r="DI31" s="3" t="s">
        <v>212</v>
      </c>
      <c r="DJ31" s="11"/>
      <c r="DK31" s="9">
        <v>-6.41</v>
      </c>
      <c r="DL31" s="9">
        <v>-6.37</v>
      </c>
      <c r="DM31" s="8">
        <v>83.9</v>
      </c>
      <c r="DN31" s="8">
        <v>-20</v>
      </c>
      <c r="DO31" s="9">
        <v>13.33</v>
      </c>
      <c r="DP31" s="4" t="s">
        <v>393</v>
      </c>
      <c r="DQ31" s="11"/>
      <c r="DR31" s="3" t="s">
        <v>258</v>
      </c>
      <c r="DS31" s="11"/>
      <c r="DT31" s="9">
        <v>89.21</v>
      </c>
      <c r="DU31" s="8">
        <v>21</v>
      </c>
      <c r="DV31" s="11"/>
      <c r="DW31" s="14">
        <v>0</v>
      </c>
      <c r="DX31" s="11"/>
      <c r="DY31" s="8">
        <v>22.4</v>
      </c>
      <c r="DZ31" s="11"/>
      <c r="EA31" s="10">
        <v>0.02</v>
      </c>
      <c r="EB31" s="8">
        <v>21.6</v>
      </c>
      <c r="EC31" s="8">
        <v>125.1</v>
      </c>
      <c r="ED31" s="8">
        <v>69.5</v>
      </c>
      <c r="EE31" s="11"/>
      <c r="EF31" s="11"/>
      <c r="EG31" s="11"/>
      <c r="EH31" s="11"/>
      <c r="EI31" s="8">
        <v>19</v>
      </c>
      <c r="EJ31" s="8">
        <v>368.4</v>
      </c>
      <c r="EK31" s="8">
        <v>22.6</v>
      </c>
      <c r="EL31" s="10">
        <v>0.38200000000000001</v>
      </c>
      <c r="EM31" s="10">
        <v>0.54</v>
      </c>
      <c r="EN31" s="10">
        <v>0.44</v>
      </c>
      <c r="EO31" s="10">
        <v>0.40300000000000002</v>
      </c>
      <c r="EP31" s="9">
        <v>2.77</v>
      </c>
      <c r="EQ31" s="10">
        <v>0.63</v>
      </c>
      <c r="ER31" s="11"/>
      <c r="ES31" s="11"/>
      <c r="ET31" s="12"/>
      <c r="EU31" s="11"/>
      <c r="EV31" s="11"/>
      <c r="EW31" s="11"/>
      <c r="EX31" s="11"/>
      <c r="EY31" s="11"/>
      <c r="EZ31" s="11"/>
      <c r="FA31" s="11"/>
      <c r="FB31" s="11"/>
      <c r="FC31" s="9">
        <v>-2.58</v>
      </c>
      <c r="FD31" s="9">
        <v>-6.43</v>
      </c>
      <c r="FE31" s="11"/>
      <c r="FF31" s="11"/>
      <c r="FG31" s="11"/>
      <c r="FH31" s="11"/>
      <c r="FI31" s="11"/>
      <c r="FJ31" s="11"/>
      <c r="FK31" s="11"/>
      <c r="FL31" s="11"/>
      <c r="FM31" s="9">
        <v>-2.57</v>
      </c>
      <c r="FN31" s="9">
        <v>-6.37</v>
      </c>
      <c r="FO31" s="3"/>
      <c r="FP31" s="3"/>
      <c r="FQ31" s="11"/>
      <c r="FR31" s="12"/>
    </row>
    <row r="32" spans="1:174" x14ac:dyDescent="0.15">
      <c r="A32" s="4" t="s">
        <v>394</v>
      </c>
      <c r="B32" s="4" t="s">
        <v>395</v>
      </c>
      <c r="C32" s="3" t="s">
        <v>206</v>
      </c>
      <c r="D32" s="3" t="s">
        <v>207</v>
      </c>
      <c r="E32" s="3" t="s">
        <v>208</v>
      </c>
      <c r="F32" s="8">
        <v>2498.5</v>
      </c>
      <c r="G32" s="9">
        <v>83.4</v>
      </c>
      <c r="H32" s="10">
        <v>1E-3</v>
      </c>
      <c r="I32" s="10">
        <v>2.4E-2</v>
      </c>
      <c r="J32" s="10">
        <v>0.05</v>
      </c>
      <c r="K32" s="10">
        <v>0.14199999999999999</v>
      </c>
      <c r="L32" s="9">
        <v>1.28</v>
      </c>
      <c r="M32" s="9">
        <v>1.98</v>
      </c>
      <c r="N32" s="8">
        <v>34</v>
      </c>
      <c r="O32" s="10">
        <v>0.73399999999999999</v>
      </c>
      <c r="P32" s="11"/>
      <c r="Q32" s="11"/>
      <c r="R32" s="11"/>
      <c r="S32" s="9">
        <v>-7.83</v>
      </c>
      <c r="T32" s="11"/>
      <c r="U32" s="11"/>
      <c r="V32" s="11"/>
      <c r="W32" s="11"/>
      <c r="X32" s="11"/>
      <c r="Y32" s="11"/>
      <c r="Z32" s="11"/>
      <c r="AA32" s="11"/>
      <c r="AB32" s="11"/>
      <c r="AC32" s="11"/>
      <c r="AD32" s="11"/>
      <c r="AE32" s="11"/>
      <c r="AF32" s="11"/>
      <c r="AG32" s="11"/>
      <c r="AH32" s="9">
        <v>2.73</v>
      </c>
      <c r="AI32" s="9">
        <v>5.47</v>
      </c>
      <c r="AJ32" s="9">
        <v>2.77</v>
      </c>
      <c r="AK32" s="3" t="s">
        <v>209</v>
      </c>
      <c r="AL32" s="12" t="s">
        <v>396</v>
      </c>
      <c r="AM32" s="3" t="s">
        <v>211</v>
      </c>
      <c r="AN32" s="11"/>
      <c r="AO32" s="8">
        <v>2303.3000000000002</v>
      </c>
      <c r="AP32" s="8">
        <v>13.6</v>
      </c>
      <c r="AQ32" s="8">
        <v>-148.5</v>
      </c>
      <c r="AR32" s="8">
        <v>-148.9</v>
      </c>
      <c r="AS32" s="8">
        <v>-160</v>
      </c>
      <c r="AT32" s="8">
        <v>482.7</v>
      </c>
      <c r="AU32" s="9">
        <v>2.72</v>
      </c>
      <c r="AV32" s="8">
        <v>786.2</v>
      </c>
      <c r="AW32" s="8">
        <v>287.5</v>
      </c>
      <c r="AX32" s="8">
        <v>331.6</v>
      </c>
      <c r="AY32" s="9">
        <v>2.29</v>
      </c>
      <c r="AZ32" s="11"/>
      <c r="BA32" s="8">
        <v>21.5</v>
      </c>
      <c r="BB32" s="11"/>
      <c r="BC32" s="8">
        <v>137.69999999999999</v>
      </c>
      <c r="BD32" s="8">
        <v>110.1</v>
      </c>
      <c r="BE32" s="8">
        <v>91.2</v>
      </c>
      <c r="BF32" s="8">
        <v>78.599999999999994</v>
      </c>
      <c r="BG32" s="8">
        <v>66.5</v>
      </c>
      <c r="BH32" s="8">
        <v>62.3</v>
      </c>
      <c r="BI32" s="9">
        <v>3.41</v>
      </c>
      <c r="BJ32" s="8">
        <v>-148.9</v>
      </c>
      <c r="BK32" s="9">
        <v>-2.6</v>
      </c>
      <c r="BL32" s="11"/>
      <c r="BM32" s="11"/>
      <c r="BN32" s="8">
        <v>-157.69999999999999</v>
      </c>
      <c r="BO32" s="9">
        <v>2.31</v>
      </c>
      <c r="BP32" s="11"/>
      <c r="BQ32" s="9">
        <v>-4.72</v>
      </c>
      <c r="BR32" s="9">
        <v>-4.72</v>
      </c>
      <c r="BS32" s="9">
        <v>-2.73</v>
      </c>
      <c r="BT32" s="9">
        <v>-4.72</v>
      </c>
      <c r="BU32" s="9">
        <v>-4.72</v>
      </c>
      <c r="BV32" s="11"/>
      <c r="BW32" s="11"/>
      <c r="BX32" s="11"/>
      <c r="BY32" s="9">
        <v>3.92</v>
      </c>
      <c r="BZ32" s="9">
        <v>3.79</v>
      </c>
      <c r="CA32" s="9">
        <v>1.08</v>
      </c>
      <c r="CB32" s="8">
        <v>66.099999999999994</v>
      </c>
      <c r="CC32" s="9">
        <v>2.92</v>
      </c>
      <c r="CD32" s="11"/>
      <c r="CE32" s="11"/>
      <c r="CF32" s="8">
        <v>287.5</v>
      </c>
      <c r="CG32" s="11"/>
      <c r="CH32" s="11"/>
      <c r="CI32" s="11"/>
      <c r="CJ32" s="11"/>
      <c r="CK32" s="9">
        <v>2.89</v>
      </c>
      <c r="CL32" s="9">
        <v>1.32</v>
      </c>
      <c r="CM32" s="9">
        <v>1.29</v>
      </c>
      <c r="CN32" s="9">
        <v>1.25</v>
      </c>
      <c r="CO32" s="9">
        <v>1.35</v>
      </c>
      <c r="CP32" s="9">
        <v>1.59</v>
      </c>
      <c r="CQ32" s="8">
        <v>-23.7</v>
      </c>
      <c r="CR32" s="11"/>
      <c r="CS32" s="11"/>
      <c r="CT32" s="11"/>
      <c r="CU32" s="9">
        <v>1.1599999999999999</v>
      </c>
      <c r="CV32" s="11"/>
      <c r="CW32" s="8">
        <v>287.5</v>
      </c>
      <c r="CX32" s="11"/>
      <c r="CY32" s="11"/>
      <c r="CZ32" s="11"/>
      <c r="DA32" s="9">
        <v>-1.37</v>
      </c>
      <c r="DB32" s="11"/>
      <c r="DC32" s="11"/>
      <c r="DD32" s="9">
        <v>2.91</v>
      </c>
      <c r="DE32" s="8">
        <v>136</v>
      </c>
      <c r="DF32" s="8">
        <v>331.6</v>
      </c>
      <c r="DG32" s="9">
        <v>73.45</v>
      </c>
      <c r="DH32" s="9">
        <v>1.4</v>
      </c>
      <c r="DI32" s="3" t="s">
        <v>212</v>
      </c>
      <c r="DJ32" s="8">
        <v>13.6</v>
      </c>
      <c r="DK32" s="8">
        <v>-148.5</v>
      </c>
      <c r="DL32" s="8">
        <v>-160</v>
      </c>
      <c r="DM32" s="9">
        <v>1.75</v>
      </c>
      <c r="DN32" s="8">
        <v>-296.10000000000002</v>
      </c>
      <c r="DO32" s="9">
        <v>11.11</v>
      </c>
      <c r="DP32" s="4" t="s">
        <v>397</v>
      </c>
      <c r="DQ32" s="8">
        <v>136.5</v>
      </c>
      <c r="DR32" s="3" t="s">
        <v>398</v>
      </c>
      <c r="DS32" s="11"/>
      <c r="DT32" s="9">
        <v>83.46</v>
      </c>
      <c r="DU32" s="8">
        <v>35.299999999999997</v>
      </c>
      <c r="DV32" s="8">
        <v>13.6</v>
      </c>
      <c r="DW32" s="14">
        <v>0</v>
      </c>
      <c r="DX32" s="11"/>
      <c r="DY32" s="8">
        <v>323.2</v>
      </c>
      <c r="DZ32" s="8">
        <v>74.8</v>
      </c>
      <c r="EA32" s="11"/>
      <c r="EB32" s="8">
        <v>497.9</v>
      </c>
      <c r="EC32" s="8">
        <v>24</v>
      </c>
      <c r="ED32" s="8">
        <v>67.599999999999994</v>
      </c>
      <c r="EE32" s="11"/>
      <c r="EF32" s="8">
        <v>100</v>
      </c>
      <c r="EG32" s="11"/>
      <c r="EH32" s="9">
        <v>2.1800000000000002</v>
      </c>
      <c r="EI32" s="8">
        <v>136</v>
      </c>
      <c r="EJ32" s="8">
        <v>491.2</v>
      </c>
      <c r="EK32" s="8">
        <v>328.6</v>
      </c>
      <c r="EL32" s="9">
        <v>4.42</v>
      </c>
      <c r="EM32" s="8">
        <v>16.5</v>
      </c>
      <c r="EN32" s="10">
        <v>0.05</v>
      </c>
      <c r="EO32" s="9">
        <v>1.4</v>
      </c>
      <c r="EP32" s="9">
        <v>4.16</v>
      </c>
      <c r="EQ32" s="9">
        <v>37.69</v>
      </c>
      <c r="ER32" s="11">
        <v>3</v>
      </c>
      <c r="ES32" s="11"/>
      <c r="ET32" s="12"/>
      <c r="EU32" s="11"/>
      <c r="EV32" s="11"/>
      <c r="EW32" s="11"/>
      <c r="EX32" s="11"/>
      <c r="EY32" s="11"/>
      <c r="EZ32" s="9">
        <v>-5.96</v>
      </c>
      <c r="FA32" s="8">
        <v>-26.6</v>
      </c>
      <c r="FB32" s="8">
        <v>-47.6</v>
      </c>
      <c r="FC32" s="8">
        <v>-68.3</v>
      </c>
      <c r="FD32" s="8">
        <v>-80.900000000000006</v>
      </c>
      <c r="FE32" s="11"/>
      <c r="FF32" s="11"/>
      <c r="FG32" s="11"/>
      <c r="FH32" s="11"/>
      <c r="FI32" s="11"/>
      <c r="FJ32" s="8">
        <v>-25.6</v>
      </c>
      <c r="FK32" s="8">
        <v>-37.799999999999997</v>
      </c>
      <c r="FL32" s="8">
        <v>-55.6</v>
      </c>
      <c r="FM32" s="8">
        <v>-74</v>
      </c>
      <c r="FN32" s="8">
        <v>-84.5</v>
      </c>
      <c r="FO32" s="3"/>
      <c r="FP32" s="3"/>
      <c r="FQ32" s="8">
        <v>13.6</v>
      </c>
      <c r="FR32" s="12" t="s">
        <v>399</v>
      </c>
    </row>
    <row r="33" spans="1:174" x14ac:dyDescent="0.15">
      <c r="A33" s="4" t="s">
        <v>400</v>
      </c>
      <c r="B33" s="4" t="s">
        <v>401</v>
      </c>
      <c r="C33" s="3" t="s">
        <v>206</v>
      </c>
      <c r="D33" s="3" t="s">
        <v>207</v>
      </c>
      <c r="E33" s="3" t="s">
        <v>208</v>
      </c>
      <c r="F33" s="8">
        <v>2382.1999999999998</v>
      </c>
      <c r="G33" s="9">
        <v>85.49</v>
      </c>
      <c r="H33" s="10">
        <v>6.0000000000000001E-3</v>
      </c>
      <c r="I33" s="10">
        <v>4.0000000000000001E-3</v>
      </c>
      <c r="J33" s="10">
        <v>6.3E-2</v>
      </c>
      <c r="K33" s="10">
        <v>0.33300000000000002</v>
      </c>
      <c r="L33" s="10">
        <v>0.34200000000000003</v>
      </c>
      <c r="M33" s="9">
        <v>1.57</v>
      </c>
      <c r="N33" s="8">
        <v>43.4</v>
      </c>
      <c r="O33" s="10">
        <v>0.52700000000000002</v>
      </c>
      <c r="P33" s="11"/>
      <c r="Q33" s="11"/>
      <c r="R33" s="11"/>
      <c r="S33" s="9">
        <v>-1.38</v>
      </c>
      <c r="T33" s="11"/>
      <c r="U33" s="11"/>
      <c r="V33" s="11"/>
      <c r="W33" s="8">
        <v>11.4</v>
      </c>
      <c r="X33" s="11"/>
      <c r="Y33" s="11"/>
      <c r="Z33" s="11"/>
      <c r="AA33" s="9">
        <v>2.1</v>
      </c>
      <c r="AB33" s="11"/>
      <c r="AC33" s="11"/>
      <c r="AD33" s="11"/>
      <c r="AE33" s="10">
        <v>0.62</v>
      </c>
      <c r="AF33" s="11"/>
      <c r="AG33" s="11"/>
      <c r="AH33" s="14">
        <v>0</v>
      </c>
      <c r="AI33" s="9">
        <v>2.92</v>
      </c>
      <c r="AJ33" s="10">
        <v>3.1E-2</v>
      </c>
      <c r="AK33" s="3" t="s">
        <v>209</v>
      </c>
      <c r="AL33" s="12" t="s">
        <v>402</v>
      </c>
      <c r="AM33" s="3" t="s">
        <v>211</v>
      </c>
      <c r="AN33" s="13">
        <v>2000</v>
      </c>
      <c r="AO33" s="8">
        <v>2296.1999999999998</v>
      </c>
      <c r="AP33" s="8">
        <v>20.7</v>
      </c>
      <c r="AQ33" s="8">
        <v>-87.3</v>
      </c>
      <c r="AR33" s="8">
        <v>-87.8</v>
      </c>
      <c r="AS33" s="8">
        <v>-87.1</v>
      </c>
      <c r="AT33" s="8">
        <v>16</v>
      </c>
      <c r="AU33" s="9">
        <v>1.64</v>
      </c>
      <c r="AV33" s="8">
        <v>209</v>
      </c>
      <c r="AW33" s="8">
        <v>60</v>
      </c>
      <c r="AX33" s="8">
        <v>78.8</v>
      </c>
      <c r="AY33" s="10">
        <v>0.68300000000000005</v>
      </c>
      <c r="AZ33" s="11"/>
      <c r="BA33" s="8">
        <v>28.4</v>
      </c>
      <c r="BB33" s="11"/>
      <c r="BC33" s="8">
        <v>72.5</v>
      </c>
      <c r="BD33" s="8">
        <v>67.5</v>
      </c>
      <c r="BE33" s="8">
        <v>60.5</v>
      </c>
      <c r="BF33" s="8">
        <v>51.3</v>
      </c>
      <c r="BG33" s="8">
        <v>46.6</v>
      </c>
      <c r="BH33" s="8">
        <v>45.8</v>
      </c>
      <c r="BI33" s="11"/>
      <c r="BJ33" s="8">
        <v>-87.8</v>
      </c>
      <c r="BK33" s="9">
        <v>-4.5199999999999996</v>
      </c>
      <c r="BL33" s="10">
        <v>0.32</v>
      </c>
      <c r="BM33" s="11"/>
      <c r="BN33" s="8">
        <v>-97.4</v>
      </c>
      <c r="BO33" s="8">
        <v>-10.3</v>
      </c>
      <c r="BP33" s="11"/>
      <c r="BQ33" s="9">
        <v>-2.06</v>
      </c>
      <c r="BR33" s="9">
        <v>-2.06</v>
      </c>
      <c r="BS33" s="9">
        <v>-1.36</v>
      </c>
      <c r="BT33" s="9">
        <v>-2.06</v>
      </c>
      <c r="BU33" s="9">
        <v>-2.06</v>
      </c>
      <c r="BV33" s="11"/>
      <c r="BW33" s="9">
        <v>5.71</v>
      </c>
      <c r="BX33" s="9">
        <v>2.52</v>
      </c>
      <c r="BY33" s="9">
        <v>1.72</v>
      </c>
      <c r="BZ33" s="9">
        <v>7.4</v>
      </c>
      <c r="CA33" s="9">
        <v>5.76</v>
      </c>
      <c r="CB33" s="11"/>
      <c r="CC33" s="9">
        <v>4.5199999999999996</v>
      </c>
      <c r="CD33" s="11"/>
      <c r="CE33" s="9">
        <v>1.47</v>
      </c>
      <c r="CF33" s="8">
        <v>60</v>
      </c>
      <c r="CG33" s="11"/>
      <c r="CH33" s="11"/>
      <c r="CI33" s="11"/>
      <c r="CJ33" s="8">
        <v>20.100000000000001</v>
      </c>
      <c r="CK33" s="11"/>
      <c r="CL33" s="11"/>
      <c r="CM33" s="10">
        <v>0.43</v>
      </c>
      <c r="CN33" s="9">
        <v>1.71</v>
      </c>
      <c r="CO33" s="9">
        <v>1.65</v>
      </c>
      <c r="CP33" s="9">
        <v>1.89</v>
      </c>
      <c r="CQ33" s="9">
        <v>-2.94</v>
      </c>
      <c r="CR33" s="11"/>
      <c r="CS33" s="11"/>
      <c r="CT33" s="11"/>
      <c r="CU33" s="9">
        <v>9.7799999999999994</v>
      </c>
      <c r="CV33" s="8">
        <v>-30</v>
      </c>
      <c r="CW33" s="8">
        <v>90.5</v>
      </c>
      <c r="CX33" s="8">
        <v>-125</v>
      </c>
      <c r="CY33" s="11"/>
      <c r="CZ33" s="11"/>
      <c r="DA33" s="10">
        <v>-0.188</v>
      </c>
      <c r="DB33" s="9">
        <v>-2.41</v>
      </c>
      <c r="DC33" s="9">
        <v>-4.38</v>
      </c>
      <c r="DD33" s="8">
        <v>11.2</v>
      </c>
      <c r="DE33" s="8">
        <v>100</v>
      </c>
      <c r="DF33" s="8">
        <v>78.8</v>
      </c>
      <c r="DG33" s="9">
        <v>54.85</v>
      </c>
      <c r="DH33" s="9">
        <v>1.5</v>
      </c>
      <c r="DI33" s="3" t="s">
        <v>212</v>
      </c>
      <c r="DJ33" s="8">
        <v>20.7</v>
      </c>
      <c r="DK33" s="8">
        <v>-87.3</v>
      </c>
      <c r="DL33" s="8">
        <v>-87.1</v>
      </c>
      <c r="DM33" s="8">
        <v>52.6</v>
      </c>
      <c r="DN33" s="8">
        <v>-54.1</v>
      </c>
      <c r="DO33" s="9">
        <v>14.29</v>
      </c>
      <c r="DP33" s="4" t="s">
        <v>403</v>
      </c>
      <c r="DQ33" s="8">
        <v>118.7</v>
      </c>
      <c r="DR33" s="3" t="s">
        <v>258</v>
      </c>
      <c r="DS33" s="11"/>
      <c r="DT33" s="9">
        <v>58.08</v>
      </c>
      <c r="DU33" s="8">
        <v>13.2</v>
      </c>
      <c r="DV33" s="8">
        <v>-59.4</v>
      </c>
      <c r="DW33" s="8">
        <v>28</v>
      </c>
      <c r="DX33" s="11"/>
      <c r="DY33" s="8">
        <v>114.8</v>
      </c>
      <c r="DZ33" s="11"/>
      <c r="EA33" s="11"/>
      <c r="EB33" s="8">
        <v>121.4</v>
      </c>
      <c r="EC33" s="8">
        <v>29.5</v>
      </c>
      <c r="ED33" s="8">
        <v>75.2</v>
      </c>
      <c r="EE33" s="11"/>
      <c r="EF33" s="8">
        <v>150.9</v>
      </c>
      <c r="EG33" s="14">
        <v>0</v>
      </c>
      <c r="EH33" s="9">
        <v>7.22</v>
      </c>
      <c r="EI33" s="8">
        <v>100</v>
      </c>
      <c r="EJ33" s="8">
        <v>160.6</v>
      </c>
      <c r="EK33" s="8">
        <v>155.4</v>
      </c>
      <c r="EL33" s="9">
        <v>4.71</v>
      </c>
      <c r="EM33" s="9">
        <v>8.43</v>
      </c>
      <c r="EN33" s="9">
        <v>3.09</v>
      </c>
      <c r="EO33" s="9">
        <v>1.5</v>
      </c>
      <c r="EP33" s="9">
        <v>4.71</v>
      </c>
      <c r="EQ33" s="9">
        <v>10.97</v>
      </c>
      <c r="ER33" s="11">
        <v>3</v>
      </c>
      <c r="ES33" s="8">
        <v>20.7</v>
      </c>
      <c r="ET33" s="12" t="s">
        <v>404</v>
      </c>
      <c r="EU33" s="9">
        <v>-5.18</v>
      </c>
      <c r="EV33" s="8">
        <v>-16.7</v>
      </c>
      <c r="EW33" s="8">
        <v>-19.399999999999999</v>
      </c>
      <c r="EX33" s="8">
        <v>-11.2</v>
      </c>
      <c r="EY33" s="8">
        <v>-21.3</v>
      </c>
      <c r="EZ33" s="8">
        <v>-22.5</v>
      </c>
      <c r="FA33" s="9">
        <v>-9.49</v>
      </c>
      <c r="FB33" s="8">
        <v>-46.3</v>
      </c>
      <c r="FC33" s="8">
        <v>-53.2</v>
      </c>
      <c r="FD33" s="8">
        <v>-50</v>
      </c>
      <c r="FE33" s="9">
        <v>-5.19</v>
      </c>
      <c r="FF33" s="8">
        <v>-16.399999999999999</v>
      </c>
      <c r="FG33" s="8">
        <v>-19.600000000000001</v>
      </c>
      <c r="FH33" s="8">
        <v>-11.6</v>
      </c>
      <c r="FI33" s="8">
        <v>-21.6</v>
      </c>
      <c r="FJ33" s="8">
        <v>-24.8</v>
      </c>
      <c r="FK33" s="8">
        <v>-10.1</v>
      </c>
      <c r="FL33" s="8">
        <v>-47.9</v>
      </c>
      <c r="FM33" s="8">
        <v>-56.1</v>
      </c>
      <c r="FN33" s="8">
        <v>84.8</v>
      </c>
      <c r="FO33" s="3"/>
      <c r="FP33" s="3"/>
      <c r="FQ33" s="8">
        <v>20.7</v>
      </c>
      <c r="FR33" s="12" t="s">
        <v>405</v>
      </c>
    </row>
    <row r="34" spans="1:174" x14ac:dyDescent="0.15">
      <c r="A34" s="4" t="s">
        <v>406</v>
      </c>
      <c r="B34" s="4" t="s">
        <v>407</v>
      </c>
      <c r="C34" s="3" t="s">
        <v>206</v>
      </c>
      <c r="D34" s="3" t="s">
        <v>207</v>
      </c>
      <c r="E34" s="3" t="s">
        <v>208</v>
      </c>
      <c r="F34" s="8">
        <v>2262.5</v>
      </c>
      <c r="G34" s="9">
        <v>97.66</v>
      </c>
      <c r="H34" s="10">
        <v>8.8999999999999996E-2</v>
      </c>
      <c r="I34" s="10">
        <v>1.6E-2</v>
      </c>
      <c r="J34" s="10">
        <v>6.9000000000000006E-2</v>
      </c>
      <c r="K34" s="9">
        <v>1.2</v>
      </c>
      <c r="L34" s="10">
        <v>0.68</v>
      </c>
      <c r="M34" s="9">
        <v>1.0900000000000001</v>
      </c>
      <c r="N34" s="8">
        <v>136.80000000000001</v>
      </c>
      <c r="O34" s="9">
        <v>1.1499999999999999</v>
      </c>
      <c r="P34" s="11"/>
      <c r="Q34" s="8">
        <v>-90.7</v>
      </c>
      <c r="R34" s="11"/>
      <c r="S34" s="10">
        <v>-0.17299999999999999</v>
      </c>
      <c r="T34" s="11"/>
      <c r="U34" s="11"/>
      <c r="V34" s="11"/>
      <c r="W34" s="8">
        <v>17.3</v>
      </c>
      <c r="X34" s="11"/>
      <c r="Y34" s="11"/>
      <c r="Z34" s="11"/>
      <c r="AA34" s="8">
        <v>30.4</v>
      </c>
      <c r="AB34" s="11"/>
      <c r="AC34" s="11"/>
      <c r="AD34" s="11"/>
      <c r="AE34" s="8">
        <v>18.8</v>
      </c>
      <c r="AF34" s="11"/>
      <c r="AG34" s="11"/>
      <c r="AH34" s="10">
        <v>5.0000000000000001E-3</v>
      </c>
      <c r="AI34" s="9">
        <v>1.41</v>
      </c>
      <c r="AJ34" s="10">
        <v>0.155</v>
      </c>
      <c r="AK34" s="3" t="s">
        <v>209</v>
      </c>
      <c r="AL34" s="12" t="s">
        <v>408</v>
      </c>
      <c r="AM34" s="3" t="s">
        <v>211</v>
      </c>
      <c r="AN34" s="13">
        <v>1989</v>
      </c>
      <c r="AO34" s="8">
        <v>2160</v>
      </c>
      <c r="AP34" s="8">
        <v>81.7</v>
      </c>
      <c r="AQ34" s="10">
        <v>-0.36699999999999999</v>
      </c>
      <c r="AR34" s="9">
        <v>-1.24</v>
      </c>
      <c r="AS34" s="8">
        <v>-11.9</v>
      </c>
      <c r="AT34" s="8">
        <v>19.399999999999999</v>
      </c>
      <c r="AU34" s="9">
        <v>4.63</v>
      </c>
      <c r="AV34" s="8">
        <v>217.1</v>
      </c>
      <c r="AW34" s="8">
        <v>82.2</v>
      </c>
      <c r="AX34" s="8">
        <v>105.8</v>
      </c>
      <c r="AY34" s="10">
        <v>0.55300000000000005</v>
      </c>
      <c r="AZ34" s="11"/>
      <c r="BA34" s="8">
        <v>40.4</v>
      </c>
      <c r="BB34" s="11"/>
      <c r="BC34" s="8">
        <v>35.9</v>
      </c>
      <c r="BD34" s="8">
        <v>30.1</v>
      </c>
      <c r="BE34" s="8">
        <v>29.9</v>
      </c>
      <c r="BF34" s="8">
        <v>27.9</v>
      </c>
      <c r="BG34" s="8">
        <v>29.7</v>
      </c>
      <c r="BH34" s="8">
        <v>30.6</v>
      </c>
      <c r="BI34" s="11"/>
      <c r="BJ34" s="9">
        <v>-1.24</v>
      </c>
      <c r="BK34" s="8">
        <v>-10.9</v>
      </c>
      <c r="BL34" s="10">
        <v>0.307</v>
      </c>
      <c r="BM34" s="11"/>
      <c r="BN34" s="8">
        <v>-11.9</v>
      </c>
      <c r="BO34" s="11"/>
      <c r="BP34" s="11"/>
      <c r="BQ34" s="10">
        <v>-8.8999999999999996E-2</v>
      </c>
      <c r="BR34" s="10">
        <v>-8.8999999999999996E-2</v>
      </c>
      <c r="BS34" s="10">
        <v>-5.6000000000000001E-2</v>
      </c>
      <c r="BT34" s="10">
        <v>-8.8999999999999996E-2</v>
      </c>
      <c r="BU34" s="10">
        <v>-8.8999999999999996E-2</v>
      </c>
      <c r="BV34" s="11"/>
      <c r="BW34" s="8">
        <v>12.2</v>
      </c>
      <c r="BX34" s="9">
        <v>4.5</v>
      </c>
      <c r="BY34" s="9">
        <v>7.05</v>
      </c>
      <c r="BZ34" s="8">
        <v>12.7</v>
      </c>
      <c r="CA34" s="9">
        <v>8.07</v>
      </c>
      <c r="CB34" s="11"/>
      <c r="CC34" s="10">
        <v>0.999</v>
      </c>
      <c r="CD34" s="11"/>
      <c r="CE34" s="9">
        <v>1.1599999999999999</v>
      </c>
      <c r="CF34" s="8">
        <v>82.2</v>
      </c>
      <c r="CG34" s="11"/>
      <c r="CH34" s="11"/>
      <c r="CI34" s="11"/>
      <c r="CJ34" s="8">
        <v>51.5</v>
      </c>
      <c r="CK34" s="9">
        <v>3.67</v>
      </c>
      <c r="CL34" s="9">
        <v>1.68</v>
      </c>
      <c r="CM34" s="9">
        <v>1.76</v>
      </c>
      <c r="CN34" s="9">
        <v>1.7</v>
      </c>
      <c r="CO34" s="9">
        <v>1.69</v>
      </c>
      <c r="CP34" s="9">
        <v>1.61</v>
      </c>
      <c r="CQ34" s="9">
        <v>7.96</v>
      </c>
      <c r="CR34" s="11"/>
      <c r="CS34" s="11"/>
      <c r="CT34" s="11"/>
      <c r="CU34" s="8">
        <v>89.4</v>
      </c>
      <c r="CV34" s="10">
        <v>-0.93100000000000005</v>
      </c>
      <c r="CW34" s="11"/>
      <c r="CX34" s="8">
        <v>-122.6</v>
      </c>
      <c r="CY34" s="11"/>
      <c r="CZ34" s="11"/>
      <c r="DA34" s="9">
        <v>4.1900000000000004</v>
      </c>
      <c r="DB34" s="9">
        <v>1.2</v>
      </c>
      <c r="DC34" s="9">
        <v>-4.95</v>
      </c>
      <c r="DD34" s="8">
        <v>13.3</v>
      </c>
      <c r="DE34" s="8">
        <v>124</v>
      </c>
      <c r="DF34" s="8">
        <v>105.8</v>
      </c>
      <c r="DG34" s="9">
        <v>16.54</v>
      </c>
      <c r="DH34" s="9">
        <v>1.5</v>
      </c>
      <c r="DI34" s="3" t="s">
        <v>212</v>
      </c>
      <c r="DJ34" s="8">
        <v>81.7</v>
      </c>
      <c r="DK34" s="10">
        <v>-0.36699999999999999</v>
      </c>
      <c r="DL34" s="8">
        <v>-11.9</v>
      </c>
      <c r="DM34" s="8">
        <v>92.9</v>
      </c>
      <c r="DN34" s="11"/>
      <c r="DO34" s="9">
        <v>22.22</v>
      </c>
      <c r="DP34" s="4" t="s">
        <v>409</v>
      </c>
      <c r="DQ34" s="8">
        <v>20</v>
      </c>
      <c r="DR34" s="3" t="s">
        <v>313</v>
      </c>
      <c r="DS34" s="11"/>
      <c r="DT34" s="9">
        <v>18.07</v>
      </c>
      <c r="DU34" s="9">
        <v>6.05</v>
      </c>
      <c r="DV34" s="8">
        <v>39.200000000000003</v>
      </c>
      <c r="DW34" s="8">
        <v>82.4</v>
      </c>
      <c r="DX34" s="11"/>
      <c r="DY34" s="8">
        <v>68.099999999999994</v>
      </c>
      <c r="DZ34" s="11"/>
      <c r="EA34" s="11"/>
      <c r="EB34" s="8">
        <v>26.3</v>
      </c>
      <c r="EC34" s="8">
        <v>20.9</v>
      </c>
      <c r="ED34" s="8">
        <v>98.5</v>
      </c>
      <c r="EE34" s="11"/>
      <c r="EF34" s="11"/>
      <c r="EG34" s="8">
        <v>102.8</v>
      </c>
      <c r="EH34" s="9">
        <v>8.06</v>
      </c>
      <c r="EI34" s="8">
        <v>124</v>
      </c>
      <c r="EJ34" s="8">
        <v>208.4</v>
      </c>
      <c r="EK34" s="8">
        <v>122.3</v>
      </c>
      <c r="EL34" s="9">
        <v>1.41</v>
      </c>
      <c r="EM34" s="8">
        <v>11.1</v>
      </c>
      <c r="EN34" s="9">
        <v>4.5</v>
      </c>
      <c r="EO34" s="9">
        <v>1.5</v>
      </c>
      <c r="EP34" s="8">
        <v>11.6</v>
      </c>
      <c r="EQ34" s="9">
        <v>4.1100000000000003</v>
      </c>
      <c r="ER34" s="11">
        <v>3</v>
      </c>
      <c r="ES34" s="8">
        <v>81.7</v>
      </c>
      <c r="ET34" s="12" t="s">
        <v>410</v>
      </c>
      <c r="EU34" s="8">
        <v>-26.9</v>
      </c>
      <c r="EV34" s="8">
        <v>-19.600000000000001</v>
      </c>
      <c r="EW34" s="8">
        <v>-39.4</v>
      </c>
      <c r="EX34" s="8">
        <v>-46.7</v>
      </c>
      <c r="EY34" s="8">
        <v>-47.3</v>
      </c>
      <c r="EZ34" s="8">
        <v>-50.8</v>
      </c>
      <c r="FA34" s="8">
        <v>-14.2</v>
      </c>
      <c r="FB34" s="8">
        <v>-24.9</v>
      </c>
      <c r="FC34" s="8">
        <v>-17.399999999999999</v>
      </c>
      <c r="FD34" s="8">
        <v>-17.2</v>
      </c>
      <c r="FE34" s="8">
        <v>-33.1</v>
      </c>
      <c r="FF34" s="8">
        <v>-30.9</v>
      </c>
      <c r="FG34" s="8">
        <v>-50.3</v>
      </c>
      <c r="FH34" s="8">
        <v>-56.3</v>
      </c>
      <c r="FI34" s="8">
        <v>-66.5</v>
      </c>
      <c r="FJ34" s="8">
        <v>-62.4</v>
      </c>
      <c r="FK34" s="8">
        <v>-24.5</v>
      </c>
      <c r="FL34" s="8">
        <v>-34.6</v>
      </c>
      <c r="FM34" s="8">
        <v>-29.3</v>
      </c>
      <c r="FN34" s="8">
        <v>-27.8</v>
      </c>
      <c r="FO34" s="3"/>
      <c r="FP34" s="3"/>
      <c r="FQ34" s="8">
        <v>81.7</v>
      </c>
      <c r="FR34" s="12" t="s">
        <v>411</v>
      </c>
    </row>
    <row r="35" spans="1:174" x14ac:dyDescent="0.15">
      <c r="A35" s="4" t="s">
        <v>412</v>
      </c>
      <c r="B35" s="4" t="s">
        <v>413</v>
      </c>
      <c r="C35" s="3" t="s">
        <v>206</v>
      </c>
      <c r="D35" s="3" t="s">
        <v>207</v>
      </c>
      <c r="E35" s="3" t="s">
        <v>208</v>
      </c>
      <c r="F35" s="8">
        <v>2256</v>
      </c>
      <c r="G35" s="9">
        <v>32.590000000000003</v>
      </c>
      <c r="H35" s="10">
        <v>5.8000000000000003E-2</v>
      </c>
      <c r="I35" s="10">
        <v>7.3999999999999996E-2</v>
      </c>
      <c r="J35" s="11"/>
      <c r="K35" s="9">
        <v>2.77</v>
      </c>
      <c r="L35" s="9">
        <v>3.13</v>
      </c>
      <c r="M35" s="11"/>
      <c r="N35" s="8">
        <v>31.8</v>
      </c>
      <c r="O35" s="10">
        <v>0.218</v>
      </c>
      <c r="P35" s="11"/>
      <c r="Q35" s="11"/>
      <c r="R35" s="11"/>
      <c r="S35" s="9">
        <v>-2.84</v>
      </c>
      <c r="T35" s="11"/>
      <c r="U35" s="11"/>
      <c r="V35" s="11"/>
      <c r="W35" s="11"/>
      <c r="X35" s="11"/>
      <c r="Y35" s="11"/>
      <c r="Z35" s="11"/>
      <c r="AA35" s="11"/>
      <c r="AB35" s="11"/>
      <c r="AC35" s="11"/>
      <c r="AD35" s="11"/>
      <c r="AE35" s="11"/>
      <c r="AF35" s="11"/>
      <c r="AG35" s="11"/>
      <c r="AH35" s="11"/>
      <c r="AI35" s="9">
        <v>4.32</v>
      </c>
      <c r="AJ35" s="9">
        <v>2.84</v>
      </c>
      <c r="AK35" s="3" t="s">
        <v>209</v>
      </c>
      <c r="AL35" s="12" t="s">
        <v>414</v>
      </c>
      <c r="AM35" s="3" t="s">
        <v>211</v>
      </c>
      <c r="AN35" s="13">
        <v>2001</v>
      </c>
      <c r="AO35" s="8">
        <v>2129.4</v>
      </c>
      <c r="AP35" s="14">
        <v>0</v>
      </c>
      <c r="AQ35" s="8">
        <v>-50.2</v>
      </c>
      <c r="AR35" s="8">
        <v>-50.3</v>
      </c>
      <c r="AS35" s="8">
        <v>-59.6</v>
      </c>
      <c r="AT35" s="8">
        <v>29.8</v>
      </c>
      <c r="AU35" s="10">
        <v>0.17699999999999999</v>
      </c>
      <c r="AV35" s="8">
        <v>151.1</v>
      </c>
      <c r="AW35" s="8">
        <v>14.6</v>
      </c>
      <c r="AX35" s="8">
        <v>124.9</v>
      </c>
      <c r="AY35" s="10">
        <v>0.221</v>
      </c>
      <c r="AZ35" s="11"/>
      <c r="BA35" s="8">
        <v>12.5</v>
      </c>
      <c r="BB35" s="11"/>
      <c r="BC35" s="8">
        <v>37.700000000000003</v>
      </c>
      <c r="BD35" s="8">
        <v>24.8</v>
      </c>
      <c r="BE35" s="8">
        <v>16.399999999999999</v>
      </c>
      <c r="BF35" s="8">
        <v>11.7</v>
      </c>
      <c r="BG35" s="8">
        <v>10</v>
      </c>
      <c r="BH35" s="9">
        <v>9.43</v>
      </c>
      <c r="BI35" s="11"/>
      <c r="BJ35" s="8">
        <v>-50.3</v>
      </c>
      <c r="BK35" s="9">
        <v>-2.61</v>
      </c>
      <c r="BL35" s="9">
        <v>1.19</v>
      </c>
      <c r="BM35" s="9">
        <v>-4.2699999999999996</v>
      </c>
      <c r="BN35" s="8">
        <v>-59.5</v>
      </c>
      <c r="BO35" s="11"/>
      <c r="BP35" s="11"/>
      <c r="BQ35" s="9">
        <v>-2.68</v>
      </c>
      <c r="BR35" s="9">
        <v>-2.68</v>
      </c>
      <c r="BS35" s="9">
        <v>-1.56</v>
      </c>
      <c r="BT35" s="9">
        <v>-2.68</v>
      </c>
      <c r="BU35" s="9">
        <v>-2.68</v>
      </c>
      <c r="BV35" s="11"/>
      <c r="BW35" s="11"/>
      <c r="BX35" s="11"/>
      <c r="BY35" s="11"/>
      <c r="BZ35" s="10">
        <v>0.253</v>
      </c>
      <c r="CA35" s="10">
        <v>7.5999999999999998E-2</v>
      </c>
      <c r="CB35" s="11"/>
      <c r="CC35" s="9">
        <v>6.71</v>
      </c>
      <c r="CD35" s="11"/>
      <c r="CE35" s="11"/>
      <c r="CF35" s="8">
        <v>14.6</v>
      </c>
      <c r="CG35" s="9">
        <v>3.78</v>
      </c>
      <c r="CH35" s="11"/>
      <c r="CI35" s="11"/>
      <c r="CJ35" s="11"/>
      <c r="CK35" s="10">
        <v>0.31900000000000001</v>
      </c>
      <c r="CL35" s="9">
        <v>1.25</v>
      </c>
      <c r="CM35" s="9">
        <v>1.21</v>
      </c>
      <c r="CN35" s="9">
        <v>1.18</v>
      </c>
      <c r="CO35" s="9">
        <v>1.1399999999999999</v>
      </c>
      <c r="CP35" s="10">
        <v>0.86</v>
      </c>
      <c r="CQ35" s="9">
        <v>-2.41</v>
      </c>
      <c r="CR35" s="11"/>
      <c r="CS35" s="11"/>
      <c r="CT35" s="11"/>
      <c r="CU35" s="8">
        <v>152.30000000000001</v>
      </c>
      <c r="CV35" s="11"/>
      <c r="CW35" s="11"/>
      <c r="CX35" s="8">
        <v>-116</v>
      </c>
      <c r="CY35" s="11"/>
      <c r="CZ35" s="11"/>
      <c r="DA35" s="9">
        <v>7.6</v>
      </c>
      <c r="DB35" s="11"/>
      <c r="DC35" s="11"/>
      <c r="DD35" s="8">
        <v>22.2</v>
      </c>
      <c r="DE35" s="8">
        <v>35</v>
      </c>
      <c r="DF35" s="8">
        <v>121.1</v>
      </c>
      <c r="DG35" s="9">
        <v>70.91</v>
      </c>
      <c r="DH35" s="11"/>
      <c r="DI35" s="3" t="s">
        <v>212</v>
      </c>
      <c r="DJ35" s="11"/>
      <c r="DK35" s="8">
        <v>-50.2</v>
      </c>
      <c r="DL35" s="8">
        <v>-59.6</v>
      </c>
      <c r="DM35" s="10">
        <v>0.4</v>
      </c>
      <c r="DN35" s="8">
        <v>-112.3</v>
      </c>
      <c r="DO35" s="9">
        <v>22.22</v>
      </c>
      <c r="DP35" s="4" t="s">
        <v>415</v>
      </c>
      <c r="DQ35" s="11"/>
      <c r="DR35" s="3" t="s">
        <v>398</v>
      </c>
      <c r="DS35" s="11"/>
      <c r="DT35" s="9">
        <v>88.21</v>
      </c>
      <c r="DU35" s="8">
        <v>14.8</v>
      </c>
      <c r="DV35" s="11"/>
      <c r="DW35" s="8">
        <v>14.4</v>
      </c>
      <c r="DX35" s="11"/>
      <c r="DY35" s="8">
        <v>36.700000000000003</v>
      </c>
      <c r="DZ35" s="11"/>
      <c r="EA35" s="8">
        <v>85.8</v>
      </c>
      <c r="EB35" s="8">
        <v>-64.900000000000006</v>
      </c>
      <c r="EC35" s="8">
        <v>19.3</v>
      </c>
      <c r="ED35" s="8">
        <v>49.7</v>
      </c>
      <c r="EE35" s="11"/>
      <c r="EF35" s="11"/>
      <c r="EG35" s="8">
        <v>102.8</v>
      </c>
      <c r="EH35" s="10">
        <v>0.41299999999999998</v>
      </c>
      <c r="EI35" s="8">
        <v>35</v>
      </c>
      <c r="EJ35" s="8">
        <v>150.69999999999999</v>
      </c>
      <c r="EK35" s="8">
        <v>36.9</v>
      </c>
      <c r="EL35" s="9">
        <v>1.37</v>
      </c>
      <c r="EM35" s="9">
        <v>2.13</v>
      </c>
      <c r="EN35" s="11"/>
      <c r="EO35" s="11"/>
      <c r="EP35" s="9">
        <v>1.99</v>
      </c>
      <c r="EQ35" s="9">
        <v>10.3</v>
      </c>
      <c r="ER35" s="11">
        <v>1</v>
      </c>
      <c r="ES35" s="11"/>
      <c r="ET35" s="12"/>
      <c r="EU35" s="11"/>
      <c r="EV35" s="11"/>
      <c r="EW35" s="11"/>
      <c r="EX35" s="11"/>
      <c r="EY35" s="11"/>
      <c r="EZ35" s="11"/>
      <c r="FA35" s="11"/>
      <c r="FB35" s="9">
        <v>-5.97</v>
      </c>
      <c r="FC35" s="8">
        <v>-13.4</v>
      </c>
      <c r="FD35" s="8">
        <v>-13.2</v>
      </c>
      <c r="FE35" s="11"/>
      <c r="FF35" s="11"/>
      <c r="FG35" s="11"/>
      <c r="FH35" s="11"/>
      <c r="FI35" s="11"/>
      <c r="FJ35" s="11"/>
      <c r="FK35" s="11"/>
      <c r="FL35" s="9">
        <v>-2.81</v>
      </c>
      <c r="FM35" s="8">
        <v>-15.1</v>
      </c>
      <c r="FN35" s="8">
        <v>-15.6</v>
      </c>
      <c r="FO35" s="3"/>
      <c r="FP35" s="3"/>
      <c r="FQ35" s="11"/>
      <c r="FR35" s="12"/>
    </row>
    <row r="36" spans="1:174" x14ac:dyDescent="0.15">
      <c r="A36" s="4" t="s">
        <v>416</v>
      </c>
      <c r="B36" s="4" t="s">
        <v>417</v>
      </c>
      <c r="C36" s="3" t="s">
        <v>206</v>
      </c>
      <c r="D36" s="3" t="s">
        <v>207</v>
      </c>
      <c r="E36" s="3" t="s">
        <v>208</v>
      </c>
      <c r="F36" s="8">
        <v>2228.9</v>
      </c>
      <c r="G36" s="9">
        <v>76.97</v>
      </c>
      <c r="H36" s="10">
        <v>1.4E-2</v>
      </c>
      <c r="I36" s="10">
        <v>4.8000000000000001E-2</v>
      </c>
      <c r="J36" s="10">
        <v>3.6999999999999998E-2</v>
      </c>
      <c r="K36" s="10">
        <v>0.51700000000000002</v>
      </c>
      <c r="L36" s="9">
        <v>1.27</v>
      </c>
      <c r="M36" s="9">
        <v>1.03</v>
      </c>
      <c r="N36" s="8">
        <v>39.9</v>
      </c>
      <c r="O36" s="10">
        <v>0.38700000000000001</v>
      </c>
      <c r="P36" s="11"/>
      <c r="Q36" s="11"/>
      <c r="R36" s="11"/>
      <c r="S36" s="9">
        <v>-5.09</v>
      </c>
      <c r="T36" s="11"/>
      <c r="U36" s="11"/>
      <c r="V36" s="11"/>
      <c r="W36" s="11"/>
      <c r="X36" s="11"/>
      <c r="Y36" s="11"/>
      <c r="Z36" s="11"/>
      <c r="AA36" s="11"/>
      <c r="AB36" s="11"/>
      <c r="AC36" s="11"/>
      <c r="AD36" s="11"/>
      <c r="AE36" s="11"/>
      <c r="AF36" s="11"/>
      <c r="AG36" s="11"/>
      <c r="AH36" s="11"/>
      <c r="AI36" s="9">
        <v>4.2</v>
      </c>
      <c r="AJ36" s="9">
        <v>2.52</v>
      </c>
      <c r="AK36" s="3" t="s">
        <v>209</v>
      </c>
      <c r="AL36" s="12" t="s">
        <v>418</v>
      </c>
      <c r="AM36" s="3" t="s">
        <v>211</v>
      </c>
      <c r="AN36" s="13">
        <v>2010</v>
      </c>
      <c r="AO36" s="8">
        <v>2087.5</v>
      </c>
      <c r="AP36" s="14">
        <v>0</v>
      </c>
      <c r="AQ36" s="8">
        <v>-142</v>
      </c>
      <c r="AR36" s="8">
        <v>-142.4</v>
      </c>
      <c r="AS36" s="8">
        <v>-171</v>
      </c>
      <c r="AT36" s="8">
        <v>256.89999999999998</v>
      </c>
      <c r="AU36" s="9">
        <v>1.02</v>
      </c>
      <c r="AV36" s="8">
        <v>263.89999999999998</v>
      </c>
      <c r="AW36" s="8">
        <v>115.5</v>
      </c>
      <c r="AX36" s="8">
        <v>124.1</v>
      </c>
      <c r="AY36" s="9">
        <v>1.01</v>
      </c>
      <c r="AZ36" s="11"/>
      <c r="BA36" s="8">
        <v>23.9</v>
      </c>
      <c r="BB36" s="11"/>
      <c r="BC36" s="8">
        <v>118.4</v>
      </c>
      <c r="BD36" s="8">
        <v>107.5</v>
      </c>
      <c r="BE36" s="8">
        <v>99.7</v>
      </c>
      <c r="BF36" s="8">
        <v>87.3</v>
      </c>
      <c r="BG36" s="8">
        <v>75.7</v>
      </c>
      <c r="BH36" s="8">
        <v>72.5</v>
      </c>
      <c r="BI36" s="11"/>
      <c r="BJ36" s="8">
        <v>-142.4</v>
      </c>
      <c r="BK36" s="9">
        <v>-3.78</v>
      </c>
      <c r="BL36" s="10">
        <v>2.4E-2</v>
      </c>
      <c r="BM36" s="11"/>
      <c r="BN36" s="8">
        <v>-171</v>
      </c>
      <c r="BO36" s="11"/>
      <c r="BP36" s="11"/>
      <c r="BQ36" s="9">
        <v>-4.79</v>
      </c>
      <c r="BR36" s="9">
        <v>-4.79</v>
      </c>
      <c r="BS36" s="9">
        <v>-2.56</v>
      </c>
      <c r="BT36" s="9">
        <v>-4.79</v>
      </c>
      <c r="BU36" s="9">
        <v>-4.79</v>
      </c>
      <c r="BV36" s="11"/>
      <c r="BW36" s="11"/>
      <c r="BX36" s="11"/>
      <c r="BY36" s="9">
        <v>1.74</v>
      </c>
      <c r="BZ36" s="9">
        <v>1.61</v>
      </c>
      <c r="CA36" s="10">
        <v>0.58599999999999997</v>
      </c>
      <c r="CB36" s="11"/>
      <c r="CC36" s="9">
        <v>6.09</v>
      </c>
      <c r="CD36" s="11"/>
      <c r="CE36" s="9">
        <v>1.53</v>
      </c>
      <c r="CF36" s="8">
        <v>115.5</v>
      </c>
      <c r="CG36" s="11"/>
      <c r="CH36" s="11"/>
      <c r="CI36" s="11"/>
      <c r="CJ36" s="11"/>
      <c r="CK36" s="11"/>
      <c r="CL36" s="11"/>
      <c r="CM36" s="11"/>
      <c r="CN36" s="10">
        <v>0.84899999999999998</v>
      </c>
      <c r="CO36" s="9">
        <v>1.7</v>
      </c>
      <c r="CP36" s="9">
        <v>1.7</v>
      </c>
      <c r="CQ36" s="8">
        <v>-14.2</v>
      </c>
      <c r="CR36" s="11"/>
      <c r="CS36" s="11"/>
      <c r="CT36" s="11"/>
      <c r="CU36" s="8">
        <v>102.7</v>
      </c>
      <c r="CV36" s="11"/>
      <c r="CW36" s="8">
        <v>194.7</v>
      </c>
      <c r="CX36" s="8">
        <v>-24.9</v>
      </c>
      <c r="CY36" s="11"/>
      <c r="CZ36" s="11"/>
      <c r="DA36" s="9">
        <v>4.22</v>
      </c>
      <c r="DB36" s="11"/>
      <c r="DC36" s="11"/>
      <c r="DD36" s="8">
        <v>13</v>
      </c>
      <c r="DE36" s="8">
        <v>108</v>
      </c>
      <c r="DF36" s="8">
        <v>124.1</v>
      </c>
      <c r="DG36" s="9">
        <v>55.91</v>
      </c>
      <c r="DH36" s="9">
        <v>1.53</v>
      </c>
      <c r="DI36" s="3" t="s">
        <v>212</v>
      </c>
      <c r="DJ36" s="11"/>
      <c r="DK36" s="8">
        <v>-142</v>
      </c>
      <c r="DL36" s="8">
        <v>-171</v>
      </c>
      <c r="DM36" s="9">
        <v>8.7200000000000006</v>
      </c>
      <c r="DN36" s="8">
        <v>-179.3</v>
      </c>
      <c r="DO36" s="9">
        <v>25</v>
      </c>
      <c r="DP36" s="4" t="s">
        <v>419</v>
      </c>
      <c r="DQ36" s="11"/>
      <c r="DR36" s="3" t="s">
        <v>336</v>
      </c>
      <c r="DS36" s="11"/>
      <c r="DT36" s="9">
        <v>62.25</v>
      </c>
      <c r="DU36" s="8">
        <v>22.2</v>
      </c>
      <c r="DV36" s="11"/>
      <c r="DW36" s="14">
        <v>0</v>
      </c>
      <c r="DX36" s="11"/>
      <c r="DY36" s="8">
        <v>130.30000000000001</v>
      </c>
      <c r="DZ36" s="11"/>
      <c r="EA36" s="11"/>
      <c r="EB36" s="8">
        <v>123.2</v>
      </c>
      <c r="EC36" s="8">
        <v>37.1</v>
      </c>
      <c r="ED36" s="8">
        <v>71.099999999999994</v>
      </c>
      <c r="EE36" s="11"/>
      <c r="EF36" s="8">
        <v>174.3</v>
      </c>
      <c r="EG36" s="11"/>
      <c r="EH36" s="10">
        <v>0.94399999999999995</v>
      </c>
      <c r="EI36" s="8">
        <v>108</v>
      </c>
      <c r="EJ36" s="8">
        <v>258.60000000000002</v>
      </c>
      <c r="EK36" s="8">
        <v>134.30000000000001</v>
      </c>
      <c r="EL36" s="9">
        <v>1.87</v>
      </c>
      <c r="EM36" s="8">
        <v>10.5</v>
      </c>
      <c r="EN36" s="10">
        <v>1.2999999999999999E-2</v>
      </c>
      <c r="EO36" s="9">
        <v>1.53</v>
      </c>
      <c r="EP36" s="9">
        <v>3.73</v>
      </c>
      <c r="EQ36" s="9">
        <v>18.82</v>
      </c>
      <c r="ER36" s="11">
        <v>1</v>
      </c>
      <c r="ES36" s="11"/>
      <c r="ET36" s="12"/>
      <c r="EU36" s="11"/>
      <c r="EV36" s="11"/>
      <c r="EW36" s="11"/>
      <c r="EX36" s="11"/>
      <c r="EY36" s="11"/>
      <c r="EZ36" s="11"/>
      <c r="FA36" s="9">
        <v>-2.29</v>
      </c>
      <c r="FB36" s="8">
        <v>-14.9</v>
      </c>
      <c r="FC36" s="8">
        <v>-53.9</v>
      </c>
      <c r="FD36" s="8">
        <v>-90.5</v>
      </c>
      <c r="FE36" s="11"/>
      <c r="FF36" s="11"/>
      <c r="FG36" s="11"/>
      <c r="FH36" s="11"/>
      <c r="FI36" s="11"/>
      <c r="FJ36" s="11"/>
      <c r="FK36" s="8">
        <v>-12</v>
      </c>
      <c r="FL36" s="8">
        <v>-16.399999999999999</v>
      </c>
      <c r="FM36" s="8">
        <v>-61.8</v>
      </c>
      <c r="FN36" s="8">
        <v>-92.4</v>
      </c>
      <c r="FO36" s="3"/>
      <c r="FP36" s="3"/>
      <c r="FQ36" s="11"/>
      <c r="FR36" s="12"/>
    </row>
    <row r="37" spans="1:174" x14ac:dyDescent="0.15">
      <c r="A37" s="4" t="s">
        <v>420</v>
      </c>
      <c r="B37" s="4" t="s">
        <v>421</v>
      </c>
      <c r="C37" s="3" t="s">
        <v>206</v>
      </c>
      <c r="D37" s="3" t="s">
        <v>207</v>
      </c>
      <c r="E37" s="3" t="s">
        <v>208</v>
      </c>
      <c r="F37" s="8">
        <v>2212</v>
      </c>
      <c r="G37" s="9">
        <v>88.74</v>
      </c>
      <c r="H37" s="10">
        <v>5.3999999999999999E-2</v>
      </c>
      <c r="I37" s="10">
        <v>3.7999999999999999E-2</v>
      </c>
      <c r="J37" s="10">
        <v>0.17599999999999999</v>
      </c>
      <c r="K37" s="10">
        <v>0.71299999999999997</v>
      </c>
      <c r="L37" s="10">
        <v>0.78100000000000003</v>
      </c>
      <c r="M37" s="9">
        <v>1.41</v>
      </c>
      <c r="N37" s="8">
        <v>141.19999999999999</v>
      </c>
      <c r="O37" s="9">
        <v>1.17</v>
      </c>
      <c r="P37" s="11"/>
      <c r="Q37" s="9">
        <v>2.6</v>
      </c>
      <c r="R37" s="11"/>
      <c r="S37" s="10">
        <v>-0.55200000000000005</v>
      </c>
      <c r="T37" s="11"/>
      <c r="U37" s="11"/>
      <c r="V37" s="11"/>
      <c r="W37" s="11"/>
      <c r="X37" s="11"/>
      <c r="Y37" s="11"/>
      <c r="Z37" s="11"/>
      <c r="AA37" s="8">
        <v>17.399999999999999</v>
      </c>
      <c r="AB37" s="11"/>
      <c r="AC37" s="11"/>
      <c r="AD37" s="11"/>
      <c r="AE37" s="9">
        <v>5.08</v>
      </c>
      <c r="AF37" s="11"/>
      <c r="AG37" s="11"/>
      <c r="AH37" s="10">
        <v>1.7000000000000001E-2</v>
      </c>
      <c r="AI37" s="9">
        <v>5.17</v>
      </c>
      <c r="AJ37" s="9">
        <v>3</v>
      </c>
      <c r="AK37" s="3" t="s">
        <v>209</v>
      </c>
      <c r="AL37" s="12" t="s">
        <v>422</v>
      </c>
      <c r="AM37" s="3" t="s">
        <v>211</v>
      </c>
      <c r="AN37" s="13">
        <v>1998</v>
      </c>
      <c r="AO37" s="8">
        <v>2141</v>
      </c>
      <c r="AP37" s="8">
        <v>76.400000000000006</v>
      </c>
      <c r="AQ37" s="8">
        <v>-152.80000000000001</v>
      </c>
      <c r="AR37" s="8">
        <v>-165.2</v>
      </c>
      <c r="AS37" s="8">
        <v>-189.6</v>
      </c>
      <c r="AT37" s="8">
        <v>74.3</v>
      </c>
      <c r="AU37" s="8">
        <v>29.8</v>
      </c>
      <c r="AV37" s="8">
        <v>333.5</v>
      </c>
      <c r="AW37" s="8">
        <v>177.3</v>
      </c>
      <c r="AX37" s="8">
        <v>88.6</v>
      </c>
      <c r="AY37" s="9">
        <v>3.54</v>
      </c>
      <c r="AZ37" s="11"/>
      <c r="BA37" s="8">
        <v>117.1</v>
      </c>
      <c r="BB37" s="11"/>
      <c r="BC37" s="8">
        <v>101.9</v>
      </c>
      <c r="BD37" s="8">
        <v>96.9</v>
      </c>
      <c r="BE37" s="8">
        <v>94.8</v>
      </c>
      <c r="BF37" s="8">
        <v>96.8</v>
      </c>
      <c r="BG37" s="8">
        <v>102.4</v>
      </c>
      <c r="BH37" s="8">
        <v>108.1</v>
      </c>
      <c r="BI37" s="11"/>
      <c r="BJ37" s="8">
        <v>-165.2</v>
      </c>
      <c r="BK37" s="8">
        <v>-21.2</v>
      </c>
      <c r="BL37" s="10">
        <v>0.25700000000000001</v>
      </c>
      <c r="BM37" s="11"/>
      <c r="BN37" s="8">
        <v>-189.6</v>
      </c>
      <c r="BO37" s="11"/>
      <c r="BP37" s="11"/>
      <c r="BQ37" s="9">
        <v>-1.39</v>
      </c>
      <c r="BR37" s="9">
        <v>-1.39</v>
      </c>
      <c r="BS37" s="10">
        <v>-0.84699999999999998</v>
      </c>
      <c r="BT37" s="9">
        <v>-1.39</v>
      </c>
      <c r="BU37" s="9">
        <v>-1.39</v>
      </c>
      <c r="BV37" s="11"/>
      <c r="BW37" s="10">
        <v>0.01</v>
      </c>
      <c r="BX37" s="9">
        <v>4.95</v>
      </c>
      <c r="BY37" s="11"/>
      <c r="BZ37" s="8">
        <v>82.8</v>
      </c>
      <c r="CA37" s="8">
        <v>53</v>
      </c>
      <c r="CB37" s="11"/>
      <c r="CC37" s="9">
        <v>9.75</v>
      </c>
      <c r="CD37" s="11"/>
      <c r="CE37" s="9">
        <v>5</v>
      </c>
      <c r="CF37" s="8">
        <v>162.30000000000001</v>
      </c>
      <c r="CG37" s="11"/>
      <c r="CH37" s="11"/>
      <c r="CI37" s="11"/>
      <c r="CJ37" s="8">
        <v>234.1</v>
      </c>
      <c r="CK37" s="11"/>
      <c r="CL37" s="11"/>
      <c r="CM37" s="10">
        <v>0.63500000000000001</v>
      </c>
      <c r="CN37" s="8">
        <v>16.2</v>
      </c>
      <c r="CO37" s="8">
        <v>15.6</v>
      </c>
      <c r="CP37" s="8">
        <v>14.3</v>
      </c>
      <c r="CQ37" s="9">
        <v>1.64</v>
      </c>
      <c r="CR37" s="11"/>
      <c r="CS37" s="11"/>
      <c r="CT37" s="11"/>
      <c r="CU37" s="8">
        <v>213.2</v>
      </c>
      <c r="CV37" s="9">
        <v>-2.23</v>
      </c>
      <c r="CW37" s="11"/>
      <c r="CX37" s="8">
        <v>-53</v>
      </c>
      <c r="CY37" s="11"/>
      <c r="CZ37" s="11"/>
      <c r="DA37" s="9">
        <v>1.43</v>
      </c>
      <c r="DB37" s="9">
        <v>-3.08</v>
      </c>
      <c r="DC37" s="8">
        <v>-23.7</v>
      </c>
      <c r="DD37" s="8">
        <v>11.8</v>
      </c>
      <c r="DE37" s="8">
        <v>464</v>
      </c>
      <c r="DF37" s="8">
        <v>88.6</v>
      </c>
      <c r="DG37" s="9">
        <v>15.67</v>
      </c>
      <c r="DH37" s="8">
        <v>10.199999999999999</v>
      </c>
      <c r="DI37" s="3" t="s">
        <v>212</v>
      </c>
      <c r="DJ37" s="8">
        <v>76.400000000000006</v>
      </c>
      <c r="DK37" s="8">
        <v>-152.80000000000001</v>
      </c>
      <c r="DL37" s="8">
        <v>-189.6</v>
      </c>
      <c r="DM37" s="8">
        <v>173</v>
      </c>
      <c r="DN37" s="8">
        <v>-67.5</v>
      </c>
      <c r="DO37" s="9">
        <v>15.79</v>
      </c>
      <c r="DP37" s="4" t="s">
        <v>423</v>
      </c>
      <c r="DQ37" s="8">
        <v>92</v>
      </c>
      <c r="DR37" s="3" t="s">
        <v>313</v>
      </c>
      <c r="DS37" s="11"/>
      <c r="DT37" s="9">
        <v>17.11</v>
      </c>
      <c r="DU37" s="9">
        <v>9.01</v>
      </c>
      <c r="DV37" s="8">
        <v>-48</v>
      </c>
      <c r="DW37" s="8">
        <v>178.9</v>
      </c>
      <c r="DX37" s="11"/>
      <c r="DY37" s="8">
        <v>75.5</v>
      </c>
      <c r="DZ37" s="11"/>
      <c r="EA37" s="11"/>
      <c r="EB37" s="8">
        <v>38.200000000000003</v>
      </c>
      <c r="EC37" s="8">
        <v>33.200000000000003</v>
      </c>
      <c r="ED37" s="8">
        <v>79.8</v>
      </c>
      <c r="EE37" s="11"/>
      <c r="EF37" s="8">
        <v>98.7</v>
      </c>
      <c r="EG37" s="11"/>
      <c r="EH37" s="8">
        <v>58.9</v>
      </c>
      <c r="EI37" s="8">
        <v>464</v>
      </c>
      <c r="EJ37" s="8">
        <v>289.7</v>
      </c>
      <c r="EK37" s="8">
        <v>229.1</v>
      </c>
      <c r="EL37" s="8">
        <v>10.1</v>
      </c>
      <c r="EM37" s="8">
        <v>21.9</v>
      </c>
      <c r="EN37" s="9">
        <v>7.91</v>
      </c>
      <c r="EO37" s="8">
        <v>10.199999999999999</v>
      </c>
      <c r="EP37" s="8">
        <v>20</v>
      </c>
      <c r="EQ37" s="11"/>
      <c r="ER37" s="11">
        <v>3</v>
      </c>
      <c r="ES37" s="8">
        <v>76.400000000000006</v>
      </c>
      <c r="ET37" s="12" t="s">
        <v>424</v>
      </c>
      <c r="EU37" s="11"/>
      <c r="EV37" s="11"/>
      <c r="EW37" s="8">
        <v>-39.6</v>
      </c>
      <c r="EX37" s="8">
        <v>-57.6</v>
      </c>
      <c r="EY37" s="8">
        <v>-48.3</v>
      </c>
      <c r="EZ37" s="8">
        <v>-60.8</v>
      </c>
      <c r="FA37" s="8">
        <v>-60.8</v>
      </c>
      <c r="FB37" s="8">
        <v>-66.099999999999994</v>
      </c>
      <c r="FC37" s="8">
        <v>-72.8</v>
      </c>
      <c r="FD37" s="8">
        <v>-252</v>
      </c>
      <c r="FE37" s="11"/>
      <c r="FF37" s="11"/>
      <c r="FG37" s="8">
        <v>-37.200000000000003</v>
      </c>
      <c r="FH37" s="8">
        <v>-52.8</v>
      </c>
      <c r="FI37" s="8">
        <v>-53.9</v>
      </c>
      <c r="FJ37" s="8">
        <v>-71.2</v>
      </c>
      <c r="FK37" s="8">
        <v>-53</v>
      </c>
      <c r="FL37" s="8">
        <v>-64.900000000000006</v>
      </c>
      <c r="FM37" s="8">
        <v>-72.599999999999994</v>
      </c>
      <c r="FN37" s="8">
        <v>-272.8</v>
      </c>
      <c r="FO37" s="3"/>
      <c r="FP37" s="3"/>
      <c r="FQ37" s="8">
        <v>76.400000000000006</v>
      </c>
      <c r="FR37" s="12" t="s">
        <v>425</v>
      </c>
    </row>
    <row r="38" spans="1:174" x14ac:dyDescent="0.15">
      <c r="A38" s="4" t="s">
        <v>426</v>
      </c>
      <c r="B38" s="4" t="s">
        <v>427</v>
      </c>
      <c r="C38" s="3" t="s">
        <v>206</v>
      </c>
      <c r="D38" s="3" t="s">
        <v>207</v>
      </c>
      <c r="E38" s="3" t="s">
        <v>208</v>
      </c>
      <c r="F38" s="8">
        <v>2171.9</v>
      </c>
      <c r="G38" s="9">
        <v>62.1</v>
      </c>
      <c r="H38" s="10">
        <v>1.2999999999999999E-2</v>
      </c>
      <c r="I38" s="10">
        <v>1.2999999999999999E-2</v>
      </c>
      <c r="J38" s="10">
        <v>9.2999999999999999E-2</v>
      </c>
      <c r="K38" s="10">
        <v>0.51</v>
      </c>
      <c r="L38" s="10">
        <v>0.60499999999999998</v>
      </c>
      <c r="M38" s="9">
        <v>1.24</v>
      </c>
      <c r="N38" s="8">
        <v>264.2</v>
      </c>
      <c r="O38" s="9">
        <v>4.25</v>
      </c>
      <c r="P38" s="11"/>
      <c r="Q38" s="11"/>
      <c r="R38" s="11"/>
      <c r="S38" s="10">
        <v>-0.44500000000000001</v>
      </c>
      <c r="T38" s="11"/>
      <c r="U38" s="11"/>
      <c r="V38" s="11"/>
      <c r="W38" s="8">
        <v>14</v>
      </c>
      <c r="X38" s="11"/>
      <c r="Y38" s="11"/>
      <c r="Z38" s="11"/>
      <c r="AA38" s="8">
        <v>148.30000000000001</v>
      </c>
      <c r="AB38" s="11"/>
      <c r="AC38" s="11"/>
      <c r="AD38" s="11"/>
      <c r="AE38" s="8">
        <v>27.8</v>
      </c>
      <c r="AF38" s="11"/>
      <c r="AG38" s="11"/>
      <c r="AH38" s="9">
        <v>2.84</v>
      </c>
      <c r="AI38" s="10">
        <v>0.58699999999999997</v>
      </c>
      <c r="AJ38" s="10">
        <v>3.6999999999999998E-2</v>
      </c>
      <c r="AK38" s="3" t="s">
        <v>209</v>
      </c>
      <c r="AL38" s="12" t="s">
        <v>428</v>
      </c>
      <c r="AM38" s="3" t="s">
        <v>211</v>
      </c>
      <c r="AN38" s="13">
        <v>1987</v>
      </c>
      <c r="AO38" s="8">
        <v>2004.9</v>
      </c>
      <c r="AP38" s="8">
        <v>30.7</v>
      </c>
      <c r="AQ38" s="8">
        <v>-78.2</v>
      </c>
      <c r="AR38" s="8">
        <v>-83.7</v>
      </c>
      <c r="AS38" s="8">
        <v>-82.9</v>
      </c>
      <c r="AT38" s="8">
        <v>32.299999999999997</v>
      </c>
      <c r="AU38" s="8">
        <v>19.7</v>
      </c>
      <c r="AV38" s="8">
        <v>276</v>
      </c>
      <c r="AW38" s="10">
        <v>0.998</v>
      </c>
      <c r="AX38" s="8">
        <v>229.6</v>
      </c>
      <c r="AY38" s="9">
        <v>7.27</v>
      </c>
      <c r="AZ38" s="11"/>
      <c r="BA38" s="8">
        <v>19.899999999999999</v>
      </c>
      <c r="BB38" s="11"/>
      <c r="BC38" s="8">
        <v>79.400000000000006</v>
      </c>
      <c r="BD38" s="8">
        <v>65.3</v>
      </c>
      <c r="BE38" s="8">
        <v>60</v>
      </c>
      <c r="BF38" s="8">
        <v>55.6</v>
      </c>
      <c r="BG38" s="8">
        <v>50.3</v>
      </c>
      <c r="BH38" s="8">
        <v>43.6</v>
      </c>
      <c r="BI38" s="11"/>
      <c r="BJ38" s="8">
        <v>-83.7</v>
      </c>
      <c r="BK38" s="10">
        <v>-0.157</v>
      </c>
      <c r="BL38" s="10">
        <v>0.28599999999999998</v>
      </c>
      <c r="BM38" s="11"/>
      <c r="BN38" s="8">
        <v>-82.9</v>
      </c>
      <c r="BO38" s="11"/>
      <c r="BP38" s="11"/>
      <c r="BQ38" s="10">
        <v>-0.36699999999999999</v>
      </c>
      <c r="BR38" s="10">
        <v>-0.36699999999999999</v>
      </c>
      <c r="BS38" s="10">
        <v>-0.23100000000000001</v>
      </c>
      <c r="BT38" s="10">
        <v>-0.36699999999999999</v>
      </c>
      <c r="BU38" s="10">
        <v>-0.36699999999999999</v>
      </c>
      <c r="BV38" s="11"/>
      <c r="BW38" s="8">
        <v>10.6</v>
      </c>
      <c r="BX38" s="11"/>
      <c r="BY38" s="9">
        <v>7.86</v>
      </c>
      <c r="BZ38" s="8">
        <v>31</v>
      </c>
      <c r="CA38" s="8">
        <v>11.3</v>
      </c>
      <c r="CB38" s="8">
        <v>54.6</v>
      </c>
      <c r="CC38" s="8">
        <v>12.9</v>
      </c>
      <c r="CD38" s="11"/>
      <c r="CE38" s="9">
        <v>1.21</v>
      </c>
      <c r="CF38" s="10">
        <v>0.39500000000000002</v>
      </c>
      <c r="CG38" s="11"/>
      <c r="CH38" s="11"/>
      <c r="CI38" s="11"/>
      <c r="CJ38" s="8">
        <v>46.6</v>
      </c>
      <c r="CK38" s="8">
        <v>10.4</v>
      </c>
      <c r="CL38" s="9">
        <v>2.56</v>
      </c>
      <c r="CM38" s="9">
        <v>2.5</v>
      </c>
      <c r="CN38" s="9">
        <v>2.91</v>
      </c>
      <c r="CO38" s="9">
        <v>4.93</v>
      </c>
      <c r="CP38" s="9">
        <v>4.9000000000000004</v>
      </c>
      <c r="CQ38" s="9">
        <v>-8.1</v>
      </c>
      <c r="CR38" s="11"/>
      <c r="CS38" s="11"/>
      <c r="CT38" s="11"/>
      <c r="CU38" s="8">
        <v>117.8</v>
      </c>
      <c r="CV38" s="10">
        <v>-0.79500000000000004</v>
      </c>
      <c r="CW38" s="11"/>
      <c r="CX38" s="8">
        <v>-122.6</v>
      </c>
      <c r="CY38" s="11"/>
      <c r="CZ38" s="11"/>
      <c r="DA38" s="8">
        <v>14</v>
      </c>
      <c r="DB38" s="11"/>
      <c r="DC38" s="9">
        <v>-3.82</v>
      </c>
      <c r="DD38" s="9">
        <v>2.15</v>
      </c>
      <c r="DE38" s="8">
        <v>308</v>
      </c>
      <c r="DF38" s="8">
        <v>229.6</v>
      </c>
      <c r="DG38" s="9">
        <v>8.2200000000000006</v>
      </c>
      <c r="DH38" s="9">
        <v>3.6</v>
      </c>
      <c r="DI38" s="3" t="s">
        <v>212</v>
      </c>
      <c r="DJ38" s="8">
        <v>30.7</v>
      </c>
      <c r="DK38" s="8">
        <v>-78.2</v>
      </c>
      <c r="DL38" s="8">
        <v>-82.9</v>
      </c>
      <c r="DM38" s="8">
        <v>40.6</v>
      </c>
      <c r="DN38" s="11"/>
      <c r="DO38" s="9">
        <v>14.29</v>
      </c>
      <c r="DP38" s="4" t="s">
        <v>429</v>
      </c>
      <c r="DQ38" s="8">
        <v>14.6</v>
      </c>
      <c r="DR38" s="3" t="s">
        <v>258</v>
      </c>
      <c r="DS38" s="11"/>
      <c r="DT38" s="9">
        <v>9.9499999999999993</v>
      </c>
      <c r="DU38" s="9">
        <v>3.34</v>
      </c>
      <c r="DV38" s="8">
        <v>-63.8</v>
      </c>
      <c r="DW38" s="9">
        <v>1.88</v>
      </c>
      <c r="DX38" s="11"/>
      <c r="DY38" s="8">
        <v>119.5</v>
      </c>
      <c r="DZ38" s="8">
        <v>58.7</v>
      </c>
      <c r="EA38" s="11"/>
      <c r="EB38" s="8">
        <v>203.2</v>
      </c>
      <c r="EC38" s="8">
        <v>74.099999999999994</v>
      </c>
      <c r="ED38" s="8">
        <v>96.6</v>
      </c>
      <c r="EE38" s="11"/>
      <c r="EF38" s="11"/>
      <c r="EG38" s="8">
        <v>100</v>
      </c>
      <c r="EH38" s="8">
        <v>19.7</v>
      </c>
      <c r="EI38" s="8">
        <v>308</v>
      </c>
      <c r="EJ38" s="8">
        <v>188.2</v>
      </c>
      <c r="EK38" s="8">
        <v>145</v>
      </c>
      <c r="EL38" s="9">
        <v>5.99</v>
      </c>
      <c r="EM38" s="8">
        <v>10.4</v>
      </c>
      <c r="EN38" s="10">
        <v>0.84899999999999998</v>
      </c>
      <c r="EO38" s="9">
        <v>3.6</v>
      </c>
      <c r="EP38" s="8">
        <v>17</v>
      </c>
      <c r="EQ38" s="9">
        <v>3.24</v>
      </c>
      <c r="ER38" s="11">
        <v>3</v>
      </c>
      <c r="ES38" s="11"/>
      <c r="ET38" s="12"/>
      <c r="EU38" s="8">
        <v>-34.9</v>
      </c>
      <c r="EV38" s="8">
        <v>-14.7</v>
      </c>
      <c r="EW38" s="8">
        <v>-21.1</v>
      </c>
      <c r="EX38" s="8">
        <v>-30.3</v>
      </c>
      <c r="EY38" s="8">
        <v>-34</v>
      </c>
      <c r="EZ38" s="8">
        <v>-37.4</v>
      </c>
      <c r="FA38" s="8">
        <v>-38.5</v>
      </c>
      <c r="FB38" s="8">
        <v>-21.6</v>
      </c>
      <c r="FC38" s="8">
        <v>-29.7</v>
      </c>
      <c r="FD38" s="8">
        <v>-51.1</v>
      </c>
      <c r="FE38" s="8">
        <v>-25.9</v>
      </c>
      <c r="FF38" s="8">
        <v>-11.2</v>
      </c>
      <c r="FG38" s="8">
        <v>-23.1</v>
      </c>
      <c r="FH38" s="8">
        <v>-34.799999999999997</v>
      </c>
      <c r="FI38" s="8">
        <v>-34.5</v>
      </c>
      <c r="FJ38" s="8">
        <v>-40.299999999999997</v>
      </c>
      <c r="FK38" s="8">
        <v>-35.700000000000003</v>
      </c>
      <c r="FL38" s="8">
        <v>-19.399999999999999</v>
      </c>
      <c r="FM38" s="8">
        <v>-28.5</v>
      </c>
      <c r="FN38" s="8">
        <v>-52</v>
      </c>
      <c r="FO38" s="3"/>
      <c r="FP38" s="3"/>
      <c r="FQ38" s="8">
        <v>30.7</v>
      </c>
      <c r="FR38" s="12" t="s">
        <v>430</v>
      </c>
    </row>
    <row r="39" spans="1:174" x14ac:dyDescent="0.15">
      <c r="A39" s="4" t="s">
        <v>431</v>
      </c>
      <c r="B39" s="4" t="s">
        <v>432</v>
      </c>
      <c r="C39" s="3" t="s">
        <v>206</v>
      </c>
      <c r="D39" s="3" t="s">
        <v>207</v>
      </c>
      <c r="E39" s="3" t="s">
        <v>208</v>
      </c>
      <c r="F39" s="8">
        <v>2142.3000000000002</v>
      </c>
      <c r="G39" s="9">
        <v>28.22</v>
      </c>
      <c r="H39" s="10">
        <v>7.5999999999999998E-2</v>
      </c>
      <c r="I39" s="10">
        <v>7.1999999999999995E-2</v>
      </c>
      <c r="J39" s="10">
        <v>3.1E-2</v>
      </c>
      <c r="K39" s="9">
        <v>1.74</v>
      </c>
      <c r="L39" s="9">
        <v>1.6</v>
      </c>
      <c r="M39" s="9">
        <v>1.02</v>
      </c>
      <c r="N39" s="8">
        <v>408.8</v>
      </c>
      <c r="O39" s="9">
        <v>8.06</v>
      </c>
      <c r="P39" s="11"/>
      <c r="Q39" s="8">
        <v>68</v>
      </c>
      <c r="R39" s="11"/>
      <c r="S39" s="10">
        <v>-0.317</v>
      </c>
      <c r="T39" s="11"/>
      <c r="U39" s="11"/>
      <c r="V39" s="11"/>
      <c r="W39" s="11"/>
      <c r="X39" s="11"/>
      <c r="Y39" s="11"/>
      <c r="Z39" s="11"/>
      <c r="AA39" s="11"/>
      <c r="AB39" s="11"/>
      <c r="AC39" s="11"/>
      <c r="AD39" s="11"/>
      <c r="AE39" s="11"/>
      <c r="AF39" s="11"/>
      <c r="AG39" s="11"/>
      <c r="AH39" s="11"/>
      <c r="AI39" s="9">
        <v>34.19</v>
      </c>
      <c r="AJ39" s="10">
        <v>0.223</v>
      </c>
      <c r="AK39" s="3" t="s">
        <v>209</v>
      </c>
      <c r="AL39" s="12" t="s">
        <v>433</v>
      </c>
      <c r="AM39" s="3" t="s">
        <v>211</v>
      </c>
      <c r="AN39" s="13">
        <v>1991</v>
      </c>
      <c r="AO39" s="8">
        <v>2243.3000000000002</v>
      </c>
      <c r="AP39" s="14">
        <v>0</v>
      </c>
      <c r="AQ39" s="8">
        <v>-169.8</v>
      </c>
      <c r="AR39" s="8">
        <v>-179.6</v>
      </c>
      <c r="AS39" s="8">
        <v>-198.4</v>
      </c>
      <c r="AT39" s="8">
        <v>120.8</v>
      </c>
      <c r="AU39" s="8">
        <v>192.1</v>
      </c>
      <c r="AV39" s="8">
        <v>394.4</v>
      </c>
      <c r="AW39" s="8">
        <v>221.9</v>
      </c>
      <c r="AX39" s="8">
        <v>-73.8</v>
      </c>
      <c r="AY39" s="8">
        <v>24.1</v>
      </c>
      <c r="AZ39" s="11"/>
      <c r="BA39" s="8">
        <v>79.400000000000006</v>
      </c>
      <c r="BB39" s="11"/>
      <c r="BC39" s="8">
        <v>101.1</v>
      </c>
      <c r="BD39" s="8">
        <v>112.5</v>
      </c>
      <c r="BE39" s="8">
        <v>120.1</v>
      </c>
      <c r="BF39" s="8">
        <v>109.8</v>
      </c>
      <c r="BG39" s="8">
        <v>110</v>
      </c>
      <c r="BH39" s="8">
        <v>106.2</v>
      </c>
      <c r="BI39" s="11"/>
      <c r="BJ39" s="8">
        <v>-179.6</v>
      </c>
      <c r="BK39" s="8">
        <v>-20.399999999999999</v>
      </c>
      <c r="BL39" s="10">
        <v>8.9999999999999993E-3</v>
      </c>
      <c r="BM39" s="11"/>
      <c r="BN39" s="8">
        <v>-198.4</v>
      </c>
      <c r="BO39" s="11"/>
      <c r="BP39" s="11"/>
      <c r="BQ39" s="10">
        <v>-0.51500000000000001</v>
      </c>
      <c r="BR39" s="10">
        <v>-0.51500000000000001</v>
      </c>
      <c r="BS39" s="10">
        <v>-0.32400000000000001</v>
      </c>
      <c r="BT39" s="10">
        <v>-0.51500000000000001</v>
      </c>
      <c r="BU39" s="10">
        <v>-0.51500000000000001</v>
      </c>
      <c r="BV39" s="11"/>
      <c r="BW39" s="11"/>
      <c r="BX39" s="9">
        <v>9.67</v>
      </c>
      <c r="BY39" s="8">
        <v>15</v>
      </c>
      <c r="BZ39" s="8">
        <v>310.3</v>
      </c>
      <c r="CA39" s="8">
        <v>118.2</v>
      </c>
      <c r="CB39" s="11"/>
      <c r="CC39" s="9">
        <v>7.39</v>
      </c>
      <c r="CD39" s="8">
        <v>73</v>
      </c>
      <c r="CE39" s="8">
        <v>206.3</v>
      </c>
      <c r="CF39" s="8">
        <v>49.5</v>
      </c>
      <c r="CG39" s="11"/>
      <c r="CH39" s="11"/>
      <c r="CI39" s="11"/>
      <c r="CJ39" s="11"/>
      <c r="CK39" s="11"/>
      <c r="CL39" s="11"/>
      <c r="CM39" s="11"/>
      <c r="CN39" s="10">
        <v>1.2999999999999999E-2</v>
      </c>
      <c r="CO39" s="10">
        <v>1.2999999999999999E-2</v>
      </c>
      <c r="CP39" s="10">
        <v>0.34799999999999998</v>
      </c>
      <c r="CQ39" s="8">
        <v>-130.69999999999999</v>
      </c>
      <c r="CR39" s="11"/>
      <c r="CS39" s="11"/>
      <c r="CT39" s="11"/>
      <c r="CU39" s="8">
        <v>40.1</v>
      </c>
      <c r="CV39" s="11"/>
      <c r="CW39" s="8">
        <v>60</v>
      </c>
      <c r="CX39" s="11"/>
      <c r="CY39" s="11"/>
      <c r="CZ39" s="11"/>
      <c r="DA39" s="9">
        <v>3.62</v>
      </c>
      <c r="DB39" s="9">
        <v>-9.67</v>
      </c>
      <c r="DC39" s="11"/>
      <c r="DD39" s="8">
        <v>11.5</v>
      </c>
      <c r="DE39" s="8">
        <v>287</v>
      </c>
      <c r="DF39" s="8">
        <v>-73.8</v>
      </c>
      <c r="DG39" s="9">
        <v>5.24</v>
      </c>
      <c r="DH39" s="10">
        <v>0.73699999999999999</v>
      </c>
      <c r="DI39" s="3" t="s">
        <v>212</v>
      </c>
      <c r="DJ39" s="11"/>
      <c r="DK39" s="8">
        <v>-169.8</v>
      </c>
      <c r="DL39" s="8">
        <v>-198.4</v>
      </c>
      <c r="DM39" s="8">
        <v>34</v>
      </c>
      <c r="DN39" s="8">
        <v>-73.900000000000006</v>
      </c>
      <c r="DO39" s="9">
        <v>13.33</v>
      </c>
      <c r="DP39" s="4" t="s">
        <v>434</v>
      </c>
      <c r="DQ39" s="11"/>
      <c r="DR39" s="3" t="s">
        <v>222</v>
      </c>
      <c r="DS39" s="11"/>
      <c r="DT39" s="9">
        <v>11.48</v>
      </c>
      <c r="DU39" s="9">
        <v>3.8</v>
      </c>
      <c r="DV39" s="11"/>
      <c r="DW39" s="8">
        <v>250.3</v>
      </c>
      <c r="DX39" s="11"/>
      <c r="DY39" s="8">
        <v>70.8</v>
      </c>
      <c r="DZ39" s="11"/>
      <c r="EA39" s="11"/>
      <c r="EB39" s="8">
        <v>-30.7</v>
      </c>
      <c r="EC39" s="8">
        <v>17.2</v>
      </c>
      <c r="ED39" s="8">
        <v>65.8</v>
      </c>
      <c r="EE39" s="11"/>
      <c r="EF39" s="8">
        <v>80.8</v>
      </c>
      <c r="EG39" s="11"/>
      <c r="EH39" s="10">
        <v>0.39900000000000002</v>
      </c>
      <c r="EI39" s="8">
        <v>287</v>
      </c>
      <c r="EJ39" s="8">
        <v>201.2</v>
      </c>
      <c r="EK39" s="8">
        <v>76.3</v>
      </c>
      <c r="EL39" s="9">
        <v>3.86</v>
      </c>
      <c r="EM39" s="8">
        <v>15.6</v>
      </c>
      <c r="EN39" s="9">
        <v>6.05</v>
      </c>
      <c r="EO39" s="10">
        <v>0.73699999999999999</v>
      </c>
      <c r="EP39" s="8">
        <v>21.5</v>
      </c>
      <c r="EQ39" s="9">
        <v>4.53</v>
      </c>
      <c r="ER39" s="11">
        <v>1</v>
      </c>
      <c r="ES39" s="11"/>
      <c r="ET39" s="12"/>
      <c r="EU39" s="8">
        <v>-77.099999999999994</v>
      </c>
      <c r="EV39" s="8">
        <v>-116.7</v>
      </c>
      <c r="EW39" s="8">
        <v>-233.7</v>
      </c>
      <c r="EX39" s="8">
        <v>-305.8</v>
      </c>
      <c r="EY39" s="8">
        <v>-305.8</v>
      </c>
      <c r="EZ39" s="8">
        <v>-209.8</v>
      </c>
      <c r="FA39" s="8">
        <v>-152.5</v>
      </c>
      <c r="FB39" s="8">
        <v>-118.2</v>
      </c>
      <c r="FC39" s="8">
        <v>-147</v>
      </c>
      <c r="FD39" s="8">
        <v>-169.4</v>
      </c>
      <c r="FE39" s="8">
        <v>-76</v>
      </c>
      <c r="FF39" s="8">
        <v>-114.3</v>
      </c>
      <c r="FG39" s="8">
        <v>-230.5</v>
      </c>
      <c r="FH39" s="8">
        <v>-293.2</v>
      </c>
      <c r="FI39" s="8">
        <v>-303</v>
      </c>
      <c r="FJ39" s="8">
        <v>-220.1</v>
      </c>
      <c r="FK39" s="8">
        <v>-170.6</v>
      </c>
      <c r="FL39" s="8">
        <v>-160.80000000000001</v>
      </c>
      <c r="FM39" s="8">
        <v>-169.4</v>
      </c>
      <c r="FN39" s="8">
        <v>-191.5</v>
      </c>
      <c r="FO39" s="3"/>
      <c r="FP39" s="3"/>
      <c r="FQ39" s="11"/>
      <c r="FR39" s="12"/>
    </row>
    <row r="40" spans="1:174" x14ac:dyDescent="0.15">
      <c r="A40" s="4" t="s">
        <v>435</v>
      </c>
      <c r="B40" s="4" t="s">
        <v>436</v>
      </c>
      <c r="C40" s="3" t="s">
        <v>206</v>
      </c>
      <c r="D40" s="3" t="s">
        <v>207</v>
      </c>
      <c r="E40" s="3" t="s">
        <v>208</v>
      </c>
      <c r="F40" s="8">
        <v>2060.1</v>
      </c>
      <c r="G40" s="9">
        <v>90.18</v>
      </c>
      <c r="H40" s="10">
        <v>0.02</v>
      </c>
      <c r="I40" s="10">
        <v>8.0000000000000002E-3</v>
      </c>
      <c r="J40" s="11"/>
      <c r="K40" s="9">
        <v>1.01</v>
      </c>
      <c r="L40" s="10">
        <v>0.70099999999999996</v>
      </c>
      <c r="M40" s="11"/>
      <c r="N40" s="8">
        <v>32.9</v>
      </c>
      <c r="O40" s="10">
        <v>0.441</v>
      </c>
      <c r="P40" s="11"/>
      <c r="Q40" s="11"/>
      <c r="R40" s="11"/>
      <c r="S40" s="9">
        <v>-5.04</v>
      </c>
      <c r="T40" s="11"/>
      <c r="U40" s="11"/>
      <c r="V40" s="11"/>
      <c r="W40" s="8">
        <v>31.7</v>
      </c>
      <c r="X40" s="11"/>
      <c r="Y40" s="11"/>
      <c r="Z40" s="11"/>
      <c r="AA40" s="11"/>
      <c r="AB40" s="11"/>
      <c r="AC40" s="11"/>
      <c r="AD40" s="11"/>
      <c r="AE40" s="8">
        <v>-37.9</v>
      </c>
      <c r="AF40" s="11"/>
      <c r="AG40" s="11"/>
      <c r="AH40" s="9">
        <v>4.01</v>
      </c>
      <c r="AI40" s="10">
        <v>0.44800000000000001</v>
      </c>
      <c r="AJ40" s="14">
        <v>0</v>
      </c>
      <c r="AK40" s="3" t="s">
        <v>209</v>
      </c>
      <c r="AL40" s="12" t="s">
        <v>437</v>
      </c>
      <c r="AM40" s="3" t="s">
        <v>211</v>
      </c>
      <c r="AN40" s="13">
        <v>1998</v>
      </c>
      <c r="AO40" s="8">
        <v>1744.9</v>
      </c>
      <c r="AP40" s="8">
        <v>25.2</v>
      </c>
      <c r="AQ40" s="8">
        <v>-97.2</v>
      </c>
      <c r="AR40" s="8">
        <v>-99.4</v>
      </c>
      <c r="AS40" s="8">
        <v>-93.8</v>
      </c>
      <c r="AT40" s="8">
        <v>49.7</v>
      </c>
      <c r="AU40" s="9">
        <v>9.16</v>
      </c>
      <c r="AV40" s="8">
        <v>333.2</v>
      </c>
      <c r="AW40" s="14">
        <v>0</v>
      </c>
      <c r="AX40" s="8">
        <v>298.5</v>
      </c>
      <c r="AY40" s="9">
        <v>4.66</v>
      </c>
      <c r="AZ40" s="11"/>
      <c r="BA40" s="8">
        <v>44.8</v>
      </c>
      <c r="BB40" s="11"/>
      <c r="BC40" s="8">
        <v>79.8</v>
      </c>
      <c r="BD40" s="8">
        <v>68</v>
      </c>
      <c r="BE40" s="8">
        <v>63.1</v>
      </c>
      <c r="BF40" s="8">
        <v>59.5</v>
      </c>
      <c r="BG40" s="8">
        <v>54.9</v>
      </c>
      <c r="BH40" s="8">
        <v>49.3</v>
      </c>
      <c r="BI40" s="11"/>
      <c r="BJ40" s="8">
        <v>-99.4</v>
      </c>
      <c r="BK40" s="11"/>
      <c r="BL40" s="9">
        <v>1.18</v>
      </c>
      <c r="BM40" s="11"/>
      <c r="BN40" s="8">
        <v>-98.4</v>
      </c>
      <c r="BO40" s="9">
        <v>-4.6900000000000004</v>
      </c>
      <c r="BP40" s="11"/>
      <c r="BQ40" s="9">
        <v>-2.97</v>
      </c>
      <c r="BR40" s="9">
        <v>-2.97</v>
      </c>
      <c r="BS40" s="9">
        <v>-1.95</v>
      </c>
      <c r="BT40" s="9">
        <v>-2.97</v>
      </c>
      <c r="BU40" s="9">
        <v>-2.97</v>
      </c>
      <c r="BV40" s="11"/>
      <c r="BW40" s="9">
        <v>4.45</v>
      </c>
      <c r="BX40" s="11"/>
      <c r="BY40" s="11"/>
      <c r="BZ40" s="8">
        <v>34.1</v>
      </c>
      <c r="CA40" s="8">
        <v>24.9</v>
      </c>
      <c r="CB40" s="11"/>
      <c r="CC40" s="9">
        <v>4.13</v>
      </c>
      <c r="CD40" s="11"/>
      <c r="CE40" s="9">
        <v>3</v>
      </c>
      <c r="CF40" s="11"/>
      <c r="CG40" s="11"/>
      <c r="CH40" s="11"/>
      <c r="CI40" s="11"/>
      <c r="CJ40" s="8">
        <v>-27.2</v>
      </c>
      <c r="CK40" s="11"/>
      <c r="CL40" s="10">
        <v>0.17599999999999999</v>
      </c>
      <c r="CM40" s="9">
        <v>1.04</v>
      </c>
      <c r="CN40" s="10">
        <v>0.92300000000000004</v>
      </c>
      <c r="CO40" s="10">
        <v>0.93200000000000005</v>
      </c>
      <c r="CP40" s="9">
        <v>1.27</v>
      </c>
      <c r="CQ40" s="8">
        <v>-13.6</v>
      </c>
      <c r="CR40" s="11"/>
      <c r="CS40" s="11"/>
      <c r="CT40" s="11"/>
      <c r="CU40" s="8">
        <v>237.2</v>
      </c>
      <c r="CV40" s="10">
        <v>-4.9000000000000002E-2</v>
      </c>
      <c r="CW40" s="11"/>
      <c r="CX40" s="8">
        <v>-140.5</v>
      </c>
      <c r="CY40" s="11"/>
      <c r="CZ40" s="11"/>
      <c r="DA40" s="8">
        <v>16.899999999999999</v>
      </c>
      <c r="DB40" s="11"/>
      <c r="DC40" s="9">
        <v>-3.49</v>
      </c>
      <c r="DD40" s="11"/>
      <c r="DE40" s="8">
        <v>190</v>
      </c>
      <c r="DF40" s="8">
        <v>298.5</v>
      </c>
      <c r="DG40" s="9">
        <v>62.62</v>
      </c>
      <c r="DH40" s="10">
        <v>0.9</v>
      </c>
      <c r="DI40" s="3" t="s">
        <v>212</v>
      </c>
      <c r="DJ40" s="8">
        <v>25.2</v>
      </c>
      <c r="DK40" s="8">
        <v>-97.2</v>
      </c>
      <c r="DL40" s="8">
        <v>-93.8</v>
      </c>
      <c r="DM40" s="8">
        <v>27.4</v>
      </c>
      <c r="DN40" s="8">
        <v>-157.1</v>
      </c>
      <c r="DO40" s="9">
        <v>13.33</v>
      </c>
      <c r="DP40" s="4" t="s">
        <v>438</v>
      </c>
      <c r="DQ40" s="8">
        <v>98.4</v>
      </c>
      <c r="DR40" s="3" t="s">
        <v>343</v>
      </c>
      <c r="DS40" s="11"/>
      <c r="DT40" s="9">
        <v>77.87</v>
      </c>
      <c r="DU40" s="8">
        <v>14.5</v>
      </c>
      <c r="DV40" s="8">
        <v>-54.6</v>
      </c>
      <c r="DW40" s="10">
        <v>4.9000000000000002E-2</v>
      </c>
      <c r="DX40" s="11"/>
      <c r="DY40" s="8">
        <v>15.4</v>
      </c>
      <c r="DZ40" s="11"/>
      <c r="EA40" s="11"/>
      <c r="EB40" s="8">
        <v>136.5</v>
      </c>
      <c r="EC40" s="8">
        <v>43.5</v>
      </c>
      <c r="ED40" s="8">
        <v>77.7</v>
      </c>
      <c r="EE40" s="11"/>
      <c r="EF40" s="11"/>
      <c r="EG40" s="11"/>
      <c r="EH40" s="9">
        <v>4.3899999999999997</v>
      </c>
      <c r="EI40" s="8">
        <v>190</v>
      </c>
      <c r="EJ40" s="8">
        <v>323.60000000000002</v>
      </c>
      <c r="EK40" s="8">
        <v>145</v>
      </c>
      <c r="EL40" s="9">
        <v>1.1200000000000001</v>
      </c>
      <c r="EM40" s="8">
        <v>10.4</v>
      </c>
      <c r="EN40" s="9">
        <v>1.56</v>
      </c>
      <c r="EO40" s="10">
        <v>0.9</v>
      </c>
      <c r="EP40" s="9">
        <v>3.43</v>
      </c>
      <c r="EQ40" s="9">
        <v>25</v>
      </c>
      <c r="ER40" s="11">
        <v>3</v>
      </c>
      <c r="ES40" s="8">
        <v>25.2</v>
      </c>
      <c r="ET40" s="12" t="s">
        <v>439</v>
      </c>
      <c r="EU40" s="8">
        <v>-24.3</v>
      </c>
      <c r="EV40" s="8">
        <v>-24</v>
      </c>
      <c r="EW40" s="11"/>
      <c r="EX40" s="11"/>
      <c r="EY40" s="11"/>
      <c r="EZ40" s="11"/>
      <c r="FA40" s="11"/>
      <c r="FB40" s="8">
        <v>30.6</v>
      </c>
      <c r="FC40" s="8">
        <v>-26.8</v>
      </c>
      <c r="FD40" s="8">
        <v>-45.4</v>
      </c>
      <c r="FE40" s="8">
        <v>-23.6</v>
      </c>
      <c r="FF40" s="8">
        <v>-22.9</v>
      </c>
      <c r="FG40" s="11"/>
      <c r="FH40" s="11"/>
      <c r="FI40" s="11"/>
      <c r="FJ40" s="11"/>
      <c r="FK40" s="11"/>
      <c r="FL40" s="8">
        <v>30.9</v>
      </c>
      <c r="FM40" s="8">
        <v>-26.2</v>
      </c>
      <c r="FN40" s="8">
        <v>-51.6</v>
      </c>
      <c r="FO40" s="3"/>
      <c r="FP40" s="3"/>
      <c r="FQ40" s="8">
        <v>25.2</v>
      </c>
      <c r="FR40" s="12" t="s">
        <v>440</v>
      </c>
    </row>
    <row r="41" spans="1:174" x14ac:dyDescent="0.15">
      <c r="A41" s="4" t="s">
        <v>441</v>
      </c>
      <c r="B41" s="4" t="s">
        <v>442</v>
      </c>
      <c r="C41" s="3" t="s">
        <v>206</v>
      </c>
      <c r="D41" s="3" t="s">
        <v>207</v>
      </c>
      <c r="E41" s="3" t="s">
        <v>208</v>
      </c>
      <c r="F41" s="8">
        <v>2013.3</v>
      </c>
      <c r="G41" s="9">
        <v>78.59</v>
      </c>
      <c r="H41" s="10">
        <v>2E-3</v>
      </c>
      <c r="I41" s="10">
        <v>1E-3</v>
      </c>
      <c r="J41" s="11"/>
      <c r="K41" s="10">
        <v>-0.245</v>
      </c>
      <c r="L41" s="10">
        <v>-0.249</v>
      </c>
      <c r="M41" s="11"/>
      <c r="N41" s="8">
        <v>35.6</v>
      </c>
      <c r="O41" s="10">
        <v>0.312</v>
      </c>
      <c r="P41" s="11"/>
      <c r="Q41" s="11"/>
      <c r="R41" s="11"/>
      <c r="S41" s="9">
        <v>-2.31</v>
      </c>
      <c r="T41" s="11"/>
      <c r="U41" s="11"/>
      <c r="V41" s="11"/>
      <c r="W41" s="11"/>
      <c r="X41" s="11"/>
      <c r="Y41" s="11"/>
      <c r="Z41" s="11"/>
      <c r="AA41" s="11"/>
      <c r="AB41" s="11"/>
      <c r="AC41" s="11"/>
      <c r="AD41" s="11"/>
      <c r="AE41" s="11"/>
      <c r="AF41" s="11"/>
      <c r="AG41" s="11"/>
      <c r="AH41" s="11"/>
      <c r="AI41" s="9">
        <v>9.2799999999999994</v>
      </c>
      <c r="AJ41" s="9">
        <v>8.69</v>
      </c>
      <c r="AK41" s="3" t="s">
        <v>209</v>
      </c>
      <c r="AL41" s="12" t="s">
        <v>443</v>
      </c>
      <c r="AM41" s="3" t="s">
        <v>211</v>
      </c>
      <c r="AN41" s="13">
        <v>2010</v>
      </c>
      <c r="AO41" s="8">
        <v>1812.1</v>
      </c>
      <c r="AP41" s="14">
        <v>0</v>
      </c>
      <c r="AQ41" s="8">
        <v>-56.1</v>
      </c>
      <c r="AR41" s="8">
        <v>-56.8</v>
      </c>
      <c r="AS41" s="8">
        <v>-59.8</v>
      </c>
      <c r="AT41" s="11"/>
      <c r="AU41" s="11"/>
      <c r="AV41" s="11"/>
      <c r="AW41" s="14">
        <v>0</v>
      </c>
      <c r="AX41" s="8">
        <v>199.3</v>
      </c>
      <c r="AY41" s="11"/>
      <c r="AZ41" s="11"/>
      <c r="BA41" s="8">
        <v>10.8</v>
      </c>
      <c r="BB41" s="11"/>
      <c r="BC41" s="8">
        <v>46</v>
      </c>
      <c r="BD41" s="8">
        <v>40.700000000000003</v>
      </c>
      <c r="BE41" s="8">
        <v>34.6</v>
      </c>
      <c r="BF41" s="8">
        <v>30.5</v>
      </c>
      <c r="BG41" s="8">
        <v>27.8</v>
      </c>
      <c r="BH41" s="8">
        <v>23.4</v>
      </c>
      <c r="BI41" s="11"/>
      <c r="BJ41" s="8">
        <v>-56.8</v>
      </c>
      <c r="BK41" s="11"/>
      <c r="BL41" s="11"/>
      <c r="BM41" s="11"/>
      <c r="BN41" s="8">
        <v>-59.8</v>
      </c>
      <c r="BO41" s="11"/>
      <c r="BP41" s="9">
        <v>4.8099999999999996</v>
      </c>
      <c r="BQ41" s="9">
        <v>-2.25</v>
      </c>
      <c r="BR41" s="9">
        <v>-2.25</v>
      </c>
      <c r="BS41" s="9">
        <v>-1.3</v>
      </c>
      <c r="BT41" s="9">
        <v>-2.25</v>
      </c>
      <c r="BU41" s="9">
        <v>-2.25</v>
      </c>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8">
        <v>94</v>
      </c>
      <c r="DF41" s="8">
        <v>199.3</v>
      </c>
      <c r="DG41" s="9">
        <v>56.56</v>
      </c>
      <c r="DH41" s="11"/>
      <c r="DI41" s="3" t="s">
        <v>212</v>
      </c>
      <c r="DJ41" s="11"/>
      <c r="DK41" s="8">
        <v>-56.1</v>
      </c>
      <c r="DL41" s="8">
        <v>-59.8</v>
      </c>
      <c r="DM41" s="14">
        <v>0</v>
      </c>
      <c r="DN41" s="8">
        <v>-73.7</v>
      </c>
      <c r="DO41" s="9">
        <v>16.670000000000002</v>
      </c>
      <c r="DP41" s="4" t="s">
        <v>444</v>
      </c>
      <c r="DQ41" s="11"/>
      <c r="DR41" s="3" t="s">
        <v>245</v>
      </c>
      <c r="DS41" s="11"/>
      <c r="DT41" s="9">
        <v>64.989999999999995</v>
      </c>
      <c r="DU41" s="8">
        <v>32</v>
      </c>
      <c r="DV41" s="11"/>
      <c r="DW41" s="14">
        <v>0</v>
      </c>
      <c r="DX41" s="11"/>
      <c r="DY41" s="9">
        <v>7.43</v>
      </c>
      <c r="DZ41" s="11"/>
      <c r="EA41" s="8">
        <v>128.30000000000001</v>
      </c>
      <c r="EB41" s="8">
        <v>-74.8</v>
      </c>
      <c r="EC41" s="8">
        <v>17.5</v>
      </c>
      <c r="ED41" s="8">
        <v>76.3</v>
      </c>
      <c r="EE41" s="11"/>
      <c r="EF41" s="11"/>
      <c r="EG41" s="11"/>
      <c r="EH41" s="9">
        <v>3.27</v>
      </c>
      <c r="EI41" s="8">
        <v>94</v>
      </c>
      <c r="EJ41" s="11"/>
      <c r="EK41" s="8">
        <v>55.2</v>
      </c>
      <c r="EL41" s="9">
        <v>1.44</v>
      </c>
      <c r="EM41" s="9">
        <v>4.41</v>
      </c>
      <c r="EN41" s="10">
        <v>7.8E-2</v>
      </c>
      <c r="EO41" s="11"/>
      <c r="EP41" s="11"/>
      <c r="EQ41" s="11"/>
      <c r="ER41" s="11">
        <v>3</v>
      </c>
      <c r="ES41" s="11"/>
      <c r="ET41" s="12"/>
      <c r="EU41" s="11"/>
      <c r="EV41" s="11"/>
      <c r="EW41" s="11"/>
      <c r="EX41" s="11"/>
      <c r="EY41" s="11"/>
      <c r="EZ41" s="11"/>
      <c r="FA41" s="11"/>
      <c r="FB41" s="9">
        <v>-6.56</v>
      </c>
      <c r="FC41" s="8">
        <v>-16</v>
      </c>
      <c r="FD41" s="8">
        <v>-32.299999999999997</v>
      </c>
      <c r="FE41" s="11"/>
      <c r="FF41" s="11"/>
      <c r="FG41" s="11"/>
      <c r="FH41" s="11"/>
      <c r="FI41" s="11"/>
      <c r="FJ41" s="11"/>
      <c r="FK41" s="11"/>
      <c r="FL41" s="9">
        <v>-6.85</v>
      </c>
      <c r="FM41" s="8">
        <v>-16.3</v>
      </c>
      <c r="FN41" s="8">
        <v>-35.1</v>
      </c>
      <c r="FO41" s="3"/>
      <c r="FP41" s="3"/>
      <c r="FQ41" s="11"/>
      <c r="FR41" s="12"/>
    </row>
    <row r="42" spans="1:174" x14ac:dyDescent="0.15">
      <c r="A42" s="4" t="s">
        <v>445</v>
      </c>
      <c r="B42" s="4" t="s">
        <v>446</v>
      </c>
      <c r="C42" s="3" t="s">
        <v>206</v>
      </c>
      <c r="D42" s="3" t="s">
        <v>207</v>
      </c>
      <c r="E42" s="3" t="s">
        <v>208</v>
      </c>
      <c r="F42" s="8">
        <v>2010.3</v>
      </c>
      <c r="G42" s="9">
        <v>36.19</v>
      </c>
      <c r="H42" s="10">
        <v>8.0000000000000002E-3</v>
      </c>
      <c r="I42" s="10">
        <v>1.4999999999999999E-2</v>
      </c>
      <c r="J42" s="11"/>
      <c r="K42" s="10">
        <v>0.59399999999999997</v>
      </c>
      <c r="L42" s="10">
        <v>0.76700000000000002</v>
      </c>
      <c r="M42" s="11"/>
      <c r="N42" s="8">
        <v>22.2</v>
      </c>
      <c r="O42" s="10">
        <v>0.312</v>
      </c>
      <c r="P42" s="11"/>
      <c r="Q42" s="8">
        <v>-27</v>
      </c>
      <c r="R42" s="11"/>
      <c r="S42" s="9">
        <v>-2.15</v>
      </c>
      <c r="T42" s="11"/>
      <c r="U42" s="11"/>
      <c r="V42" s="11"/>
      <c r="W42" s="11"/>
      <c r="X42" s="11"/>
      <c r="Y42" s="11"/>
      <c r="Z42" s="11"/>
      <c r="AA42" s="11"/>
      <c r="AB42" s="11"/>
      <c r="AC42" s="11"/>
      <c r="AD42" s="11"/>
      <c r="AE42" s="11"/>
      <c r="AF42" s="11"/>
      <c r="AG42" s="11"/>
      <c r="AH42" s="9">
        <v>4.3600000000000003</v>
      </c>
      <c r="AI42" s="9">
        <v>3.14</v>
      </c>
      <c r="AJ42" s="10">
        <v>0.107</v>
      </c>
      <c r="AK42" s="3" t="s">
        <v>209</v>
      </c>
      <c r="AL42" s="12" t="s">
        <v>447</v>
      </c>
      <c r="AM42" s="3" t="s">
        <v>211</v>
      </c>
      <c r="AN42" s="11"/>
      <c r="AO42" s="8">
        <v>1909.4</v>
      </c>
      <c r="AP42" s="14">
        <v>0</v>
      </c>
      <c r="AQ42" s="8">
        <v>-36.1</v>
      </c>
      <c r="AR42" s="8">
        <v>-36.200000000000003</v>
      </c>
      <c r="AS42" s="8">
        <v>-36.4</v>
      </c>
      <c r="AT42" s="8">
        <v>85</v>
      </c>
      <c r="AU42" s="10">
        <v>0.78</v>
      </c>
      <c r="AV42" s="8">
        <v>143.30000000000001</v>
      </c>
      <c r="AW42" s="9">
        <v>4.9400000000000004</v>
      </c>
      <c r="AX42" s="8">
        <v>133.6</v>
      </c>
      <c r="AY42" s="10">
        <v>0.873</v>
      </c>
      <c r="AZ42" s="11"/>
      <c r="BA42" s="8">
        <v>10.9</v>
      </c>
      <c r="BB42" s="11"/>
      <c r="BC42" s="8">
        <v>25.3</v>
      </c>
      <c r="BD42" s="8">
        <v>26.4</v>
      </c>
      <c r="BE42" s="8">
        <v>22.7</v>
      </c>
      <c r="BF42" s="8">
        <v>19.3</v>
      </c>
      <c r="BG42" s="8">
        <v>16</v>
      </c>
      <c r="BH42" s="8">
        <v>10.3</v>
      </c>
      <c r="BI42" s="11"/>
      <c r="BJ42" s="8">
        <v>-36.200000000000003</v>
      </c>
      <c r="BK42" s="10">
        <v>-0.27</v>
      </c>
      <c r="BL42" s="11"/>
      <c r="BM42" s="11"/>
      <c r="BN42" s="8">
        <v>-36.4</v>
      </c>
      <c r="BO42" s="11"/>
      <c r="BP42" s="11"/>
      <c r="BQ42" s="9">
        <v>-2.2200000000000002</v>
      </c>
      <c r="BR42" s="9">
        <v>-2.2200000000000002</v>
      </c>
      <c r="BS42" s="9">
        <v>-1.39</v>
      </c>
      <c r="BT42" s="9">
        <v>-2.2200000000000002</v>
      </c>
      <c r="BU42" s="9">
        <v>-2.2200000000000002</v>
      </c>
      <c r="BV42" s="11"/>
      <c r="BW42" s="11"/>
      <c r="BX42" s="11"/>
      <c r="BY42" s="10">
        <v>0.36599999999999999</v>
      </c>
      <c r="BZ42" s="9">
        <v>1.18</v>
      </c>
      <c r="CA42" s="10">
        <v>0.40300000000000002</v>
      </c>
      <c r="CB42" s="11"/>
      <c r="CC42" s="9">
        <v>2.04</v>
      </c>
      <c r="CD42" s="11"/>
      <c r="CE42" s="11"/>
      <c r="CF42" s="9">
        <v>4.3</v>
      </c>
      <c r="CG42" s="11"/>
      <c r="CH42" s="11"/>
      <c r="CI42" s="11"/>
      <c r="CJ42" s="11"/>
      <c r="CK42" s="11"/>
      <c r="CL42" s="10">
        <v>8.4000000000000005E-2</v>
      </c>
      <c r="CM42" s="10">
        <v>8.4000000000000005E-2</v>
      </c>
      <c r="CN42" s="10">
        <v>0.126</v>
      </c>
      <c r="CO42" s="10">
        <v>0.126</v>
      </c>
      <c r="CP42" s="10">
        <v>0.13300000000000001</v>
      </c>
      <c r="CQ42" s="10">
        <v>-0.28199999999999997</v>
      </c>
      <c r="CR42" s="11"/>
      <c r="CS42" s="11"/>
      <c r="CT42" s="11"/>
      <c r="CU42" s="8">
        <v>92.2</v>
      </c>
      <c r="CV42" s="11"/>
      <c r="CW42" s="9">
        <v>4.84</v>
      </c>
      <c r="CX42" s="8">
        <v>-35.700000000000003</v>
      </c>
      <c r="CY42" s="11"/>
      <c r="CZ42" s="11"/>
      <c r="DA42" s="10">
        <v>-0.29899999999999999</v>
      </c>
      <c r="DB42" s="11"/>
      <c r="DC42" s="11"/>
      <c r="DD42" s="8">
        <v>10.9</v>
      </c>
      <c r="DE42" s="8">
        <v>21</v>
      </c>
      <c r="DF42" s="8">
        <v>133.6</v>
      </c>
      <c r="DG42" s="9">
        <v>90.65</v>
      </c>
      <c r="DH42" s="10">
        <v>0.3</v>
      </c>
      <c r="DI42" s="3" t="s">
        <v>212</v>
      </c>
      <c r="DJ42" s="11"/>
      <c r="DK42" s="8">
        <v>-36.1</v>
      </c>
      <c r="DL42" s="8">
        <v>-36.4</v>
      </c>
      <c r="DM42" s="14">
        <v>0</v>
      </c>
      <c r="DN42" s="11"/>
      <c r="DO42" s="9">
        <v>22.22</v>
      </c>
      <c r="DP42" s="4" t="s">
        <v>448</v>
      </c>
      <c r="DQ42" s="11"/>
      <c r="DR42" s="3" t="s">
        <v>258</v>
      </c>
      <c r="DS42" s="11"/>
      <c r="DT42" s="9">
        <v>118.95</v>
      </c>
      <c r="DU42" s="8">
        <v>12.8</v>
      </c>
      <c r="DV42" s="8">
        <v>-25.3</v>
      </c>
      <c r="DW42" s="14">
        <v>0</v>
      </c>
      <c r="DX42" s="11"/>
      <c r="DY42" s="8">
        <v>56.5</v>
      </c>
      <c r="DZ42" s="11"/>
      <c r="EA42" s="11"/>
      <c r="EB42" s="8">
        <v>74.099999999999994</v>
      </c>
      <c r="EC42" s="8">
        <v>142.80000000000001</v>
      </c>
      <c r="ED42" s="8">
        <v>58</v>
      </c>
      <c r="EE42" s="11"/>
      <c r="EF42" s="8">
        <v>101.3</v>
      </c>
      <c r="EG42" s="14">
        <v>0</v>
      </c>
      <c r="EH42" s="10">
        <v>0.10100000000000001</v>
      </c>
      <c r="EI42" s="8">
        <v>21</v>
      </c>
      <c r="EJ42" s="8">
        <v>106.8</v>
      </c>
      <c r="EK42" s="8">
        <v>60.6</v>
      </c>
      <c r="EL42" s="9">
        <v>2.23</v>
      </c>
      <c r="EM42" s="9">
        <v>1.97</v>
      </c>
      <c r="EN42" s="11"/>
      <c r="EO42" s="10">
        <v>0.3</v>
      </c>
      <c r="EP42" s="9">
        <v>1.73</v>
      </c>
      <c r="EQ42" s="9">
        <v>11.44</v>
      </c>
      <c r="ER42" s="11">
        <v>3</v>
      </c>
      <c r="ES42" s="11"/>
      <c r="ET42" s="12"/>
      <c r="EU42" s="11"/>
      <c r="EV42" s="11"/>
      <c r="EW42" s="11"/>
      <c r="EX42" s="11"/>
      <c r="EY42" s="11"/>
      <c r="EZ42" s="11"/>
      <c r="FA42" s="11"/>
      <c r="FB42" s="8">
        <v>-10.199999999999999</v>
      </c>
      <c r="FC42" s="8">
        <v>-10.199999999999999</v>
      </c>
      <c r="FD42" s="8">
        <v>-22.8</v>
      </c>
      <c r="FE42" s="11"/>
      <c r="FF42" s="11"/>
      <c r="FG42" s="11"/>
      <c r="FH42" s="11"/>
      <c r="FI42" s="11"/>
      <c r="FJ42" s="11"/>
      <c r="FK42" s="11"/>
      <c r="FL42" s="8">
        <v>-10.8</v>
      </c>
      <c r="FM42" s="8">
        <v>-11.7</v>
      </c>
      <c r="FN42" s="8">
        <v>-26.1</v>
      </c>
      <c r="FO42" s="3"/>
      <c r="FP42" s="3"/>
      <c r="FQ42" s="11"/>
      <c r="FR42" s="12"/>
    </row>
    <row r="43" spans="1:174" x14ac:dyDescent="0.15">
      <c r="A43" s="4" t="s">
        <v>449</v>
      </c>
      <c r="B43" s="4" t="s">
        <v>450</v>
      </c>
      <c r="C43" s="3" t="s">
        <v>206</v>
      </c>
      <c r="D43" s="3" t="s">
        <v>207</v>
      </c>
      <c r="E43" s="3" t="s">
        <v>208</v>
      </c>
      <c r="F43" s="8">
        <v>1995</v>
      </c>
      <c r="G43" s="9">
        <v>39.96</v>
      </c>
      <c r="H43" s="10">
        <v>7.9000000000000001E-2</v>
      </c>
      <c r="I43" s="10">
        <v>1.4999999999999999E-2</v>
      </c>
      <c r="J43" s="10">
        <v>4.7E-2</v>
      </c>
      <c r="K43" s="9">
        <v>1.63</v>
      </c>
      <c r="L43" s="10">
        <v>0.94699999999999995</v>
      </c>
      <c r="M43" s="9">
        <v>1.87</v>
      </c>
      <c r="N43" s="8">
        <v>35.5</v>
      </c>
      <c r="O43" s="10">
        <v>0.5</v>
      </c>
      <c r="P43" s="8">
        <v>12.7</v>
      </c>
      <c r="Q43" s="8">
        <v>26.8</v>
      </c>
      <c r="R43" s="11"/>
      <c r="S43" s="9">
        <v>1.81</v>
      </c>
      <c r="T43" s="11"/>
      <c r="U43" s="11"/>
      <c r="V43" s="11"/>
      <c r="W43" s="11"/>
      <c r="X43" s="11"/>
      <c r="Y43" s="11"/>
      <c r="Z43" s="11"/>
      <c r="AA43" s="11"/>
      <c r="AB43" s="11"/>
      <c r="AC43" s="11"/>
      <c r="AD43" s="11"/>
      <c r="AE43" s="11"/>
      <c r="AF43" s="9">
        <v>-5.94</v>
      </c>
      <c r="AG43" s="8">
        <v>96.6</v>
      </c>
      <c r="AH43" s="11"/>
      <c r="AI43" s="9">
        <v>68.63</v>
      </c>
      <c r="AJ43" s="10">
        <v>0.58599999999999997</v>
      </c>
      <c r="AK43" s="3" t="s">
        <v>209</v>
      </c>
      <c r="AL43" s="12" t="s">
        <v>451</v>
      </c>
      <c r="AM43" s="3" t="s">
        <v>211</v>
      </c>
      <c r="AN43" s="11"/>
      <c r="AO43" s="8">
        <v>1912.1</v>
      </c>
      <c r="AP43" s="8">
        <v>222.1</v>
      </c>
      <c r="AQ43" s="8">
        <v>66.5</v>
      </c>
      <c r="AR43" s="8">
        <v>64</v>
      </c>
      <c r="AS43" s="8">
        <v>38</v>
      </c>
      <c r="AT43" s="8">
        <v>58.1</v>
      </c>
      <c r="AU43" s="8">
        <v>29.9</v>
      </c>
      <c r="AV43" s="8">
        <v>215.1</v>
      </c>
      <c r="AW43" s="14">
        <v>0</v>
      </c>
      <c r="AX43" s="8">
        <v>165.7</v>
      </c>
      <c r="AY43" s="8">
        <v>22.2</v>
      </c>
      <c r="AZ43" s="11"/>
      <c r="BA43" s="8">
        <v>102.4</v>
      </c>
      <c r="BB43" s="11"/>
      <c r="BC43" s="8">
        <v>33.1</v>
      </c>
      <c r="BD43" s="8">
        <v>23.4</v>
      </c>
      <c r="BE43" s="8">
        <v>18.100000000000001</v>
      </c>
      <c r="BF43" s="8">
        <v>10.8</v>
      </c>
      <c r="BG43" s="9">
        <v>8.5</v>
      </c>
      <c r="BH43" s="9">
        <v>6.01</v>
      </c>
      <c r="BI43" s="11"/>
      <c r="BJ43" s="8">
        <v>64</v>
      </c>
      <c r="BK43" s="11"/>
      <c r="BL43" s="10">
        <v>0.151</v>
      </c>
      <c r="BM43" s="11"/>
      <c r="BN43" s="8">
        <v>64.2</v>
      </c>
      <c r="BO43" s="8">
        <v>26.2</v>
      </c>
      <c r="BP43" s="11"/>
      <c r="BQ43" s="9">
        <v>1.1100000000000001</v>
      </c>
      <c r="BR43" s="9">
        <v>1.1100000000000001</v>
      </c>
      <c r="BS43" s="9">
        <v>1.17</v>
      </c>
      <c r="BT43" s="9">
        <v>1.04</v>
      </c>
      <c r="BU43" s="9">
        <v>1.04</v>
      </c>
      <c r="BV43" s="8">
        <v>40.799999999999997</v>
      </c>
      <c r="BW43" s="8">
        <v>26.5</v>
      </c>
      <c r="BX43" s="8">
        <v>34.799999999999997</v>
      </c>
      <c r="BY43" s="9">
        <v>4.6100000000000003</v>
      </c>
      <c r="BZ43" s="8">
        <v>38.799999999999997</v>
      </c>
      <c r="CA43" s="9">
        <v>8.92</v>
      </c>
      <c r="CB43" s="11"/>
      <c r="CC43" s="8">
        <v>27.5</v>
      </c>
      <c r="CD43" s="11"/>
      <c r="CE43" s="11"/>
      <c r="CF43" s="11"/>
      <c r="CG43" s="11"/>
      <c r="CH43" s="11"/>
      <c r="CI43" s="8">
        <v>93.7</v>
      </c>
      <c r="CJ43" s="8">
        <v>123.7</v>
      </c>
      <c r="CK43" s="9">
        <v>5.16</v>
      </c>
      <c r="CL43" s="9">
        <v>1.8</v>
      </c>
      <c r="CM43" s="9">
        <v>1.77</v>
      </c>
      <c r="CN43" s="9">
        <v>1.99</v>
      </c>
      <c r="CO43" s="9">
        <v>2.06</v>
      </c>
      <c r="CP43" s="9">
        <v>1.9</v>
      </c>
      <c r="CQ43" s="9">
        <v>6.82</v>
      </c>
      <c r="CR43" s="11"/>
      <c r="CS43" s="11"/>
      <c r="CT43" s="11"/>
      <c r="CU43" s="8">
        <v>10.9</v>
      </c>
      <c r="CV43" s="11"/>
      <c r="CW43" s="11"/>
      <c r="CX43" s="8">
        <v>-47.6</v>
      </c>
      <c r="CY43" s="11"/>
      <c r="CZ43" s="11"/>
      <c r="DA43" s="8">
        <v>50.4</v>
      </c>
      <c r="DB43" s="8">
        <v>-20.3</v>
      </c>
      <c r="DC43" s="8">
        <v>-10.199999999999999</v>
      </c>
      <c r="DD43" s="11"/>
      <c r="DE43" s="8">
        <v>382</v>
      </c>
      <c r="DF43" s="8">
        <v>165.7</v>
      </c>
      <c r="DG43" s="9">
        <v>56.26</v>
      </c>
      <c r="DH43" s="9">
        <v>1.7</v>
      </c>
      <c r="DI43" s="3" t="s">
        <v>212</v>
      </c>
      <c r="DJ43" s="8">
        <v>222.1</v>
      </c>
      <c r="DK43" s="8">
        <v>66.5</v>
      </c>
      <c r="DL43" s="8">
        <v>38</v>
      </c>
      <c r="DM43" s="8">
        <v>305</v>
      </c>
      <c r="DN43" s="8">
        <v>121.8</v>
      </c>
      <c r="DO43" s="9">
        <v>28.57</v>
      </c>
      <c r="DP43" s="4" t="s">
        <v>452</v>
      </c>
      <c r="DQ43" s="8">
        <v>32.1</v>
      </c>
      <c r="DR43" s="3" t="s">
        <v>453</v>
      </c>
      <c r="DS43" s="8">
        <v>43.7</v>
      </c>
      <c r="DT43" s="9">
        <v>62.48</v>
      </c>
      <c r="DU43" s="8">
        <v>20.5</v>
      </c>
      <c r="DV43" s="8">
        <v>199.5</v>
      </c>
      <c r="DW43" s="14">
        <v>0</v>
      </c>
      <c r="DX43" s="11"/>
      <c r="DY43" s="8">
        <v>45.4</v>
      </c>
      <c r="DZ43" s="11"/>
      <c r="EA43" s="11"/>
      <c r="EB43" s="8">
        <v>79.5</v>
      </c>
      <c r="EC43" s="8">
        <v>14.3</v>
      </c>
      <c r="ED43" s="8">
        <v>31.4</v>
      </c>
      <c r="EE43" s="11"/>
      <c r="EF43" s="11"/>
      <c r="EG43" s="11"/>
      <c r="EH43" s="9">
        <v>8.85</v>
      </c>
      <c r="EI43" s="8">
        <v>382</v>
      </c>
      <c r="EJ43" s="8">
        <v>151</v>
      </c>
      <c r="EK43" s="8">
        <v>82.2</v>
      </c>
      <c r="EL43" s="8">
        <v>12.2</v>
      </c>
      <c r="EM43" s="9">
        <v>8.91</v>
      </c>
      <c r="EN43" s="11"/>
      <c r="EO43" s="9">
        <v>1.7</v>
      </c>
      <c r="EP43" s="9">
        <v>3.85</v>
      </c>
      <c r="EQ43" s="9">
        <v>15.14</v>
      </c>
      <c r="ER43" s="11">
        <v>3</v>
      </c>
      <c r="ES43" s="8">
        <v>222.1</v>
      </c>
      <c r="ET43" s="12" t="s">
        <v>454</v>
      </c>
      <c r="EU43" s="9">
        <v>-1.05</v>
      </c>
      <c r="EV43" s="9">
        <v>-2.62</v>
      </c>
      <c r="EW43" s="9">
        <v>-6.28</v>
      </c>
      <c r="EX43" s="8">
        <v>-16.7</v>
      </c>
      <c r="EY43" s="8">
        <v>-25</v>
      </c>
      <c r="EZ43" s="8">
        <v>-13.5</v>
      </c>
      <c r="FA43" s="8">
        <v>-14</v>
      </c>
      <c r="FB43" s="8">
        <v>-17.399999999999999</v>
      </c>
      <c r="FC43" s="8">
        <v>-18</v>
      </c>
      <c r="FD43" s="8">
        <v>32.6</v>
      </c>
      <c r="FE43" s="9">
        <v>-1.1100000000000001</v>
      </c>
      <c r="FF43" s="9">
        <v>-2.83</v>
      </c>
      <c r="FG43" s="9">
        <v>-7.01</v>
      </c>
      <c r="FH43" s="8">
        <v>-18.5</v>
      </c>
      <c r="FI43" s="8">
        <v>-27.2</v>
      </c>
      <c r="FJ43" s="8">
        <v>-14.5</v>
      </c>
      <c r="FK43" s="8">
        <v>-13.7</v>
      </c>
      <c r="FL43" s="8">
        <v>-19.399999999999999</v>
      </c>
      <c r="FM43" s="8">
        <v>-24.4</v>
      </c>
      <c r="FN43" s="8">
        <v>40.4</v>
      </c>
      <c r="FO43" s="3"/>
      <c r="FP43" s="3"/>
      <c r="FQ43" s="8">
        <v>222.1</v>
      </c>
      <c r="FR43" s="12" t="s">
        <v>455</v>
      </c>
    </row>
    <row r="44" spans="1:174" x14ac:dyDescent="0.15">
      <c r="A44" s="4" t="s">
        <v>456</v>
      </c>
      <c r="B44" s="4" t="s">
        <v>457</v>
      </c>
      <c r="C44" s="3" t="s">
        <v>206</v>
      </c>
      <c r="D44" s="3" t="s">
        <v>207</v>
      </c>
      <c r="E44" s="3" t="s">
        <v>208</v>
      </c>
      <c r="F44" s="8">
        <v>1994.2</v>
      </c>
      <c r="G44" s="9">
        <v>97.93</v>
      </c>
      <c r="H44" s="10">
        <v>1E-3</v>
      </c>
      <c r="I44" s="10">
        <v>1.7999999999999999E-2</v>
      </c>
      <c r="J44" s="10">
        <v>0.10299999999999999</v>
      </c>
      <c r="K44" s="10">
        <v>0.10299999999999999</v>
      </c>
      <c r="L44" s="10">
        <v>0.59199999999999997</v>
      </c>
      <c r="M44" s="9">
        <v>1.21</v>
      </c>
      <c r="N44" s="8">
        <v>88.7</v>
      </c>
      <c r="O44" s="9">
        <v>1.92</v>
      </c>
      <c r="P44" s="11"/>
      <c r="Q44" s="8">
        <v>25</v>
      </c>
      <c r="R44" s="11"/>
      <c r="S44" s="9">
        <v>-1.66</v>
      </c>
      <c r="T44" s="11"/>
      <c r="U44" s="11"/>
      <c r="V44" s="11"/>
      <c r="W44" s="9">
        <v>-9.6</v>
      </c>
      <c r="X44" s="11"/>
      <c r="Y44" s="11"/>
      <c r="Z44" s="11"/>
      <c r="AA44" s="8">
        <v>-17.7</v>
      </c>
      <c r="AB44" s="11"/>
      <c r="AC44" s="11"/>
      <c r="AD44" s="11"/>
      <c r="AE44" s="8">
        <v>-24.4</v>
      </c>
      <c r="AF44" s="11"/>
      <c r="AG44" s="11"/>
      <c r="AH44" s="11"/>
      <c r="AI44" s="9">
        <v>1.52</v>
      </c>
      <c r="AJ44" s="10">
        <v>0.36899999999999999</v>
      </c>
      <c r="AK44" s="3" t="s">
        <v>209</v>
      </c>
      <c r="AL44" s="12" t="s">
        <v>458</v>
      </c>
      <c r="AM44" s="3" t="s">
        <v>211</v>
      </c>
      <c r="AN44" s="13">
        <v>1995</v>
      </c>
      <c r="AO44" s="8">
        <v>1715.2</v>
      </c>
      <c r="AP44" s="9">
        <v>1.8</v>
      </c>
      <c r="AQ44" s="8">
        <v>-96.8</v>
      </c>
      <c r="AR44" s="8">
        <v>-100.5</v>
      </c>
      <c r="AS44" s="8">
        <v>-100</v>
      </c>
      <c r="AT44" s="8">
        <v>58.1</v>
      </c>
      <c r="AU44" s="8">
        <v>19.899999999999999</v>
      </c>
      <c r="AV44" s="8">
        <v>311.60000000000002</v>
      </c>
      <c r="AW44" s="9">
        <v>3.76</v>
      </c>
      <c r="AX44" s="8">
        <v>289</v>
      </c>
      <c r="AY44" s="8">
        <v>12.5</v>
      </c>
      <c r="AZ44" s="11"/>
      <c r="BA44" s="8">
        <v>69.3</v>
      </c>
      <c r="BB44" s="11"/>
      <c r="BC44" s="8">
        <v>28.7</v>
      </c>
      <c r="BD44" s="8">
        <v>30.4</v>
      </c>
      <c r="BE44" s="8">
        <v>28.3</v>
      </c>
      <c r="BF44" s="8">
        <v>27.6</v>
      </c>
      <c r="BG44" s="8">
        <v>27.7</v>
      </c>
      <c r="BH44" s="8">
        <v>31.4</v>
      </c>
      <c r="BI44" s="11"/>
      <c r="BJ44" s="8">
        <v>-100.5</v>
      </c>
      <c r="BK44" s="10">
        <v>-5.0999999999999997E-2</v>
      </c>
      <c r="BL44" s="10">
        <v>0.54200000000000004</v>
      </c>
      <c r="BM44" s="11"/>
      <c r="BN44" s="8">
        <v>-100</v>
      </c>
      <c r="BO44" s="11"/>
      <c r="BP44" s="11"/>
      <c r="BQ44" s="9">
        <v>-1.25</v>
      </c>
      <c r="BR44" s="9">
        <v>-1.25</v>
      </c>
      <c r="BS44" s="10">
        <v>-0.77900000000000003</v>
      </c>
      <c r="BT44" s="9">
        <v>-1.25</v>
      </c>
      <c r="BU44" s="9">
        <v>-1.25</v>
      </c>
      <c r="BV44" s="11"/>
      <c r="BW44" s="9">
        <v>1.38</v>
      </c>
      <c r="BX44" s="9">
        <v>4.0199999999999996</v>
      </c>
      <c r="BY44" s="11"/>
      <c r="BZ44" s="8">
        <v>26.4</v>
      </c>
      <c r="CA44" s="9">
        <v>6.44</v>
      </c>
      <c r="CB44" s="11"/>
      <c r="CC44" s="9">
        <v>2.65</v>
      </c>
      <c r="CD44" s="11"/>
      <c r="CE44" s="10">
        <v>0.55400000000000005</v>
      </c>
      <c r="CF44" s="9">
        <v>3.4</v>
      </c>
      <c r="CG44" s="11"/>
      <c r="CH44" s="11"/>
      <c r="CI44" s="11"/>
      <c r="CJ44" s="8">
        <v>-56.6</v>
      </c>
      <c r="CK44" s="11"/>
      <c r="CL44" s="11"/>
      <c r="CM44" s="10">
        <v>0.70399999999999996</v>
      </c>
      <c r="CN44" s="10">
        <v>0.76300000000000001</v>
      </c>
      <c r="CO44" s="9">
        <v>1.23</v>
      </c>
      <c r="CP44" s="9">
        <v>1.31</v>
      </c>
      <c r="CQ44" s="9">
        <v>-3.04</v>
      </c>
      <c r="CR44" s="11"/>
      <c r="CS44" s="11"/>
      <c r="CT44" s="11"/>
      <c r="CU44" s="8">
        <v>242</v>
      </c>
      <c r="CV44" s="10">
        <v>-0.35099999999999998</v>
      </c>
      <c r="CW44" s="9">
        <v>2.4</v>
      </c>
      <c r="CX44" s="8">
        <v>-105.3</v>
      </c>
      <c r="CY44" s="11"/>
      <c r="CZ44" s="11"/>
      <c r="DA44" s="9">
        <v>1.89</v>
      </c>
      <c r="DB44" s="9">
        <v>-4.0199999999999996</v>
      </c>
      <c r="DC44" s="9">
        <v>-1.38</v>
      </c>
      <c r="DD44" s="9">
        <v>1.69</v>
      </c>
      <c r="DE44" s="8">
        <v>236</v>
      </c>
      <c r="DF44" s="8">
        <v>289</v>
      </c>
      <c r="DG44" s="9">
        <v>22.49</v>
      </c>
      <c r="DH44" s="9">
        <v>1</v>
      </c>
      <c r="DI44" s="3" t="s">
        <v>212</v>
      </c>
      <c r="DJ44" s="9">
        <v>1.8</v>
      </c>
      <c r="DK44" s="8">
        <v>-96.8</v>
      </c>
      <c r="DL44" s="8">
        <v>-100</v>
      </c>
      <c r="DM44" s="8">
        <v>45.5</v>
      </c>
      <c r="DN44" s="8">
        <v>-137.9</v>
      </c>
      <c r="DO44" s="9">
        <v>20</v>
      </c>
      <c r="DP44" s="4" t="s">
        <v>459</v>
      </c>
      <c r="DQ44" s="8">
        <v>875.9</v>
      </c>
      <c r="DR44" s="3" t="s">
        <v>372</v>
      </c>
      <c r="DS44" s="11"/>
      <c r="DT44" s="9">
        <v>29.97</v>
      </c>
      <c r="DU44" s="8">
        <v>10.7</v>
      </c>
      <c r="DV44" s="9">
        <v>-2.5299999999999998</v>
      </c>
      <c r="DW44" s="9">
        <v>1.71</v>
      </c>
      <c r="DX44" s="11"/>
      <c r="DY44" s="8">
        <v>12.9</v>
      </c>
      <c r="DZ44" s="11"/>
      <c r="EA44" s="11"/>
      <c r="EB44" s="8">
        <v>135.30000000000001</v>
      </c>
      <c r="EC44" s="8">
        <v>43.4</v>
      </c>
      <c r="ED44" s="8">
        <v>98.5</v>
      </c>
      <c r="EE44" s="11"/>
      <c r="EF44" s="11"/>
      <c r="EG44" s="8">
        <v>90.4</v>
      </c>
      <c r="EH44" s="9">
        <v>3.81</v>
      </c>
      <c r="EI44" s="8">
        <v>236</v>
      </c>
      <c r="EJ44" s="8">
        <v>291.7</v>
      </c>
      <c r="EK44" s="8">
        <v>135.5</v>
      </c>
      <c r="EL44" s="10">
        <v>0.873</v>
      </c>
      <c r="EM44" s="9">
        <v>5.05</v>
      </c>
      <c r="EN44" s="9">
        <v>1.48</v>
      </c>
      <c r="EO44" s="9">
        <v>1</v>
      </c>
      <c r="EP44" s="9">
        <v>4.93</v>
      </c>
      <c r="EQ44" s="9">
        <v>3.63</v>
      </c>
      <c r="ER44" s="11">
        <v>3</v>
      </c>
      <c r="ES44" s="9">
        <v>1.8</v>
      </c>
      <c r="ET44" s="12" t="s">
        <v>460</v>
      </c>
      <c r="EU44" s="8">
        <v>-18.2</v>
      </c>
      <c r="EV44" s="8">
        <v>-15</v>
      </c>
      <c r="EW44" s="8">
        <v>-13.5</v>
      </c>
      <c r="EX44" s="8">
        <v>-11</v>
      </c>
      <c r="EY44" s="9">
        <v>-9.3699999999999992</v>
      </c>
      <c r="EZ44" s="9">
        <v>-9.25</v>
      </c>
      <c r="FA44" s="8">
        <v>-11.8</v>
      </c>
      <c r="FB44" s="8">
        <v>-28.8</v>
      </c>
      <c r="FC44" s="8">
        <v>-52.6</v>
      </c>
      <c r="FD44" s="8">
        <v>-46.8</v>
      </c>
      <c r="FE44" s="8">
        <v>-18.5</v>
      </c>
      <c r="FF44" s="8">
        <v>-14.5</v>
      </c>
      <c r="FG44" s="8">
        <v>-12.9</v>
      </c>
      <c r="FH44" s="8">
        <v>-12</v>
      </c>
      <c r="FI44" s="9">
        <v>-9.74</v>
      </c>
      <c r="FJ44" s="9">
        <v>-9.1300000000000008</v>
      </c>
      <c r="FK44" s="8">
        <v>-11.6</v>
      </c>
      <c r="FL44" s="8">
        <v>-28.7</v>
      </c>
      <c r="FM44" s="8">
        <v>-52.4</v>
      </c>
      <c r="FN44" s="8">
        <v>-46.5</v>
      </c>
      <c r="FO44" s="3"/>
      <c r="FP44" s="3"/>
      <c r="FQ44" s="9">
        <v>1.8</v>
      </c>
      <c r="FR44" s="12" t="s">
        <v>461</v>
      </c>
    </row>
    <row r="45" spans="1:174" x14ac:dyDescent="0.15">
      <c r="A45" s="4" t="s">
        <v>462</v>
      </c>
      <c r="B45" s="4" t="s">
        <v>463</v>
      </c>
      <c r="C45" s="3" t="s">
        <v>206</v>
      </c>
      <c r="D45" s="3" t="s">
        <v>207</v>
      </c>
      <c r="E45" s="3" t="s">
        <v>208</v>
      </c>
      <c r="F45" s="8">
        <v>1981.8</v>
      </c>
      <c r="G45" s="9">
        <v>84.27</v>
      </c>
      <c r="H45" s="10">
        <v>0.15</v>
      </c>
      <c r="I45" s="10">
        <v>7.5999999999999998E-2</v>
      </c>
      <c r="J45" s="11"/>
      <c r="K45" s="9">
        <v>1.87</v>
      </c>
      <c r="L45" s="9">
        <v>1.39</v>
      </c>
      <c r="M45" s="11"/>
      <c r="N45" s="8">
        <v>51.3</v>
      </c>
      <c r="O45" s="10">
        <v>0.36799999999999999</v>
      </c>
      <c r="P45" s="11"/>
      <c r="Q45" s="11"/>
      <c r="R45" s="11"/>
      <c r="S45" s="9">
        <v>-4.72</v>
      </c>
      <c r="T45" s="11"/>
      <c r="U45" s="11"/>
      <c r="V45" s="11"/>
      <c r="W45" s="11"/>
      <c r="X45" s="11"/>
      <c r="Y45" s="11"/>
      <c r="Z45" s="11"/>
      <c r="AA45" s="11"/>
      <c r="AB45" s="11"/>
      <c r="AC45" s="11"/>
      <c r="AD45" s="11"/>
      <c r="AE45" s="8">
        <v>-50.2</v>
      </c>
      <c r="AF45" s="11"/>
      <c r="AG45" s="11"/>
      <c r="AH45" s="10">
        <v>7.0999999999999994E-2</v>
      </c>
      <c r="AI45" s="10">
        <v>0.40500000000000003</v>
      </c>
      <c r="AJ45" s="10">
        <v>5.3999999999999999E-2</v>
      </c>
      <c r="AK45" s="3" t="s">
        <v>209</v>
      </c>
      <c r="AL45" s="12" t="s">
        <v>464</v>
      </c>
      <c r="AM45" s="3" t="s">
        <v>211</v>
      </c>
      <c r="AN45" s="13">
        <v>2003</v>
      </c>
      <c r="AO45" s="8">
        <v>1672.6</v>
      </c>
      <c r="AP45" s="9">
        <v>9.6300000000000008</v>
      </c>
      <c r="AQ45" s="8">
        <v>-136</v>
      </c>
      <c r="AR45" s="8">
        <v>-137.6</v>
      </c>
      <c r="AS45" s="8">
        <v>-137.1</v>
      </c>
      <c r="AT45" s="8">
        <v>57.5</v>
      </c>
      <c r="AU45" s="9">
        <v>2.78</v>
      </c>
      <c r="AV45" s="8">
        <v>416.5</v>
      </c>
      <c r="AW45" s="14">
        <v>0</v>
      </c>
      <c r="AX45" s="8">
        <v>347.8</v>
      </c>
      <c r="AY45" s="9">
        <v>1.63</v>
      </c>
      <c r="AZ45" s="11"/>
      <c r="BA45" s="8">
        <v>23.6</v>
      </c>
      <c r="BB45" s="11"/>
      <c r="BC45" s="8">
        <v>123.8</v>
      </c>
      <c r="BD45" s="8">
        <v>111.8</v>
      </c>
      <c r="BE45" s="8">
        <v>98.3</v>
      </c>
      <c r="BF45" s="8">
        <v>90.3</v>
      </c>
      <c r="BG45" s="8">
        <v>80.099999999999994</v>
      </c>
      <c r="BH45" s="8">
        <v>71.7</v>
      </c>
      <c r="BI45" s="11"/>
      <c r="BJ45" s="8">
        <v>-137.6</v>
      </c>
      <c r="BK45" s="11"/>
      <c r="BL45" s="11"/>
      <c r="BM45" s="11"/>
      <c r="BN45" s="8">
        <v>-137.1</v>
      </c>
      <c r="BO45" s="11"/>
      <c r="BP45" s="11"/>
      <c r="BQ45" s="9">
        <v>-3.19</v>
      </c>
      <c r="BR45" s="9">
        <v>-3.19</v>
      </c>
      <c r="BS45" s="9">
        <v>-1.99</v>
      </c>
      <c r="BT45" s="9">
        <v>-3.19</v>
      </c>
      <c r="BU45" s="9">
        <v>-3.19</v>
      </c>
      <c r="BV45" s="11"/>
      <c r="BW45" s="10">
        <v>5.7000000000000002E-2</v>
      </c>
      <c r="BX45" s="11"/>
      <c r="BY45" s="9">
        <v>2.6</v>
      </c>
      <c r="BZ45" s="8">
        <v>10.5</v>
      </c>
      <c r="CA45" s="9">
        <v>7.7</v>
      </c>
      <c r="CB45" s="11"/>
      <c r="CC45" s="8">
        <v>14.1</v>
      </c>
      <c r="CD45" s="11"/>
      <c r="CE45" s="9">
        <v>1.07</v>
      </c>
      <c r="CF45" s="11"/>
      <c r="CG45" s="11"/>
      <c r="CH45" s="11"/>
      <c r="CI45" s="11"/>
      <c r="CJ45" s="9">
        <v>-8.6</v>
      </c>
      <c r="CK45" s="10">
        <v>0.57099999999999995</v>
      </c>
      <c r="CL45" s="9">
        <v>2.27</v>
      </c>
      <c r="CM45" s="9">
        <v>2.2000000000000002</v>
      </c>
      <c r="CN45" s="9">
        <v>2.13</v>
      </c>
      <c r="CO45" s="9">
        <v>2.0699999999999998</v>
      </c>
      <c r="CP45" s="9">
        <v>1.77</v>
      </c>
      <c r="CQ45" s="8">
        <v>-13.8</v>
      </c>
      <c r="CR45" s="11"/>
      <c r="CS45" s="11"/>
      <c r="CT45" s="11"/>
      <c r="CU45" s="8">
        <v>180.2</v>
      </c>
      <c r="CV45" s="11"/>
      <c r="CW45" s="11"/>
      <c r="CX45" s="8">
        <v>-137.5</v>
      </c>
      <c r="CY45" s="11"/>
      <c r="CZ45" s="11"/>
      <c r="DA45" s="8">
        <v>10.8</v>
      </c>
      <c r="DB45" s="11"/>
      <c r="DC45" s="10">
        <v>0.252</v>
      </c>
      <c r="DD45" s="11"/>
      <c r="DE45" s="8">
        <v>99</v>
      </c>
      <c r="DF45" s="8">
        <v>347.8</v>
      </c>
      <c r="DG45" s="9">
        <v>38.659999999999997</v>
      </c>
      <c r="DH45" s="9">
        <v>1.2</v>
      </c>
      <c r="DI45" s="3" t="s">
        <v>212</v>
      </c>
      <c r="DJ45" s="9">
        <v>9.6300000000000008</v>
      </c>
      <c r="DK45" s="8">
        <v>-136</v>
      </c>
      <c r="DL45" s="8">
        <v>-137.1</v>
      </c>
      <c r="DM45" s="9">
        <v>9.9</v>
      </c>
      <c r="DN45" s="8">
        <v>-228.8</v>
      </c>
      <c r="DO45" s="9">
        <v>6.67</v>
      </c>
      <c r="DP45" s="4" t="s">
        <v>465</v>
      </c>
      <c r="DQ45" s="8">
        <v>186.7</v>
      </c>
      <c r="DR45" s="3" t="s">
        <v>245</v>
      </c>
      <c r="DS45" s="11"/>
      <c r="DT45" s="9">
        <v>43.63</v>
      </c>
      <c r="DU45" s="8">
        <v>19.600000000000001</v>
      </c>
      <c r="DV45" s="8">
        <v>-114</v>
      </c>
      <c r="DW45" s="14">
        <v>0</v>
      </c>
      <c r="DX45" s="11"/>
      <c r="DY45" s="8">
        <v>117.8</v>
      </c>
      <c r="DZ45" s="11"/>
      <c r="EA45" s="11"/>
      <c r="EB45" s="8">
        <v>296.3</v>
      </c>
      <c r="EC45" s="8">
        <v>25.1</v>
      </c>
      <c r="ED45" s="8">
        <v>88.1</v>
      </c>
      <c r="EE45" s="11"/>
      <c r="EF45" s="11"/>
      <c r="EG45" s="11"/>
      <c r="EH45" s="9">
        <v>2.08</v>
      </c>
      <c r="EI45" s="8">
        <v>99</v>
      </c>
      <c r="EJ45" s="8">
        <v>315.10000000000002</v>
      </c>
      <c r="EK45" s="8">
        <v>272.7</v>
      </c>
      <c r="EL45" s="9">
        <v>3.23</v>
      </c>
      <c r="EM45" s="8">
        <v>19.100000000000001</v>
      </c>
      <c r="EN45" s="9">
        <v>3.18</v>
      </c>
      <c r="EO45" s="9">
        <v>1.2</v>
      </c>
      <c r="EP45" s="9">
        <v>4.25</v>
      </c>
      <c r="EQ45" s="9">
        <v>14.77</v>
      </c>
      <c r="ER45" s="11"/>
      <c r="ES45" s="9">
        <v>9.6300000000000008</v>
      </c>
      <c r="ET45" s="12" t="s">
        <v>466</v>
      </c>
      <c r="EU45" s="11"/>
      <c r="EV45" s="11"/>
      <c r="EW45" s="11"/>
      <c r="EX45" s="11"/>
      <c r="EY45" s="11"/>
      <c r="EZ45" s="11"/>
      <c r="FA45" s="8">
        <v>-18.8</v>
      </c>
      <c r="FB45" s="8">
        <v>19.899999999999999</v>
      </c>
      <c r="FC45" s="8">
        <v>10.9</v>
      </c>
      <c r="FD45" s="8">
        <v>-84.1</v>
      </c>
      <c r="FE45" s="11"/>
      <c r="FF45" s="11"/>
      <c r="FG45" s="11"/>
      <c r="FH45" s="11"/>
      <c r="FI45" s="11"/>
      <c r="FJ45" s="11"/>
      <c r="FK45" s="8">
        <v>-20.3</v>
      </c>
      <c r="FL45" s="8">
        <v>20</v>
      </c>
      <c r="FM45" s="8">
        <v>11.4</v>
      </c>
      <c r="FN45" s="8">
        <v>-83.4</v>
      </c>
      <c r="FO45" s="3"/>
      <c r="FP45" s="3"/>
      <c r="FQ45" s="9">
        <v>9.6300000000000008</v>
      </c>
      <c r="FR45" s="12" t="s">
        <v>467</v>
      </c>
    </row>
    <row r="46" spans="1:174" x14ac:dyDescent="0.15">
      <c r="A46" s="4" t="s">
        <v>468</v>
      </c>
      <c r="B46" s="4" t="s">
        <v>469</v>
      </c>
      <c r="C46" s="3" t="s">
        <v>206</v>
      </c>
      <c r="D46" s="3" t="s">
        <v>207</v>
      </c>
      <c r="E46" s="3" t="s">
        <v>208</v>
      </c>
      <c r="F46" s="8">
        <v>1765.3</v>
      </c>
      <c r="G46" s="9">
        <v>27.48</v>
      </c>
      <c r="H46" s="11"/>
      <c r="I46" s="11"/>
      <c r="J46" s="11"/>
      <c r="K46" s="11"/>
      <c r="L46" s="11"/>
      <c r="M46" s="11"/>
      <c r="N46" s="8">
        <v>59.1</v>
      </c>
      <c r="O46" s="10">
        <v>0.26600000000000001</v>
      </c>
      <c r="P46" s="11"/>
      <c r="Q46" s="11"/>
      <c r="R46" s="11"/>
      <c r="S46" s="9">
        <v>-1.47</v>
      </c>
      <c r="T46" s="11"/>
      <c r="U46" s="11"/>
      <c r="V46" s="11"/>
      <c r="W46" s="11"/>
      <c r="X46" s="11"/>
      <c r="Y46" s="11"/>
      <c r="Z46" s="11"/>
      <c r="AA46" s="11"/>
      <c r="AB46" s="11"/>
      <c r="AC46" s="11"/>
      <c r="AD46" s="11"/>
      <c r="AE46" s="11"/>
      <c r="AF46" s="11"/>
      <c r="AG46" s="11"/>
      <c r="AH46" s="11"/>
      <c r="AI46" s="9">
        <v>9.8800000000000008</v>
      </c>
      <c r="AJ46" s="9">
        <v>6.76</v>
      </c>
      <c r="AK46" s="3" t="s">
        <v>209</v>
      </c>
      <c r="AL46" s="12" t="s">
        <v>470</v>
      </c>
      <c r="AM46" s="3" t="s">
        <v>211</v>
      </c>
      <c r="AN46" s="13">
        <v>1993</v>
      </c>
      <c r="AO46" s="8">
        <v>1718.4</v>
      </c>
      <c r="AP46" s="11"/>
      <c r="AQ46" s="11"/>
      <c r="AR46" s="11"/>
      <c r="AS46" s="11"/>
      <c r="AT46" s="11"/>
      <c r="AU46" s="11"/>
      <c r="AV46" s="11"/>
      <c r="AW46" s="11"/>
      <c r="AX46" s="11"/>
      <c r="AY46" s="11"/>
      <c r="AZ46" s="11"/>
      <c r="BA46" s="11"/>
      <c r="BB46" s="11"/>
      <c r="BC46" s="11"/>
      <c r="BD46" s="8">
        <v>129</v>
      </c>
      <c r="BE46" s="8">
        <v>111.5</v>
      </c>
      <c r="BF46" s="8">
        <v>96.3</v>
      </c>
      <c r="BG46" s="8">
        <v>85.7</v>
      </c>
      <c r="BH46" s="8">
        <v>74.2</v>
      </c>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9">
        <v>29.85</v>
      </c>
      <c r="DH46" s="11"/>
      <c r="DI46" s="3" t="s">
        <v>212</v>
      </c>
      <c r="DJ46" s="11"/>
      <c r="DK46" s="11"/>
      <c r="DL46" s="11"/>
      <c r="DM46" s="8">
        <v>174.9</v>
      </c>
      <c r="DN46" s="8">
        <v>-85.2</v>
      </c>
      <c r="DO46" s="9">
        <v>18.18</v>
      </c>
      <c r="DP46" s="4" t="s">
        <v>471</v>
      </c>
      <c r="DQ46" s="9">
        <v>7.94</v>
      </c>
      <c r="DR46" s="3" t="s">
        <v>258</v>
      </c>
      <c r="DS46" s="11"/>
      <c r="DT46" s="9">
        <v>40.590000000000003</v>
      </c>
      <c r="DU46" s="8">
        <v>20.100000000000001</v>
      </c>
      <c r="DV46" s="11"/>
      <c r="DW46" s="8">
        <v>115.1</v>
      </c>
      <c r="DX46" s="8">
        <v>27.9</v>
      </c>
      <c r="DY46" s="8">
        <v>76.3</v>
      </c>
      <c r="DZ46" s="11"/>
      <c r="EA46" s="8">
        <v>304.7</v>
      </c>
      <c r="EB46" s="8">
        <v>-225</v>
      </c>
      <c r="EC46" s="9">
        <v>4.21</v>
      </c>
      <c r="ED46" s="8">
        <v>81.7</v>
      </c>
      <c r="EE46" s="11"/>
      <c r="EF46" s="11"/>
      <c r="EG46" s="11"/>
      <c r="EH46" s="9">
        <v>4.47</v>
      </c>
      <c r="EI46" s="11"/>
      <c r="EJ46" s="11"/>
      <c r="EK46" s="8">
        <v>143.6</v>
      </c>
      <c r="EL46" s="9">
        <v>1.07</v>
      </c>
      <c r="EM46" s="8">
        <v>27.8</v>
      </c>
      <c r="EN46" s="9">
        <v>8.24</v>
      </c>
      <c r="EO46" s="11"/>
      <c r="EP46" s="11"/>
      <c r="EQ46" s="11"/>
      <c r="ER46" s="11"/>
      <c r="ES46" s="8">
        <v>133.9</v>
      </c>
      <c r="ET46" s="12" t="s">
        <v>472</v>
      </c>
      <c r="EU46" s="11"/>
      <c r="EV46" s="11"/>
      <c r="EW46" s="11"/>
      <c r="EX46" s="11"/>
      <c r="EY46" s="11"/>
      <c r="EZ46" s="11"/>
      <c r="FA46" s="11"/>
      <c r="FB46" s="11"/>
      <c r="FC46" s="8">
        <v>-27.2</v>
      </c>
      <c r="FD46" s="9">
        <v>-7.95</v>
      </c>
      <c r="FE46" s="11"/>
      <c r="FF46" s="11"/>
      <c r="FG46" s="11"/>
      <c r="FH46" s="11"/>
      <c r="FI46" s="11"/>
      <c r="FJ46" s="11"/>
      <c r="FK46" s="11"/>
      <c r="FL46" s="11"/>
      <c r="FM46" s="8">
        <v>-32.6</v>
      </c>
      <c r="FN46" s="8">
        <v>-14.9</v>
      </c>
      <c r="FO46" s="3"/>
      <c r="FP46" s="3"/>
      <c r="FQ46" s="8">
        <v>133.9</v>
      </c>
      <c r="FR46" s="12" t="s">
        <v>473</v>
      </c>
    </row>
    <row r="47" spans="1:174" x14ac:dyDescent="0.15">
      <c r="A47" s="4" t="s">
        <v>474</v>
      </c>
      <c r="B47" s="4" t="s">
        <v>475</v>
      </c>
      <c r="C47" s="3" t="s">
        <v>206</v>
      </c>
      <c r="D47" s="3" t="s">
        <v>207</v>
      </c>
      <c r="E47" s="3" t="s">
        <v>208</v>
      </c>
      <c r="F47" s="8">
        <v>1735.2</v>
      </c>
      <c r="G47" s="9">
        <v>58.16</v>
      </c>
      <c r="H47" s="10">
        <v>0.02</v>
      </c>
      <c r="I47" s="10">
        <v>5.0999999999999997E-2</v>
      </c>
      <c r="J47" s="10">
        <v>8.4000000000000005E-2</v>
      </c>
      <c r="K47" s="10">
        <v>0.81599999999999995</v>
      </c>
      <c r="L47" s="9">
        <v>1.39</v>
      </c>
      <c r="M47" s="9">
        <v>1.34</v>
      </c>
      <c r="N47" s="8">
        <v>124.6</v>
      </c>
      <c r="O47" s="9">
        <v>1.74</v>
      </c>
      <c r="P47" s="11"/>
      <c r="Q47" s="11"/>
      <c r="R47" s="11"/>
      <c r="S47" s="10">
        <v>-0.48699999999999999</v>
      </c>
      <c r="T47" s="11"/>
      <c r="U47" s="11"/>
      <c r="V47" s="11"/>
      <c r="W47" s="11"/>
      <c r="X47" s="11"/>
      <c r="Y47" s="11"/>
      <c r="Z47" s="11"/>
      <c r="AA47" s="8">
        <v>40.700000000000003</v>
      </c>
      <c r="AB47" s="11"/>
      <c r="AC47" s="11"/>
      <c r="AD47" s="11"/>
      <c r="AE47" s="8">
        <v>10.3</v>
      </c>
      <c r="AF47" s="11"/>
      <c r="AG47" s="11"/>
      <c r="AH47" s="9">
        <v>3.19</v>
      </c>
      <c r="AI47" s="9">
        <v>11.02</v>
      </c>
      <c r="AJ47" s="10">
        <v>5.5E-2</v>
      </c>
      <c r="AK47" s="3" t="s">
        <v>209</v>
      </c>
      <c r="AL47" s="12" t="s">
        <v>476</v>
      </c>
      <c r="AM47" s="3" t="s">
        <v>211</v>
      </c>
      <c r="AN47" s="13">
        <v>1998</v>
      </c>
      <c r="AO47" s="8">
        <v>1649.4</v>
      </c>
      <c r="AP47" s="8">
        <v>75.3</v>
      </c>
      <c r="AQ47" s="8">
        <v>-60.1</v>
      </c>
      <c r="AR47" s="8">
        <v>-61.8</v>
      </c>
      <c r="AS47" s="8">
        <v>-68.400000000000006</v>
      </c>
      <c r="AT47" s="8">
        <v>61.4</v>
      </c>
      <c r="AU47" s="9">
        <v>2.95</v>
      </c>
      <c r="AV47" s="8">
        <v>166</v>
      </c>
      <c r="AW47" s="8">
        <v>49.9</v>
      </c>
      <c r="AX47" s="8">
        <v>41.4</v>
      </c>
      <c r="AY47" s="9">
        <v>1.37</v>
      </c>
      <c r="AZ47" s="11"/>
      <c r="BA47" s="8">
        <v>35.799999999999997</v>
      </c>
      <c r="BB47" s="11"/>
      <c r="BC47" s="8">
        <v>79.7</v>
      </c>
      <c r="BD47" s="8">
        <v>80.900000000000006</v>
      </c>
      <c r="BE47" s="8">
        <v>86.7</v>
      </c>
      <c r="BF47" s="8">
        <v>96</v>
      </c>
      <c r="BG47" s="8">
        <v>96.6</v>
      </c>
      <c r="BH47" s="8">
        <v>94.3</v>
      </c>
      <c r="BI47" s="11"/>
      <c r="BJ47" s="8">
        <v>-61.8</v>
      </c>
      <c r="BK47" s="9">
        <v>-5.58</v>
      </c>
      <c r="BL47" s="9">
        <v>1.7</v>
      </c>
      <c r="BM47" s="11"/>
      <c r="BN47" s="8">
        <v>-68.400000000000006</v>
      </c>
      <c r="BO47" s="11"/>
      <c r="BP47" s="11"/>
      <c r="BQ47" s="10">
        <v>-0.55700000000000005</v>
      </c>
      <c r="BR47" s="10">
        <v>-0.55700000000000005</v>
      </c>
      <c r="BS47" s="10">
        <v>-0.33500000000000002</v>
      </c>
      <c r="BT47" s="10">
        <v>-0.55700000000000005</v>
      </c>
      <c r="BU47" s="10">
        <v>-0.55700000000000005</v>
      </c>
      <c r="BV47" s="11"/>
      <c r="BW47" s="9">
        <v>9.15</v>
      </c>
      <c r="BX47" s="9">
        <v>6.41</v>
      </c>
      <c r="BY47" s="11"/>
      <c r="BZ47" s="8">
        <v>12.2</v>
      </c>
      <c r="CA47" s="9">
        <v>9.2200000000000006</v>
      </c>
      <c r="CB47" s="11"/>
      <c r="CC47" s="9">
        <v>3</v>
      </c>
      <c r="CD47" s="11"/>
      <c r="CE47" s="11"/>
      <c r="CF47" s="8">
        <v>49.9</v>
      </c>
      <c r="CG47" s="11"/>
      <c r="CH47" s="11"/>
      <c r="CI47" s="11"/>
      <c r="CJ47" s="8">
        <v>37.5</v>
      </c>
      <c r="CK47" s="11"/>
      <c r="CL47" s="11"/>
      <c r="CM47" s="10">
        <v>8.2000000000000003E-2</v>
      </c>
      <c r="CN47" s="9">
        <v>2.16</v>
      </c>
      <c r="CO47" s="9">
        <v>2.14</v>
      </c>
      <c r="CP47" s="9">
        <v>2.13</v>
      </c>
      <c r="CQ47" s="9">
        <v>2.58</v>
      </c>
      <c r="CR47" s="11"/>
      <c r="CS47" s="11"/>
      <c r="CT47" s="11"/>
      <c r="CU47" s="8">
        <v>114.5</v>
      </c>
      <c r="CV47" s="11"/>
      <c r="CW47" s="11"/>
      <c r="CX47" s="8">
        <v>-31.6</v>
      </c>
      <c r="CY47" s="11"/>
      <c r="CZ47" s="11"/>
      <c r="DA47" s="10">
        <v>-0.81599999999999995</v>
      </c>
      <c r="DB47" s="10">
        <v>-0.23599999999999999</v>
      </c>
      <c r="DC47" s="10">
        <v>-5.1999999999999998E-2</v>
      </c>
      <c r="DD47" s="8">
        <v>11.1</v>
      </c>
      <c r="DE47" s="8">
        <v>153</v>
      </c>
      <c r="DF47" s="8">
        <v>41.4</v>
      </c>
      <c r="DG47" s="9">
        <v>13.93</v>
      </c>
      <c r="DH47" s="9">
        <v>1.9</v>
      </c>
      <c r="DI47" s="3" t="s">
        <v>212</v>
      </c>
      <c r="DJ47" s="8">
        <v>75.3</v>
      </c>
      <c r="DK47" s="8">
        <v>-60.1</v>
      </c>
      <c r="DL47" s="8">
        <v>-68.400000000000006</v>
      </c>
      <c r="DM47" s="8">
        <v>93.8</v>
      </c>
      <c r="DN47" s="8">
        <v>-64.2</v>
      </c>
      <c r="DO47" s="9">
        <v>5.56</v>
      </c>
      <c r="DP47" s="4" t="s">
        <v>477</v>
      </c>
      <c r="DQ47" s="8">
        <v>28.4</v>
      </c>
      <c r="DR47" s="3" t="s">
        <v>291</v>
      </c>
      <c r="DS47" s="11"/>
      <c r="DT47" s="9">
        <v>16.55</v>
      </c>
      <c r="DU47" s="9">
        <v>6.88</v>
      </c>
      <c r="DV47" s="8">
        <v>-26</v>
      </c>
      <c r="DW47" s="8">
        <v>49.8</v>
      </c>
      <c r="DX47" s="11"/>
      <c r="DY47" s="8">
        <v>27.4</v>
      </c>
      <c r="DZ47" s="11"/>
      <c r="EA47" s="11"/>
      <c r="EB47" s="8">
        <v>-20</v>
      </c>
      <c r="EC47" s="8">
        <v>17.2</v>
      </c>
      <c r="ED47" s="8">
        <v>64</v>
      </c>
      <c r="EE47" s="11"/>
      <c r="EF47" s="11"/>
      <c r="EG47" s="8">
        <v>100</v>
      </c>
      <c r="EH47" s="9">
        <v>8.34</v>
      </c>
      <c r="EI47" s="8">
        <v>153</v>
      </c>
      <c r="EJ47" s="8">
        <v>161.30000000000001</v>
      </c>
      <c r="EK47" s="8">
        <v>95.2</v>
      </c>
      <c r="EL47" s="9">
        <v>3.14</v>
      </c>
      <c r="EM47" s="8">
        <v>14.4</v>
      </c>
      <c r="EN47" s="9">
        <v>7.4</v>
      </c>
      <c r="EO47" s="9">
        <v>1.9</v>
      </c>
      <c r="EP47" s="9">
        <v>6.35</v>
      </c>
      <c r="EQ47" s="9">
        <v>9.18</v>
      </c>
      <c r="ER47" s="11">
        <v>3</v>
      </c>
      <c r="ES47" s="8">
        <v>75.3</v>
      </c>
      <c r="ET47" s="12" t="s">
        <v>478</v>
      </c>
      <c r="EU47" s="9">
        <v>-9.09</v>
      </c>
      <c r="EV47" s="8">
        <v>-13.6</v>
      </c>
      <c r="EW47" s="8">
        <v>-15.6</v>
      </c>
      <c r="EX47" s="8">
        <v>-28.2</v>
      </c>
      <c r="EY47" s="8">
        <v>-50.4</v>
      </c>
      <c r="EZ47" s="8">
        <v>-58.5</v>
      </c>
      <c r="FA47" s="8">
        <v>-53</v>
      </c>
      <c r="FB47" s="8">
        <v>-19.8</v>
      </c>
      <c r="FC47" s="8">
        <v>-53.6</v>
      </c>
      <c r="FD47" s="8">
        <v>-80.400000000000006</v>
      </c>
      <c r="FE47" s="9">
        <v>-9.09</v>
      </c>
      <c r="FF47" s="8">
        <v>-13.3</v>
      </c>
      <c r="FG47" s="8">
        <v>-14.8</v>
      </c>
      <c r="FH47" s="8">
        <v>-23.9</v>
      </c>
      <c r="FI47" s="8">
        <v>-48.7</v>
      </c>
      <c r="FJ47" s="8">
        <v>-58.4</v>
      </c>
      <c r="FK47" s="8">
        <v>-53.2</v>
      </c>
      <c r="FL47" s="8">
        <v>-19.8</v>
      </c>
      <c r="FM47" s="8">
        <v>-53.6</v>
      </c>
      <c r="FN47" s="8">
        <v>-83.5</v>
      </c>
      <c r="FO47" s="3"/>
      <c r="FP47" s="3"/>
      <c r="FQ47" s="8">
        <v>75.3</v>
      </c>
      <c r="FR47" s="12" t="s">
        <v>479</v>
      </c>
    </row>
    <row r="48" spans="1:174" x14ac:dyDescent="0.15">
      <c r="A48" s="4" t="s">
        <v>480</v>
      </c>
      <c r="B48" s="4" t="s">
        <v>481</v>
      </c>
      <c r="C48" s="3" t="s">
        <v>206</v>
      </c>
      <c r="D48" s="3" t="s">
        <v>207</v>
      </c>
      <c r="E48" s="3" t="s">
        <v>208</v>
      </c>
      <c r="F48" s="8">
        <v>1694.5</v>
      </c>
      <c r="G48" s="9">
        <v>89.73</v>
      </c>
      <c r="H48" s="10">
        <v>1.2999999999999999E-2</v>
      </c>
      <c r="I48" s="10">
        <v>6.4000000000000001E-2</v>
      </c>
      <c r="J48" s="10">
        <v>2E-3</v>
      </c>
      <c r="K48" s="10">
        <v>0.52900000000000003</v>
      </c>
      <c r="L48" s="9">
        <v>1.19</v>
      </c>
      <c r="M48" s="10">
        <v>0.184</v>
      </c>
      <c r="N48" s="8">
        <v>29.6</v>
      </c>
      <c r="O48" s="10">
        <v>0.52400000000000002</v>
      </c>
      <c r="P48" s="9">
        <v>3.74</v>
      </c>
      <c r="Q48" s="11"/>
      <c r="R48" s="11"/>
      <c r="S48" s="9">
        <v>4.51</v>
      </c>
      <c r="T48" s="11"/>
      <c r="U48" s="11"/>
      <c r="V48" s="11"/>
      <c r="W48" s="11"/>
      <c r="X48" s="11"/>
      <c r="Y48" s="11"/>
      <c r="Z48" s="11"/>
      <c r="AA48" s="8">
        <v>48.6</v>
      </c>
      <c r="AB48" s="11"/>
      <c r="AC48" s="11"/>
      <c r="AD48" s="11"/>
      <c r="AE48" s="8">
        <v>26.6</v>
      </c>
      <c r="AF48" s="11"/>
      <c r="AG48" s="11"/>
      <c r="AH48" s="11"/>
      <c r="AI48" s="9">
        <v>1.5</v>
      </c>
      <c r="AJ48" s="10">
        <v>0.20499999999999999</v>
      </c>
      <c r="AK48" s="3" t="s">
        <v>209</v>
      </c>
      <c r="AL48" s="12" t="s">
        <v>482</v>
      </c>
      <c r="AM48" s="3" t="s">
        <v>211</v>
      </c>
      <c r="AN48" s="13">
        <v>1981</v>
      </c>
      <c r="AO48" s="8">
        <v>2045.6</v>
      </c>
      <c r="AP48" s="8">
        <v>124.4</v>
      </c>
      <c r="AQ48" s="8">
        <v>15.3</v>
      </c>
      <c r="AR48" s="9">
        <v>8.2799999999999994</v>
      </c>
      <c r="AS48" s="8">
        <v>135.80000000000001</v>
      </c>
      <c r="AT48" s="8">
        <v>119.3</v>
      </c>
      <c r="AU48" s="9">
        <v>1.52</v>
      </c>
      <c r="AV48" s="8">
        <v>1388.9</v>
      </c>
      <c r="AW48" s="8">
        <v>495.3</v>
      </c>
      <c r="AX48" s="8">
        <v>460</v>
      </c>
      <c r="AY48" s="10">
        <v>0.14699999999999999</v>
      </c>
      <c r="AZ48" s="11"/>
      <c r="BA48" s="8">
        <v>72.900000000000006</v>
      </c>
      <c r="BB48" s="11"/>
      <c r="BC48" s="8">
        <v>24.2</v>
      </c>
      <c r="BD48" s="8">
        <v>23</v>
      </c>
      <c r="BE48" s="8">
        <v>22.1</v>
      </c>
      <c r="BF48" s="8">
        <v>21.7</v>
      </c>
      <c r="BG48" s="8">
        <v>20.6</v>
      </c>
      <c r="BH48" s="8">
        <v>21.9</v>
      </c>
      <c r="BI48" s="11"/>
      <c r="BJ48" s="9">
        <v>8.2799999999999994</v>
      </c>
      <c r="BK48" s="8">
        <v>-14.7</v>
      </c>
      <c r="BL48" s="10">
        <v>0.97499999999999998</v>
      </c>
      <c r="BM48" s="11"/>
      <c r="BN48" s="8">
        <v>-17.3</v>
      </c>
      <c r="BO48" s="8">
        <v>-153.19999999999999</v>
      </c>
      <c r="BP48" s="11"/>
      <c r="BQ48" s="9">
        <v>6.06</v>
      </c>
      <c r="BR48" s="9">
        <v>6.06</v>
      </c>
      <c r="BS48" s="10">
        <v>-0.152</v>
      </c>
      <c r="BT48" s="9">
        <v>5.45</v>
      </c>
      <c r="BU48" s="9">
        <v>5.45</v>
      </c>
      <c r="BV48" s="11"/>
      <c r="BW48" s="8">
        <v>42.7</v>
      </c>
      <c r="BX48" s="8">
        <v>40.6</v>
      </c>
      <c r="BY48" s="8">
        <v>35.799999999999997</v>
      </c>
      <c r="BZ48" s="9">
        <v>2.5</v>
      </c>
      <c r="CA48" s="10">
        <v>0.97799999999999998</v>
      </c>
      <c r="CB48" s="8">
        <v>205.8</v>
      </c>
      <c r="CC48" s="9">
        <v>7.3</v>
      </c>
      <c r="CD48" s="11"/>
      <c r="CE48" s="9">
        <v>2.67</v>
      </c>
      <c r="CF48" s="8">
        <v>461.3</v>
      </c>
      <c r="CG48" s="11"/>
      <c r="CH48" s="11"/>
      <c r="CI48" s="11"/>
      <c r="CJ48" s="8">
        <v>53.8</v>
      </c>
      <c r="CK48" s="11"/>
      <c r="CL48" s="11"/>
      <c r="CM48" s="9">
        <v>1.17</v>
      </c>
      <c r="CN48" s="9">
        <v>1.9</v>
      </c>
      <c r="CO48" s="9">
        <v>1.89</v>
      </c>
      <c r="CP48" s="9">
        <v>2.09</v>
      </c>
      <c r="CQ48" s="10">
        <v>-0.13300000000000001</v>
      </c>
      <c r="CR48" s="11"/>
      <c r="CS48" s="11"/>
      <c r="CT48" s="11"/>
      <c r="CU48" s="9">
        <v>8.5</v>
      </c>
      <c r="CV48" s="11"/>
      <c r="CW48" s="8">
        <v>527.5</v>
      </c>
      <c r="CX48" s="8">
        <v>162.69999999999999</v>
      </c>
      <c r="CY48" s="11"/>
      <c r="CZ48" s="8">
        <v>-595.6</v>
      </c>
      <c r="DA48" s="8">
        <v>10.7</v>
      </c>
      <c r="DB48" s="9">
        <v>-1.36</v>
      </c>
      <c r="DC48" s="10">
        <v>-0.65100000000000002</v>
      </c>
      <c r="DD48" s="9">
        <v>8.52</v>
      </c>
      <c r="DE48" s="8">
        <v>257</v>
      </c>
      <c r="DF48" s="8">
        <v>460</v>
      </c>
      <c r="DG48" s="9">
        <v>57.29</v>
      </c>
      <c r="DH48" s="9">
        <v>1</v>
      </c>
      <c r="DI48" s="3" t="s">
        <v>212</v>
      </c>
      <c r="DJ48" s="8">
        <v>124.4</v>
      </c>
      <c r="DK48" s="8">
        <v>15.3</v>
      </c>
      <c r="DL48" s="8">
        <v>135.80000000000001</v>
      </c>
      <c r="DM48" s="8">
        <v>397.5</v>
      </c>
      <c r="DN48" s="8">
        <v>203.8</v>
      </c>
      <c r="DO48" s="9">
        <v>12.5</v>
      </c>
      <c r="DP48" s="4" t="s">
        <v>483</v>
      </c>
      <c r="DQ48" s="8">
        <v>94.9</v>
      </c>
      <c r="DR48" s="3" t="s">
        <v>484</v>
      </c>
      <c r="DS48" s="8">
        <v>325.2</v>
      </c>
      <c r="DT48" s="9">
        <v>59.03</v>
      </c>
      <c r="DU48" s="8">
        <v>16.5</v>
      </c>
      <c r="DV48" s="8">
        <v>91.4</v>
      </c>
      <c r="DW48" s="14">
        <v>0</v>
      </c>
      <c r="DX48" s="11"/>
      <c r="DY48" s="8">
        <v>27</v>
      </c>
      <c r="DZ48" s="11"/>
      <c r="EA48" s="11"/>
      <c r="EB48" s="8">
        <v>172.4</v>
      </c>
      <c r="EC48" s="8">
        <v>45.9</v>
      </c>
      <c r="ED48" s="8">
        <v>83.1</v>
      </c>
      <c r="EE48" s="11"/>
      <c r="EF48" s="8">
        <v>40.4</v>
      </c>
      <c r="EG48" s="8">
        <v>68.599999999999994</v>
      </c>
      <c r="EH48" s="9">
        <v>5.82</v>
      </c>
      <c r="EI48" s="8">
        <v>257</v>
      </c>
      <c r="EJ48" s="8">
        <v>274</v>
      </c>
      <c r="EK48" s="8">
        <v>244.4</v>
      </c>
      <c r="EL48" s="9">
        <v>2.63</v>
      </c>
      <c r="EM48" s="8">
        <v>21.3</v>
      </c>
      <c r="EN48" s="9">
        <v>9.17</v>
      </c>
      <c r="EO48" s="9">
        <v>1</v>
      </c>
      <c r="EP48" s="9">
        <v>3</v>
      </c>
      <c r="EQ48" s="9">
        <v>22.6</v>
      </c>
      <c r="ER48" s="11">
        <v>1</v>
      </c>
      <c r="ES48" s="11"/>
      <c r="ET48" s="12"/>
      <c r="EU48" s="9">
        <v>-6.33</v>
      </c>
      <c r="EV48" s="8">
        <v>-14.9</v>
      </c>
      <c r="EW48" s="8">
        <v>-30.8</v>
      </c>
      <c r="EX48" s="8">
        <v>-42.4</v>
      </c>
      <c r="EY48" s="8">
        <v>-79.599999999999994</v>
      </c>
      <c r="EZ48" s="8">
        <v>-97.9</v>
      </c>
      <c r="FA48" s="8">
        <v>-80.8</v>
      </c>
      <c r="FB48" s="8">
        <v>-71.8</v>
      </c>
      <c r="FC48" s="8">
        <v>-12.9</v>
      </c>
      <c r="FD48" s="9">
        <v>-6.66</v>
      </c>
      <c r="FE48" s="9">
        <v>-6.1</v>
      </c>
      <c r="FF48" s="8">
        <v>-14.4</v>
      </c>
      <c r="FG48" s="8">
        <v>-28.6</v>
      </c>
      <c r="FH48" s="8">
        <v>-33.9</v>
      </c>
      <c r="FI48" s="8">
        <v>-71.599999999999994</v>
      </c>
      <c r="FJ48" s="8">
        <v>-93.4</v>
      </c>
      <c r="FK48" s="8">
        <v>-81.2</v>
      </c>
      <c r="FL48" s="8">
        <v>-77.099999999999994</v>
      </c>
      <c r="FM48" s="8">
        <v>-16.8</v>
      </c>
      <c r="FN48" s="9">
        <v>-9.6</v>
      </c>
      <c r="FO48" s="3" t="s">
        <v>485</v>
      </c>
      <c r="FP48" s="3" t="s">
        <v>485</v>
      </c>
      <c r="FQ48" s="8">
        <v>124.4</v>
      </c>
      <c r="FR48" s="12" t="s">
        <v>486</v>
      </c>
    </row>
    <row r="49" spans="1:174" x14ac:dyDescent="0.15">
      <c r="A49" s="4" t="s">
        <v>487</v>
      </c>
      <c r="B49" s="4" t="s">
        <v>488</v>
      </c>
      <c r="C49" s="3" t="s">
        <v>206</v>
      </c>
      <c r="D49" s="3" t="s">
        <v>207</v>
      </c>
      <c r="E49" s="3" t="s">
        <v>208</v>
      </c>
      <c r="F49" s="8">
        <v>1690.6</v>
      </c>
      <c r="G49" s="9">
        <v>40.700000000000003</v>
      </c>
      <c r="H49" s="11"/>
      <c r="I49" s="11"/>
      <c r="J49" s="11"/>
      <c r="K49" s="11"/>
      <c r="L49" s="11"/>
      <c r="M49" s="11"/>
      <c r="N49" s="8">
        <v>24.5</v>
      </c>
      <c r="O49" s="10">
        <v>0.42499999999999999</v>
      </c>
      <c r="P49" s="11"/>
      <c r="Q49" s="11"/>
      <c r="R49" s="11"/>
      <c r="S49" s="10">
        <v>-0.91800000000000004</v>
      </c>
      <c r="T49" s="11"/>
      <c r="U49" s="11"/>
      <c r="V49" s="11"/>
      <c r="W49" s="11"/>
      <c r="X49" s="11"/>
      <c r="Y49" s="11"/>
      <c r="Z49" s="11"/>
      <c r="AA49" s="11"/>
      <c r="AB49" s="11"/>
      <c r="AC49" s="11"/>
      <c r="AD49" s="11"/>
      <c r="AE49" s="11"/>
      <c r="AF49" s="11"/>
      <c r="AG49" s="11"/>
      <c r="AH49" s="11"/>
      <c r="AI49" s="9">
        <v>3.02</v>
      </c>
      <c r="AJ49" s="9">
        <v>1.55</v>
      </c>
      <c r="AK49" s="3" t="s">
        <v>209</v>
      </c>
      <c r="AL49" s="12" t="s">
        <v>489</v>
      </c>
      <c r="AM49" s="3" t="s">
        <v>211</v>
      </c>
      <c r="AN49" s="13">
        <v>2013</v>
      </c>
      <c r="AO49" s="8">
        <v>1698.5</v>
      </c>
      <c r="AP49" s="10">
        <v>0.63400000000000001</v>
      </c>
      <c r="AQ49" s="8">
        <v>-23.5</v>
      </c>
      <c r="AR49" s="8">
        <v>-23.5</v>
      </c>
      <c r="AS49" s="8">
        <v>-24.3</v>
      </c>
      <c r="AT49" s="8">
        <v>74.599999999999994</v>
      </c>
      <c r="AU49" s="8">
        <v>12.7</v>
      </c>
      <c r="AV49" s="8">
        <v>90.4</v>
      </c>
      <c r="AW49" s="14">
        <v>0</v>
      </c>
      <c r="AX49" s="8">
        <v>55.2</v>
      </c>
      <c r="AY49" s="11"/>
      <c r="AZ49" s="11"/>
      <c r="BA49" s="9">
        <v>7.93</v>
      </c>
      <c r="BB49" s="11"/>
      <c r="BC49" s="8">
        <v>16.2</v>
      </c>
      <c r="BD49" s="8">
        <v>13.1</v>
      </c>
      <c r="BE49" s="9">
        <v>9.75</v>
      </c>
      <c r="BF49" s="9">
        <v>5.88</v>
      </c>
      <c r="BG49" s="11"/>
      <c r="BH49" s="11"/>
      <c r="BI49" s="11"/>
      <c r="BJ49" s="8">
        <v>-23.5</v>
      </c>
      <c r="BK49" s="11"/>
      <c r="BL49" s="10">
        <v>6.0000000000000001E-3</v>
      </c>
      <c r="BM49" s="11"/>
      <c r="BN49" s="8">
        <v>-24.3</v>
      </c>
      <c r="BO49" s="11"/>
      <c r="BP49" s="10">
        <v>0.70699999999999996</v>
      </c>
      <c r="BQ49" s="9">
        <v>-4.63</v>
      </c>
      <c r="BR49" s="9">
        <v>-4.63</v>
      </c>
      <c r="BS49" s="9">
        <v>-2.72</v>
      </c>
      <c r="BT49" s="9">
        <v>-4.63</v>
      </c>
      <c r="BU49" s="9">
        <v>-4.63</v>
      </c>
      <c r="BV49" s="11"/>
      <c r="BW49" s="11"/>
      <c r="BX49" s="11"/>
      <c r="BY49" s="11"/>
      <c r="BZ49" s="11"/>
      <c r="CA49" s="11"/>
      <c r="CB49" s="11"/>
      <c r="CC49" s="9">
        <v>2.68</v>
      </c>
      <c r="CD49" s="11"/>
      <c r="CE49" s="11"/>
      <c r="CF49" s="11"/>
      <c r="CG49" s="11"/>
      <c r="CH49" s="8">
        <v>82.4</v>
      </c>
      <c r="CI49" s="11"/>
      <c r="CJ49" s="11"/>
      <c r="CK49" s="11"/>
      <c r="CL49" s="11"/>
      <c r="CM49" s="11"/>
      <c r="CN49" s="11"/>
      <c r="CO49" s="11"/>
      <c r="CP49" s="11"/>
      <c r="CQ49" s="8">
        <v>-16.399999999999999</v>
      </c>
      <c r="CR49" s="11"/>
      <c r="CS49" s="11"/>
      <c r="CT49" s="11"/>
      <c r="CU49" s="11"/>
      <c r="CV49" s="11"/>
      <c r="CW49" s="11"/>
      <c r="CX49" s="11"/>
      <c r="CY49" s="11"/>
      <c r="CZ49" s="11"/>
      <c r="DA49" s="11"/>
      <c r="DB49" s="11"/>
      <c r="DC49" s="11"/>
      <c r="DD49" s="11"/>
      <c r="DE49" s="8">
        <v>50</v>
      </c>
      <c r="DF49" s="8">
        <v>-27.2</v>
      </c>
      <c r="DG49" s="9">
        <v>68.88</v>
      </c>
      <c r="DH49" s="11"/>
      <c r="DI49" s="3" t="s">
        <v>212</v>
      </c>
      <c r="DJ49" s="10">
        <v>0.63400000000000001</v>
      </c>
      <c r="DK49" s="8">
        <v>-23.5</v>
      </c>
      <c r="DL49" s="8">
        <v>-24.3</v>
      </c>
      <c r="DM49" s="8">
        <v>18.7</v>
      </c>
      <c r="DN49" s="8">
        <v>-29.4</v>
      </c>
      <c r="DO49" s="9">
        <v>25</v>
      </c>
      <c r="DP49" s="4" t="s">
        <v>490</v>
      </c>
      <c r="DQ49" s="8">
        <v>439.5</v>
      </c>
      <c r="DR49" s="3" t="s">
        <v>313</v>
      </c>
      <c r="DS49" s="11"/>
      <c r="DT49" s="9">
        <v>77.650000000000006</v>
      </c>
      <c r="DU49" s="8">
        <v>40.200000000000003</v>
      </c>
      <c r="DV49" s="10">
        <v>0.63400000000000001</v>
      </c>
      <c r="DW49" s="14">
        <v>0</v>
      </c>
      <c r="DX49" s="11"/>
      <c r="DY49" s="11"/>
      <c r="DZ49" s="11"/>
      <c r="EA49" s="8">
        <v>10</v>
      </c>
      <c r="EB49" s="9">
        <v>-6.63</v>
      </c>
      <c r="EC49" s="8">
        <v>21.6</v>
      </c>
      <c r="ED49" s="8">
        <v>88.3</v>
      </c>
      <c r="EE49" s="11"/>
      <c r="EF49" s="11"/>
      <c r="EG49" s="11"/>
      <c r="EH49" s="11"/>
      <c r="EI49" s="8">
        <v>50</v>
      </c>
      <c r="EJ49" s="8">
        <v>77.400000000000006</v>
      </c>
      <c r="EK49" s="9">
        <v>4.8600000000000003</v>
      </c>
      <c r="EL49" s="11"/>
      <c r="EM49" s="9">
        <v>1.49</v>
      </c>
      <c r="EN49" s="11"/>
      <c r="EO49" s="11"/>
      <c r="EP49" s="11"/>
      <c r="EQ49" s="11"/>
      <c r="ER49" s="11"/>
      <c r="ES49" s="11"/>
      <c r="ET49" s="12"/>
      <c r="EU49" s="11"/>
      <c r="EV49" s="11"/>
      <c r="EW49" s="11"/>
      <c r="EX49" s="11"/>
      <c r="EY49" s="11"/>
      <c r="EZ49" s="11"/>
      <c r="FA49" s="11"/>
      <c r="FB49" s="11"/>
      <c r="FC49" s="11"/>
      <c r="FD49" s="9">
        <v>-8.73</v>
      </c>
      <c r="FE49" s="11"/>
      <c r="FF49" s="11"/>
      <c r="FG49" s="11"/>
      <c r="FH49" s="11"/>
      <c r="FI49" s="11"/>
      <c r="FJ49" s="11"/>
      <c r="FK49" s="11"/>
      <c r="FL49" s="11"/>
      <c r="FM49" s="11"/>
      <c r="FN49" s="8">
        <v>-68.7</v>
      </c>
      <c r="FO49" s="3"/>
      <c r="FP49" s="3"/>
      <c r="FQ49" s="11"/>
      <c r="FR49" s="12"/>
    </row>
    <row r="50" spans="1:174" x14ac:dyDescent="0.15">
      <c r="A50" s="4" t="s">
        <v>491</v>
      </c>
      <c r="B50" s="4" t="s">
        <v>492</v>
      </c>
      <c r="C50" s="3" t="s">
        <v>206</v>
      </c>
      <c r="D50" s="3" t="s">
        <v>207</v>
      </c>
      <c r="E50" s="3" t="s">
        <v>208</v>
      </c>
      <c r="F50" s="8">
        <v>1677.6</v>
      </c>
      <c r="G50" s="9">
        <v>59.09</v>
      </c>
      <c r="H50" s="10">
        <v>2E-3</v>
      </c>
      <c r="I50" s="14">
        <v>0</v>
      </c>
      <c r="J50" s="11"/>
      <c r="K50" s="10">
        <v>0.17199999999999999</v>
      </c>
      <c r="L50" s="10">
        <v>7.4999999999999997E-2</v>
      </c>
      <c r="M50" s="11"/>
      <c r="N50" s="8">
        <v>34.200000000000003</v>
      </c>
      <c r="O50" s="10">
        <v>0.28399999999999997</v>
      </c>
      <c r="P50" s="11"/>
      <c r="Q50" s="11"/>
      <c r="R50" s="11"/>
      <c r="S50" s="9">
        <v>-4.58</v>
      </c>
      <c r="T50" s="11"/>
      <c r="U50" s="11"/>
      <c r="V50" s="11"/>
      <c r="W50" s="11"/>
      <c r="X50" s="11"/>
      <c r="Y50" s="11"/>
      <c r="Z50" s="11"/>
      <c r="AA50" s="11"/>
      <c r="AB50" s="11"/>
      <c r="AC50" s="11"/>
      <c r="AD50" s="11"/>
      <c r="AE50" s="11"/>
      <c r="AF50" s="11"/>
      <c r="AG50" s="11"/>
      <c r="AH50" s="10">
        <v>1.4E-2</v>
      </c>
      <c r="AI50" s="10">
        <v>3.1E-2</v>
      </c>
      <c r="AJ50" s="11"/>
      <c r="AK50" s="3" t="s">
        <v>209</v>
      </c>
      <c r="AL50" s="12" t="s">
        <v>493</v>
      </c>
      <c r="AM50" s="3" t="s">
        <v>211</v>
      </c>
      <c r="AN50" s="13">
        <v>2007</v>
      </c>
      <c r="AO50" s="8">
        <v>1339</v>
      </c>
      <c r="AP50" s="8">
        <v>41.3</v>
      </c>
      <c r="AQ50" s="8">
        <v>-80.400000000000006</v>
      </c>
      <c r="AR50" s="8">
        <v>-80.5</v>
      </c>
      <c r="AS50" s="8">
        <v>-98.2</v>
      </c>
      <c r="AT50" s="8">
        <v>39.799999999999997</v>
      </c>
      <c r="AU50" s="9">
        <v>1.56</v>
      </c>
      <c r="AV50" s="8">
        <v>498.4</v>
      </c>
      <c r="AW50" s="8">
        <v>125</v>
      </c>
      <c r="AX50" s="8">
        <v>147.1</v>
      </c>
      <c r="AY50" s="9">
        <v>1.66</v>
      </c>
      <c r="AZ50" s="11"/>
      <c r="BA50" s="8">
        <v>33.4</v>
      </c>
      <c r="BB50" s="11"/>
      <c r="BC50" s="8">
        <v>88.4</v>
      </c>
      <c r="BD50" s="8">
        <v>81.599999999999994</v>
      </c>
      <c r="BE50" s="8">
        <v>75.599999999999994</v>
      </c>
      <c r="BF50" s="8">
        <v>45.2</v>
      </c>
      <c r="BG50" s="8">
        <v>33.200000000000003</v>
      </c>
      <c r="BH50" s="8">
        <v>19.8</v>
      </c>
      <c r="BI50" s="11"/>
      <c r="BJ50" s="8">
        <v>-80.5</v>
      </c>
      <c r="BK50" s="11"/>
      <c r="BL50" s="10">
        <v>0.217</v>
      </c>
      <c r="BM50" s="11"/>
      <c r="BN50" s="8">
        <v>-80.3</v>
      </c>
      <c r="BO50" s="8">
        <v>17.899999999999999</v>
      </c>
      <c r="BP50" s="11"/>
      <c r="BQ50" s="9">
        <v>-2.95</v>
      </c>
      <c r="BR50" s="9">
        <v>-2.95</v>
      </c>
      <c r="BS50" s="9">
        <v>-1.51</v>
      </c>
      <c r="BT50" s="9">
        <v>-2.95</v>
      </c>
      <c r="BU50" s="9">
        <v>-2.95</v>
      </c>
      <c r="BV50" s="11"/>
      <c r="BW50" s="10">
        <v>0.96</v>
      </c>
      <c r="BX50" s="11"/>
      <c r="BY50" s="10">
        <v>0.29299999999999998</v>
      </c>
      <c r="BZ50" s="9">
        <v>1.86</v>
      </c>
      <c r="CA50" s="10">
        <v>0.30199999999999999</v>
      </c>
      <c r="CB50" s="11"/>
      <c r="CC50" s="9">
        <v>8.7100000000000009</v>
      </c>
      <c r="CD50" s="11"/>
      <c r="CE50" s="11"/>
      <c r="CF50" s="8">
        <v>125</v>
      </c>
      <c r="CG50" s="11"/>
      <c r="CH50" s="11"/>
      <c r="CI50" s="11"/>
      <c r="CJ50" s="11"/>
      <c r="CK50" s="10">
        <v>0.23899999999999999</v>
      </c>
      <c r="CL50" s="9">
        <v>1.5</v>
      </c>
      <c r="CM50" s="9">
        <v>1.7</v>
      </c>
      <c r="CN50" s="9">
        <v>1.67</v>
      </c>
      <c r="CO50" s="9">
        <v>1.63</v>
      </c>
      <c r="CP50" s="9">
        <v>1.56</v>
      </c>
      <c r="CQ50" s="8">
        <v>-10.3</v>
      </c>
      <c r="CR50" s="11"/>
      <c r="CS50" s="11"/>
      <c r="CT50" s="11"/>
      <c r="CU50" s="8">
        <v>58.4</v>
      </c>
      <c r="CV50" s="11"/>
      <c r="CW50" s="8">
        <v>83.3</v>
      </c>
      <c r="CX50" s="8">
        <v>-426.2</v>
      </c>
      <c r="CY50" s="11"/>
      <c r="CZ50" s="11"/>
      <c r="DA50" s="9">
        <v>4.9000000000000004</v>
      </c>
      <c r="DB50" s="11"/>
      <c r="DC50" s="11"/>
      <c r="DD50" s="11"/>
      <c r="DE50" s="8">
        <v>72</v>
      </c>
      <c r="DF50" s="8">
        <v>147.1</v>
      </c>
      <c r="DG50" s="9">
        <v>49.09</v>
      </c>
      <c r="DH50" s="9">
        <v>1</v>
      </c>
      <c r="DI50" s="3" t="s">
        <v>212</v>
      </c>
      <c r="DJ50" s="8">
        <v>41.3</v>
      </c>
      <c r="DK50" s="8">
        <v>-80.400000000000006</v>
      </c>
      <c r="DL50" s="8">
        <v>-98.2</v>
      </c>
      <c r="DM50" s="8">
        <v>45.7</v>
      </c>
      <c r="DN50" s="8">
        <v>-123.1</v>
      </c>
      <c r="DO50" s="9">
        <v>28.57</v>
      </c>
      <c r="DP50" s="4" t="s">
        <v>494</v>
      </c>
      <c r="DQ50" s="8">
        <v>-23.4</v>
      </c>
      <c r="DR50" s="3" t="s">
        <v>313</v>
      </c>
      <c r="DS50" s="11"/>
      <c r="DT50" s="9">
        <v>58.29</v>
      </c>
      <c r="DU50" s="8">
        <v>30.1</v>
      </c>
      <c r="DV50" s="8">
        <v>-47.1</v>
      </c>
      <c r="DW50" s="8">
        <v>41.7</v>
      </c>
      <c r="DX50" s="11"/>
      <c r="DY50" s="8">
        <v>210.6</v>
      </c>
      <c r="DZ50" s="11"/>
      <c r="EA50" s="11"/>
      <c r="EB50" s="8">
        <v>169.7</v>
      </c>
      <c r="EC50" s="8">
        <v>13.5</v>
      </c>
      <c r="ED50" s="8">
        <v>68</v>
      </c>
      <c r="EE50" s="11"/>
      <c r="EF50" s="11"/>
      <c r="EG50" s="11"/>
      <c r="EH50" s="9">
        <v>4.3099999999999996</v>
      </c>
      <c r="EI50" s="8">
        <v>72</v>
      </c>
      <c r="EJ50" s="8">
        <v>473.6</v>
      </c>
      <c r="EK50" s="8">
        <v>217.4</v>
      </c>
      <c r="EL50" s="9">
        <v>3.81</v>
      </c>
      <c r="EM50" s="9">
        <v>2.4900000000000002</v>
      </c>
      <c r="EN50" s="11"/>
      <c r="EO50" s="9">
        <v>1</v>
      </c>
      <c r="EP50" s="9">
        <v>3.68</v>
      </c>
      <c r="EQ50" s="9">
        <v>21.03</v>
      </c>
      <c r="ER50" s="11">
        <v>3</v>
      </c>
      <c r="ES50" s="8">
        <v>41.3</v>
      </c>
      <c r="ET50" s="12" t="s">
        <v>495</v>
      </c>
      <c r="EU50" s="11"/>
      <c r="EV50" s="11"/>
      <c r="EW50" s="11"/>
      <c r="EX50" s="11"/>
      <c r="EY50" s="11"/>
      <c r="EZ50" s="11"/>
      <c r="FA50" s="11"/>
      <c r="FB50" s="8">
        <v>-19.600000000000001</v>
      </c>
      <c r="FC50" s="8">
        <v>-13.7</v>
      </c>
      <c r="FD50" s="8">
        <v>-47.4</v>
      </c>
      <c r="FE50" s="11"/>
      <c r="FF50" s="11"/>
      <c r="FG50" s="11"/>
      <c r="FH50" s="11"/>
      <c r="FI50" s="11"/>
      <c r="FJ50" s="11"/>
      <c r="FK50" s="11"/>
      <c r="FL50" s="8">
        <v>-18.600000000000001</v>
      </c>
      <c r="FM50" s="8">
        <v>-14.6</v>
      </c>
      <c r="FN50" s="8">
        <v>-51.1</v>
      </c>
      <c r="FO50" s="3"/>
      <c r="FP50" s="3"/>
      <c r="FQ50" s="8">
        <v>41.3</v>
      </c>
      <c r="FR50" s="12" t="s">
        <v>496</v>
      </c>
    </row>
    <row r="51" spans="1:174" x14ac:dyDescent="0.15">
      <c r="A51" s="4" t="s">
        <v>497</v>
      </c>
      <c r="B51" s="4" t="s">
        <v>498</v>
      </c>
      <c r="C51" s="3" t="s">
        <v>206</v>
      </c>
      <c r="D51" s="3" t="s">
        <v>207</v>
      </c>
      <c r="E51" s="3" t="s">
        <v>208</v>
      </c>
      <c r="F51" s="8">
        <v>1579.8</v>
      </c>
      <c r="G51" s="9">
        <v>38.840000000000003</v>
      </c>
      <c r="H51" s="11"/>
      <c r="I51" s="11"/>
      <c r="J51" s="11"/>
      <c r="K51" s="11"/>
      <c r="L51" s="11"/>
      <c r="M51" s="11"/>
      <c r="N51" s="8">
        <v>37.799999999999997</v>
      </c>
      <c r="O51" s="10">
        <v>0.25900000000000001</v>
      </c>
      <c r="P51" s="11"/>
      <c r="Q51" s="9">
        <v>3.98</v>
      </c>
      <c r="R51" s="11"/>
      <c r="S51" s="9">
        <v>-2.39</v>
      </c>
      <c r="T51" s="11"/>
      <c r="U51" s="11"/>
      <c r="V51" s="11"/>
      <c r="W51" s="11"/>
      <c r="X51" s="11"/>
      <c r="Y51" s="11"/>
      <c r="Z51" s="11"/>
      <c r="AA51" s="11"/>
      <c r="AB51" s="11"/>
      <c r="AC51" s="11"/>
      <c r="AD51" s="11"/>
      <c r="AE51" s="11"/>
      <c r="AF51" s="11"/>
      <c r="AG51" s="11"/>
      <c r="AH51" s="9">
        <v>6.5</v>
      </c>
      <c r="AI51" s="9">
        <v>1.35</v>
      </c>
      <c r="AJ51" s="14">
        <v>0</v>
      </c>
      <c r="AK51" s="3" t="s">
        <v>209</v>
      </c>
      <c r="AL51" s="12" t="s">
        <v>499</v>
      </c>
      <c r="AM51" s="3" t="s">
        <v>211</v>
      </c>
      <c r="AN51" s="13">
        <v>2003</v>
      </c>
      <c r="AO51" s="8">
        <v>1498.9</v>
      </c>
      <c r="AP51" s="14">
        <v>0</v>
      </c>
      <c r="AQ51" s="8">
        <v>-59.3</v>
      </c>
      <c r="AR51" s="8">
        <v>-59.4</v>
      </c>
      <c r="AS51" s="8">
        <v>-62.5</v>
      </c>
      <c r="AT51" s="8">
        <v>28.5</v>
      </c>
      <c r="AU51" s="10">
        <v>0.84199999999999997</v>
      </c>
      <c r="AV51" s="8">
        <v>108.4</v>
      </c>
      <c r="AW51" s="8">
        <v>24.4</v>
      </c>
      <c r="AX51" s="8">
        <v>63.5</v>
      </c>
      <c r="AY51" s="10">
        <v>0.85699999999999998</v>
      </c>
      <c r="AZ51" s="11"/>
      <c r="BA51" s="8">
        <v>13.7</v>
      </c>
      <c r="BB51" s="11"/>
      <c r="BC51" s="8">
        <v>45.7</v>
      </c>
      <c r="BD51" s="8">
        <v>45.6</v>
      </c>
      <c r="BE51" s="8">
        <v>47.3</v>
      </c>
      <c r="BF51" s="8">
        <v>53</v>
      </c>
      <c r="BG51" s="8">
        <v>60.5</v>
      </c>
      <c r="BH51" s="8">
        <v>65.5</v>
      </c>
      <c r="BI51" s="11"/>
      <c r="BJ51" s="8">
        <v>-59.4</v>
      </c>
      <c r="BK51" s="9">
        <v>-2.4700000000000002</v>
      </c>
      <c r="BL51" s="10">
        <v>9.4E-2</v>
      </c>
      <c r="BM51" s="11"/>
      <c r="BN51" s="8">
        <v>-62.5</v>
      </c>
      <c r="BO51" s="11"/>
      <c r="BP51" s="9">
        <v>9</v>
      </c>
      <c r="BQ51" s="9">
        <v>-4.04</v>
      </c>
      <c r="BR51" s="9">
        <v>-4.04</v>
      </c>
      <c r="BS51" s="9">
        <v>-2.2000000000000002</v>
      </c>
      <c r="BT51" s="9">
        <v>-4.04</v>
      </c>
      <c r="BU51" s="9">
        <v>-4.04</v>
      </c>
      <c r="BV51" s="11"/>
      <c r="BW51" s="11"/>
      <c r="BX51" s="11"/>
      <c r="BY51" s="11"/>
      <c r="BZ51" s="9">
        <v>1.01</v>
      </c>
      <c r="CA51" s="10">
        <v>0.16900000000000001</v>
      </c>
      <c r="CB51" s="11"/>
      <c r="CC51" s="9">
        <v>2.29</v>
      </c>
      <c r="CD51" s="11"/>
      <c r="CE51" s="10">
        <v>0.19800000000000001</v>
      </c>
      <c r="CF51" s="8">
        <v>24.4</v>
      </c>
      <c r="CG51" s="11"/>
      <c r="CH51" s="11"/>
      <c r="CI51" s="11"/>
      <c r="CJ51" s="11"/>
      <c r="CK51" s="11"/>
      <c r="CL51" s="10">
        <v>0.186</v>
      </c>
      <c r="CM51" s="10">
        <v>0.313</v>
      </c>
      <c r="CN51" s="10">
        <v>0.30499999999999999</v>
      </c>
      <c r="CO51" s="10">
        <v>0.29599999999999999</v>
      </c>
      <c r="CP51" s="10">
        <v>0.32800000000000001</v>
      </c>
      <c r="CQ51" s="9">
        <v>3.47</v>
      </c>
      <c r="CR51" s="11"/>
      <c r="CS51" s="11"/>
      <c r="CT51" s="11"/>
      <c r="CU51" s="8">
        <v>104</v>
      </c>
      <c r="CV51" s="8">
        <v>-13.2</v>
      </c>
      <c r="CW51" s="8">
        <v>24.6</v>
      </c>
      <c r="CX51" s="8">
        <v>-77.2</v>
      </c>
      <c r="CY51" s="11"/>
      <c r="CZ51" s="11"/>
      <c r="DA51" s="9">
        <v>1.99</v>
      </c>
      <c r="DB51" s="11"/>
      <c r="DC51" s="11"/>
      <c r="DD51" s="8">
        <v>13.4</v>
      </c>
      <c r="DE51" s="8">
        <v>26</v>
      </c>
      <c r="DF51" s="8">
        <v>63.5</v>
      </c>
      <c r="DG51" s="9">
        <v>41.77</v>
      </c>
      <c r="DH51" s="10">
        <v>0.2</v>
      </c>
      <c r="DI51" s="3" t="s">
        <v>212</v>
      </c>
      <c r="DJ51" s="11"/>
      <c r="DK51" s="8">
        <v>-59.3</v>
      </c>
      <c r="DL51" s="8">
        <v>-62.5</v>
      </c>
      <c r="DM51" s="14">
        <v>0</v>
      </c>
      <c r="DN51" s="8">
        <v>-81</v>
      </c>
      <c r="DO51" s="9">
        <v>30.77</v>
      </c>
      <c r="DP51" s="4" t="s">
        <v>500</v>
      </c>
      <c r="DQ51" s="11"/>
      <c r="DR51" s="3" t="s">
        <v>258</v>
      </c>
      <c r="DS51" s="11"/>
      <c r="DT51" s="9">
        <v>51.22</v>
      </c>
      <c r="DU51" s="9">
        <v>7.46</v>
      </c>
      <c r="DV51" s="11"/>
      <c r="DW51" s="8">
        <v>13</v>
      </c>
      <c r="DX51" s="11"/>
      <c r="DY51" s="8">
        <v>12.3</v>
      </c>
      <c r="DZ51" s="11"/>
      <c r="EA51" s="8">
        <v>252.8</v>
      </c>
      <c r="EB51" s="8">
        <v>-277.3</v>
      </c>
      <c r="EC51" s="8">
        <v>14.3</v>
      </c>
      <c r="ED51" s="8">
        <v>71.099999999999994</v>
      </c>
      <c r="EE51" s="11"/>
      <c r="EF51" s="11"/>
      <c r="EG51" s="8">
        <v>100</v>
      </c>
      <c r="EH51" s="10">
        <v>0.112</v>
      </c>
      <c r="EI51" s="8">
        <v>26</v>
      </c>
      <c r="EJ51" s="8">
        <v>107.3</v>
      </c>
      <c r="EK51" s="8">
        <v>12.6</v>
      </c>
      <c r="EL51" s="10">
        <v>0.3</v>
      </c>
      <c r="EM51" s="8">
        <v>21.9</v>
      </c>
      <c r="EN51" s="10">
        <v>0.127</v>
      </c>
      <c r="EO51" s="10">
        <v>0.2</v>
      </c>
      <c r="EP51" s="9">
        <v>3.22</v>
      </c>
      <c r="EQ51" s="9">
        <v>13.58</v>
      </c>
      <c r="ER51" s="11">
        <v>3</v>
      </c>
      <c r="ES51" s="11"/>
      <c r="ET51" s="12"/>
      <c r="EU51" s="11"/>
      <c r="EV51" s="11"/>
      <c r="EW51" s="11"/>
      <c r="EX51" s="11"/>
      <c r="EY51" s="11"/>
      <c r="EZ51" s="8">
        <v>-15.6</v>
      </c>
      <c r="FA51" s="8">
        <v>-15.3</v>
      </c>
      <c r="FB51" s="8">
        <v>-41.5</v>
      </c>
      <c r="FC51" s="8">
        <v>-64.099999999999994</v>
      </c>
      <c r="FD51" s="8">
        <v>-67.400000000000006</v>
      </c>
      <c r="FE51" s="11"/>
      <c r="FF51" s="11"/>
      <c r="FG51" s="11"/>
      <c r="FH51" s="11"/>
      <c r="FI51" s="11"/>
      <c r="FJ51" s="8">
        <v>-15.1</v>
      </c>
      <c r="FK51" s="8">
        <v>-14.6</v>
      </c>
      <c r="FL51" s="8">
        <v>-42.5</v>
      </c>
      <c r="FM51" s="8">
        <v>-69.099999999999994</v>
      </c>
      <c r="FN51" s="8">
        <v>-60.7</v>
      </c>
      <c r="FO51" s="3"/>
      <c r="FP51" s="3"/>
      <c r="FQ51" s="11"/>
      <c r="FR51" s="12"/>
    </row>
    <row r="52" spans="1:174" x14ac:dyDescent="0.15">
      <c r="A52" s="4" t="s">
        <v>501</v>
      </c>
      <c r="B52" s="4" t="s">
        <v>502</v>
      </c>
      <c r="C52" s="3" t="s">
        <v>206</v>
      </c>
      <c r="D52" s="3" t="s">
        <v>207</v>
      </c>
      <c r="E52" s="3" t="s">
        <v>208</v>
      </c>
      <c r="F52" s="8">
        <v>1573.4</v>
      </c>
      <c r="G52" s="9">
        <v>62.86</v>
      </c>
      <c r="H52" s="10">
        <v>0.22600000000000001</v>
      </c>
      <c r="I52" s="10">
        <v>0.02</v>
      </c>
      <c r="J52" s="10">
        <v>5.5E-2</v>
      </c>
      <c r="K52" s="9">
        <v>1.86</v>
      </c>
      <c r="L52" s="9">
        <v>1.39</v>
      </c>
      <c r="M52" s="9">
        <v>1.49</v>
      </c>
      <c r="N52" s="8">
        <v>187.5</v>
      </c>
      <c r="O52" s="9">
        <v>7.38</v>
      </c>
      <c r="P52" s="11"/>
      <c r="Q52" s="11"/>
      <c r="R52" s="11"/>
      <c r="S52" s="10">
        <v>-0.97799999999999998</v>
      </c>
      <c r="T52" s="11"/>
      <c r="U52" s="11"/>
      <c r="V52" s="11"/>
      <c r="W52" s="8">
        <v>64.2</v>
      </c>
      <c r="X52" s="11"/>
      <c r="Y52" s="11"/>
      <c r="Z52" s="11"/>
      <c r="AA52" s="8">
        <v>66.2</v>
      </c>
      <c r="AB52" s="11"/>
      <c r="AC52" s="11"/>
      <c r="AD52" s="11"/>
      <c r="AE52" s="8">
        <v>60.9</v>
      </c>
      <c r="AF52" s="11"/>
      <c r="AG52" s="11"/>
      <c r="AH52" s="11"/>
      <c r="AI52" s="9">
        <v>3.49</v>
      </c>
      <c r="AJ52" s="9">
        <v>2.09</v>
      </c>
      <c r="AK52" s="3" t="s">
        <v>209</v>
      </c>
      <c r="AL52" s="12" t="s">
        <v>503</v>
      </c>
      <c r="AM52" s="3" t="s">
        <v>211</v>
      </c>
      <c r="AN52" s="13">
        <v>1991</v>
      </c>
      <c r="AO52" s="8">
        <v>1377.6</v>
      </c>
      <c r="AP52" s="8">
        <v>105.4</v>
      </c>
      <c r="AQ52" s="8">
        <v>-155.5</v>
      </c>
      <c r="AR52" s="8">
        <v>-160.19999999999999</v>
      </c>
      <c r="AS52" s="8">
        <v>-162.6</v>
      </c>
      <c r="AT52" s="8">
        <v>352.7</v>
      </c>
      <c r="AU52" s="8">
        <v>203</v>
      </c>
      <c r="AV52" s="8">
        <v>603.9</v>
      </c>
      <c r="AW52" s="8">
        <v>156.9</v>
      </c>
      <c r="AX52" s="8">
        <v>80.8</v>
      </c>
      <c r="AY52" s="9">
        <v>2.79</v>
      </c>
      <c r="AZ52" s="11"/>
      <c r="BA52" s="8">
        <v>139.80000000000001</v>
      </c>
      <c r="BB52" s="11"/>
      <c r="BC52" s="8">
        <v>120.6</v>
      </c>
      <c r="BD52" s="8">
        <v>123.8</v>
      </c>
      <c r="BE52" s="8">
        <v>141.30000000000001</v>
      </c>
      <c r="BF52" s="8">
        <v>150.19999999999999</v>
      </c>
      <c r="BG52" s="8">
        <v>162.9</v>
      </c>
      <c r="BH52" s="8">
        <v>164.8</v>
      </c>
      <c r="BI52" s="11"/>
      <c r="BJ52" s="8">
        <v>-160.19999999999999</v>
      </c>
      <c r="BK52" s="9">
        <v>-8.08</v>
      </c>
      <c r="BL52" s="10">
        <v>8.5000000000000006E-2</v>
      </c>
      <c r="BM52" s="11"/>
      <c r="BN52" s="8">
        <v>-162</v>
      </c>
      <c r="BO52" s="10">
        <v>0.63</v>
      </c>
      <c r="BP52" s="11"/>
      <c r="BQ52" s="10">
        <v>-0.87</v>
      </c>
      <c r="BR52" s="10">
        <v>-0.87</v>
      </c>
      <c r="BS52" s="10">
        <v>-0.54200000000000004</v>
      </c>
      <c r="BT52" s="10">
        <v>-0.87</v>
      </c>
      <c r="BU52" s="10">
        <v>-0.87</v>
      </c>
      <c r="BV52" s="11"/>
      <c r="BW52" s="9">
        <v>8.4</v>
      </c>
      <c r="BX52" s="10">
        <v>0.97899999999999998</v>
      </c>
      <c r="BY52" s="8">
        <v>23.6</v>
      </c>
      <c r="BZ52" s="8">
        <v>241.9</v>
      </c>
      <c r="CA52" s="8">
        <v>38.799999999999997</v>
      </c>
      <c r="CB52" s="11"/>
      <c r="CC52" s="8">
        <v>10.8</v>
      </c>
      <c r="CD52" s="11"/>
      <c r="CE52" s="9">
        <v>7.35</v>
      </c>
      <c r="CF52" s="8">
        <v>156.9</v>
      </c>
      <c r="CG52" s="11"/>
      <c r="CH52" s="11"/>
      <c r="CI52" s="11"/>
      <c r="CJ52" s="8">
        <v>131.4</v>
      </c>
      <c r="CK52" s="8">
        <v>351.4</v>
      </c>
      <c r="CL52" s="8">
        <v>35.6</v>
      </c>
      <c r="CM52" s="8">
        <v>37.5</v>
      </c>
      <c r="CN52" s="8">
        <v>33.700000000000003</v>
      </c>
      <c r="CO52" s="8">
        <v>15.5</v>
      </c>
      <c r="CP52" s="8">
        <v>13.9</v>
      </c>
      <c r="CQ52" s="9">
        <v>3.17</v>
      </c>
      <c r="CR52" s="11"/>
      <c r="CS52" s="11"/>
      <c r="CT52" s="11"/>
      <c r="CU52" s="9">
        <v>3.7</v>
      </c>
      <c r="CV52" s="9">
        <v>-9.1</v>
      </c>
      <c r="CW52" s="8">
        <v>200</v>
      </c>
      <c r="CX52" s="9">
        <v>4.7699999999999996</v>
      </c>
      <c r="CY52" s="11"/>
      <c r="CZ52" s="11"/>
      <c r="DA52" s="10">
        <v>-0.13700000000000001</v>
      </c>
      <c r="DB52" s="10">
        <v>-0.56000000000000005</v>
      </c>
      <c r="DC52" s="9">
        <v>-7.09</v>
      </c>
      <c r="DD52" s="9">
        <v>9.65</v>
      </c>
      <c r="DE52" s="8">
        <v>379</v>
      </c>
      <c r="DF52" s="8">
        <v>80.8</v>
      </c>
      <c r="DG52" s="9">
        <v>8.39</v>
      </c>
      <c r="DH52" s="9">
        <v>7.6</v>
      </c>
      <c r="DI52" s="3" t="s">
        <v>212</v>
      </c>
      <c r="DJ52" s="8">
        <v>105.4</v>
      </c>
      <c r="DK52" s="8">
        <v>-155.5</v>
      </c>
      <c r="DL52" s="8">
        <v>-162.6</v>
      </c>
      <c r="DM52" s="8">
        <v>151.6</v>
      </c>
      <c r="DN52" s="8">
        <v>-149.30000000000001</v>
      </c>
      <c r="DO52" s="9">
        <v>22.22</v>
      </c>
      <c r="DP52" s="4" t="s">
        <v>504</v>
      </c>
      <c r="DQ52" s="8">
        <v>41.6</v>
      </c>
      <c r="DR52" s="3" t="s">
        <v>258</v>
      </c>
      <c r="DS52" s="11"/>
      <c r="DT52" s="9">
        <v>9.19</v>
      </c>
      <c r="DU52" s="9">
        <v>4.9000000000000004</v>
      </c>
      <c r="DV52" s="8">
        <v>100.2</v>
      </c>
      <c r="DW52" s="9">
        <v>9.1</v>
      </c>
      <c r="DX52" s="11"/>
      <c r="DY52" s="8">
        <v>237.2</v>
      </c>
      <c r="DZ52" s="11"/>
      <c r="EA52" s="11"/>
      <c r="EB52" s="8">
        <v>185.5</v>
      </c>
      <c r="EC52" s="8">
        <v>39</v>
      </c>
      <c r="ED52" s="8">
        <v>89</v>
      </c>
      <c r="EE52" s="11"/>
      <c r="EF52" s="8">
        <v>127.5</v>
      </c>
      <c r="EG52" s="14">
        <v>0</v>
      </c>
      <c r="EH52" s="8">
        <v>105.9</v>
      </c>
      <c r="EI52" s="8">
        <v>379</v>
      </c>
      <c r="EJ52" s="8">
        <v>385.6</v>
      </c>
      <c r="EK52" s="8">
        <v>244.9</v>
      </c>
      <c r="EL52" s="8">
        <v>11.4</v>
      </c>
      <c r="EM52" s="8">
        <v>40.5</v>
      </c>
      <c r="EN52" s="8">
        <v>16.2</v>
      </c>
      <c r="EO52" s="9">
        <v>7.6</v>
      </c>
      <c r="EP52" s="8">
        <v>10.1</v>
      </c>
      <c r="EQ52" s="9">
        <v>10.09</v>
      </c>
      <c r="ER52" s="11">
        <v>3</v>
      </c>
      <c r="ES52" s="8">
        <v>105.4</v>
      </c>
      <c r="ET52" s="12" t="s">
        <v>505</v>
      </c>
      <c r="EU52" s="8">
        <v>-36.4</v>
      </c>
      <c r="EV52" s="8">
        <v>-57</v>
      </c>
      <c r="EW52" s="8">
        <v>-63.7</v>
      </c>
      <c r="EX52" s="8">
        <v>-60.7</v>
      </c>
      <c r="EY52" s="8">
        <v>-71.900000000000006</v>
      </c>
      <c r="EZ52" s="8">
        <v>-72</v>
      </c>
      <c r="FA52" s="8">
        <v>106.6</v>
      </c>
      <c r="FB52" s="8">
        <v>-76.8</v>
      </c>
      <c r="FC52" s="8">
        <v>-200.3</v>
      </c>
      <c r="FD52" s="8">
        <v>-268.8</v>
      </c>
      <c r="FE52" s="8">
        <v>-35.6</v>
      </c>
      <c r="FF52" s="8">
        <v>-55.5</v>
      </c>
      <c r="FG52" s="8">
        <v>-61.9</v>
      </c>
      <c r="FH52" s="8">
        <v>-58.5</v>
      </c>
      <c r="FI52" s="8">
        <v>-71.099999999999994</v>
      </c>
      <c r="FJ52" s="8">
        <v>-80</v>
      </c>
      <c r="FK52" s="8">
        <v>85.2</v>
      </c>
      <c r="FL52" s="8">
        <v>-123.6</v>
      </c>
      <c r="FM52" s="8">
        <v>-220.9</v>
      </c>
      <c r="FN52" s="8">
        <v>-274.2</v>
      </c>
      <c r="FO52" s="3"/>
      <c r="FP52" s="3"/>
      <c r="FQ52" s="8">
        <v>105.4</v>
      </c>
      <c r="FR52" s="12" t="s">
        <v>506</v>
      </c>
    </row>
    <row r="53" spans="1:174" x14ac:dyDescent="0.15">
      <c r="A53" s="4" t="s">
        <v>507</v>
      </c>
      <c r="B53" s="4" t="s">
        <v>508</v>
      </c>
      <c r="C53" s="3" t="s">
        <v>206</v>
      </c>
      <c r="D53" s="3" t="s">
        <v>207</v>
      </c>
      <c r="E53" s="3" t="s">
        <v>208</v>
      </c>
      <c r="F53" s="8">
        <v>1522.2</v>
      </c>
      <c r="G53" s="9">
        <v>86.61</v>
      </c>
      <c r="H53" s="10">
        <v>8.0000000000000002E-3</v>
      </c>
      <c r="I53" s="14">
        <v>0</v>
      </c>
      <c r="J53" s="11"/>
      <c r="K53" s="10">
        <v>0.42499999999999999</v>
      </c>
      <c r="L53" s="10">
        <v>0.1</v>
      </c>
      <c r="M53" s="11"/>
      <c r="N53" s="8">
        <v>41.1</v>
      </c>
      <c r="O53" s="10">
        <v>0.59199999999999997</v>
      </c>
      <c r="P53" s="11"/>
      <c r="Q53" s="11"/>
      <c r="R53" s="11"/>
      <c r="S53" s="9">
        <v>-2.42</v>
      </c>
      <c r="T53" s="11"/>
      <c r="U53" s="11"/>
      <c r="V53" s="11"/>
      <c r="W53" s="11"/>
      <c r="X53" s="11"/>
      <c r="Y53" s="11"/>
      <c r="Z53" s="11"/>
      <c r="AA53" s="8">
        <v>-12.4</v>
      </c>
      <c r="AB53" s="11"/>
      <c r="AC53" s="11"/>
      <c r="AD53" s="11"/>
      <c r="AE53" s="8">
        <v>-30.6</v>
      </c>
      <c r="AF53" s="11"/>
      <c r="AG53" s="11"/>
      <c r="AH53" s="11"/>
      <c r="AI53" s="10">
        <v>0.77700000000000002</v>
      </c>
      <c r="AJ53" s="10">
        <v>0.318</v>
      </c>
      <c r="AK53" s="3" t="s">
        <v>209</v>
      </c>
      <c r="AL53" s="12" t="s">
        <v>509</v>
      </c>
      <c r="AM53" s="3" t="s">
        <v>211</v>
      </c>
      <c r="AN53" s="13">
        <v>2000</v>
      </c>
      <c r="AO53" s="8">
        <v>1292</v>
      </c>
      <c r="AP53" s="9">
        <v>4.04</v>
      </c>
      <c r="AQ53" s="8">
        <v>-58</v>
      </c>
      <c r="AR53" s="8">
        <v>-58.3</v>
      </c>
      <c r="AS53" s="8">
        <v>-59.3</v>
      </c>
      <c r="AT53" s="8">
        <v>128.5</v>
      </c>
      <c r="AU53" s="9">
        <v>1.31</v>
      </c>
      <c r="AV53" s="8">
        <v>291.89999999999998</v>
      </c>
      <c r="AW53" s="9">
        <v>4.3</v>
      </c>
      <c r="AX53" s="8">
        <v>274.60000000000002</v>
      </c>
      <c r="AY53" s="9">
        <v>1.02</v>
      </c>
      <c r="AZ53" s="11"/>
      <c r="BA53" s="8">
        <v>16.899999999999999</v>
      </c>
      <c r="BB53" s="11"/>
      <c r="BC53" s="8">
        <v>45.4</v>
      </c>
      <c r="BD53" s="8">
        <v>36</v>
      </c>
      <c r="BE53" s="8">
        <v>28</v>
      </c>
      <c r="BF53" s="8">
        <v>26.2</v>
      </c>
      <c r="BG53" s="8">
        <v>24.7</v>
      </c>
      <c r="BH53" s="8">
        <v>24.7</v>
      </c>
      <c r="BI53" s="11"/>
      <c r="BJ53" s="8">
        <v>-58.3</v>
      </c>
      <c r="BK53" s="10">
        <v>-0.44500000000000001</v>
      </c>
      <c r="BL53" s="11"/>
      <c r="BM53" s="11"/>
      <c r="BN53" s="8">
        <v>-59.3</v>
      </c>
      <c r="BO53" s="11"/>
      <c r="BP53" s="11"/>
      <c r="BQ53" s="9">
        <v>-1.8</v>
      </c>
      <c r="BR53" s="9">
        <v>-1.8</v>
      </c>
      <c r="BS53" s="9">
        <v>-1.1100000000000001</v>
      </c>
      <c r="BT53" s="9">
        <v>-1.8</v>
      </c>
      <c r="BU53" s="9">
        <v>-1.8</v>
      </c>
      <c r="BV53" s="11"/>
      <c r="BW53" s="10">
        <v>0.106</v>
      </c>
      <c r="BX53" s="11"/>
      <c r="BY53" s="11"/>
      <c r="BZ53" s="9">
        <v>2.68</v>
      </c>
      <c r="CA53" s="9">
        <v>1.37</v>
      </c>
      <c r="CB53" s="11"/>
      <c r="CC53" s="9">
        <v>5.94</v>
      </c>
      <c r="CD53" s="11"/>
      <c r="CE53" s="11"/>
      <c r="CF53" s="11"/>
      <c r="CG53" s="11"/>
      <c r="CH53" s="11"/>
      <c r="CI53" s="11"/>
      <c r="CJ53" s="9">
        <v>-7.55</v>
      </c>
      <c r="CK53" s="11"/>
      <c r="CL53" s="11"/>
      <c r="CM53" s="10">
        <v>0.128</v>
      </c>
      <c r="CN53" s="10">
        <v>0.51600000000000001</v>
      </c>
      <c r="CO53" s="10">
        <v>0.51100000000000001</v>
      </c>
      <c r="CP53" s="10">
        <v>0.54100000000000004</v>
      </c>
      <c r="CQ53" s="9">
        <v>-8.2899999999999991</v>
      </c>
      <c r="CR53" s="11"/>
      <c r="CS53" s="11"/>
      <c r="CT53" s="11"/>
      <c r="CU53" s="8">
        <v>231</v>
      </c>
      <c r="CV53" s="9">
        <v>-5.7</v>
      </c>
      <c r="CW53" s="11"/>
      <c r="CX53" s="8">
        <v>-158.69999999999999</v>
      </c>
      <c r="CY53" s="11"/>
      <c r="CZ53" s="11"/>
      <c r="DA53" s="9">
        <v>6.2</v>
      </c>
      <c r="DB53" s="11"/>
      <c r="DC53" s="10">
        <v>0.14199999999999999</v>
      </c>
      <c r="DD53" s="9">
        <v>1.6</v>
      </c>
      <c r="DE53" s="8">
        <v>76</v>
      </c>
      <c r="DF53" s="8">
        <v>274.60000000000002</v>
      </c>
      <c r="DG53" s="9">
        <v>37.049999999999997</v>
      </c>
      <c r="DH53" s="10">
        <v>0.4</v>
      </c>
      <c r="DI53" s="3" t="s">
        <v>212</v>
      </c>
      <c r="DJ53" s="9">
        <v>4.04</v>
      </c>
      <c r="DK53" s="8">
        <v>-58</v>
      </c>
      <c r="DL53" s="8">
        <v>-59.3</v>
      </c>
      <c r="DM53" s="9">
        <v>5.12</v>
      </c>
      <c r="DN53" s="8">
        <v>-106</v>
      </c>
      <c r="DO53" s="9">
        <v>6.25</v>
      </c>
      <c r="DP53" s="4" t="s">
        <v>510</v>
      </c>
      <c r="DQ53" s="8">
        <v>193.4</v>
      </c>
      <c r="DR53" s="3" t="s">
        <v>258</v>
      </c>
      <c r="DS53" s="11"/>
      <c r="DT53" s="9">
        <v>43.41</v>
      </c>
      <c r="DU53" s="8">
        <v>14</v>
      </c>
      <c r="DV53" s="8">
        <v>-41.3</v>
      </c>
      <c r="DW53" s="9">
        <v>9.8699999999999992</v>
      </c>
      <c r="DX53" s="11"/>
      <c r="DY53" s="8">
        <v>110</v>
      </c>
      <c r="DZ53" s="11"/>
      <c r="EA53" s="11"/>
      <c r="EB53" s="8">
        <v>98.5</v>
      </c>
      <c r="EC53" s="8">
        <v>11.2</v>
      </c>
      <c r="ED53" s="8">
        <v>91.2</v>
      </c>
      <c r="EE53" s="11"/>
      <c r="EF53" s="11"/>
      <c r="EG53" s="8">
        <v>349.2</v>
      </c>
      <c r="EH53" s="9">
        <v>1.1399999999999999</v>
      </c>
      <c r="EI53" s="8">
        <v>76</v>
      </c>
      <c r="EJ53" s="8">
        <v>237.5</v>
      </c>
      <c r="EK53" s="8">
        <v>113</v>
      </c>
      <c r="EL53" s="9">
        <v>2.21</v>
      </c>
      <c r="EM53" s="9">
        <v>2.42</v>
      </c>
      <c r="EN53" s="11"/>
      <c r="EO53" s="10">
        <v>0.4</v>
      </c>
      <c r="EP53" s="9">
        <v>1.86</v>
      </c>
      <c r="EQ53" s="9">
        <v>15.79</v>
      </c>
      <c r="ER53" s="11"/>
      <c r="ES53" s="9">
        <v>4.04</v>
      </c>
      <c r="ET53" s="12" t="s">
        <v>511</v>
      </c>
      <c r="EU53" s="11"/>
      <c r="EV53" s="11"/>
      <c r="EW53" s="11"/>
      <c r="EX53" s="11"/>
      <c r="EY53" s="11"/>
      <c r="EZ53" s="8">
        <v>-13.5</v>
      </c>
      <c r="FA53" s="8">
        <v>-25.3</v>
      </c>
      <c r="FB53" s="8">
        <v>-25</v>
      </c>
      <c r="FC53" s="9">
        <v>-2.78</v>
      </c>
      <c r="FD53" s="8">
        <v>-26.7</v>
      </c>
      <c r="FE53" s="11"/>
      <c r="FF53" s="11"/>
      <c r="FG53" s="11"/>
      <c r="FH53" s="11"/>
      <c r="FI53" s="11"/>
      <c r="FJ53" s="8">
        <v>-13.3</v>
      </c>
      <c r="FK53" s="8">
        <v>-25.5</v>
      </c>
      <c r="FL53" s="8">
        <v>-25.6</v>
      </c>
      <c r="FM53" s="9">
        <v>-4.41</v>
      </c>
      <c r="FN53" s="8">
        <v>-36.4</v>
      </c>
      <c r="FO53" s="3"/>
      <c r="FP53" s="3"/>
      <c r="FQ53" s="9">
        <v>4.04</v>
      </c>
      <c r="FR53" s="12" t="s">
        <v>512</v>
      </c>
    </row>
    <row r="54" spans="1:174" x14ac:dyDescent="0.15">
      <c r="A54" s="4" t="s">
        <v>513</v>
      </c>
      <c r="B54" s="4" t="s">
        <v>514</v>
      </c>
      <c r="C54" s="3" t="s">
        <v>206</v>
      </c>
      <c r="D54" s="3" t="s">
        <v>207</v>
      </c>
      <c r="E54" s="3" t="s">
        <v>208</v>
      </c>
      <c r="F54" s="8">
        <v>1485.6</v>
      </c>
      <c r="G54" s="9">
        <v>44.65</v>
      </c>
      <c r="H54" s="10">
        <v>4.2000000000000003E-2</v>
      </c>
      <c r="I54" s="10">
        <v>1.0999999999999999E-2</v>
      </c>
      <c r="J54" s="10">
        <v>6.0000000000000001E-3</v>
      </c>
      <c r="K54" s="9">
        <v>1.76</v>
      </c>
      <c r="L54" s="10">
        <v>0.82499999999999996</v>
      </c>
      <c r="M54" s="10">
        <v>0.63</v>
      </c>
      <c r="N54" s="8">
        <v>28.4</v>
      </c>
      <c r="O54" s="10">
        <v>0.60499999999999998</v>
      </c>
      <c r="P54" s="11"/>
      <c r="Q54" s="11"/>
      <c r="R54" s="11"/>
      <c r="S54" s="9">
        <v>-1.37</v>
      </c>
      <c r="T54" s="11"/>
      <c r="U54" s="11"/>
      <c r="V54" s="11"/>
      <c r="W54" s="11"/>
      <c r="X54" s="11"/>
      <c r="Y54" s="11"/>
      <c r="Z54" s="11"/>
      <c r="AA54" s="8">
        <v>184</v>
      </c>
      <c r="AB54" s="11"/>
      <c r="AC54" s="11"/>
      <c r="AD54" s="11"/>
      <c r="AE54" s="8">
        <v>351.8</v>
      </c>
      <c r="AF54" s="11"/>
      <c r="AG54" s="11"/>
      <c r="AH54" s="9">
        <v>24.9</v>
      </c>
      <c r="AI54" s="9">
        <v>2.59</v>
      </c>
      <c r="AJ54" s="9">
        <v>1.76</v>
      </c>
      <c r="AK54" s="3" t="s">
        <v>209</v>
      </c>
      <c r="AL54" s="12" t="s">
        <v>515</v>
      </c>
      <c r="AM54" s="3" t="s">
        <v>211</v>
      </c>
      <c r="AN54" s="13">
        <v>1999</v>
      </c>
      <c r="AO54" s="8">
        <v>1284</v>
      </c>
      <c r="AP54" s="8">
        <v>172.6</v>
      </c>
      <c r="AQ54" s="8">
        <v>118.7</v>
      </c>
      <c r="AR54" s="8">
        <v>117.6</v>
      </c>
      <c r="AS54" s="8">
        <v>102.9</v>
      </c>
      <c r="AT54" s="8">
        <v>190.4</v>
      </c>
      <c r="AU54" s="9">
        <v>7.6</v>
      </c>
      <c r="AV54" s="8">
        <v>238.1</v>
      </c>
      <c r="AW54" s="9">
        <v>1.1299999999999999</v>
      </c>
      <c r="AX54" s="8">
        <v>203.8</v>
      </c>
      <c r="AY54" s="9">
        <v>1.7</v>
      </c>
      <c r="AZ54" s="11"/>
      <c r="BA54" s="8">
        <v>19.3</v>
      </c>
      <c r="BB54" s="11"/>
      <c r="BC54" s="8">
        <v>35.700000000000003</v>
      </c>
      <c r="BD54" s="8">
        <v>29.3</v>
      </c>
      <c r="BE54" s="8">
        <v>24.5</v>
      </c>
      <c r="BF54" s="8">
        <v>23.1</v>
      </c>
      <c r="BG54" s="8">
        <v>23</v>
      </c>
      <c r="BH54" s="8">
        <v>22.3</v>
      </c>
      <c r="BI54" s="11"/>
      <c r="BJ54" s="8">
        <v>117.6</v>
      </c>
      <c r="BK54" s="10">
        <v>-2.5999999999999999E-2</v>
      </c>
      <c r="BL54" s="10">
        <v>8.5999999999999993E-2</v>
      </c>
      <c r="BM54" s="11"/>
      <c r="BN54" s="8">
        <v>117.6</v>
      </c>
      <c r="BO54" s="8">
        <v>14.8</v>
      </c>
      <c r="BP54" s="11"/>
      <c r="BQ54" s="9">
        <v>3.7</v>
      </c>
      <c r="BR54" s="9">
        <v>3.7</v>
      </c>
      <c r="BS54" s="9">
        <v>2.64</v>
      </c>
      <c r="BT54" s="9">
        <v>3.32</v>
      </c>
      <c r="BU54" s="9">
        <v>3.32</v>
      </c>
      <c r="BV54" s="8">
        <v>12.6</v>
      </c>
      <c r="BW54" s="11"/>
      <c r="BX54" s="11"/>
      <c r="BY54" s="11"/>
      <c r="BZ54" s="8">
        <v>12.6</v>
      </c>
      <c r="CA54" s="9">
        <v>4.96</v>
      </c>
      <c r="CB54" s="11"/>
      <c r="CC54" s="9">
        <v>2.41</v>
      </c>
      <c r="CD54" s="11"/>
      <c r="CE54" s="10">
        <v>8.4000000000000005E-2</v>
      </c>
      <c r="CF54" s="10">
        <v>0.92900000000000005</v>
      </c>
      <c r="CG54" s="11"/>
      <c r="CH54" s="11"/>
      <c r="CI54" s="11"/>
      <c r="CJ54" s="8">
        <v>15690.7</v>
      </c>
      <c r="CK54" s="10">
        <v>4.8000000000000001E-2</v>
      </c>
      <c r="CL54" s="10">
        <v>0.42499999999999999</v>
      </c>
      <c r="CM54" s="10">
        <v>0.42499999999999999</v>
      </c>
      <c r="CN54" s="10">
        <v>0.97899999999999998</v>
      </c>
      <c r="CO54" s="10">
        <v>0.97899999999999998</v>
      </c>
      <c r="CP54" s="9">
        <v>1.32</v>
      </c>
      <c r="CQ54" s="9">
        <v>4.09</v>
      </c>
      <c r="CR54" s="11"/>
      <c r="CS54" s="11"/>
      <c r="CT54" s="10">
        <v>-0.222</v>
      </c>
      <c r="CU54" s="8">
        <v>29.9</v>
      </c>
      <c r="CV54" s="10">
        <v>-0.187</v>
      </c>
      <c r="CW54" s="10">
        <v>9.7000000000000003E-2</v>
      </c>
      <c r="CX54" s="8">
        <v>-12.1</v>
      </c>
      <c r="CY54" s="11"/>
      <c r="CZ54" s="11"/>
      <c r="DA54" s="9">
        <v>7.9</v>
      </c>
      <c r="DB54" s="11"/>
      <c r="DC54" s="9">
        <v>-2.39</v>
      </c>
      <c r="DD54" s="9">
        <v>2.76</v>
      </c>
      <c r="DE54" s="8">
        <v>130</v>
      </c>
      <c r="DF54" s="8">
        <v>203.8</v>
      </c>
      <c r="DG54" s="9">
        <v>52.26</v>
      </c>
      <c r="DH54" s="9">
        <v>1.2</v>
      </c>
      <c r="DI54" s="3" t="s">
        <v>212</v>
      </c>
      <c r="DJ54" s="8">
        <v>172.6</v>
      </c>
      <c r="DK54" s="8">
        <v>118.7</v>
      </c>
      <c r="DL54" s="8">
        <v>102.9</v>
      </c>
      <c r="DM54" s="8">
        <v>20.100000000000001</v>
      </c>
      <c r="DN54" s="8">
        <v>-83.5</v>
      </c>
      <c r="DO54" s="9">
        <v>16.670000000000002</v>
      </c>
      <c r="DP54" s="4" t="s">
        <v>516</v>
      </c>
      <c r="DQ54" s="8">
        <v>152.9</v>
      </c>
      <c r="DR54" s="3" t="s">
        <v>245</v>
      </c>
      <c r="DS54" s="11"/>
      <c r="DT54" s="9">
        <v>57.47</v>
      </c>
      <c r="DU54" s="8">
        <v>17.3</v>
      </c>
      <c r="DV54" s="8">
        <v>136.9</v>
      </c>
      <c r="DW54" s="9">
        <v>1.22</v>
      </c>
      <c r="DX54" s="11"/>
      <c r="DY54" s="8">
        <v>61.3</v>
      </c>
      <c r="DZ54" s="11"/>
      <c r="EA54" s="11"/>
      <c r="EB54" s="8">
        <v>58.3</v>
      </c>
      <c r="EC54" s="8">
        <v>33.799999999999997</v>
      </c>
      <c r="ED54" s="8">
        <v>72.5</v>
      </c>
      <c r="EE54" s="11"/>
      <c r="EF54" s="8">
        <v>60.8</v>
      </c>
      <c r="EG54" s="8">
        <v>35</v>
      </c>
      <c r="EH54" s="9">
        <v>1.44</v>
      </c>
      <c r="EI54" s="8">
        <v>130</v>
      </c>
      <c r="EJ54" s="8">
        <v>230.5</v>
      </c>
      <c r="EK54" s="8">
        <v>64</v>
      </c>
      <c r="EL54" s="10">
        <v>0.61199999999999999</v>
      </c>
      <c r="EM54" s="9">
        <v>2.86</v>
      </c>
      <c r="EN54" s="10">
        <v>0.214</v>
      </c>
      <c r="EO54" s="9">
        <v>1.2</v>
      </c>
      <c r="EP54" s="9">
        <v>5.0999999999999996</v>
      </c>
      <c r="EQ54" s="9">
        <v>9.3800000000000008</v>
      </c>
      <c r="ER54" s="11">
        <v>3</v>
      </c>
      <c r="ES54" s="8">
        <v>172.6</v>
      </c>
      <c r="ET54" s="12" t="s">
        <v>517</v>
      </c>
      <c r="EU54" s="11"/>
      <c r="EV54" s="11"/>
      <c r="EW54" s="11"/>
      <c r="EX54" s="9">
        <v>-8.1199999999999992</v>
      </c>
      <c r="EY54" s="9">
        <v>-9.09</v>
      </c>
      <c r="EZ54" s="8">
        <v>-10.3</v>
      </c>
      <c r="FA54" s="8">
        <v>-16.7</v>
      </c>
      <c r="FB54" s="8">
        <v>-18.100000000000001</v>
      </c>
      <c r="FC54" s="8">
        <v>-23.3</v>
      </c>
      <c r="FD54" s="8">
        <v>-31.1</v>
      </c>
      <c r="FE54" s="11"/>
      <c r="FF54" s="11"/>
      <c r="FG54" s="11"/>
      <c r="FH54" s="9">
        <v>-7.58</v>
      </c>
      <c r="FI54" s="9">
        <v>-8.84</v>
      </c>
      <c r="FJ54" s="9">
        <v>-9.9700000000000006</v>
      </c>
      <c r="FK54" s="8">
        <v>-16.2</v>
      </c>
      <c r="FL54" s="8">
        <v>-18.100000000000001</v>
      </c>
      <c r="FM54" s="8">
        <v>-23.3</v>
      </c>
      <c r="FN54" s="8">
        <v>-31.2</v>
      </c>
      <c r="FO54" s="3"/>
      <c r="FP54" s="3"/>
      <c r="FQ54" s="8">
        <v>172.6</v>
      </c>
      <c r="FR54" s="12" t="s">
        <v>518</v>
      </c>
    </row>
    <row r="55" spans="1:174" x14ac:dyDescent="0.15">
      <c r="A55" s="4" t="s">
        <v>519</v>
      </c>
      <c r="B55" s="4" t="s">
        <v>520</v>
      </c>
      <c r="C55" s="3" t="s">
        <v>206</v>
      </c>
      <c r="D55" s="3" t="s">
        <v>207</v>
      </c>
      <c r="E55" s="3" t="s">
        <v>208</v>
      </c>
      <c r="F55" s="8">
        <v>1456.1</v>
      </c>
      <c r="G55" s="9">
        <v>106.55</v>
      </c>
      <c r="H55" s="10">
        <v>3.5999999999999997E-2</v>
      </c>
      <c r="I55" s="10">
        <v>7.0000000000000001E-3</v>
      </c>
      <c r="J55" s="10">
        <v>0.17100000000000001</v>
      </c>
      <c r="K55" s="10">
        <v>0.59399999999999997</v>
      </c>
      <c r="L55" s="10">
        <v>0.30299999999999999</v>
      </c>
      <c r="M55" s="9">
        <v>1.24</v>
      </c>
      <c r="N55" s="8">
        <v>42.6</v>
      </c>
      <c r="O55" s="10">
        <v>0.64100000000000001</v>
      </c>
      <c r="P55" s="8">
        <v>-27.7</v>
      </c>
      <c r="Q55" s="8">
        <v>30.5</v>
      </c>
      <c r="R55" s="11"/>
      <c r="S55" s="10">
        <v>0.626</v>
      </c>
      <c r="T55" s="11"/>
      <c r="U55" s="11"/>
      <c r="V55" s="11"/>
      <c r="W55" s="11"/>
      <c r="X55" s="11"/>
      <c r="Y55" s="11"/>
      <c r="Z55" s="11"/>
      <c r="AA55" s="8">
        <v>49</v>
      </c>
      <c r="AB55" s="8">
        <v>-16.7</v>
      </c>
      <c r="AC55" s="9">
        <v>2.46</v>
      </c>
      <c r="AD55" s="9">
        <v>4.4800000000000004</v>
      </c>
      <c r="AE55" s="8">
        <v>11.2</v>
      </c>
      <c r="AF55" s="9">
        <v>7.49</v>
      </c>
      <c r="AG55" s="8">
        <v>69.2</v>
      </c>
      <c r="AH55" s="11"/>
      <c r="AI55" s="9">
        <v>2.0499999999999998</v>
      </c>
      <c r="AJ55" s="9">
        <v>1.2</v>
      </c>
      <c r="AK55" s="3" t="s">
        <v>209</v>
      </c>
      <c r="AL55" s="12" t="s">
        <v>521</v>
      </c>
      <c r="AM55" s="3" t="s">
        <v>211</v>
      </c>
      <c r="AN55" s="13">
        <v>1995</v>
      </c>
      <c r="AO55" s="8">
        <v>1439.5</v>
      </c>
      <c r="AP55" s="8">
        <v>401.5</v>
      </c>
      <c r="AQ55" s="8">
        <v>61.6</v>
      </c>
      <c r="AR55" s="8">
        <v>53.1</v>
      </c>
      <c r="AS55" s="8">
        <v>17.7</v>
      </c>
      <c r="AT55" s="8">
        <v>182.2</v>
      </c>
      <c r="AU55" s="8">
        <v>46.1</v>
      </c>
      <c r="AV55" s="8">
        <v>1080.7</v>
      </c>
      <c r="AW55" s="8">
        <v>291</v>
      </c>
      <c r="AX55" s="8">
        <v>540.29999999999995</v>
      </c>
      <c r="AY55" s="9">
        <v>5.08</v>
      </c>
      <c r="AZ55" s="11"/>
      <c r="BA55" s="8">
        <v>194.6</v>
      </c>
      <c r="BB55" s="11"/>
      <c r="BC55" s="8">
        <v>73.5</v>
      </c>
      <c r="BD55" s="8">
        <v>61.9</v>
      </c>
      <c r="BE55" s="8">
        <v>59.1</v>
      </c>
      <c r="BF55" s="8">
        <v>55.9</v>
      </c>
      <c r="BG55" s="8">
        <v>53.9</v>
      </c>
      <c r="BH55" s="8">
        <v>57.8</v>
      </c>
      <c r="BI55" s="11"/>
      <c r="BJ55" s="8">
        <v>53.1</v>
      </c>
      <c r="BK55" s="9">
        <v>-9.2899999999999991</v>
      </c>
      <c r="BL55" s="10">
        <v>0.67400000000000004</v>
      </c>
      <c r="BM55" s="11"/>
      <c r="BN55" s="8">
        <v>28</v>
      </c>
      <c r="BO55" s="8">
        <v>10.3</v>
      </c>
      <c r="BP55" s="11"/>
      <c r="BQ55" s="10">
        <v>0.42899999999999999</v>
      </c>
      <c r="BR55" s="10">
        <v>0.42899999999999999</v>
      </c>
      <c r="BS55" s="10">
        <v>0.67500000000000004</v>
      </c>
      <c r="BT55" s="10">
        <v>0.42</v>
      </c>
      <c r="BU55" s="10">
        <v>0.42</v>
      </c>
      <c r="BV55" s="8">
        <v>36.9</v>
      </c>
      <c r="BW55" s="8">
        <v>32.200000000000003</v>
      </c>
      <c r="BX55" s="8">
        <v>26.8</v>
      </c>
      <c r="BY55" s="8">
        <v>26.9</v>
      </c>
      <c r="BZ55" s="8">
        <v>59.8</v>
      </c>
      <c r="CA55" s="8">
        <v>13.7</v>
      </c>
      <c r="CB55" s="8">
        <v>183</v>
      </c>
      <c r="CC55" s="8">
        <v>17.8</v>
      </c>
      <c r="CD55" s="11"/>
      <c r="CE55" s="11"/>
      <c r="CF55" s="8">
        <v>289.89999999999998</v>
      </c>
      <c r="CG55" s="11"/>
      <c r="CH55" s="11"/>
      <c r="CI55" s="8">
        <v>60.5</v>
      </c>
      <c r="CJ55" s="8">
        <v>19.3</v>
      </c>
      <c r="CK55" s="8">
        <v>16.8</v>
      </c>
      <c r="CL55" s="9">
        <v>4.6900000000000004</v>
      </c>
      <c r="CM55" s="9">
        <v>4.57</v>
      </c>
      <c r="CN55" s="9">
        <v>4.46</v>
      </c>
      <c r="CO55" s="9">
        <v>4.3499999999999996</v>
      </c>
      <c r="CP55" s="9">
        <v>4.79</v>
      </c>
      <c r="CQ55" s="9">
        <v>-9.6300000000000008</v>
      </c>
      <c r="CR55" s="11"/>
      <c r="CS55" s="11"/>
      <c r="CT55" s="11"/>
      <c r="CU55" s="8">
        <v>16</v>
      </c>
      <c r="CV55" s="11"/>
      <c r="CW55" s="8">
        <v>345</v>
      </c>
      <c r="CX55" s="8">
        <v>187.4</v>
      </c>
      <c r="CY55" s="11"/>
      <c r="CZ55" s="8">
        <v>-476.2</v>
      </c>
      <c r="DA55" s="8">
        <v>13.2</v>
      </c>
      <c r="DB55" s="10">
        <v>-0.66500000000000004</v>
      </c>
      <c r="DC55" s="9">
        <v>-1.43</v>
      </c>
      <c r="DD55" s="9">
        <v>5.75</v>
      </c>
      <c r="DE55" s="8">
        <v>489</v>
      </c>
      <c r="DF55" s="8">
        <v>540.29999999999995</v>
      </c>
      <c r="DG55" s="9">
        <v>34.200000000000003</v>
      </c>
      <c r="DH55" s="9">
        <v>6.2</v>
      </c>
      <c r="DI55" s="3" t="s">
        <v>212</v>
      </c>
      <c r="DJ55" s="8">
        <v>401.5</v>
      </c>
      <c r="DK55" s="8">
        <v>61.6</v>
      </c>
      <c r="DL55" s="8">
        <v>17.7</v>
      </c>
      <c r="DM55" s="8">
        <v>454.8</v>
      </c>
      <c r="DN55" s="11"/>
      <c r="DO55" s="9">
        <v>4.76</v>
      </c>
      <c r="DP55" s="4" t="s">
        <v>522</v>
      </c>
      <c r="DQ55" s="8">
        <v>13.3</v>
      </c>
      <c r="DR55" s="3" t="s">
        <v>291</v>
      </c>
      <c r="DS55" s="11"/>
      <c r="DT55" s="9">
        <v>45.45</v>
      </c>
      <c r="DU55" s="8">
        <v>28.3</v>
      </c>
      <c r="DV55" s="8">
        <v>321.2</v>
      </c>
      <c r="DW55" s="9">
        <v>4.37</v>
      </c>
      <c r="DX55" s="11"/>
      <c r="DY55" s="8">
        <v>48</v>
      </c>
      <c r="DZ55" s="11"/>
      <c r="EA55" s="11"/>
      <c r="EB55" s="8">
        <v>440.4</v>
      </c>
      <c r="EC55" s="8">
        <v>20</v>
      </c>
      <c r="ED55" s="8">
        <v>97.9</v>
      </c>
      <c r="EE55" s="11"/>
      <c r="EF55" s="8">
        <v>121.1</v>
      </c>
      <c r="EG55" s="11"/>
      <c r="EH55" s="8">
        <v>18.5</v>
      </c>
      <c r="EI55" s="8">
        <v>489</v>
      </c>
      <c r="EJ55" s="8">
        <v>409.1</v>
      </c>
      <c r="EK55" s="8">
        <v>367.3</v>
      </c>
      <c r="EL55" s="8">
        <v>15.9</v>
      </c>
      <c r="EM55" s="8">
        <v>37.6</v>
      </c>
      <c r="EN55" s="8">
        <v>42</v>
      </c>
      <c r="EO55" s="9">
        <v>6.2</v>
      </c>
      <c r="EP55" s="9">
        <v>7.79</v>
      </c>
      <c r="EQ55" s="9">
        <v>29.05</v>
      </c>
      <c r="ER55" s="11">
        <v>3</v>
      </c>
      <c r="ES55" s="8">
        <v>401.5</v>
      </c>
      <c r="ET55" s="12" t="s">
        <v>523</v>
      </c>
      <c r="EU55" s="8">
        <v>-44.8</v>
      </c>
      <c r="EV55" s="8">
        <v>-34.4</v>
      </c>
      <c r="EW55" s="8">
        <v>-23.5</v>
      </c>
      <c r="EX55" s="8">
        <v>-39.4</v>
      </c>
      <c r="EY55" s="8">
        <v>-70.8</v>
      </c>
      <c r="EZ55" s="8">
        <v>-81.3</v>
      </c>
      <c r="FA55" s="9">
        <v>-8.43</v>
      </c>
      <c r="FB55" s="8">
        <v>49.4</v>
      </c>
      <c r="FC55" s="8">
        <v>25.6</v>
      </c>
      <c r="FD55" s="8">
        <v>31.4</v>
      </c>
      <c r="FE55" s="8">
        <v>-44.7</v>
      </c>
      <c r="FF55" s="8">
        <v>-35.5</v>
      </c>
      <c r="FG55" s="8">
        <v>-24</v>
      </c>
      <c r="FH55" s="8">
        <v>-38</v>
      </c>
      <c r="FI55" s="8">
        <v>-74.3</v>
      </c>
      <c r="FJ55" s="8">
        <v>-83.9</v>
      </c>
      <c r="FK55" s="8">
        <v>-11.8</v>
      </c>
      <c r="FL55" s="8">
        <v>30.6</v>
      </c>
      <c r="FM55" s="8">
        <v>155</v>
      </c>
      <c r="FN55" s="8">
        <v>16.399999999999999</v>
      </c>
      <c r="FO55" s="3"/>
      <c r="FP55" s="3"/>
      <c r="FQ55" s="8">
        <v>401.5</v>
      </c>
      <c r="FR55" s="12" t="s">
        <v>524</v>
      </c>
    </row>
    <row r="56" spans="1:174" x14ac:dyDescent="0.15">
      <c r="A56" s="4" t="s">
        <v>525</v>
      </c>
      <c r="B56" s="4" t="s">
        <v>526</v>
      </c>
      <c r="C56" s="3" t="s">
        <v>206</v>
      </c>
      <c r="D56" s="3" t="s">
        <v>207</v>
      </c>
      <c r="E56" s="3" t="s">
        <v>208</v>
      </c>
      <c r="F56" s="8">
        <v>1428.2</v>
      </c>
      <c r="G56" s="9">
        <v>109.77</v>
      </c>
      <c r="H56" s="10">
        <v>1E-3</v>
      </c>
      <c r="I56" s="10">
        <v>0.01</v>
      </c>
      <c r="J56" s="10">
        <v>0.122</v>
      </c>
      <c r="K56" s="10">
        <v>-0.111</v>
      </c>
      <c r="L56" s="10">
        <v>0.45600000000000002</v>
      </c>
      <c r="M56" s="9">
        <v>1.2</v>
      </c>
      <c r="N56" s="8">
        <v>19.600000000000001</v>
      </c>
      <c r="O56" s="10">
        <v>0.35</v>
      </c>
      <c r="P56" s="8">
        <v>96.3</v>
      </c>
      <c r="Q56" s="8">
        <v>30</v>
      </c>
      <c r="R56" s="11"/>
      <c r="S56" s="9">
        <v>1.1299999999999999</v>
      </c>
      <c r="T56" s="11"/>
      <c r="U56" s="11"/>
      <c r="V56" s="11"/>
      <c r="W56" s="9">
        <v>-2.2200000000000002</v>
      </c>
      <c r="X56" s="11"/>
      <c r="Y56" s="11"/>
      <c r="Z56" s="11"/>
      <c r="AA56" s="8">
        <v>10.6</v>
      </c>
      <c r="AB56" s="9">
        <v>7.37</v>
      </c>
      <c r="AC56" s="8">
        <v>333.6</v>
      </c>
      <c r="AD56" s="8">
        <v>97.3</v>
      </c>
      <c r="AE56" s="8">
        <v>29</v>
      </c>
      <c r="AF56" s="9">
        <v>5.29</v>
      </c>
      <c r="AG56" s="8">
        <v>29.6</v>
      </c>
      <c r="AH56" s="11"/>
      <c r="AI56" s="9">
        <v>4.1399999999999997</v>
      </c>
      <c r="AJ56" s="10">
        <v>0.69499999999999995</v>
      </c>
      <c r="AK56" s="3" t="s">
        <v>209</v>
      </c>
      <c r="AL56" s="12" t="s">
        <v>527</v>
      </c>
      <c r="AM56" s="3" t="s">
        <v>211</v>
      </c>
      <c r="AN56" s="13">
        <v>1987</v>
      </c>
      <c r="AO56" s="8">
        <v>1455.2</v>
      </c>
      <c r="AP56" s="8">
        <v>64.5</v>
      </c>
      <c r="AQ56" s="8">
        <v>23.4</v>
      </c>
      <c r="AR56" s="8">
        <v>20.7</v>
      </c>
      <c r="AS56" s="8">
        <v>12</v>
      </c>
      <c r="AT56" s="8">
        <v>160.19999999999999</v>
      </c>
      <c r="AU56" s="10">
        <v>0.48599999999999999</v>
      </c>
      <c r="AV56" s="8">
        <v>258</v>
      </c>
      <c r="AW56" s="8">
        <v>196.2</v>
      </c>
      <c r="AX56" s="8">
        <v>24.4</v>
      </c>
      <c r="AY56" s="10">
        <v>6.0000000000000001E-3</v>
      </c>
      <c r="AZ56" s="11"/>
      <c r="BA56" s="8">
        <v>22.6</v>
      </c>
      <c r="BB56" s="11"/>
      <c r="BC56" s="8">
        <v>12.1</v>
      </c>
      <c r="BD56" s="8">
        <v>11.2</v>
      </c>
      <c r="BE56" s="8">
        <v>10.6</v>
      </c>
      <c r="BF56" s="9">
        <v>9.94</v>
      </c>
      <c r="BG56" s="9">
        <v>9.27</v>
      </c>
      <c r="BH56" s="9">
        <v>9.3800000000000008</v>
      </c>
      <c r="BI56" s="11"/>
      <c r="BJ56" s="8">
        <v>20.7</v>
      </c>
      <c r="BK56" s="9">
        <v>-4.8600000000000003</v>
      </c>
      <c r="BL56" s="11"/>
      <c r="BM56" s="11"/>
      <c r="BN56" s="8">
        <v>11.3</v>
      </c>
      <c r="BO56" s="10">
        <v>0.41</v>
      </c>
      <c r="BP56" s="11"/>
      <c r="BQ56" s="10">
        <v>0.58899999999999997</v>
      </c>
      <c r="BR56" s="10">
        <v>0.58899999999999997</v>
      </c>
      <c r="BS56" s="10">
        <v>0.54500000000000004</v>
      </c>
      <c r="BT56" s="10">
        <v>0.56000000000000005</v>
      </c>
      <c r="BU56" s="10">
        <v>0.56000000000000005</v>
      </c>
      <c r="BV56" s="9">
        <v>3.63</v>
      </c>
      <c r="BW56" s="8">
        <v>12.6</v>
      </c>
      <c r="BX56" s="10">
        <v>0.26900000000000002</v>
      </c>
      <c r="BY56" s="9">
        <v>3.08</v>
      </c>
      <c r="BZ56" s="9">
        <v>3.13</v>
      </c>
      <c r="CA56" s="9">
        <v>2.64</v>
      </c>
      <c r="CB56" s="8">
        <v>12.2</v>
      </c>
      <c r="CC56" s="9">
        <v>7.7</v>
      </c>
      <c r="CD56" s="11"/>
      <c r="CE56" s="9">
        <v>9.4700000000000006</v>
      </c>
      <c r="CF56" s="8">
        <v>195.9</v>
      </c>
      <c r="CG56" s="9">
        <v>-1.91</v>
      </c>
      <c r="CH56" s="11"/>
      <c r="CI56" s="8">
        <v>25.3</v>
      </c>
      <c r="CJ56" s="8">
        <v>31.8</v>
      </c>
      <c r="CK56" s="11"/>
      <c r="CL56" s="11"/>
      <c r="CM56" s="10">
        <v>0.373</v>
      </c>
      <c r="CN56" s="10">
        <v>0.73699999999999999</v>
      </c>
      <c r="CO56" s="10">
        <v>0.77200000000000002</v>
      </c>
      <c r="CP56" s="9">
        <v>7.16</v>
      </c>
      <c r="CQ56" s="9">
        <v>6.31</v>
      </c>
      <c r="CR56" s="11"/>
      <c r="CS56" s="11"/>
      <c r="CT56" s="8">
        <v>-68</v>
      </c>
      <c r="CU56" s="9">
        <v>4.5599999999999996</v>
      </c>
      <c r="CV56" s="9">
        <v>-9.3699999999999992</v>
      </c>
      <c r="CW56" s="8">
        <v>245</v>
      </c>
      <c r="CX56" s="9">
        <v>1.35</v>
      </c>
      <c r="CY56" s="11"/>
      <c r="CZ56" s="9">
        <v>-3.49</v>
      </c>
      <c r="DA56" s="9">
        <v>-3.16</v>
      </c>
      <c r="DB56" s="9">
        <v>4.37</v>
      </c>
      <c r="DC56" s="8">
        <v>-10.4</v>
      </c>
      <c r="DD56" s="9">
        <v>5.97</v>
      </c>
      <c r="DE56" s="8">
        <v>19</v>
      </c>
      <c r="DF56" s="8">
        <v>26.3</v>
      </c>
      <c r="DG56" s="9">
        <v>72.95</v>
      </c>
      <c r="DH56" s="10">
        <v>0.7</v>
      </c>
      <c r="DI56" s="3" t="s">
        <v>212</v>
      </c>
      <c r="DJ56" s="8">
        <v>64.5</v>
      </c>
      <c r="DK56" s="8">
        <v>23.4</v>
      </c>
      <c r="DL56" s="8">
        <v>12</v>
      </c>
      <c r="DM56" s="8">
        <v>81.599999999999994</v>
      </c>
      <c r="DN56" s="8">
        <v>34.6</v>
      </c>
      <c r="DO56" s="9">
        <v>11.11</v>
      </c>
      <c r="DP56" s="4" t="s">
        <v>528</v>
      </c>
      <c r="DQ56" s="8">
        <v>30.5</v>
      </c>
      <c r="DR56" s="3" t="s">
        <v>529</v>
      </c>
      <c r="DS56" s="11"/>
      <c r="DT56" s="9">
        <v>79.61</v>
      </c>
      <c r="DU56" s="8">
        <v>42</v>
      </c>
      <c r="DV56" s="8">
        <v>43.3</v>
      </c>
      <c r="DW56" s="9">
        <v>9.11</v>
      </c>
      <c r="DX56" s="11"/>
      <c r="DY56" s="8">
        <v>11.6</v>
      </c>
      <c r="DZ56" s="8">
        <v>12.2</v>
      </c>
      <c r="EA56" s="11"/>
      <c r="EB56" s="8">
        <v>49.6</v>
      </c>
      <c r="EC56" s="8">
        <v>18.5</v>
      </c>
      <c r="ED56" s="8">
        <v>84</v>
      </c>
      <c r="EE56" s="11"/>
      <c r="EF56" s="8">
        <v>125</v>
      </c>
      <c r="EG56" s="14">
        <v>0</v>
      </c>
      <c r="EH56" s="8">
        <v>14</v>
      </c>
      <c r="EI56" s="8">
        <v>19</v>
      </c>
      <c r="EJ56" s="8">
        <v>185.2</v>
      </c>
      <c r="EK56" s="8">
        <v>24.9</v>
      </c>
      <c r="EL56" s="9">
        <v>3.95</v>
      </c>
      <c r="EM56" s="9">
        <v>5.34</v>
      </c>
      <c r="EN56" s="8">
        <v>10.5</v>
      </c>
      <c r="EO56" s="10">
        <v>0.7</v>
      </c>
      <c r="EP56" s="9">
        <v>1.8</v>
      </c>
      <c r="EQ56" s="9">
        <v>28.78</v>
      </c>
      <c r="ER56" s="11">
        <v>1</v>
      </c>
      <c r="ES56" s="8">
        <v>64.5</v>
      </c>
      <c r="ET56" s="12" t="s">
        <v>530</v>
      </c>
      <c r="EU56" s="8">
        <v>-46.7</v>
      </c>
      <c r="EV56" s="8">
        <v>-43.6</v>
      </c>
      <c r="EW56" s="8">
        <v>-81.5</v>
      </c>
      <c r="EX56" s="8">
        <v>-54.7</v>
      </c>
      <c r="EY56" s="8">
        <v>-27.2</v>
      </c>
      <c r="EZ56" s="8">
        <v>-16.100000000000001</v>
      </c>
      <c r="FA56" s="8">
        <v>-11.4</v>
      </c>
      <c r="FB56" s="10">
        <v>0.254</v>
      </c>
      <c r="FC56" s="9">
        <v>1.22</v>
      </c>
      <c r="FD56" s="8">
        <v>16</v>
      </c>
      <c r="FE56" s="8">
        <v>-45.1</v>
      </c>
      <c r="FF56" s="8">
        <v>-36.4</v>
      </c>
      <c r="FG56" s="8">
        <v>-31.7</v>
      </c>
      <c r="FH56" s="8">
        <v>281.7</v>
      </c>
      <c r="FI56" s="8">
        <v>-98.1</v>
      </c>
      <c r="FJ56" s="9">
        <v>-1.95</v>
      </c>
      <c r="FK56" s="8">
        <v>-10.4</v>
      </c>
      <c r="FL56" s="9">
        <v>9.7200000000000006</v>
      </c>
      <c r="FM56" s="10">
        <v>-0.52700000000000002</v>
      </c>
      <c r="FN56" s="8">
        <v>11.4</v>
      </c>
      <c r="FO56" s="3"/>
      <c r="FP56" s="3"/>
      <c r="FQ56" s="8">
        <v>64.5</v>
      </c>
      <c r="FR56" s="12" t="s">
        <v>531</v>
      </c>
    </row>
    <row r="57" spans="1:174" x14ac:dyDescent="0.15">
      <c r="A57" s="4" t="s">
        <v>532</v>
      </c>
      <c r="B57" s="4" t="s">
        <v>533</v>
      </c>
      <c r="C57" s="3" t="s">
        <v>206</v>
      </c>
      <c r="D57" s="3" t="s">
        <v>207</v>
      </c>
      <c r="E57" s="3" t="s">
        <v>208</v>
      </c>
      <c r="F57" s="8">
        <v>1397.5</v>
      </c>
      <c r="G57" s="9">
        <v>45.87</v>
      </c>
      <c r="H57" s="10">
        <v>3.0000000000000001E-3</v>
      </c>
      <c r="I57" s="14">
        <v>0</v>
      </c>
      <c r="J57" s="11"/>
      <c r="K57" s="10">
        <v>0.50600000000000001</v>
      </c>
      <c r="L57" s="10">
        <v>8.7999999999999995E-2</v>
      </c>
      <c r="M57" s="11"/>
      <c r="N57" s="8">
        <v>29.1</v>
      </c>
      <c r="O57" s="10">
        <v>0.33300000000000002</v>
      </c>
      <c r="P57" s="11"/>
      <c r="Q57" s="11"/>
      <c r="R57" s="11"/>
      <c r="S57" s="9">
        <v>-2.0699999999999998</v>
      </c>
      <c r="T57" s="11"/>
      <c r="U57" s="11"/>
      <c r="V57" s="11"/>
      <c r="W57" s="11"/>
      <c r="X57" s="11"/>
      <c r="Y57" s="11"/>
      <c r="Z57" s="11"/>
      <c r="AA57" s="11"/>
      <c r="AB57" s="11"/>
      <c r="AC57" s="11"/>
      <c r="AD57" s="11"/>
      <c r="AE57" s="8">
        <v>209.7</v>
      </c>
      <c r="AF57" s="11"/>
      <c r="AG57" s="11"/>
      <c r="AH57" s="9">
        <v>1.42</v>
      </c>
      <c r="AI57" s="9">
        <v>4.34</v>
      </c>
      <c r="AJ57" s="9">
        <v>1.84</v>
      </c>
      <c r="AK57" s="3" t="s">
        <v>209</v>
      </c>
      <c r="AL57" s="12" t="s">
        <v>534</v>
      </c>
      <c r="AM57" s="3" t="s">
        <v>211</v>
      </c>
      <c r="AN57" s="13">
        <v>2009</v>
      </c>
      <c r="AO57" s="8">
        <v>1325.4</v>
      </c>
      <c r="AP57" s="8">
        <v>61.1</v>
      </c>
      <c r="AQ57" s="8">
        <v>-45.5</v>
      </c>
      <c r="AR57" s="8">
        <v>-53.3</v>
      </c>
      <c r="AS57" s="8">
        <v>-52.2</v>
      </c>
      <c r="AT57" s="8">
        <v>72.099999999999994</v>
      </c>
      <c r="AU57" s="8">
        <v>21</v>
      </c>
      <c r="AV57" s="8">
        <v>111.9</v>
      </c>
      <c r="AW57" s="14">
        <v>0</v>
      </c>
      <c r="AX57" s="8">
        <v>86.2</v>
      </c>
      <c r="AY57" s="9">
        <v>9.69</v>
      </c>
      <c r="AZ57" s="11"/>
      <c r="BA57" s="8">
        <v>56.3</v>
      </c>
      <c r="BB57" s="11"/>
      <c r="BC57" s="8">
        <v>30.6</v>
      </c>
      <c r="BD57" s="8">
        <v>29.6</v>
      </c>
      <c r="BE57" s="8">
        <v>29.4</v>
      </c>
      <c r="BF57" s="8">
        <v>26.8</v>
      </c>
      <c r="BG57" s="8">
        <v>24.9</v>
      </c>
      <c r="BH57" s="8">
        <v>22.7</v>
      </c>
      <c r="BI57" s="11"/>
      <c r="BJ57" s="8">
        <v>-53.3</v>
      </c>
      <c r="BK57" s="10">
        <v>-4.2000000000000003E-2</v>
      </c>
      <c r="BL57" s="11"/>
      <c r="BM57" s="11"/>
      <c r="BN57" s="8">
        <v>-52.2</v>
      </c>
      <c r="BO57" s="11"/>
      <c r="BP57" s="11"/>
      <c r="BQ57" s="9">
        <v>-1.87</v>
      </c>
      <c r="BR57" s="9">
        <v>-1.87</v>
      </c>
      <c r="BS57" s="9">
        <v>-1.17</v>
      </c>
      <c r="BT57" s="9">
        <v>-1.87</v>
      </c>
      <c r="BU57" s="9">
        <v>-1.87</v>
      </c>
      <c r="BV57" s="11"/>
      <c r="BW57" s="9">
        <v>9.89</v>
      </c>
      <c r="BX57" s="9">
        <v>4.8099999999999996</v>
      </c>
      <c r="BY57" s="11"/>
      <c r="BZ57" s="8">
        <v>38.4</v>
      </c>
      <c r="CA57" s="8">
        <v>17.399999999999999</v>
      </c>
      <c r="CB57" s="11"/>
      <c r="CC57" s="9">
        <v>7.26</v>
      </c>
      <c r="CD57" s="11"/>
      <c r="CE57" s="9">
        <v>1.9</v>
      </c>
      <c r="CF57" s="11"/>
      <c r="CG57" s="11"/>
      <c r="CH57" s="11"/>
      <c r="CI57" s="11"/>
      <c r="CJ57" s="8">
        <v>110.7</v>
      </c>
      <c r="CK57" s="9">
        <v>5.35</v>
      </c>
      <c r="CL57" s="9">
        <v>4.59</v>
      </c>
      <c r="CM57" s="9">
        <v>4.46</v>
      </c>
      <c r="CN57" s="9">
        <v>4.33</v>
      </c>
      <c r="CO57" s="9">
        <v>4.2699999999999996</v>
      </c>
      <c r="CP57" s="9">
        <v>4.25</v>
      </c>
      <c r="CQ57" s="9">
        <v>6.37</v>
      </c>
      <c r="CR57" s="11"/>
      <c r="CS57" s="11"/>
      <c r="CT57" s="11"/>
      <c r="CU57" s="10">
        <v>0.63700000000000001</v>
      </c>
      <c r="CV57" s="9">
        <v>-1.29</v>
      </c>
      <c r="CW57" s="11"/>
      <c r="CX57" s="10">
        <v>0.86099999999999999</v>
      </c>
      <c r="CY57" s="11"/>
      <c r="CZ57" s="11"/>
      <c r="DA57" s="9">
        <v>3.12</v>
      </c>
      <c r="DB57" s="9">
        <v>-3.05</v>
      </c>
      <c r="DC57" s="9">
        <v>-3.63</v>
      </c>
      <c r="DD57" s="11"/>
      <c r="DE57" s="8">
        <v>293</v>
      </c>
      <c r="DF57" s="8">
        <v>86.2</v>
      </c>
      <c r="DG57" s="9">
        <v>47.97</v>
      </c>
      <c r="DH57" s="9">
        <v>2.41</v>
      </c>
      <c r="DI57" s="3" t="s">
        <v>212</v>
      </c>
      <c r="DJ57" s="8">
        <v>61.1</v>
      </c>
      <c r="DK57" s="8">
        <v>-45.5</v>
      </c>
      <c r="DL57" s="8">
        <v>-52.2</v>
      </c>
      <c r="DM57" s="8">
        <v>107.8</v>
      </c>
      <c r="DN57" s="8">
        <v>-55.2</v>
      </c>
      <c r="DO57" s="9">
        <v>28.57</v>
      </c>
      <c r="DP57" s="4" t="s">
        <v>535</v>
      </c>
      <c r="DQ57" s="8">
        <v>76.400000000000006</v>
      </c>
      <c r="DR57" s="3" t="s">
        <v>258</v>
      </c>
      <c r="DS57" s="11"/>
      <c r="DT57" s="9">
        <v>54.28</v>
      </c>
      <c r="DU57" s="8">
        <v>18.3</v>
      </c>
      <c r="DV57" s="8">
        <v>33.6</v>
      </c>
      <c r="DW57" s="9">
        <v>1.5</v>
      </c>
      <c r="DX57" s="11"/>
      <c r="DY57" s="8">
        <v>124.3</v>
      </c>
      <c r="DZ57" s="11"/>
      <c r="EA57" s="11"/>
      <c r="EB57" s="8">
        <v>131.69999999999999</v>
      </c>
      <c r="EC57" s="9">
        <v>8.6199999999999992</v>
      </c>
      <c r="ED57" s="8">
        <v>67.599999999999994</v>
      </c>
      <c r="EE57" s="11"/>
      <c r="EF57" s="11"/>
      <c r="EG57" s="11"/>
      <c r="EH57" s="8">
        <v>17.8</v>
      </c>
      <c r="EI57" s="8">
        <v>293</v>
      </c>
      <c r="EJ57" s="8">
        <v>89.6</v>
      </c>
      <c r="EK57" s="8">
        <v>133.30000000000001</v>
      </c>
      <c r="EL57" s="9">
        <v>7.01</v>
      </c>
      <c r="EM57" s="9">
        <v>5.05</v>
      </c>
      <c r="EN57" s="9">
        <v>2.21</v>
      </c>
      <c r="EO57" s="9">
        <v>2.41</v>
      </c>
      <c r="EP57" s="9">
        <v>2.79</v>
      </c>
      <c r="EQ57" s="9">
        <v>10.82</v>
      </c>
      <c r="ER57" s="11">
        <v>3</v>
      </c>
      <c r="ES57" s="8">
        <v>61.1</v>
      </c>
      <c r="ET57" s="12" t="s">
        <v>536</v>
      </c>
      <c r="EU57" s="11"/>
      <c r="EV57" s="11"/>
      <c r="EW57" s="11"/>
      <c r="EX57" s="11"/>
      <c r="EY57" s="11"/>
      <c r="EZ57" s="11"/>
      <c r="FA57" s="11"/>
      <c r="FB57" s="8">
        <v>-15.8</v>
      </c>
      <c r="FC57" s="8">
        <v>-21.9</v>
      </c>
      <c r="FD57" s="8">
        <v>-41.8</v>
      </c>
      <c r="FE57" s="11"/>
      <c r="FF57" s="11"/>
      <c r="FG57" s="11"/>
      <c r="FH57" s="11"/>
      <c r="FI57" s="11"/>
      <c r="FJ57" s="11"/>
      <c r="FK57" s="11"/>
      <c r="FL57" s="8">
        <v>-17</v>
      </c>
      <c r="FM57" s="8">
        <v>-22.4</v>
      </c>
      <c r="FN57" s="8">
        <v>-42.9</v>
      </c>
      <c r="FO57" s="3"/>
      <c r="FP57" s="3"/>
      <c r="FQ57" s="8">
        <v>61.1</v>
      </c>
      <c r="FR57" s="12" t="s">
        <v>537</v>
      </c>
    </row>
    <row r="58" spans="1:174" x14ac:dyDescent="0.15">
      <c r="A58" s="4" t="s">
        <v>538</v>
      </c>
      <c r="B58" s="4" t="s">
        <v>539</v>
      </c>
      <c r="C58" s="3" t="s">
        <v>206</v>
      </c>
      <c r="D58" s="3" t="s">
        <v>207</v>
      </c>
      <c r="E58" s="3" t="s">
        <v>208</v>
      </c>
      <c r="F58" s="8">
        <v>1326.8</v>
      </c>
      <c r="G58" s="9">
        <v>24.34</v>
      </c>
      <c r="H58" s="10">
        <v>2E-3</v>
      </c>
      <c r="I58" s="10">
        <v>2E-3</v>
      </c>
      <c r="J58" s="10">
        <v>0.10100000000000001</v>
      </c>
      <c r="K58" s="10">
        <v>0.32200000000000001</v>
      </c>
      <c r="L58" s="10">
        <v>0.36</v>
      </c>
      <c r="M58" s="9">
        <v>1.79</v>
      </c>
      <c r="N58" s="8">
        <v>115.9</v>
      </c>
      <c r="O58" s="9">
        <v>1.83</v>
      </c>
      <c r="P58" s="11"/>
      <c r="Q58" s="11"/>
      <c r="R58" s="11"/>
      <c r="S58" s="10">
        <v>-0.54700000000000004</v>
      </c>
      <c r="T58" s="11"/>
      <c r="U58" s="11"/>
      <c r="V58" s="11"/>
      <c r="W58" s="11"/>
      <c r="X58" s="11"/>
      <c r="Y58" s="11"/>
      <c r="Z58" s="11"/>
      <c r="AA58" s="11"/>
      <c r="AB58" s="11"/>
      <c r="AC58" s="11"/>
      <c r="AD58" s="11"/>
      <c r="AE58" s="8">
        <v>27.2</v>
      </c>
      <c r="AF58" s="11"/>
      <c r="AG58" s="11"/>
      <c r="AH58" s="9">
        <v>15.38</v>
      </c>
      <c r="AI58" s="9">
        <v>2.83</v>
      </c>
      <c r="AJ58" s="10">
        <v>0.64200000000000002</v>
      </c>
      <c r="AK58" s="3" t="s">
        <v>209</v>
      </c>
      <c r="AL58" s="12" t="s">
        <v>540</v>
      </c>
      <c r="AM58" s="3" t="s">
        <v>211</v>
      </c>
      <c r="AN58" s="11"/>
      <c r="AO58" s="8">
        <v>1284</v>
      </c>
      <c r="AP58" s="9">
        <v>1.37</v>
      </c>
      <c r="AQ58" s="8">
        <v>-43</v>
      </c>
      <c r="AR58" s="8">
        <v>-43.5</v>
      </c>
      <c r="AS58" s="8">
        <v>-31.8</v>
      </c>
      <c r="AT58" s="8">
        <v>42.8</v>
      </c>
      <c r="AU58" s="10">
        <v>0.53100000000000003</v>
      </c>
      <c r="AV58" s="8">
        <v>45.2</v>
      </c>
      <c r="AW58" s="14">
        <v>0</v>
      </c>
      <c r="AX58" s="8">
        <v>33.799999999999997</v>
      </c>
      <c r="AY58" s="10">
        <v>0.193</v>
      </c>
      <c r="AZ58" s="11"/>
      <c r="BA58" s="8">
        <v>12.2</v>
      </c>
      <c r="BB58" s="11"/>
      <c r="BC58" s="8">
        <v>32.700000000000003</v>
      </c>
      <c r="BD58" s="8">
        <v>27.3</v>
      </c>
      <c r="BE58" s="8">
        <v>23.9</v>
      </c>
      <c r="BF58" s="8">
        <v>30.3</v>
      </c>
      <c r="BG58" s="8">
        <v>42.9</v>
      </c>
      <c r="BH58" s="8">
        <v>75.099999999999994</v>
      </c>
      <c r="BI58" s="11"/>
      <c r="BJ58" s="8">
        <v>-43.5</v>
      </c>
      <c r="BK58" s="11"/>
      <c r="BL58" s="11"/>
      <c r="BM58" s="11"/>
      <c r="BN58" s="8">
        <v>-31.8</v>
      </c>
      <c r="BO58" s="11"/>
      <c r="BP58" s="11"/>
      <c r="BQ58" s="10">
        <v>-0.314</v>
      </c>
      <c r="BR58" s="10">
        <v>-0.314</v>
      </c>
      <c r="BS58" s="10">
        <v>-0.19600000000000001</v>
      </c>
      <c r="BT58" s="10">
        <v>-0.314</v>
      </c>
      <c r="BU58" s="10">
        <v>-0.314</v>
      </c>
      <c r="BV58" s="11"/>
      <c r="BW58" s="10">
        <v>0.14499999999999999</v>
      </c>
      <c r="BX58" s="11"/>
      <c r="BY58" s="11"/>
      <c r="BZ58" s="9">
        <v>3.15</v>
      </c>
      <c r="CA58" s="9">
        <v>2.62</v>
      </c>
      <c r="CB58" s="11"/>
      <c r="CC58" s="9">
        <v>2</v>
      </c>
      <c r="CD58" s="11"/>
      <c r="CE58" s="10">
        <v>0.28000000000000003</v>
      </c>
      <c r="CF58" s="11"/>
      <c r="CG58" s="11"/>
      <c r="CH58" s="11"/>
      <c r="CI58" s="11"/>
      <c r="CJ58" s="8">
        <v>71.599999999999994</v>
      </c>
      <c r="CK58" s="11"/>
      <c r="CL58" s="11"/>
      <c r="CM58" s="10">
        <v>0.42399999999999999</v>
      </c>
      <c r="CN58" s="10">
        <v>0.501</v>
      </c>
      <c r="CO58" s="10">
        <v>0.997</v>
      </c>
      <c r="CP58" s="9">
        <v>1.24</v>
      </c>
      <c r="CQ58" s="9">
        <v>-3.84</v>
      </c>
      <c r="CR58" s="11"/>
      <c r="CS58" s="11"/>
      <c r="CT58" s="10">
        <v>-0.54400000000000004</v>
      </c>
      <c r="CU58" s="8">
        <v>12</v>
      </c>
      <c r="CV58" s="11"/>
      <c r="CW58" s="11"/>
      <c r="CX58" s="11"/>
      <c r="CY58" s="11"/>
      <c r="CZ58" s="11"/>
      <c r="DA58" s="9">
        <v>1.58</v>
      </c>
      <c r="DB58" s="11"/>
      <c r="DC58" s="11"/>
      <c r="DD58" s="11"/>
      <c r="DE58" s="8">
        <v>27</v>
      </c>
      <c r="DF58" s="8">
        <v>33.799999999999997</v>
      </c>
      <c r="DG58" s="9">
        <v>11.45</v>
      </c>
      <c r="DH58" s="9">
        <v>1.2</v>
      </c>
      <c r="DI58" s="3" t="s">
        <v>212</v>
      </c>
      <c r="DJ58" s="9">
        <v>1.37</v>
      </c>
      <c r="DK58" s="8">
        <v>-43</v>
      </c>
      <c r="DL58" s="8">
        <v>-31.8</v>
      </c>
      <c r="DM58" s="10">
        <v>0.53300000000000003</v>
      </c>
      <c r="DN58" s="8">
        <v>-61.2</v>
      </c>
      <c r="DO58" s="9">
        <v>6.67</v>
      </c>
      <c r="DP58" s="4" t="s">
        <v>541</v>
      </c>
      <c r="DQ58" s="8">
        <v>-46</v>
      </c>
      <c r="DR58" s="3" t="s">
        <v>214</v>
      </c>
      <c r="DS58" s="11"/>
      <c r="DT58" s="9">
        <v>14.4</v>
      </c>
      <c r="DU58" s="9">
        <v>2.31</v>
      </c>
      <c r="DV58" s="8">
        <v>-31.3</v>
      </c>
      <c r="DW58" s="14">
        <v>0</v>
      </c>
      <c r="DX58" s="11"/>
      <c r="DY58" s="8">
        <v>68.2</v>
      </c>
      <c r="DZ58" s="11"/>
      <c r="EA58" s="11"/>
      <c r="EB58" s="8">
        <v>49.4</v>
      </c>
      <c r="EC58" s="8">
        <v>66.2</v>
      </c>
      <c r="ED58" s="8">
        <v>66.400000000000006</v>
      </c>
      <c r="EE58" s="11"/>
      <c r="EF58" s="11"/>
      <c r="EG58" s="11"/>
      <c r="EH58" s="9">
        <v>4.3499999999999996</v>
      </c>
      <c r="EI58" s="8">
        <v>27</v>
      </c>
      <c r="EJ58" s="8">
        <v>44.1</v>
      </c>
      <c r="EK58" s="8">
        <v>70.3</v>
      </c>
      <c r="EL58" s="10">
        <v>0.42199999999999999</v>
      </c>
      <c r="EM58" s="9">
        <v>6.36</v>
      </c>
      <c r="EN58" s="9">
        <v>1.01</v>
      </c>
      <c r="EO58" s="9">
        <v>1.2</v>
      </c>
      <c r="EP58" s="9">
        <v>6.51</v>
      </c>
      <c r="EQ58" s="9">
        <v>4.07</v>
      </c>
      <c r="ER58" s="11">
        <v>1</v>
      </c>
      <c r="ES58" s="9">
        <v>1.37</v>
      </c>
      <c r="ET58" s="12" t="s">
        <v>542</v>
      </c>
      <c r="EU58" s="9">
        <v>-5.71</v>
      </c>
      <c r="EV58" s="9">
        <v>-9.36</v>
      </c>
      <c r="EW58" s="8">
        <v>-19.100000000000001</v>
      </c>
      <c r="EX58" s="8">
        <v>-28.6</v>
      </c>
      <c r="EY58" s="8">
        <v>-25.6</v>
      </c>
      <c r="EZ58" s="8">
        <v>-12.1</v>
      </c>
      <c r="FA58" s="8">
        <v>-24.5</v>
      </c>
      <c r="FB58" s="8">
        <v>-71.400000000000006</v>
      </c>
      <c r="FC58" s="8">
        <v>-100.9</v>
      </c>
      <c r="FD58" s="8">
        <v>-55.2</v>
      </c>
      <c r="FE58" s="9">
        <v>-5.69</v>
      </c>
      <c r="FF58" s="9">
        <v>-9.52</v>
      </c>
      <c r="FG58" s="8">
        <v>-17.899999999999999</v>
      </c>
      <c r="FH58" s="8">
        <v>-26.6</v>
      </c>
      <c r="FI58" s="8">
        <v>-25.2</v>
      </c>
      <c r="FJ58" s="9">
        <v>-7.65</v>
      </c>
      <c r="FK58" s="8">
        <v>-32.700000000000003</v>
      </c>
      <c r="FL58" s="8">
        <v>-63.8</v>
      </c>
      <c r="FM58" s="8">
        <v>-96.1</v>
      </c>
      <c r="FN58" s="8">
        <v>-57.1</v>
      </c>
      <c r="FO58" s="3"/>
      <c r="FP58" s="3"/>
      <c r="FQ58" s="9">
        <v>1.37</v>
      </c>
      <c r="FR58" s="12" t="s">
        <v>543</v>
      </c>
    </row>
    <row r="59" spans="1:174" x14ac:dyDescent="0.15">
      <c r="A59" s="4" t="s">
        <v>544</v>
      </c>
      <c r="B59" s="4" t="s">
        <v>545</v>
      </c>
      <c r="C59" s="3" t="s">
        <v>206</v>
      </c>
      <c r="D59" s="3" t="s">
        <v>207</v>
      </c>
      <c r="E59" s="3" t="s">
        <v>208</v>
      </c>
      <c r="F59" s="8">
        <v>1315.7</v>
      </c>
      <c r="G59" s="9">
        <v>58.45</v>
      </c>
      <c r="H59" s="10">
        <v>4.4999999999999998E-2</v>
      </c>
      <c r="I59" s="10">
        <v>4.3999999999999997E-2</v>
      </c>
      <c r="J59" s="10">
        <v>8.8999999999999996E-2</v>
      </c>
      <c r="K59" s="10">
        <v>0.94599999999999995</v>
      </c>
      <c r="L59" s="10">
        <v>0.93</v>
      </c>
      <c r="M59" s="9">
        <v>3.15</v>
      </c>
      <c r="N59" s="8">
        <v>103.6</v>
      </c>
      <c r="O59" s="9">
        <v>1.93</v>
      </c>
      <c r="P59" s="11"/>
      <c r="Q59" s="11"/>
      <c r="R59" s="11"/>
      <c r="S59" s="10">
        <v>-0.88800000000000001</v>
      </c>
      <c r="T59" s="11"/>
      <c r="U59" s="11"/>
      <c r="V59" s="11"/>
      <c r="W59" s="8">
        <v>29.6</v>
      </c>
      <c r="X59" s="11"/>
      <c r="Y59" s="11"/>
      <c r="Z59" s="11"/>
      <c r="AA59" s="8">
        <v>-12.9</v>
      </c>
      <c r="AB59" s="11"/>
      <c r="AC59" s="11"/>
      <c r="AD59" s="11"/>
      <c r="AE59" s="8">
        <v>29.4</v>
      </c>
      <c r="AF59" s="11"/>
      <c r="AG59" s="11"/>
      <c r="AH59" s="11"/>
      <c r="AI59" s="9">
        <v>1.85</v>
      </c>
      <c r="AJ59" s="10">
        <v>0.752</v>
      </c>
      <c r="AK59" s="3" t="s">
        <v>209</v>
      </c>
      <c r="AL59" s="12" t="s">
        <v>546</v>
      </c>
      <c r="AM59" s="3" t="s">
        <v>211</v>
      </c>
      <c r="AN59" s="13">
        <v>1997</v>
      </c>
      <c r="AO59" s="8">
        <v>1229.9000000000001</v>
      </c>
      <c r="AP59" s="8">
        <v>10.8</v>
      </c>
      <c r="AQ59" s="8">
        <v>-105.9</v>
      </c>
      <c r="AR59" s="8">
        <v>-106.2</v>
      </c>
      <c r="AS59" s="8">
        <v>-111.5</v>
      </c>
      <c r="AT59" s="8">
        <v>74.3</v>
      </c>
      <c r="AU59" s="9">
        <v>1.53</v>
      </c>
      <c r="AV59" s="8">
        <v>103.6</v>
      </c>
      <c r="AW59" s="14">
        <v>0</v>
      </c>
      <c r="AX59" s="8">
        <v>73.5</v>
      </c>
      <c r="AY59" s="9">
        <v>1.49</v>
      </c>
      <c r="AZ59" s="11"/>
      <c r="BA59" s="8">
        <v>70.099999999999994</v>
      </c>
      <c r="BB59" s="11"/>
      <c r="BC59" s="8">
        <v>51.5</v>
      </c>
      <c r="BD59" s="8">
        <v>56.1</v>
      </c>
      <c r="BE59" s="8">
        <v>47.8</v>
      </c>
      <c r="BF59" s="8">
        <v>44.7</v>
      </c>
      <c r="BG59" s="8">
        <v>34.700000000000003</v>
      </c>
      <c r="BH59" s="8">
        <v>29.2</v>
      </c>
      <c r="BI59" s="11"/>
      <c r="BJ59" s="8">
        <v>-106.2</v>
      </c>
      <c r="BK59" s="11"/>
      <c r="BL59" s="10">
        <v>0.28999999999999998</v>
      </c>
      <c r="BM59" s="11"/>
      <c r="BN59" s="8">
        <v>-110.8</v>
      </c>
      <c r="BO59" s="10">
        <v>0.7</v>
      </c>
      <c r="BP59" s="11"/>
      <c r="BQ59" s="9">
        <v>-1.23</v>
      </c>
      <c r="BR59" s="9">
        <v>-1.23</v>
      </c>
      <c r="BS59" s="10">
        <v>-0.72699999999999998</v>
      </c>
      <c r="BT59" s="9">
        <v>-1.23</v>
      </c>
      <c r="BU59" s="9">
        <v>-1.23</v>
      </c>
      <c r="BV59" s="11"/>
      <c r="BW59" s="10">
        <v>0.83399999999999996</v>
      </c>
      <c r="BX59" s="9">
        <v>7.83</v>
      </c>
      <c r="BY59" s="9">
        <v>4.09</v>
      </c>
      <c r="BZ59" s="9">
        <v>2.72</v>
      </c>
      <c r="CA59" s="9">
        <v>1.18</v>
      </c>
      <c r="CB59" s="9">
        <v>3.21</v>
      </c>
      <c r="CC59" s="8">
        <v>24.1</v>
      </c>
      <c r="CD59" s="11"/>
      <c r="CE59" s="11"/>
      <c r="CF59" s="11"/>
      <c r="CG59" s="11"/>
      <c r="CH59" s="11"/>
      <c r="CI59" s="11"/>
      <c r="CJ59" s="8">
        <v>54.6</v>
      </c>
      <c r="CK59" s="11"/>
      <c r="CL59" s="11"/>
      <c r="CM59" s="11"/>
      <c r="CN59" s="10">
        <v>0.42699999999999999</v>
      </c>
      <c r="CO59" s="10">
        <v>0.42699999999999999</v>
      </c>
      <c r="CP59" s="9">
        <v>1.52</v>
      </c>
      <c r="CQ59" s="9">
        <v>-2.41</v>
      </c>
      <c r="CR59" s="11"/>
      <c r="CS59" s="11"/>
      <c r="CT59" s="11"/>
      <c r="CU59" s="8">
        <v>120.1</v>
      </c>
      <c r="CV59" s="11"/>
      <c r="CW59" s="11"/>
      <c r="CX59" s="8">
        <v>-11.5</v>
      </c>
      <c r="CY59" s="11"/>
      <c r="CZ59" s="11"/>
      <c r="DA59" s="8">
        <v>10.1</v>
      </c>
      <c r="DB59" s="9">
        <v>-7.77</v>
      </c>
      <c r="DC59" s="10">
        <v>-0.83399999999999996</v>
      </c>
      <c r="DD59" s="11"/>
      <c r="DE59" s="8">
        <v>155</v>
      </c>
      <c r="DF59" s="8">
        <v>73.5</v>
      </c>
      <c r="DG59" s="9">
        <v>12.7</v>
      </c>
      <c r="DH59" s="9">
        <v>1.5</v>
      </c>
      <c r="DI59" s="3" t="s">
        <v>212</v>
      </c>
      <c r="DJ59" s="8">
        <v>10.8</v>
      </c>
      <c r="DK59" s="8">
        <v>-105.9</v>
      </c>
      <c r="DL59" s="8">
        <v>-111.5</v>
      </c>
      <c r="DM59" s="8">
        <v>47.3</v>
      </c>
      <c r="DN59" s="8">
        <v>-91.9</v>
      </c>
      <c r="DO59" s="9">
        <v>25</v>
      </c>
      <c r="DP59" s="4" t="s">
        <v>547</v>
      </c>
      <c r="DQ59" s="8">
        <v>274.10000000000002</v>
      </c>
      <c r="DR59" s="3" t="s">
        <v>336</v>
      </c>
      <c r="DS59" s="11"/>
      <c r="DT59" s="9">
        <v>18.48</v>
      </c>
      <c r="DU59" s="8">
        <v>10.9</v>
      </c>
      <c r="DV59" s="8">
        <v>10.3</v>
      </c>
      <c r="DW59" s="14">
        <v>0</v>
      </c>
      <c r="DX59" s="11"/>
      <c r="DY59" s="8">
        <v>55.7</v>
      </c>
      <c r="DZ59" s="9">
        <v>3.21</v>
      </c>
      <c r="EA59" s="11"/>
      <c r="EB59" s="8">
        <v>45.4</v>
      </c>
      <c r="EC59" s="8">
        <v>16.899999999999999</v>
      </c>
      <c r="ED59" s="8">
        <v>80.5</v>
      </c>
      <c r="EE59" s="11"/>
      <c r="EF59" s="11"/>
      <c r="EG59" s="11"/>
      <c r="EH59" s="9">
        <v>2.85</v>
      </c>
      <c r="EI59" s="8">
        <v>155</v>
      </c>
      <c r="EJ59" s="8">
        <v>98.6</v>
      </c>
      <c r="EK59" s="8">
        <v>56.9</v>
      </c>
      <c r="EL59" s="8">
        <v>14</v>
      </c>
      <c r="EM59" s="9">
        <v>1.32</v>
      </c>
      <c r="EN59" s="11"/>
      <c r="EO59" s="9">
        <v>1.5</v>
      </c>
      <c r="EP59" s="9">
        <v>5.13</v>
      </c>
      <c r="EQ59" s="9">
        <v>9.32</v>
      </c>
      <c r="ER59" s="11">
        <v>1</v>
      </c>
      <c r="ES59" s="8">
        <v>10.8</v>
      </c>
      <c r="ET59" s="12" t="s">
        <v>548</v>
      </c>
      <c r="EU59" s="8">
        <v>-14.9</v>
      </c>
      <c r="EV59" s="8">
        <v>-29.2</v>
      </c>
      <c r="EW59" s="8">
        <v>-79.099999999999994</v>
      </c>
      <c r="EX59" s="8">
        <v>-94.6</v>
      </c>
      <c r="EY59" s="8">
        <v>-37.6</v>
      </c>
      <c r="EZ59" s="9">
        <v>9.19</v>
      </c>
      <c r="FA59" s="8">
        <v>-21.2</v>
      </c>
      <c r="FB59" s="8">
        <v>-28.7</v>
      </c>
      <c r="FC59" s="8">
        <v>-27.1</v>
      </c>
      <c r="FD59" s="8">
        <v>-46.1</v>
      </c>
      <c r="FE59" s="8">
        <v>-32.9</v>
      </c>
      <c r="FF59" s="8">
        <v>-26.9</v>
      </c>
      <c r="FG59" s="8">
        <v>-73.8</v>
      </c>
      <c r="FH59" s="8">
        <v>-90.1</v>
      </c>
      <c r="FI59" s="8">
        <v>-52.9</v>
      </c>
      <c r="FJ59" s="8">
        <v>10.5</v>
      </c>
      <c r="FK59" s="8">
        <v>-20.3</v>
      </c>
      <c r="FL59" s="8">
        <v>-28.1</v>
      </c>
      <c r="FM59" s="8">
        <v>-22.7</v>
      </c>
      <c r="FN59" s="8">
        <v>-46.7</v>
      </c>
      <c r="FO59" s="3"/>
      <c r="FP59" s="3"/>
      <c r="FQ59" s="8">
        <v>10.8</v>
      </c>
      <c r="FR59" s="12" t="s">
        <v>549</v>
      </c>
    </row>
    <row r="60" spans="1:174" x14ac:dyDescent="0.15">
      <c r="A60" s="4" t="s">
        <v>550</v>
      </c>
      <c r="B60" s="4" t="s">
        <v>551</v>
      </c>
      <c r="C60" s="3" t="s">
        <v>206</v>
      </c>
      <c r="D60" s="3" t="s">
        <v>207</v>
      </c>
      <c r="E60" s="3" t="s">
        <v>208</v>
      </c>
      <c r="F60" s="8">
        <v>1308.5</v>
      </c>
      <c r="G60" s="9">
        <v>34.090000000000003</v>
      </c>
      <c r="H60" s="11"/>
      <c r="I60" s="11"/>
      <c r="J60" s="11"/>
      <c r="K60" s="11"/>
      <c r="L60" s="11"/>
      <c r="M60" s="11"/>
      <c r="N60" s="8">
        <v>25.8</v>
      </c>
      <c r="O60" s="10">
        <v>0.123</v>
      </c>
      <c r="P60" s="11"/>
      <c r="Q60" s="11"/>
      <c r="R60" s="11"/>
      <c r="S60" s="9">
        <v>-2.2799999999999998</v>
      </c>
      <c r="T60" s="11"/>
      <c r="U60" s="11"/>
      <c r="V60" s="11"/>
      <c r="W60" s="11"/>
      <c r="X60" s="11"/>
      <c r="Y60" s="11"/>
      <c r="Z60" s="11"/>
      <c r="AA60" s="11"/>
      <c r="AB60" s="11"/>
      <c r="AC60" s="11"/>
      <c r="AD60" s="11"/>
      <c r="AE60" s="11"/>
      <c r="AF60" s="11"/>
      <c r="AG60" s="11"/>
      <c r="AH60" s="11"/>
      <c r="AI60" s="9">
        <v>4.71</v>
      </c>
      <c r="AJ60" s="10">
        <v>2.3E-2</v>
      </c>
      <c r="AK60" s="3" t="s">
        <v>209</v>
      </c>
      <c r="AL60" s="12" t="s">
        <v>552</v>
      </c>
      <c r="AM60" s="3" t="s">
        <v>211</v>
      </c>
      <c r="AN60" s="13">
        <v>2010</v>
      </c>
      <c r="AO60" s="8">
        <v>1180.8</v>
      </c>
      <c r="AP60" s="14">
        <v>0</v>
      </c>
      <c r="AQ60" s="8">
        <v>-33.799999999999997</v>
      </c>
      <c r="AR60" s="8">
        <v>-33.799999999999997</v>
      </c>
      <c r="AS60" s="8">
        <v>-33.799999999999997</v>
      </c>
      <c r="AT60" s="8">
        <v>127.8</v>
      </c>
      <c r="AU60" s="10">
        <v>0.16300000000000001</v>
      </c>
      <c r="AV60" s="8">
        <v>129.69999999999999</v>
      </c>
      <c r="AW60" s="14">
        <v>0</v>
      </c>
      <c r="AX60" s="8">
        <v>121.9</v>
      </c>
      <c r="AY60" s="10">
        <v>0.128</v>
      </c>
      <c r="AZ60" s="11"/>
      <c r="BA60" s="9">
        <v>9.7100000000000009</v>
      </c>
      <c r="BB60" s="11"/>
      <c r="BC60" s="8">
        <v>24.1</v>
      </c>
      <c r="BD60" s="8">
        <v>19.7</v>
      </c>
      <c r="BE60" s="8">
        <v>16.5</v>
      </c>
      <c r="BF60" s="8">
        <v>15.9</v>
      </c>
      <c r="BG60" s="8">
        <v>14.4</v>
      </c>
      <c r="BH60" s="9">
        <v>7.23</v>
      </c>
      <c r="BI60" s="11"/>
      <c r="BJ60" s="8">
        <v>-33.799999999999997</v>
      </c>
      <c r="BK60" s="11"/>
      <c r="BL60" s="10">
        <v>8.0000000000000002E-3</v>
      </c>
      <c r="BM60" s="11"/>
      <c r="BN60" s="8">
        <v>-33.799999999999997</v>
      </c>
      <c r="BO60" s="11"/>
      <c r="BP60" s="9">
        <v>2.29</v>
      </c>
      <c r="BQ60" s="9">
        <v>-1.67</v>
      </c>
      <c r="BR60" s="9">
        <v>-1.67</v>
      </c>
      <c r="BS60" s="10">
        <v>-0.97899999999999998</v>
      </c>
      <c r="BT60" s="9">
        <v>-1.67</v>
      </c>
      <c r="BU60" s="9">
        <v>-1.67</v>
      </c>
      <c r="BV60" s="11"/>
      <c r="BW60" s="11"/>
      <c r="BX60" s="11"/>
      <c r="BY60" s="11"/>
      <c r="BZ60" s="10">
        <v>0.309</v>
      </c>
      <c r="CA60" s="10">
        <v>0.14599999999999999</v>
      </c>
      <c r="CB60" s="11"/>
      <c r="CC60" s="9">
        <v>2.4300000000000002</v>
      </c>
      <c r="CD60" s="11"/>
      <c r="CE60" s="11"/>
      <c r="CF60" s="11"/>
      <c r="CG60" s="11"/>
      <c r="CH60" s="11"/>
      <c r="CI60" s="11"/>
      <c r="CJ60" s="11"/>
      <c r="CK60" s="11"/>
      <c r="CL60" s="11"/>
      <c r="CM60" s="11"/>
      <c r="CN60" s="10">
        <v>4.4999999999999998E-2</v>
      </c>
      <c r="CO60" s="10">
        <v>0.3</v>
      </c>
      <c r="CP60" s="10">
        <v>0.31</v>
      </c>
      <c r="CQ60" s="9">
        <v>-4.7300000000000004</v>
      </c>
      <c r="CR60" s="11"/>
      <c r="CS60" s="11"/>
      <c r="CT60" s="11"/>
      <c r="CU60" s="8">
        <v>96.3</v>
      </c>
      <c r="CV60" s="11"/>
      <c r="CW60" s="11"/>
      <c r="CX60" s="11"/>
      <c r="CY60" s="11"/>
      <c r="CZ60" s="11"/>
      <c r="DA60" s="10">
        <v>0.441</v>
      </c>
      <c r="DB60" s="11"/>
      <c r="DC60" s="11"/>
      <c r="DD60" s="11"/>
      <c r="DE60" s="8">
        <v>31</v>
      </c>
      <c r="DF60" s="8">
        <v>121.9</v>
      </c>
      <c r="DG60" s="9">
        <v>50.7</v>
      </c>
      <c r="DH60" s="10">
        <v>0.37</v>
      </c>
      <c r="DI60" s="3" t="s">
        <v>212</v>
      </c>
      <c r="DJ60" s="11"/>
      <c r="DK60" s="8">
        <v>-33.799999999999997</v>
      </c>
      <c r="DL60" s="8">
        <v>-33.799999999999997</v>
      </c>
      <c r="DM60" s="14">
        <v>0</v>
      </c>
      <c r="DN60" s="8">
        <v>-64</v>
      </c>
      <c r="DO60" s="9">
        <v>11.76</v>
      </c>
      <c r="DP60" s="4" t="s">
        <v>553</v>
      </c>
      <c r="DQ60" s="11"/>
      <c r="DR60" s="3" t="s">
        <v>258</v>
      </c>
      <c r="DS60" s="11"/>
      <c r="DT60" s="9">
        <v>55.01</v>
      </c>
      <c r="DU60" s="8">
        <v>24.3</v>
      </c>
      <c r="DV60" s="11"/>
      <c r="DW60" s="14">
        <v>0</v>
      </c>
      <c r="DX60" s="11"/>
      <c r="DY60" s="9">
        <v>8.07</v>
      </c>
      <c r="DZ60" s="11"/>
      <c r="EA60" s="8">
        <v>37.700000000000003</v>
      </c>
      <c r="EB60" s="8">
        <v>-31.5</v>
      </c>
      <c r="EC60" s="8">
        <v>12.7</v>
      </c>
      <c r="ED60" s="8">
        <v>45.1</v>
      </c>
      <c r="EE60" s="11"/>
      <c r="EF60" s="11"/>
      <c r="EG60" s="11"/>
      <c r="EH60" s="9">
        <v>1.1299999999999999</v>
      </c>
      <c r="EI60" s="8">
        <v>31</v>
      </c>
      <c r="EJ60" s="8">
        <v>128.80000000000001</v>
      </c>
      <c r="EK60" s="9">
        <v>8.41</v>
      </c>
      <c r="EL60" s="9">
        <v>1.99</v>
      </c>
      <c r="EM60" s="10">
        <v>0.32700000000000001</v>
      </c>
      <c r="EN60" s="11"/>
      <c r="EO60" s="10">
        <v>0.37</v>
      </c>
      <c r="EP60" s="9">
        <v>2</v>
      </c>
      <c r="EQ60" s="9">
        <v>7.01</v>
      </c>
      <c r="ER60" s="11"/>
      <c r="ES60" s="11"/>
      <c r="ET60" s="12"/>
      <c r="EU60" s="11"/>
      <c r="EV60" s="11"/>
      <c r="EW60" s="11"/>
      <c r="EX60" s="11"/>
      <c r="EY60" s="11"/>
      <c r="EZ60" s="11"/>
      <c r="FA60" s="11"/>
      <c r="FB60" s="11"/>
      <c r="FC60" s="9">
        <v>-9.6300000000000008</v>
      </c>
      <c r="FD60" s="8">
        <v>-18.3</v>
      </c>
      <c r="FE60" s="11"/>
      <c r="FF60" s="11"/>
      <c r="FG60" s="11"/>
      <c r="FH60" s="11"/>
      <c r="FI60" s="11"/>
      <c r="FJ60" s="11"/>
      <c r="FK60" s="11"/>
      <c r="FL60" s="11"/>
      <c r="FM60" s="9">
        <v>-9.6300000000000008</v>
      </c>
      <c r="FN60" s="8">
        <v>-18.3</v>
      </c>
      <c r="FO60" s="3"/>
      <c r="FP60" s="3"/>
      <c r="FQ60" s="11"/>
      <c r="FR60" s="12"/>
    </row>
    <row r="61" spans="1:174" x14ac:dyDescent="0.15">
      <c r="A61" s="4" t="s">
        <v>554</v>
      </c>
      <c r="B61" s="4" t="s">
        <v>555</v>
      </c>
      <c r="C61" s="3" t="s">
        <v>206</v>
      </c>
      <c r="D61" s="3" t="s">
        <v>207</v>
      </c>
      <c r="E61" s="3" t="s">
        <v>208</v>
      </c>
      <c r="F61" s="8">
        <v>1241.5</v>
      </c>
      <c r="G61" s="9">
        <v>56.45</v>
      </c>
      <c r="H61" s="10">
        <v>1E-3</v>
      </c>
      <c r="I61" s="14">
        <v>0</v>
      </c>
      <c r="J61" s="10">
        <v>2.5999999999999999E-2</v>
      </c>
      <c r="K61" s="10">
        <v>0.14899999999999999</v>
      </c>
      <c r="L61" s="10">
        <v>0.11</v>
      </c>
      <c r="M61" s="9">
        <v>1.39</v>
      </c>
      <c r="N61" s="8">
        <v>106.9</v>
      </c>
      <c r="O61" s="9">
        <v>1.89</v>
      </c>
      <c r="P61" s="11"/>
      <c r="Q61" s="11"/>
      <c r="R61" s="11"/>
      <c r="S61" s="10">
        <v>-0.97499999999999998</v>
      </c>
      <c r="T61" s="11"/>
      <c r="U61" s="11"/>
      <c r="V61" s="11"/>
      <c r="W61" s="11"/>
      <c r="X61" s="11"/>
      <c r="Y61" s="11"/>
      <c r="Z61" s="11"/>
      <c r="AA61" s="8">
        <v>116.7</v>
      </c>
      <c r="AB61" s="11"/>
      <c r="AC61" s="11"/>
      <c r="AD61" s="11"/>
      <c r="AE61" s="8">
        <v>44.3</v>
      </c>
      <c r="AF61" s="11"/>
      <c r="AG61" s="11"/>
      <c r="AH61" s="9">
        <v>2.93</v>
      </c>
      <c r="AI61" s="9">
        <v>6.85</v>
      </c>
      <c r="AJ61" s="9">
        <v>1.57</v>
      </c>
      <c r="AK61" s="3" t="s">
        <v>209</v>
      </c>
      <c r="AL61" s="12" t="s">
        <v>556</v>
      </c>
      <c r="AM61" s="3" t="s">
        <v>211</v>
      </c>
      <c r="AN61" s="13">
        <v>1993</v>
      </c>
      <c r="AO61" s="8">
        <v>1237.7</v>
      </c>
      <c r="AP61" s="8">
        <v>102.8</v>
      </c>
      <c r="AQ61" s="8">
        <v>-63</v>
      </c>
      <c r="AR61" s="8">
        <v>-66.3</v>
      </c>
      <c r="AS61" s="8">
        <v>-83.3</v>
      </c>
      <c r="AT61" s="8">
        <v>35.700000000000003</v>
      </c>
      <c r="AU61" s="8">
        <v>14.5</v>
      </c>
      <c r="AV61" s="8">
        <v>158.69999999999999</v>
      </c>
      <c r="AW61" s="8">
        <v>120.2</v>
      </c>
      <c r="AX61" s="8">
        <v>-102.1</v>
      </c>
      <c r="AY61" s="9">
        <v>6.04</v>
      </c>
      <c r="AZ61" s="11"/>
      <c r="BA61" s="8">
        <v>30.5</v>
      </c>
      <c r="BB61" s="11"/>
      <c r="BC61" s="8">
        <v>138.80000000000001</v>
      </c>
      <c r="BD61" s="8">
        <v>138.1</v>
      </c>
      <c r="BE61" s="8">
        <v>132.1</v>
      </c>
      <c r="BF61" s="8">
        <v>140.80000000000001</v>
      </c>
      <c r="BG61" s="8">
        <v>147.5</v>
      </c>
      <c r="BH61" s="8">
        <v>152</v>
      </c>
      <c r="BI61" s="11"/>
      <c r="BJ61" s="8">
        <v>-66.3</v>
      </c>
      <c r="BK61" s="8">
        <v>-18.2</v>
      </c>
      <c r="BL61" s="10">
        <v>0.114</v>
      </c>
      <c r="BM61" s="11"/>
      <c r="BN61" s="8">
        <v>-83.6</v>
      </c>
      <c r="BO61" s="11"/>
      <c r="BP61" s="11"/>
      <c r="BQ61" s="10">
        <v>-0.79800000000000004</v>
      </c>
      <c r="BR61" s="10">
        <v>-0.79800000000000004</v>
      </c>
      <c r="BS61" s="10">
        <v>-0.498</v>
      </c>
      <c r="BT61" s="10">
        <v>-0.79800000000000004</v>
      </c>
      <c r="BU61" s="10">
        <v>-0.79800000000000004</v>
      </c>
      <c r="BV61" s="11"/>
      <c r="BW61" s="9">
        <v>3.31</v>
      </c>
      <c r="BX61" s="11"/>
      <c r="BY61" s="10">
        <v>0.10100000000000001</v>
      </c>
      <c r="BZ61" s="8">
        <v>38.6</v>
      </c>
      <c r="CA61" s="8">
        <v>24.1</v>
      </c>
      <c r="CB61" s="9">
        <v>3.61</v>
      </c>
      <c r="CC61" s="9">
        <v>2.5099999999999998</v>
      </c>
      <c r="CD61" s="11"/>
      <c r="CE61" s="9">
        <v>1.77</v>
      </c>
      <c r="CF61" s="8">
        <v>106.8</v>
      </c>
      <c r="CG61" s="10">
        <v>6.9000000000000006E-2</v>
      </c>
      <c r="CH61" s="11"/>
      <c r="CI61" s="11"/>
      <c r="CJ61" s="8">
        <v>115</v>
      </c>
      <c r="CK61" s="11"/>
      <c r="CL61" s="9">
        <v>2.81</v>
      </c>
      <c r="CM61" s="9">
        <v>5.59</v>
      </c>
      <c r="CN61" s="9">
        <v>5.47</v>
      </c>
      <c r="CO61" s="9">
        <v>5.35</v>
      </c>
      <c r="CP61" s="9">
        <v>5.21</v>
      </c>
      <c r="CQ61" s="8">
        <v>-51.7</v>
      </c>
      <c r="CR61" s="10">
        <v>-7.0000000000000001E-3</v>
      </c>
      <c r="CS61" s="11"/>
      <c r="CT61" s="11"/>
      <c r="CU61" s="8">
        <v>10.4</v>
      </c>
      <c r="CV61" s="11"/>
      <c r="CW61" s="9">
        <v>1.04</v>
      </c>
      <c r="CX61" s="10">
        <v>2.4E-2</v>
      </c>
      <c r="CY61" s="11"/>
      <c r="CZ61" s="11"/>
      <c r="DA61" s="10">
        <v>-0.64600000000000002</v>
      </c>
      <c r="DB61" s="11"/>
      <c r="DC61" s="9">
        <v>2.59</v>
      </c>
      <c r="DD61" s="8">
        <v>15.3</v>
      </c>
      <c r="DE61" s="8">
        <v>306</v>
      </c>
      <c r="DF61" s="8">
        <v>-102.1</v>
      </c>
      <c r="DG61" s="9">
        <v>11.61</v>
      </c>
      <c r="DH61" s="9">
        <v>5.9</v>
      </c>
      <c r="DI61" s="3" t="s">
        <v>212</v>
      </c>
      <c r="DJ61" s="8">
        <v>102.8</v>
      </c>
      <c r="DK61" s="8">
        <v>-63</v>
      </c>
      <c r="DL61" s="8">
        <v>-83.3</v>
      </c>
      <c r="DM61" s="8">
        <v>92.8</v>
      </c>
      <c r="DN61" s="8">
        <v>-108.7</v>
      </c>
      <c r="DO61" s="9">
        <v>11.76</v>
      </c>
      <c r="DP61" s="4" t="s">
        <v>557</v>
      </c>
      <c r="DQ61" s="8">
        <v>35.1</v>
      </c>
      <c r="DR61" s="3" t="s">
        <v>336</v>
      </c>
      <c r="DS61" s="11"/>
      <c r="DT61" s="9">
        <v>12.5</v>
      </c>
      <c r="DU61" s="9">
        <v>4.13</v>
      </c>
      <c r="DV61" s="8">
        <v>-35.700000000000003</v>
      </c>
      <c r="DW61" s="8">
        <v>111.7</v>
      </c>
      <c r="DX61" s="10">
        <v>0.33700000000000002</v>
      </c>
      <c r="DY61" s="8">
        <v>65.099999999999994</v>
      </c>
      <c r="DZ61" s="9">
        <v>3.61</v>
      </c>
      <c r="EA61" s="11"/>
      <c r="EB61" s="8">
        <v>-43.5</v>
      </c>
      <c r="EC61" s="8">
        <v>11.6</v>
      </c>
      <c r="ED61" s="8">
        <v>90.2</v>
      </c>
      <c r="EE61" s="11"/>
      <c r="EF61" s="8">
        <v>132.1</v>
      </c>
      <c r="EG61" s="8">
        <v>38.700000000000003</v>
      </c>
      <c r="EH61" s="8">
        <v>26.7</v>
      </c>
      <c r="EI61" s="8">
        <v>306</v>
      </c>
      <c r="EJ61" s="8">
        <v>132.1</v>
      </c>
      <c r="EK61" s="8">
        <v>166.6</v>
      </c>
      <c r="EL61" s="9">
        <v>1.89</v>
      </c>
      <c r="EM61" s="8">
        <v>36.200000000000003</v>
      </c>
      <c r="EN61" s="8">
        <v>11.4</v>
      </c>
      <c r="EO61" s="9">
        <v>5.9</v>
      </c>
      <c r="EP61" s="8">
        <v>19.600000000000001</v>
      </c>
      <c r="EQ61" s="9">
        <v>4.47</v>
      </c>
      <c r="ER61" s="11">
        <v>1</v>
      </c>
      <c r="ES61" s="8">
        <v>102.8</v>
      </c>
      <c r="ET61" s="12" t="s">
        <v>558</v>
      </c>
      <c r="EU61" s="11"/>
      <c r="EV61" s="11"/>
      <c r="EW61" s="11"/>
      <c r="EX61" s="11"/>
      <c r="EY61" s="8">
        <v>-43</v>
      </c>
      <c r="EZ61" s="8">
        <v>-47.7</v>
      </c>
      <c r="FA61" s="8">
        <v>-49.4</v>
      </c>
      <c r="FB61" s="8">
        <v>-80.900000000000006</v>
      </c>
      <c r="FC61" s="8">
        <v>-92.7</v>
      </c>
      <c r="FD61" s="8">
        <v>-119.7</v>
      </c>
      <c r="FE61" s="11"/>
      <c r="FF61" s="11"/>
      <c r="FG61" s="11"/>
      <c r="FH61" s="11"/>
      <c r="FI61" s="8">
        <v>-45.6</v>
      </c>
      <c r="FJ61" s="8">
        <v>-49.1</v>
      </c>
      <c r="FK61" s="8">
        <v>-50.1</v>
      </c>
      <c r="FL61" s="8">
        <v>-79.2</v>
      </c>
      <c r="FM61" s="8">
        <v>-91.3</v>
      </c>
      <c r="FN61" s="8">
        <v>-130.9</v>
      </c>
      <c r="FO61" s="3"/>
      <c r="FP61" s="3"/>
      <c r="FQ61" s="8">
        <v>102.8</v>
      </c>
      <c r="FR61" s="12" t="s">
        <v>559</v>
      </c>
    </row>
    <row r="62" spans="1:174" x14ac:dyDescent="0.15">
      <c r="A62" s="4" t="s">
        <v>560</v>
      </c>
      <c r="B62" s="4" t="s">
        <v>561</v>
      </c>
      <c r="C62" s="3" t="s">
        <v>206</v>
      </c>
      <c r="D62" s="3" t="s">
        <v>207</v>
      </c>
      <c r="E62" s="3" t="s">
        <v>208</v>
      </c>
      <c r="F62" s="8">
        <v>1237.5999999999999</v>
      </c>
      <c r="G62" s="9">
        <v>79.73</v>
      </c>
      <c r="H62" s="10">
        <v>2.5000000000000001E-2</v>
      </c>
      <c r="I62" s="10">
        <v>3.6999999999999998E-2</v>
      </c>
      <c r="J62" s="10">
        <v>1E-3</v>
      </c>
      <c r="K62" s="10">
        <v>0.68200000000000005</v>
      </c>
      <c r="L62" s="10">
        <v>0.94699999999999995</v>
      </c>
      <c r="M62" s="10">
        <v>0.27800000000000002</v>
      </c>
      <c r="N62" s="8">
        <v>25.7</v>
      </c>
      <c r="O62" s="10">
        <v>0.249</v>
      </c>
      <c r="P62" s="11"/>
      <c r="Q62" s="8">
        <v>21</v>
      </c>
      <c r="R62" s="11"/>
      <c r="S62" s="9">
        <v>-4.49</v>
      </c>
      <c r="T62" s="11"/>
      <c r="U62" s="11"/>
      <c r="V62" s="11"/>
      <c r="W62" s="11"/>
      <c r="X62" s="11"/>
      <c r="Y62" s="11"/>
      <c r="Z62" s="11"/>
      <c r="AA62" s="11"/>
      <c r="AB62" s="11"/>
      <c r="AC62" s="11"/>
      <c r="AD62" s="11"/>
      <c r="AE62" s="11"/>
      <c r="AF62" s="11"/>
      <c r="AG62" s="11"/>
      <c r="AH62" s="11"/>
      <c r="AI62" s="9">
        <v>5.94</v>
      </c>
      <c r="AJ62" s="9">
        <v>3.79</v>
      </c>
      <c r="AK62" s="3" t="s">
        <v>209</v>
      </c>
      <c r="AL62" s="12" t="s">
        <v>562</v>
      </c>
      <c r="AM62" s="3" t="s">
        <v>211</v>
      </c>
      <c r="AN62" s="13">
        <v>2004</v>
      </c>
      <c r="AO62" s="8">
        <v>1166</v>
      </c>
      <c r="AP62" s="14">
        <v>0</v>
      </c>
      <c r="AQ62" s="8">
        <v>-78.599999999999994</v>
      </c>
      <c r="AR62" s="8">
        <v>-78.900000000000006</v>
      </c>
      <c r="AS62" s="8">
        <v>-135.6</v>
      </c>
      <c r="AT62" s="8">
        <v>29.2</v>
      </c>
      <c r="AU62" s="9">
        <v>1.85</v>
      </c>
      <c r="AV62" s="8">
        <v>103.4</v>
      </c>
      <c r="AW62" s="8">
        <v>28.1</v>
      </c>
      <c r="AX62" s="8">
        <v>59.4</v>
      </c>
      <c r="AY62" s="9">
        <v>2.06</v>
      </c>
      <c r="AZ62" s="11"/>
      <c r="BA62" s="8">
        <v>31.1</v>
      </c>
      <c r="BB62" s="11"/>
      <c r="BC62" s="8">
        <v>51.4</v>
      </c>
      <c r="BD62" s="8">
        <v>55.3</v>
      </c>
      <c r="BE62" s="8">
        <v>47.2</v>
      </c>
      <c r="BF62" s="8">
        <v>45</v>
      </c>
      <c r="BG62" s="8">
        <v>45.7</v>
      </c>
      <c r="BH62" s="8">
        <v>40.9</v>
      </c>
      <c r="BI62" s="11"/>
      <c r="BJ62" s="8">
        <v>-78.900000000000006</v>
      </c>
      <c r="BK62" s="9">
        <v>-4.16</v>
      </c>
      <c r="BL62" s="10">
        <v>0.26</v>
      </c>
      <c r="BM62" s="11"/>
      <c r="BN62" s="8">
        <v>-135.6</v>
      </c>
      <c r="BO62" s="11"/>
      <c r="BP62" s="11"/>
      <c r="BQ62" s="9">
        <v>-6.04</v>
      </c>
      <c r="BR62" s="9">
        <v>-6.04</v>
      </c>
      <c r="BS62" s="9">
        <v>-2.31</v>
      </c>
      <c r="BT62" s="9">
        <v>-6.04</v>
      </c>
      <c r="BU62" s="9">
        <v>-6.04</v>
      </c>
      <c r="BV62" s="11"/>
      <c r="BW62" s="11"/>
      <c r="BX62" s="11"/>
      <c r="BY62" s="11"/>
      <c r="BZ62" s="9">
        <v>3.16</v>
      </c>
      <c r="CA62" s="9">
        <v>1.32</v>
      </c>
      <c r="CB62" s="11"/>
      <c r="CC62" s="9">
        <v>4.6900000000000004</v>
      </c>
      <c r="CD62" s="11"/>
      <c r="CE62" s="10">
        <v>0.63700000000000001</v>
      </c>
      <c r="CF62" s="8">
        <v>22.7</v>
      </c>
      <c r="CG62" s="11"/>
      <c r="CH62" s="11"/>
      <c r="CI62" s="11"/>
      <c r="CJ62" s="11"/>
      <c r="CK62" s="11"/>
      <c r="CL62" s="11"/>
      <c r="CM62" s="11"/>
      <c r="CN62" s="10">
        <v>0.629</v>
      </c>
      <c r="CO62" s="9">
        <v>1.06</v>
      </c>
      <c r="CP62" s="10">
        <v>0.96199999999999997</v>
      </c>
      <c r="CQ62" s="9">
        <v>-7.81</v>
      </c>
      <c r="CR62" s="11"/>
      <c r="CS62" s="11"/>
      <c r="CT62" s="11"/>
      <c r="CU62" s="9">
        <v>1.4</v>
      </c>
      <c r="CV62" s="9">
        <v>-5.87</v>
      </c>
      <c r="CW62" s="11"/>
      <c r="CX62" s="8">
        <v>-16.2</v>
      </c>
      <c r="CY62" s="11"/>
      <c r="CZ62" s="11"/>
      <c r="DA62" s="9">
        <v>4.5999999999999996</v>
      </c>
      <c r="DB62" s="11"/>
      <c r="DC62" s="11"/>
      <c r="DD62" s="8">
        <v>15.6</v>
      </c>
      <c r="DE62" s="8">
        <v>106</v>
      </c>
      <c r="DF62" s="8">
        <v>59.4</v>
      </c>
      <c r="DG62" s="9">
        <v>48.18</v>
      </c>
      <c r="DH62" s="10">
        <v>0.74099999999999999</v>
      </c>
      <c r="DI62" s="3" t="s">
        <v>212</v>
      </c>
      <c r="DJ62" s="11"/>
      <c r="DK62" s="8">
        <v>-78.599999999999994</v>
      </c>
      <c r="DL62" s="8">
        <v>-135.6</v>
      </c>
      <c r="DM62" s="8">
        <v>14</v>
      </c>
      <c r="DN62" s="8">
        <v>453.4</v>
      </c>
      <c r="DO62" s="9">
        <v>11.76</v>
      </c>
      <c r="DP62" s="4" t="s">
        <v>563</v>
      </c>
      <c r="DQ62" s="11"/>
      <c r="DR62" s="3" t="s">
        <v>222</v>
      </c>
      <c r="DS62" s="11"/>
      <c r="DT62" s="9">
        <v>56</v>
      </c>
      <c r="DU62" s="8">
        <v>29.5</v>
      </c>
      <c r="DV62" s="11"/>
      <c r="DW62" s="8">
        <v>11.5</v>
      </c>
      <c r="DX62" s="11"/>
      <c r="DY62" s="8">
        <v>111.5</v>
      </c>
      <c r="DZ62" s="11"/>
      <c r="EA62" s="11"/>
      <c r="EB62" s="8">
        <v>149.80000000000001</v>
      </c>
      <c r="EC62" s="8">
        <v>19.2</v>
      </c>
      <c r="ED62" s="8">
        <v>86.5</v>
      </c>
      <c r="EE62" s="8">
        <v>181.2</v>
      </c>
      <c r="EF62" s="11"/>
      <c r="EG62" s="8">
        <v>21.2</v>
      </c>
      <c r="EH62" s="10">
        <v>0.246</v>
      </c>
      <c r="EI62" s="8">
        <v>106</v>
      </c>
      <c r="EJ62" s="8">
        <v>101.2</v>
      </c>
      <c r="EK62" s="8">
        <v>173.3</v>
      </c>
      <c r="EL62" s="9">
        <v>3.23</v>
      </c>
      <c r="EM62" s="9">
        <v>6.68</v>
      </c>
      <c r="EN62" s="9">
        <v>2.15</v>
      </c>
      <c r="EO62" s="10">
        <v>0.74099999999999999</v>
      </c>
      <c r="EP62" s="9">
        <v>2.98</v>
      </c>
      <c r="EQ62" s="9">
        <v>23.59</v>
      </c>
      <c r="ER62" s="11">
        <v>3</v>
      </c>
      <c r="ES62" s="11"/>
      <c r="ET62" s="12"/>
      <c r="EU62" s="11"/>
      <c r="EV62" s="11"/>
      <c r="EW62" s="11"/>
      <c r="EX62" s="11"/>
      <c r="EY62" s="11"/>
      <c r="EZ62" s="8">
        <v>-14.8</v>
      </c>
      <c r="FA62" s="8">
        <v>-17.600000000000001</v>
      </c>
      <c r="FB62" s="8">
        <v>-10.8</v>
      </c>
      <c r="FC62" s="8">
        <v>-35.9</v>
      </c>
      <c r="FD62" s="8">
        <v>-50.1</v>
      </c>
      <c r="FE62" s="11"/>
      <c r="FF62" s="11"/>
      <c r="FG62" s="11"/>
      <c r="FH62" s="11"/>
      <c r="FI62" s="11"/>
      <c r="FJ62" s="8">
        <v>-14.8</v>
      </c>
      <c r="FK62" s="8">
        <v>-16</v>
      </c>
      <c r="FL62" s="8">
        <v>-11.2</v>
      </c>
      <c r="FM62" s="8">
        <v>-36.799999999999997</v>
      </c>
      <c r="FN62" s="8">
        <v>-51.9</v>
      </c>
      <c r="FO62" s="3"/>
      <c r="FP62" s="3"/>
      <c r="FQ62" s="11"/>
      <c r="FR62" s="12"/>
    </row>
    <row r="63" spans="1:174" x14ac:dyDescent="0.15">
      <c r="A63" s="4" t="s">
        <v>564</v>
      </c>
      <c r="B63" s="4" t="s">
        <v>565</v>
      </c>
      <c r="C63" s="3" t="s">
        <v>206</v>
      </c>
      <c r="D63" s="3" t="s">
        <v>207</v>
      </c>
      <c r="E63" s="3" t="s">
        <v>208</v>
      </c>
      <c r="F63" s="8">
        <v>1225.8</v>
      </c>
      <c r="G63" s="9">
        <v>70.89</v>
      </c>
      <c r="H63" s="10">
        <v>5.0000000000000001E-3</v>
      </c>
      <c r="I63" s="10">
        <v>2E-3</v>
      </c>
      <c r="J63" s="11"/>
      <c r="K63" s="10">
        <v>-0.33700000000000002</v>
      </c>
      <c r="L63" s="10">
        <v>-0.25</v>
      </c>
      <c r="M63" s="11"/>
      <c r="N63" s="8">
        <v>32.6</v>
      </c>
      <c r="O63" s="10">
        <v>0.27</v>
      </c>
      <c r="P63" s="11"/>
      <c r="Q63" s="11"/>
      <c r="R63" s="11"/>
      <c r="S63" s="9">
        <v>-1.07</v>
      </c>
      <c r="T63" s="11"/>
      <c r="U63" s="11"/>
      <c r="V63" s="11"/>
      <c r="W63" s="11"/>
      <c r="X63" s="11"/>
      <c r="Y63" s="11"/>
      <c r="Z63" s="11"/>
      <c r="AA63" s="11"/>
      <c r="AB63" s="11"/>
      <c r="AC63" s="11"/>
      <c r="AD63" s="11"/>
      <c r="AE63" s="8">
        <v>-43.5</v>
      </c>
      <c r="AF63" s="11"/>
      <c r="AG63" s="11"/>
      <c r="AH63" s="9">
        <v>14.01</v>
      </c>
      <c r="AI63" s="9">
        <v>1.02</v>
      </c>
      <c r="AJ63" s="10">
        <v>8.5000000000000006E-2</v>
      </c>
      <c r="AK63" s="3" t="s">
        <v>209</v>
      </c>
      <c r="AL63" s="12" t="s">
        <v>566</v>
      </c>
      <c r="AM63" s="3" t="s">
        <v>211</v>
      </c>
      <c r="AN63" s="13">
        <v>2003</v>
      </c>
      <c r="AO63" s="8">
        <v>1049.3</v>
      </c>
      <c r="AP63" s="8">
        <v>14.6</v>
      </c>
      <c r="AQ63" s="8">
        <v>-49.3</v>
      </c>
      <c r="AR63" s="8">
        <v>-50.5</v>
      </c>
      <c r="AS63" s="8">
        <v>-51.3</v>
      </c>
      <c r="AT63" s="8">
        <v>176.5</v>
      </c>
      <c r="AU63" s="9">
        <v>3.09</v>
      </c>
      <c r="AV63" s="8">
        <v>186.3</v>
      </c>
      <c r="AW63" s="14">
        <v>0</v>
      </c>
      <c r="AX63" s="8">
        <v>156.30000000000001</v>
      </c>
      <c r="AY63" s="10">
        <v>0.51400000000000001</v>
      </c>
      <c r="AZ63" s="11"/>
      <c r="BA63" s="8">
        <v>14.2</v>
      </c>
      <c r="BB63" s="11"/>
      <c r="BC63" s="8">
        <v>50.9</v>
      </c>
      <c r="BD63" s="8">
        <v>46.5</v>
      </c>
      <c r="BE63" s="8">
        <v>42.8</v>
      </c>
      <c r="BF63" s="8">
        <v>39</v>
      </c>
      <c r="BG63" s="8">
        <v>36.1</v>
      </c>
      <c r="BH63" s="8">
        <v>35.5</v>
      </c>
      <c r="BI63" s="11"/>
      <c r="BJ63" s="8">
        <v>-50.5</v>
      </c>
      <c r="BK63" s="10">
        <v>-0.92200000000000004</v>
      </c>
      <c r="BL63" s="10">
        <v>8.3000000000000004E-2</v>
      </c>
      <c r="BM63" s="11"/>
      <c r="BN63" s="8">
        <v>-51.3</v>
      </c>
      <c r="BO63" s="11"/>
      <c r="BP63" s="11"/>
      <c r="BQ63" s="9">
        <v>-1.63</v>
      </c>
      <c r="BR63" s="9">
        <v>-1.63</v>
      </c>
      <c r="BS63" s="10">
        <v>-0.91700000000000004</v>
      </c>
      <c r="BT63" s="9">
        <v>-1.63</v>
      </c>
      <c r="BU63" s="9">
        <v>-1.63</v>
      </c>
      <c r="BV63" s="11"/>
      <c r="BW63" s="9">
        <v>3.37</v>
      </c>
      <c r="BX63" s="11"/>
      <c r="BY63" s="11"/>
      <c r="BZ63" s="8">
        <v>22.4</v>
      </c>
      <c r="CA63" s="8">
        <v>19.3</v>
      </c>
      <c r="CB63" s="11"/>
      <c r="CC63" s="10">
        <v>0.72399999999999998</v>
      </c>
      <c r="CD63" s="11"/>
      <c r="CE63" s="10">
        <v>0.51900000000000002</v>
      </c>
      <c r="CF63" s="11"/>
      <c r="CG63" s="11"/>
      <c r="CH63" s="11"/>
      <c r="CI63" s="11"/>
      <c r="CJ63" s="8">
        <v>-74.400000000000006</v>
      </c>
      <c r="CK63" s="11"/>
      <c r="CL63" s="11"/>
      <c r="CM63" s="9">
        <v>2.95</v>
      </c>
      <c r="CN63" s="9">
        <v>3.94</v>
      </c>
      <c r="CO63" s="9">
        <v>3.94</v>
      </c>
      <c r="CP63" s="9">
        <v>4.1100000000000003</v>
      </c>
      <c r="CQ63" s="9">
        <v>1.08</v>
      </c>
      <c r="CR63" s="11"/>
      <c r="CS63" s="11"/>
      <c r="CT63" s="11"/>
      <c r="CU63" s="8">
        <v>133.4</v>
      </c>
      <c r="CV63" s="8">
        <v>-16.3</v>
      </c>
      <c r="CW63" s="11"/>
      <c r="CX63" s="11"/>
      <c r="CY63" s="11"/>
      <c r="CZ63" s="11"/>
      <c r="DA63" s="10">
        <v>-0.161</v>
      </c>
      <c r="DB63" s="11"/>
      <c r="DC63" s="10">
        <v>0.249</v>
      </c>
      <c r="DD63" s="11"/>
      <c r="DE63" s="8">
        <v>83</v>
      </c>
      <c r="DF63" s="8">
        <v>156.30000000000001</v>
      </c>
      <c r="DG63" s="9">
        <v>37.549999999999997</v>
      </c>
      <c r="DH63" s="9">
        <v>3.3</v>
      </c>
      <c r="DI63" s="3" t="s">
        <v>212</v>
      </c>
      <c r="DJ63" s="8">
        <v>14.6</v>
      </c>
      <c r="DK63" s="8">
        <v>-49.3</v>
      </c>
      <c r="DL63" s="8">
        <v>-51.3</v>
      </c>
      <c r="DM63" s="8">
        <v>36.200000000000003</v>
      </c>
      <c r="DN63" s="11"/>
      <c r="DO63" s="9">
        <v>23.08</v>
      </c>
      <c r="DP63" s="4" t="s">
        <v>567</v>
      </c>
      <c r="DQ63" s="8">
        <v>67.2</v>
      </c>
      <c r="DR63" s="3" t="s">
        <v>568</v>
      </c>
      <c r="DS63" s="11"/>
      <c r="DT63" s="9">
        <v>48.5</v>
      </c>
      <c r="DU63" s="8">
        <v>23.6</v>
      </c>
      <c r="DV63" s="9">
        <v>-5.96</v>
      </c>
      <c r="DW63" s="8">
        <v>16.899999999999999</v>
      </c>
      <c r="DX63" s="11"/>
      <c r="DY63" s="8">
        <v>113.2</v>
      </c>
      <c r="DZ63" s="11"/>
      <c r="EA63" s="11"/>
      <c r="EB63" s="8">
        <v>57.8</v>
      </c>
      <c r="EC63" s="9">
        <v>6.1</v>
      </c>
      <c r="ED63" s="8">
        <v>63.2</v>
      </c>
      <c r="EE63" s="11"/>
      <c r="EF63" s="11"/>
      <c r="EG63" s="11"/>
      <c r="EH63" s="8">
        <v>19.5</v>
      </c>
      <c r="EI63" s="8">
        <v>83</v>
      </c>
      <c r="EJ63" s="8">
        <v>182.3</v>
      </c>
      <c r="EK63" s="8">
        <v>119</v>
      </c>
      <c r="EL63" s="10">
        <v>0.88500000000000001</v>
      </c>
      <c r="EM63" s="9">
        <v>6.93</v>
      </c>
      <c r="EN63" s="9">
        <v>2.5299999999999998</v>
      </c>
      <c r="EO63" s="9">
        <v>3.3</v>
      </c>
      <c r="EP63" s="9">
        <v>3.21</v>
      </c>
      <c r="EQ63" s="9">
        <v>9.57</v>
      </c>
      <c r="ER63" s="11">
        <v>3</v>
      </c>
      <c r="ES63" s="8">
        <v>14.6</v>
      </c>
      <c r="ET63" s="12" t="s">
        <v>569</v>
      </c>
      <c r="EU63" s="11"/>
      <c r="EV63" s="11"/>
      <c r="EW63" s="11"/>
      <c r="EX63" s="11"/>
      <c r="EY63" s="11"/>
      <c r="EZ63" s="11"/>
      <c r="FA63" s="11"/>
      <c r="FB63" s="8">
        <v>38.6</v>
      </c>
      <c r="FC63" s="8">
        <v>-28.9</v>
      </c>
      <c r="FD63" s="9">
        <v>6.95</v>
      </c>
      <c r="FE63" s="11"/>
      <c r="FF63" s="11"/>
      <c r="FG63" s="11"/>
      <c r="FH63" s="11"/>
      <c r="FI63" s="11"/>
      <c r="FJ63" s="11"/>
      <c r="FK63" s="11"/>
      <c r="FL63" s="8">
        <v>36.299999999999997</v>
      </c>
      <c r="FM63" s="8">
        <v>-32.6</v>
      </c>
      <c r="FN63" s="8">
        <v>-21.9</v>
      </c>
      <c r="FO63" s="3"/>
      <c r="FP63" s="3"/>
      <c r="FQ63" s="8">
        <v>14.6</v>
      </c>
      <c r="FR63" s="12" t="s">
        <v>570</v>
      </c>
    </row>
    <row r="64" spans="1:174" x14ac:dyDescent="0.15">
      <c r="A64" s="4" t="s">
        <v>571</v>
      </c>
      <c r="B64" s="4" t="s">
        <v>572</v>
      </c>
      <c r="C64" s="3" t="s">
        <v>206</v>
      </c>
      <c r="D64" s="3" t="s">
        <v>207</v>
      </c>
      <c r="E64" s="3" t="s">
        <v>208</v>
      </c>
      <c r="F64" s="8">
        <v>1194.2</v>
      </c>
      <c r="G64" s="9">
        <v>78.459999999999994</v>
      </c>
      <c r="H64" s="10">
        <v>1E-3</v>
      </c>
      <c r="I64" s="10">
        <v>6.0000000000000001E-3</v>
      </c>
      <c r="J64" s="10">
        <v>5.1999999999999998E-2</v>
      </c>
      <c r="K64" s="10">
        <v>0.314</v>
      </c>
      <c r="L64" s="10">
        <v>0.88600000000000001</v>
      </c>
      <c r="M64" s="9">
        <v>1.9</v>
      </c>
      <c r="N64" s="8">
        <v>117.5</v>
      </c>
      <c r="O64" s="9">
        <v>5.98</v>
      </c>
      <c r="P64" s="11"/>
      <c r="Q64" s="11"/>
      <c r="R64" s="11"/>
      <c r="S64" s="10">
        <v>-0.88100000000000001</v>
      </c>
      <c r="T64" s="11"/>
      <c r="U64" s="11"/>
      <c r="V64" s="11"/>
      <c r="W64" s="11"/>
      <c r="X64" s="11"/>
      <c r="Y64" s="11"/>
      <c r="Z64" s="11"/>
      <c r="AA64" s="11"/>
      <c r="AB64" s="11"/>
      <c r="AC64" s="11"/>
      <c r="AD64" s="11"/>
      <c r="AE64" s="11"/>
      <c r="AF64" s="11"/>
      <c r="AG64" s="11"/>
      <c r="AH64" s="11"/>
      <c r="AI64" s="10">
        <v>0.19900000000000001</v>
      </c>
      <c r="AJ64" s="11"/>
      <c r="AK64" s="3" t="s">
        <v>209</v>
      </c>
      <c r="AL64" s="12" t="s">
        <v>573</v>
      </c>
      <c r="AM64" s="3" t="s">
        <v>211</v>
      </c>
      <c r="AN64" s="13">
        <v>1998</v>
      </c>
      <c r="AO64" s="8">
        <v>1041.8</v>
      </c>
      <c r="AP64" s="14">
        <v>0</v>
      </c>
      <c r="AQ64" s="8">
        <v>-68.900000000000006</v>
      </c>
      <c r="AR64" s="8">
        <v>-69.400000000000006</v>
      </c>
      <c r="AS64" s="8">
        <v>-69</v>
      </c>
      <c r="AT64" s="8">
        <v>73.7</v>
      </c>
      <c r="AU64" s="9">
        <v>1.73</v>
      </c>
      <c r="AV64" s="8">
        <v>156.80000000000001</v>
      </c>
      <c r="AW64" s="10">
        <v>0.47399999999999998</v>
      </c>
      <c r="AX64" s="8">
        <v>143.5</v>
      </c>
      <c r="AY64" s="10">
        <v>0.94699999999999995</v>
      </c>
      <c r="AZ64" s="11"/>
      <c r="BA64" s="8">
        <v>15.9</v>
      </c>
      <c r="BB64" s="11"/>
      <c r="BC64" s="8">
        <v>54.2</v>
      </c>
      <c r="BD64" s="8">
        <v>47.7</v>
      </c>
      <c r="BE64" s="8">
        <v>46.7</v>
      </c>
      <c r="BF64" s="8">
        <v>51.1</v>
      </c>
      <c r="BG64" s="8">
        <v>46.9</v>
      </c>
      <c r="BH64" s="8">
        <v>45.5</v>
      </c>
      <c r="BI64" s="11"/>
      <c r="BJ64" s="8">
        <v>-69.400000000000006</v>
      </c>
      <c r="BK64" s="10">
        <v>-3.6999999999999998E-2</v>
      </c>
      <c r="BL64" s="10">
        <v>0.45500000000000002</v>
      </c>
      <c r="BM64" s="11"/>
      <c r="BN64" s="8">
        <v>-69</v>
      </c>
      <c r="BO64" s="11"/>
      <c r="BP64" s="11"/>
      <c r="BQ64" s="10">
        <v>-0.70199999999999996</v>
      </c>
      <c r="BR64" s="10">
        <v>-0.70199999999999996</v>
      </c>
      <c r="BS64" s="10">
        <v>-0.438</v>
      </c>
      <c r="BT64" s="10">
        <v>-0.70199999999999996</v>
      </c>
      <c r="BU64" s="10">
        <v>-0.70199999999999996</v>
      </c>
      <c r="BV64" s="11"/>
      <c r="BW64" s="11"/>
      <c r="BX64" s="11"/>
      <c r="BY64" s="10">
        <v>0.38700000000000001</v>
      </c>
      <c r="BZ64" s="9">
        <v>7.47</v>
      </c>
      <c r="CA64" s="9">
        <v>5.74</v>
      </c>
      <c r="CB64" s="11"/>
      <c r="CC64" s="9">
        <v>6.42</v>
      </c>
      <c r="CD64" s="11"/>
      <c r="CE64" s="11"/>
      <c r="CF64" s="10">
        <v>0.27900000000000003</v>
      </c>
      <c r="CG64" s="11"/>
      <c r="CH64" s="11"/>
      <c r="CI64" s="11"/>
      <c r="CJ64" s="11"/>
      <c r="CK64" s="11"/>
      <c r="CL64" s="10">
        <v>8.4000000000000005E-2</v>
      </c>
      <c r="CM64" s="10">
        <v>8.4000000000000005E-2</v>
      </c>
      <c r="CN64" s="10">
        <v>0.41499999999999998</v>
      </c>
      <c r="CO64" s="10">
        <v>0.41499999999999998</v>
      </c>
      <c r="CP64" s="10">
        <v>0.63800000000000001</v>
      </c>
      <c r="CQ64" s="9">
        <v>-4.6900000000000004</v>
      </c>
      <c r="CR64" s="11"/>
      <c r="CS64" s="11"/>
      <c r="CT64" s="11"/>
      <c r="CU64" s="8">
        <v>52.3</v>
      </c>
      <c r="CV64" s="10">
        <v>-0.313</v>
      </c>
      <c r="CW64" s="10">
        <v>0.44</v>
      </c>
      <c r="CX64" s="8">
        <v>44.3</v>
      </c>
      <c r="CY64" s="11"/>
      <c r="CZ64" s="11"/>
      <c r="DA64" s="9">
        <v>1.83</v>
      </c>
      <c r="DB64" s="11"/>
      <c r="DC64" s="10">
        <v>0.38500000000000001</v>
      </c>
      <c r="DD64" s="8">
        <v>19.2</v>
      </c>
      <c r="DE64" s="8">
        <v>68</v>
      </c>
      <c r="DF64" s="8">
        <v>143.5</v>
      </c>
      <c r="DG64" s="9">
        <v>10.16</v>
      </c>
      <c r="DH64" s="9">
        <v>2.81</v>
      </c>
      <c r="DI64" s="3" t="s">
        <v>212</v>
      </c>
      <c r="DJ64" s="11"/>
      <c r="DK64" s="8">
        <v>-68.900000000000006</v>
      </c>
      <c r="DL64" s="8">
        <v>-69</v>
      </c>
      <c r="DM64" s="9">
        <v>7.5</v>
      </c>
      <c r="DN64" s="8">
        <v>-94.6</v>
      </c>
      <c r="DO64" s="9">
        <v>11.11</v>
      </c>
      <c r="DP64" s="4" t="s">
        <v>574</v>
      </c>
      <c r="DQ64" s="11"/>
      <c r="DR64" s="3" t="s">
        <v>258</v>
      </c>
      <c r="DS64" s="11"/>
      <c r="DT64" s="9">
        <v>16.87</v>
      </c>
      <c r="DU64" s="9">
        <v>2.4500000000000002</v>
      </c>
      <c r="DV64" s="8">
        <v>-53.5</v>
      </c>
      <c r="DW64" s="10">
        <v>0.34699999999999998</v>
      </c>
      <c r="DX64" s="11"/>
      <c r="DY64" s="8">
        <v>33.5</v>
      </c>
      <c r="DZ64" s="11"/>
      <c r="EA64" s="11"/>
      <c r="EB64" s="8">
        <v>153</v>
      </c>
      <c r="EC64" s="8">
        <v>23.8</v>
      </c>
      <c r="ED64" s="8">
        <v>94.1</v>
      </c>
      <c r="EE64" s="11"/>
      <c r="EF64" s="11"/>
      <c r="EG64" s="8">
        <v>99.9</v>
      </c>
      <c r="EH64" s="9">
        <v>2.1</v>
      </c>
      <c r="EI64" s="8">
        <v>68</v>
      </c>
      <c r="EJ64" s="8">
        <v>154.9</v>
      </c>
      <c r="EK64" s="8">
        <v>124.8</v>
      </c>
      <c r="EL64" s="9">
        <v>4.59</v>
      </c>
      <c r="EM64" s="9">
        <v>4.5199999999999996</v>
      </c>
      <c r="EN64" s="11"/>
      <c r="EO64" s="9">
        <v>2.81</v>
      </c>
      <c r="EP64" s="9">
        <v>9.49</v>
      </c>
      <c r="EQ64" s="9">
        <v>6.88</v>
      </c>
      <c r="ER64" s="11">
        <v>3</v>
      </c>
      <c r="ES64" s="11"/>
      <c r="ET64" s="12"/>
      <c r="EU64" s="8">
        <v>-17.2</v>
      </c>
      <c r="EV64" s="8">
        <v>-12.7</v>
      </c>
      <c r="EW64" s="8">
        <v>-24.3</v>
      </c>
      <c r="EX64" s="8">
        <v>-29.6</v>
      </c>
      <c r="EY64" s="8">
        <v>-27.8</v>
      </c>
      <c r="EZ64" s="8">
        <v>-25.3</v>
      </c>
      <c r="FA64" s="8">
        <v>-25.3</v>
      </c>
      <c r="FB64" s="8">
        <v>-44.3</v>
      </c>
      <c r="FC64" s="8">
        <v>-47.3</v>
      </c>
      <c r="FD64" s="8">
        <v>-59.5</v>
      </c>
      <c r="FE64" s="8">
        <v>-17.5</v>
      </c>
      <c r="FF64" s="8">
        <v>-13.6</v>
      </c>
      <c r="FG64" s="8">
        <v>-24.1</v>
      </c>
      <c r="FH64" s="8">
        <v>-28.1</v>
      </c>
      <c r="FI64" s="8">
        <v>-28.2</v>
      </c>
      <c r="FJ64" s="8">
        <v>-25.9</v>
      </c>
      <c r="FK64" s="8">
        <v>-25.5</v>
      </c>
      <c r="FL64" s="8">
        <v>-44.2</v>
      </c>
      <c r="FM64" s="8">
        <v>-47.1</v>
      </c>
      <c r="FN64" s="8">
        <v>-58.9</v>
      </c>
      <c r="FO64" s="3"/>
      <c r="FP64" s="3"/>
      <c r="FQ64" s="11"/>
      <c r="FR64" s="12"/>
    </row>
    <row r="65" spans="1:174" x14ac:dyDescent="0.15">
      <c r="A65" s="4" t="s">
        <v>575</v>
      </c>
      <c r="B65" s="4" t="s">
        <v>576</v>
      </c>
      <c r="C65" s="3" t="s">
        <v>206</v>
      </c>
      <c r="D65" s="3" t="s">
        <v>207</v>
      </c>
      <c r="E65" s="3" t="s">
        <v>208</v>
      </c>
      <c r="F65" s="8">
        <v>1178.9000000000001</v>
      </c>
      <c r="G65" s="9">
        <v>62.08</v>
      </c>
      <c r="H65" s="10">
        <v>0.1</v>
      </c>
      <c r="I65" s="10">
        <v>4.1000000000000002E-2</v>
      </c>
      <c r="J65" s="10">
        <v>2E-3</v>
      </c>
      <c r="K65" s="9">
        <v>2</v>
      </c>
      <c r="L65" s="9">
        <v>1.23</v>
      </c>
      <c r="M65" s="10">
        <v>-0.38900000000000001</v>
      </c>
      <c r="N65" s="8">
        <v>27.1</v>
      </c>
      <c r="O65" s="10">
        <v>0.248</v>
      </c>
      <c r="P65" s="11"/>
      <c r="Q65" s="8">
        <v>22.8</v>
      </c>
      <c r="R65" s="11"/>
      <c r="S65" s="9">
        <v>-2.48</v>
      </c>
      <c r="T65" s="11"/>
      <c r="U65" s="11"/>
      <c r="V65" s="11"/>
      <c r="W65" s="11"/>
      <c r="X65" s="11"/>
      <c r="Y65" s="11"/>
      <c r="Z65" s="11"/>
      <c r="AA65" s="11"/>
      <c r="AB65" s="11"/>
      <c r="AC65" s="11"/>
      <c r="AD65" s="11"/>
      <c r="AE65" s="11"/>
      <c r="AF65" s="11"/>
      <c r="AG65" s="11"/>
      <c r="AH65" s="11"/>
      <c r="AI65" s="9">
        <v>8.85</v>
      </c>
      <c r="AJ65" s="9">
        <v>3.02</v>
      </c>
      <c r="AK65" s="3" t="s">
        <v>209</v>
      </c>
      <c r="AL65" s="12" t="s">
        <v>577</v>
      </c>
      <c r="AM65" s="3" t="s">
        <v>211</v>
      </c>
      <c r="AN65" s="13">
        <v>2011</v>
      </c>
      <c r="AO65" s="8">
        <v>1118.7</v>
      </c>
      <c r="AP65" s="14">
        <v>0</v>
      </c>
      <c r="AQ65" s="8">
        <v>-47.5</v>
      </c>
      <c r="AR65" s="8">
        <v>-47.9</v>
      </c>
      <c r="AS65" s="8">
        <v>-49.5</v>
      </c>
      <c r="AT65" s="9">
        <v>6.41</v>
      </c>
      <c r="AU65" s="9">
        <v>3.37</v>
      </c>
      <c r="AV65" s="8">
        <v>65.599999999999994</v>
      </c>
      <c r="AW65" s="14">
        <v>0</v>
      </c>
      <c r="AX65" s="8">
        <v>55.3</v>
      </c>
      <c r="AY65" s="9">
        <v>2.8</v>
      </c>
      <c r="AZ65" s="11"/>
      <c r="BA65" s="8">
        <v>26.1</v>
      </c>
      <c r="BB65" s="11"/>
      <c r="BC65" s="8">
        <v>21.8</v>
      </c>
      <c r="BD65" s="8">
        <v>21.8</v>
      </c>
      <c r="BE65" s="8">
        <v>19.7</v>
      </c>
      <c r="BF65" s="8">
        <v>17.8</v>
      </c>
      <c r="BG65" s="8">
        <v>15.8</v>
      </c>
      <c r="BH65" s="8">
        <v>10.9</v>
      </c>
      <c r="BI65" s="11"/>
      <c r="BJ65" s="8">
        <v>-47.9</v>
      </c>
      <c r="BK65" s="11"/>
      <c r="BL65" s="10">
        <v>0.745</v>
      </c>
      <c r="BM65" s="11"/>
      <c r="BN65" s="8">
        <v>-49.5</v>
      </c>
      <c r="BO65" s="11"/>
      <c r="BP65" s="11"/>
      <c r="BQ65" s="9">
        <v>-2.19</v>
      </c>
      <c r="BR65" s="9">
        <v>-2.19</v>
      </c>
      <c r="BS65" s="9">
        <v>-1.34</v>
      </c>
      <c r="BT65" s="9">
        <v>-2.19</v>
      </c>
      <c r="BU65" s="9">
        <v>-2.19</v>
      </c>
      <c r="BV65" s="11"/>
      <c r="BW65" s="11"/>
      <c r="BX65" s="11"/>
      <c r="BY65" s="11"/>
      <c r="BZ65" s="9">
        <v>4.51</v>
      </c>
      <c r="CA65" s="9">
        <v>1.1399999999999999</v>
      </c>
      <c r="CB65" s="11"/>
      <c r="CC65" s="9">
        <v>2.52</v>
      </c>
      <c r="CD65" s="11"/>
      <c r="CE65" s="11"/>
      <c r="CF65" s="11"/>
      <c r="CG65" s="11"/>
      <c r="CH65" s="11"/>
      <c r="CI65" s="11"/>
      <c r="CJ65" s="11"/>
      <c r="CK65" s="11"/>
      <c r="CL65" s="11"/>
      <c r="CM65" s="11"/>
      <c r="CN65" s="10">
        <v>0.17299999999999999</v>
      </c>
      <c r="CO65" s="10">
        <v>0.29199999999999998</v>
      </c>
      <c r="CP65" s="10">
        <v>0.64600000000000002</v>
      </c>
      <c r="CQ65" s="9">
        <v>-3.4</v>
      </c>
      <c r="CR65" s="11"/>
      <c r="CS65" s="11"/>
      <c r="CT65" s="11"/>
      <c r="CU65" s="8">
        <v>51.7</v>
      </c>
      <c r="CV65" s="11"/>
      <c r="CW65" s="11"/>
      <c r="CX65" s="8">
        <v>-30</v>
      </c>
      <c r="CY65" s="11"/>
      <c r="CZ65" s="11"/>
      <c r="DA65" s="9">
        <v>2.3199999999999998</v>
      </c>
      <c r="DB65" s="11"/>
      <c r="DC65" s="11"/>
      <c r="DD65" s="11"/>
      <c r="DE65" s="8">
        <v>52</v>
      </c>
      <c r="DF65" s="8">
        <v>55.3</v>
      </c>
      <c r="DG65" s="9">
        <v>43.47</v>
      </c>
      <c r="DH65" s="10">
        <v>0.6</v>
      </c>
      <c r="DI65" s="3" t="s">
        <v>212</v>
      </c>
      <c r="DJ65" s="11"/>
      <c r="DK65" s="8">
        <v>-47.5</v>
      </c>
      <c r="DL65" s="8">
        <v>-49.5</v>
      </c>
      <c r="DM65" s="8">
        <v>13.3</v>
      </c>
      <c r="DN65" s="8">
        <v>-69</v>
      </c>
      <c r="DO65" s="9">
        <v>10.26</v>
      </c>
      <c r="DP65" s="4" t="s">
        <v>578</v>
      </c>
      <c r="DQ65" s="11"/>
      <c r="DR65" s="3" t="s">
        <v>313</v>
      </c>
      <c r="DS65" s="11"/>
      <c r="DT65" s="9">
        <v>55.69</v>
      </c>
      <c r="DU65" s="9">
        <v>5.51</v>
      </c>
      <c r="DV65" s="11"/>
      <c r="DW65" s="14">
        <v>0</v>
      </c>
      <c r="DX65" s="11"/>
      <c r="DY65" s="8">
        <v>18.100000000000001</v>
      </c>
      <c r="DZ65" s="11"/>
      <c r="EA65" s="11"/>
      <c r="EB65" s="8">
        <v>41.7</v>
      </c>
      <c r="EC65" s="8">
        <v>85.4</v>
      </c>
      <c r="ED65" s="8">
        <v>86</v>
      </c>
      <c r="EE65" s="11"/>
      <c r="EF65" s="11"/>
      <c r="EG65" s="11"/>
      <c r="EH65" s="9">
        <v>1.1000000000000001</v>
      </c>
      <c r="EI65" s="8">
        <v>52</v>
      </c>
      <c r="EJ65" s="8">
        <v>61.9</v>
      </c>
      <c r="EK65" s="8">
        <v>45.1</v>
      </c>
      <c r="EL65" s="9">
        <v>1.65</v>
      </c>
      <c r="EM65" s="9">
        <v>4.12</v>
      </c>
      <c r="EN65" s="11"/>
      <c r="EO65" s="10">
        <v>0.6</v>
      </c>
      <c r="EP65" s="9">
        <v>3.63</v>
      </c>
      <c r="EQ65" s="9">
        <v>16.010000000000002</v>
      </c>
      <c r="ER65" s="11">
        <v>3</v>
      </c>
      <c r="ES65" s="11"/>
      <c r="ET65" s="12"/>
      <c r="EU65" s="11"/>
      <c r="EV65" s="11"/>
      <c r="EW65" s="11"/>
      <c r="EX65" s="11"/>
      <c r="EY65" s="11"/>
      <c r="EZ65" s="11"/>
      <c r="FA65" s="11"/>
      <c r="FB65" s="9">
        <v>-3.5</v>
      </c>
      <c r="FC65" s="8">
        <v>-13.5</v>
      </c>
      <c r="FD65" s="8">
        <v>-28.8</v>
      </c>
      <c r="FE65" s="11"/>
      <c r="FF65" s="11"/>
      <c r="FG65" s="11"/>
      <c r="FH65" s="11"/>
      <c r="FI65" s="11"/>
      <c r="FJ65" s="11"/>
      <c r="FK65" s="11"/>
      <c r="FL65" s="9">
        <v>-3.5</v>
      </c>
      <c r="FM65" s="8">
        <v>-13.5</v>
      </c>
      <c r="FN65" s="8">
        <v>-29</v>
      </c>
      <c r="FO65" s="3"/>
      <c r="FP65" s="3"/>
      <c r="FQ65" s="11"/>
      <c r="FR65" s="12"/>
    </row>
    <row r="66" spans="1:174" x14ac:dyDescent="0.15">
      <c r="A66" s="4" t="s">
        <v>579</v>
      </c>
      <c r="B66" s="4" t="s">
        <v>580</v>
      </c>
      <c r="C66" s="3" t="s">
        <v>206</v>
      </c>
      <c r="D66" s="3" t="s">
        <v>207</v>
      </c>
      <c r="E66" s="3" t="s">
        <v>208</v>
      </c>
      <c r="F66" s="8">
        <v>1154.3</v>
      </c>
      <c r="G66" s="9">
        <v>42.64</v>
      </c>
      <c r="H66" s="10">
        <v>8.6999999999999994E-2</v>
      </c>
      <c r="I66" s="10">
        <v>2.5000000000000001E-2</v>
      </c>
      <c r="J66" s="10">
        <v>5.8000000000000003E-2</v>
      </c>
      <c r="K66" s="9">
        <v>1.22</v>
      </c>
      <c r="L66" s="10">
        <v>0.78500000000000003</v>
      </c>
      <c r="M66" s="9">
        <v>1.06</v>
      </c>
      <c r="N66" s="8">
        <v>108.1</v>
      </c>
      <c r="O66" s="10">
        <v>0.71099999999999997</v>
      </c>
      <c r="P66" s="8">
        <v>139.4</v>
      </c>
      <c r="Q66" s="8">
        <v>15</v>
      </c>
      <c r="R66" s="11"/>
      <c r="S66" s="10">
        <v>0.14699999999999999</v>
      </c>
      <c r="T66" s="11"/>
      <c r="U66" s="11"/>
      <c r="V66" s="11"/>
      <c r="W66" s="11"/>
      <c r="X66" s="11"/>
      <c r="Y66" s="11"/>
      <c r="Z66" s="11"/>
      <c r="AA66" s="8">
        <v>981.2</v>
      </c>
      <c r="AB66" s="11"/>
      <c r="AC66" s="11"/>
      <c r="AD66" s="11"/>
      <c r="AE66" s="8">
        <v>147.9</v>
      </c>
      <c r="AF66" s="11"/>
      <c r="AG66" s="11"/>
      <c r="AH66" s="11"/>
      <c r="AI66" s="9">
        <v>8.74</v>
      </c>
      <c r="AJ66" s="9">
        <v>5.63</v>
      </c>
      <c r="AK66" s="3" t="s">
        <v>209</v>
      </c>
      <c r="AL66" s="12" t="s">
        <v>581</v>
      </c>
      <c r="AM66" s="3" t="s">
        <v>211</v>
      </c>
      <c r="AN66" s="11"/>
      <c r="AO66" s="8">
        <v>1102</v>
      </c>
      <c r="AP66" s="8">
        <v>118.2</v>
      </c>
      <c r="AQ66" s="9">
        <v>9.23</v>
      </c>
      <c r="AR66" s="9">
        <v>7.1</v>
      </c>
      <c r="AS66" s="9">
        <v>6.22</v>
      </c>
      <c r="AT66" s="8">
        <v>46.6</v>
      </c>
      <c r="AU66" s="9">
        <v>5.45</v>
      </c>
      <c r="AV66" s="8">
        <v>109.3</v>
      </c>
      <c r="AW66" s="14">
        <v>0</v>
      </c>
      <c r="AX66" s="8">
        <v>89.3</v>
      </c>
      <c r="AY66" s="9">
        <v>2.56</v>
      </c>
      <c r="AZ66" s="11"/>
      <c r="BA66" s="8">
        <v>90.5</v>
      </c>
      <c r="BB66" s="11"/>
      <c r="BC66" s="9">
        <v>7.05</v>
      </c>
      <c r="BD66" s="9">
        <v>6.59</v>
      </c>
      <c r="BE66" s="9">
        <v>5.86</v>
      </c>
      <c r="BF66" s="9">
        <v>4.99</v>
      </c>
      <c r="BG66" s="9">
        <v>4.84</v>
      </c>
      <c r="BH66" s="9">
        <v>4.59</v>
      </c>
      <c r="BI66" s="10">
        <v>0.92800000000000005</v>
      </c>
      <c r="BJ66" s="9">
        <v>7.1</v>
      </c>
      <c r="BK66" s="10">
        <v>-4.8000000000000001E-2</v>
      </c>
      <c r="BL66" s="11"/>
      <c r="BM66" s="11"/>
      <c r="BN66" s="9">
        <v>7.05</v>
      </c>
      <c r="BO66" s="10">
        <v>0.83199999999999996</v>
      </c>
      <c r="BP66" s="11"/>
      <c r="BQ66" s="10">
        <v>5.8999999999999997E-2</v>
      </c>
      <c r="BR66" s="10">
        <v>5.8999999999999997E-2</v>
      </c>
      <c r="BS66" s="10">
        <v>4.2000000000000003E-2</v>
      </c>
      <c r="BT66" s="10">
        <v>0.05</v>
      </c>
      <c r="BU66" s="10">
        <v>0.05</v>
      </c>
      <c r="BV66" s="8">
        <v>11.8</v>
      </c>
      <c r="BW66" s="8">
        <v>26.7</v>
      </c>
      <c r="BX66" s="9">
        <v>5.13</v>
      </c>
      <c r="BY66" s="11"/>
      <c r="BZ66" s="9">
        <v>8.9499999999999993</v>
      </c>
      <c r="CA66" s="9">
        <v>3.5</v>
      </c>
      <c r="CB66" s="9">
        <v>4.04</v>
      </c>
      <c r="CC66" s="9">
        <v>3.66</v>
      </c>
      <c r="CD66" s="11"/>
      <c r="CE66" s="10">
        <v>0.71599999999999997</v>
      </c>
      <c r="CF66" s="11"/>
      <c r="CG66" s="11"/>
      <c r="CH66" s="11"/>
      <c r="CI66" s="11"/>
      <c r="CJ66" s="8">
        <v>99.8</v>
      </c>
      <c r="CK66" s="11"/>
      <c r="CL66" s="10">
        <v>0.77700000000000002</v>
      </c>
      <c r="CM66" s="10">
        <v>0.77700000000000002</v>
      </c>
      <c r="CN66" s="9">
        <v>1.51</v>
      </c>
      <c r="CO66" s="9">
        <v>1.51</v>
      </c>
      <c r="CP66" s="9">
        <v>1.44</v>
      </c>
      <c r="CQ66" s="9">
        <v>3.24</v>
      </c>
      <c r="CR66" s="11"/>
      <c r="CS66" s="11"/>
      <c r="CT66" s="9">
        <v>-5.61</v>
      </c>
      <c r="CU66" s="9">
        <v>3.58</v>
      </c>
      <c r="CV66" s="10">
        <v>-0.11700000000000001</v>
      </c>
      <c r="CW66" s="11"/>
      <c r="CX66" s="9">
        <v>-9.59</v>
      </c>
      <c r="CY66" s="11"/>
      <c r="CZ66" s="11"/>
      <c r="DA66" s="9">
        <v>1.29</v>
      </c>
      <c r="DB66" s="9">
        <v>-1.25</v>
      </c>
      <c r="DC66" s="8">
        <v>-10.6</v>
      </c>
      <c r="DD66" s="11"/>
      <c r="DE66" s="8">
        <v>386</v>
      </c>
      <c r="DF66" s="8">
        <v>89.3</v>
      </c>
      <c r="DG66" s="9">
        <v>10.68</v>
      </c>
      <c r="DH66" s="9">
        <v>1.1299999999999999</v>
      </c>
      <c r="DI66" s="3" t="s">
        <v>212</v>
      </c>
      <c r="DJ66" s="8">
        <v>118.2</v>
      </c>
      <c r="DK66" s="9">
        <v>9.23</v>
      </c>
      <c r="DL66" s="9">
        <v>6.22</v>
      </c>
      <c r="DM66" s="8">
        <v>186.2</v>
      </c>
      <c r="DN66" s="8">
        <v>44.2</v>
      </c>
      <c r="DO66" s="9">
        <v>8.6999999999999993</v>
      </c>
      <c r="DP66" s="4" t="s">
        <v>582</v>
      </c>
      <c r="DQ66" s="8">
        <v>44.3</v>
      </c>
      <c r="DR66" s="3" t="s">
        <v>398</v>
      </c>
      <c r="DS66" s="8">
        <v>87.9</v>
      </c>
      <c r="DT66" s="9">
        <v>11.97</v>
      </c>
      <c r="DU66" s="9">
        <v>4.88</v>
      </c>
      <c r="DV66" s="8">
        <v>105.6</v>
      </c>
      <c r="DW66" s="14">
        <v>0</v>
      </c>
      <c r="DX66" s="11"/>
      <c r="DY66" s="8">
        <v>44.1</v>
      </c>
      <c r="DZ66" s="9">
        <v>4.04</v>
      </c>
      <c r="EA66" s="11"/>
      <c r="EB66" s="8">
        <v>73.599999999999994</v>
      </c>
      <c r="EC66" s="9">
        <v>4.3899999999999997</v>
      </c>
      <c r="ED66" s="8">
        <v>91.3</v>
      </c>
      <c r="EE66" s="11"/>
      <c r="EF66" s="11"/>
      <c r="EG66" s="11"/>
      <c r="EH66" s="9">
        <v>6.31</v>
      </c>
      <c r="EI66" s="8">
        <v>386</v>
      </c>
      <c r="EJ66" s="8">
        <v>85.7</v>
      </c>
      <c r="EK66" s="8">
        <v>65.400000000000006</v>
      </c>
      <c r="EL66" s="9">
        <v>2.4900000000000002</v>
      </c>
      <c r="EM66" s="9">
        <v>6.99</v>
      </c>
      <c r="EN66" s="10">
        <v>0.123</v>
      </c>
      <c r="EO66" s="9">
        <v>1.1299999999999999</v>
      </c>
      <c r="EP66" s="8">
        <v>16.5</v>
      </c>
      <c r="EQ66" s="9">
        <v>3.43</v>
      </c>
      <c r="ER66" s="11">
        <v>3</v>
      </c>
      <c r="ES66" s="8">
        <v>118.2</v>
      </c>
      <c r="ET66" s="12" t="s">
        <v>583</v>
      </c>
      <c r="EU66" s="11"/>
      <c r="EV66" s="11"/>
      <c r="EW66" s="11"/>
      <c r="EX66" s="11"/>
      <c r="EY66" s="8">
        <v>-12</v>
      </c>
      <c r="EZ66" s="9">
        <v>-8.93</v>
      </c>
      <c r="FA66" s="8">
        <v>-10.5</v>
      </c>
      <c r="FB66" s="9">
        <v>-9.76</v>
      </c>
      <c r="FC66" s="9">
        <v>-1.99</v>
      </c>
      <c r="FD66" s="9">
        <v>-2.2400000000000002</v>
      </c>
      <c r="FE66" s="11"/>
      <c r="FF66" s="11"/>
      <c r="FG66" s="11"/>
      <c r="FH66" s="11"/>
      <c r="FI66" s="8">
        <v>-13.7</v>
      </c>
      <c r="FJ66" s="8">
        <v>-11.2</v>
      </c>
      <c r="FK66" s="8">
        <v>-11.4</v>
      </c>
      <c r="FL66" s="8">
        <v>-10.199999999999999</v>
      </c>
      <c r="FM66" s="9">
        <v>-7.66</v>
      </c>
      <c r="FN66" s="9">
        <v>-4.1100000000000003</v>
      </c>
      <c r="FO66" s="3"/>
      <c r="FP66" s="3"/>
      <c r="FQ66" s="8">
        <v>118.2</v>
      </c>
      <c r="FR66" s="12" t="s">
        <v>584</v>
      </c>
    </row>
    <row r="67" spans="1:174" x14ac:dyDescent="0.15">
      <c r="A67" s="4" t="s">
        <v>585</v>
      </c>
      <c r="B67" s="4" t="s">
        <v>586</v>
      </c>
      <c r="C67" s="3" t="s">
        <v>206</v>
      </c>
      <c r="D67" s="3" t="s">
        <v>207</v>
      </c>
      <c r="E67" s="3" t="s">
        <v>208</v>
      </c>
      <c r="F67" s="8">
        <v>1145.8</v>
      </c>
      <c r="G67" s="9">
        <v>93.64</v>
      </c>
      <c r="H67" s="10">
        <v>7.0000000000000007E-2</v>
      </c>
      <c r="I67" s="10">
        <v>8.7999999999999995E-2</v>
      </c>
      <c r="J67" s="10">
        <v>5.2999999999999999E-2</v>
      </c>
      <c r="K67" s="10">
        <v>0.68200000000000005</v>
      </c>
      <c r="L67" s="10">
        <v>0.76800000000000002</v>
      </c>
      <c r="M67" s="10">
        <v>0.51600000000000001</v>
      </c>
      <c r="N67" s="8">
        <v>162.80000000000001</v>
      </c>
      <c r="O67" s="9">
        <v>2.92</v>
      </c>
      <c r="P67" s="8">
        <v>-40.9</v>
      </c>
      <c r="Q67" s="11"/>
      <c r="R67" s="11"/>
      <c r="S67" s="9">
        <v>2.2000000000000002</v>
      </c>
      <c r="T67" s="11"/>
      <c r="U67" s="11"/>
      <c r="V67" s="11"/>
      <c r="W67" s="8">
        <v>17.600000000000001</v>
      </c>
      <c r="X67" s="8">
        <v>11.2</v>
      </c>
      <c r="Y67" s="9">
        <v>8.7799999999999994</v>
      </c>
      <c r="Z67" s="9">
        <v>8.9600000000000009</v>
      </c>
      <c r="AA67" s="9">
        <v>8.91</v>
      </c>
      <c r="AB67" s="8">
        <v>17.399999999999999</v>
      </c>
      <c r="AC67" s="9">
        <v>9.6</v>
      </c>
      <c r="AD67" s="9">
        <v>9.8800000000000008</v>
      </c>
      <c r="AE67" s="8">
        <v>10.4</v>
      </c>
      <c r="AF67" s="8">
        <v>21.8</v>
      </c>
      <c r="AG67" s="8">
        <v>12.6</v>
      </c>
      <c r="AH67" s="11"/>
      <c r="AI67" s="10">
        <v>0.55400000000000005</v>
      </c>
      <c r="AJ67" s="10">
        <v>0.25700000000000001</v>
      </c>
      <c r="AK67" s="3" t="s">
        <v>209</v>
      </c>
      <c r="AL67" s="12" t="s">
        <v>587</v>
      </c>
      <c r="AM67" s="3" t="s">
        <v>211</v>
      </c>
      <c r="AN67" s="13">
        <v>1986</v>
      </c>
      <c r="AO67" s="8">
        <v>1303.8</v>
      </c>
      <c r="AP67" s="8">
        <v>487.5</v>
      </c>
      <c r="AQ67" s="8">
        <v>457.8</v>
      </c>
      <c r="AR67" s="8">
        <v>452.5</v>
      </c>
      <c r="AS67" s="8">
        <v>322.2</v>
      </c>
      <c r="AT67" s="8">
        <v>291.39999999999998</v>
      </c>
      <c r="AU67" s="10">
        <v>6.2E-2</v>
      </c>
      <c r="AV67" s="8">
        <v>962.4</v>
      </c>
      <c r="AW67" s="8">
        <v>451.7</v>
      </c>
      <c r="AX67" s="8">
        <v>460.4</v>
      </c>
      <c r="AY67" s="10">
        <v>4.9000000000000002E-2</v>
      </c>
      <c r="AZ67" s="10">
        <v>0.6</v>
      </c>
      <c r="BA67" s="8">
        <v>34.9</v>
      </c>
      <c r="BB67" s="11"/>
      <c r="BC67" s="11"/>
      <c r="BD67" s="11"/>
      <c r="BE67" s="11"/>
      <c r="BF67" s="11"/>
      <c r="BG67" s="11"/>
      <c r="BH67" s="11"/>
      <c r="BI67" s="11"/>
      <c r="BJ67" s="8">
        <v>452.5</v>
      </c>
      <c r="BK67" s="8">
        <v>-39.200000000000003</v>
      </c>
      <c r="BL67" s="8">
        <v>48.3</v>
      </c>
      <c r="BM67" s="11"/>
      <c r="BN67" s="8">
        <v>501.3</v>
      </c>
      <c r="BO67" s="8">
        <v>179</v>
      </c>
      <c r="BP67" s="11"/>
      <c r="BQ67" s="9">
        <v>2.04</v>
      </c>
      <c r="BR67" s="9">
        <v>2.04</v>
      </c>
      <c r="BS67" s="9">
        <v>1.82</v>
      </c>
      <c r="BT67" s="9">
        <v>1.86</v>
      </c>
      <c r="BU67" s="9">
        <v>1.86</v>
      </c>
      <c r="BV67" s="8">
        <v>35.700000000000003</v>
      </c>
      <c r="BW67" s="10">
        <v>0.3</v>
      </c>
      <c r="BX67" s="11"/>
      <c r="BY67" s="9">
        <v>3.73</v>
      </c>
      <c r="BZ67" s="9">
        <v>9.24</v>
      </c>
      <c r="CA67" s="9">
        <v>9.18</v>
      </c>
      <c r="CB67" s="11"/>
      <c r="CC67" s="10">
        <v>0.318</v>
      </c>
      <c r="CD67" s="11"/>
      <c r="CE67" s="10">
        <v>0.38600000000000001</v>
      </c>
      <c r="CF67" s="8">
        <v>276.2</v>
      </c>
      <c r="CG67" s="11"/>
      <c r="CH67" s="11"/>
      <c r="CI67" s="8">
        <v>12.4</v>
      </c>
      <c r="CJ67" s="8">
        <v>12.9</v>
      </c>
      <c r="CK67" s="11"/>
      <c r="CL67" s="11"/>
      <c r="CM67" s="11"/>
      <c r="CN67" s="11"/>
      <c r="CO67" s="10">
        <v>0.10100000000000001</v>
      </c>
      <c r="CP67" s="10">
        <v>0.221</v>
      </c>
      <c r="CQ67" s="8">
        <v>53.7</v>
      </c>
      <c r="CR67" s="11"/>
      <c r="CS67" s="8">
        <v>-96.6</v>
      </c>
      <c r="CT67" s="11"/>
      <c r="CU67" s="11"/>
      <c r="CV67" s="8">
        <v>-131.19999999999999</v>
      </c>
      <c r="CW67" s="8">
        <v>300</v>
      </c>
      <c r="CX67" s="8">
        <v>-138.1</v>
      </c>
      <c r="CY67" s="11"/>
      <c r="CZ67" s="11"/>
      <c r="DA67" s="10">
        <v>3.1E-2</v>
      </c>
      <c r="DB67" s="11"/>
      <c r="DC67" s="11"/>
      <c r="DD67" s="9">
        <v>8</v>
      </c>
      <c r="DE67" s="8">
        <v>10</v>
      </c>
      <c r="DF67" s="8">
        <v>460.4</v>
      </c>
      <c r="DG67" s="9">
        <v>7.04</v>
      </c>
      <c r="DH67" s="10">
        <v>0.2</v>
      </c>
      <c r="DI67" s="3" t="s">
        <v>212</v>
      </c>
      <c r="DJ67" s="8">
        <v>487.5</v>
      </c>
      <c r="DK67" s="8">
        <v>457.8</v>
      </c>
      <c r="DL67" s="8">
        <v>322.2</v>
      </c>
      <c r="DM67" s="8">
        <v>588.70000000000005</v>
      </c>
      <c r="DN67" s="11"/>
      <c r="DO67" s="9">
        <v>20</v>
      </c>
      <c r="DP67" s="4" t="s">
        <v>588</v>
      </c>
      <c r="DQ67" s="8">
        <v>-39</v>
      </c>
      <c r="DR67" s="3" t="s">
        <v>222</v>
      </c>
      <c r="DS67" s="11"/>
      <c r="DT67" s="9">
        <v>10.26</v>
      </c>
      <c r="DU67" s="9">
        <v>6.52</v>
      </c>
      <c r="DV67" s="8">
        <v>487.5</v>
      </c>
      <c r="DW67" s="8">
        <v>395.3</v>
      </c>
      <c r="DX67" s="11"/>
      <c r="DY67" s="8">
        <v>94.3</v>
      </c>
      <c r="DZ67" s="11"/>
      <c r="EA67" s="11"/>
      <c r="EB67" s="8">
        <v>113.5</v>
      </c>
      <c r="EC67" s="8">
        <v>20.100000000000001</v>
      </c>
      <c r="ED67" s="8">
        <v>92.2</v>
      </c>
      <c r="EE67" s="11"/>
      <c r="EF67" s="8">
        <v>105.7</v>
      </c>
      <c r="EG67" s="14">
        <v>0</v>
      </c>
      <c r="EH67" s="10">
        <v>0.13400000000000001</v>
      </c>
      <c r="EI67" s="8">
        <v>10</v>
      </c>
      <c r="EJ67" s="8">
        <v>355.9</v>
      </c>
      <c r="EK67" s="8">
        <v>107.7</v>
      </c>
      <c r="EL67" s="10">
        <v>0.28699999999999998</v>
      </c>
      <c r="EM67" s="9">
        <v>4.12</v>
      </c>
      <c r="EN67" s="9">
        <v>7.74</v>
      </c>
      <c r="EO67" s="10">
        <v>0.2</v>
      </c>
      <c r="EP67" s="10">
        <v>5.8000000000000003E-2</v>
      </c>
      <c r="EQ67" s="9">
        <v>5.41</v>
      </c>
      <c r="ER67" s="11">
        <v>3</v>
      </c>
      <c r="ES67" s="8">
        <v>581.20000000000005</v>
      </c>
      <c r="ET67" s="12" t="s">
        <v>589</v>
      </c>
      <c r="EU67" s="8">
        <v>-58.3</v>
      </c>
      <c r="EV67" s="8">
        <v>-32.9</v>
      </c>
      <c r="EW67" s="8">
        <v>155.5</v>
      </c>
      <c r="EX67" s="8">
        <v>183.9</v>
      </c>
      <c r="EY67" s="8">
        <v>242.9</v>
      </c>
      <c r="EZ67" s="8">
        <v>297.10000000000002</v>
      </c>
      <c r="FA67" s="8">
        <v>303.60000000000002</v>
      </c>
      <c r="FB67" s="8">
        <v>343.7</v>
      </c>
      <c r="FC67" s="8">
        <v>349.1</v>
      </c>
      <c r="FD67" s="8">
        <v>402</v>
      </c>
      <c r="FE67" s="8">
        <v>-53.2</v>
      </c>
      <c r="FF67" s="8">
        <v>-166.6</v>
      </c>
      <c r="FG67" s="8">
        <v>-130</v>
      </c>
      <c r="FH67" s="8">
        <v>-21.1</v>
      </c>
      <c r="FI67" s="8">
        <v>68.400000000000006</v>
      </c>
      <c r="FJ67" s="8">
        <v>189.7</v>
      </c>
      <c r="FK67" s="8">
        <v>91.9</v>
      </c>
      <c r="FL67" s="8">
        <v>199.4</v>
      </c>
      <c r="FM67" s="8">
        <v>211.7</v>
      </c>
      <c r="FN67" s="8">
        <v>264.5</v>
      </c>
      <c r="FO67" s="3" t="s">
        <v>267</v>
      </c>
      <c r="FP67" s="3" t="s">
        <v>267</v>
      </c>
      <c r="FQ67" s="8">
        <v>487.5</v>
      </c>
      <c r="FR67" s="12" t="s">
        <v>590</v>
      </c>
    </row>
    <row r="68" spans="1:174" x14ac:dyDescent="0.15">
      <c r="A68" s="4" t="s">
        <v>591</v>
      </c>
      <c r="B68" s="4" t="s">
        <v>592</v>
      </c>
      <c r="C68" s="3" t="s">
        <v>206</v>
      </c>
      <c r="D68" s="3" t="s">
        <v>207</v>
      </c>
      <c r="E68" s="3" t="s">
        <v>208</v>
      </c>
      <c r="F68" s="8">
        <v>1081.4000000000001</v>
      </c>
      <c r="G68" s="9">
        <v>80.02</v>
      </c>
      <c r="H68" s="10">
        <v>9.0999999999999998E-2</v>
      </c>
      <c r="I68" s="10">
        <v>0.14299999999999999</v>
      </c>
      <c r="J68" s="10">
        <v>0.18099999999999999</v>
      </c>
      <c r="K68" s="10">
        <v>0.86599999999999999</v>
      </c>
      <c r="L68" s="9">
        <v>1.1599999999999999</v>
      </c>
      <c r="M68" s="9">
        <v>1.0900000000000001</v>
      </c>
      <c r="N68" s="8">
        <v>37.9</v>
      </c>
      <c r="O68" s="10">
        <v>0.26300000000000001</v>
      </c>
      <c r="P68" s="8">
        <v>42.4</v>
      </c>
      <c r="Q68" s="8">
        <v>23</v>
      </c>
      <c r="R68" s="11"/>
      <c r="S68" s="10">
        <v>0.58199999999999996</v>
      </c>
      <c r="T68" s="8">
        <v>12.3</v>
      </c>
      <c r="U68" s="8">
        <v>17.5</v>
      </c>
      <c r="V68" s="8">
        <v>20.9</v>
      </c>
      <c r="W68" s="8">
        <v>18.399999999999999</v>
      </c>
      <c r="X68" s="9">
        <v>3.36</v>
      </c>
      <c r="Y68" s="9">
        <v>6.45</v>
      </c>
      <c r="Z68" s="8">
        <v>13.2</v>
      </c>
      <c r="AA68" s="8">
        <v>13.9</v>
      </c>
      <c r="AB68" s="8">
        <v>16.899999999999999</v>
      </c>
      <c r="AC68" s="8">
        <v>24.9</v>
      </c>
      <c r="AD68" s="8">
        <v>31.7</v>
      </c>
      <c r="AE68" s="8">
        <v>18.100000000000001</v>
      </c>
      <c r="AF68" s="8">
        <v>18</v>
      </c>
      <c r="AG68" s="8">
        <v>27.7</v>
      </c>
      <c r="AH68" s="9">
        <v>10.220000000000001</v>
      </c>
      <c r="AI68" s="9">
        <v>7.76</v>
      </c>
      <c r="AJ68" s="10">
        <v>0.19400000000000001</v>
      </c>
      <c r="AK68" s="3" t="s">
        <v>209</v>
      </c>
      <c r="AL68" s="12" t="s">
        <v>593</v>
      </c>
      <c r="AM68" s="3" t="s">
        <v>211</v>
      </c>
      <c r="AN68" s="13">
        <v>1998</v>
      </c>
      <c r="AO68" s="8">
        <v>1051.9000000000001</v>
      </c>
      <c r="AP68" s="8">
        <v>450.1</v>
      </c>
      <c r="AQ68" s="8">
        <v>97.3</v>
      </c>
      <c r="AR68" s="8">
        <v>64.900000000000006</v>
      </c>
      <c r="AS68" s="8">
        <v>36.700000000000003</v>
      </c>
      <c r="AT68" s="8">
        <v>280.5</v>
      </c>
      <c r="AU68" s="8">
        <v>314</v>
      </c>
      <c r="AV68" s="8">
        <v>945.3</v>
      </c>
      <c r="AW68" s="8">
        <v>251</v>
      </c>
      <c r="AX68" s="8">
        <v>553.20000000000005</v>
      </c>
      <c r="AY68" s="8">
        <v>30.7</v>
      </c>
      <c r="AZ68" s="11"/>
      <c r="BA68" s="8">
        <v>119.1</v>
      </c>
      <c r="BB68" s="11"/>
      <c r="BC68" s="8">
        <v>150.80000000000001</v>
      </c>
      <c r="BD68" s="8">
        <v>141.9</v>
      </c>
      <c r="BE68" s="8">
        <v>126.6</v>
      </c>
      <c r="BF68" s="8">
        <v>119.5</v>
      </c>
      <c r="BG68" s="8">
        <v>119.9</v>
      </c>
      <c r="BH68" s="8">
        <v>125.9</v>
      </c>
      <c r="BI68" s="11"/>
      <c r="BJ68" s="8">
        <v>64.900000000000006</v>
      </c>
      <c r="BK68" s="9">
        <v>-8.24</v>
      </c>
      <c r="BL68" s="10">
        <v>0.32</v>
      </c>
      <c r="BM68" s="11"/>
      <c r="BN68" s="8">
        <v>53.1</v>
      </c>
      <c r="BO68" s="8">
        <v>16.3</v>
      </c>
      <c r="BP68" s="11"/>
      <c r="BQ68" s="10">
        <v>0.98399999999999999</v>
      </c>
      <c r="BR68" s="10">
        <v>0.98399999999999999</v>
      </c>
      <c r="BS68" s="9">
        <v>1</v>
      </c>
      <c r="BT68" s="10">
        <v>0.80200000000000005</v>
      </c>
      <c r="BU68" s="10">
        <v>0.80200000000000005</v>
      </c>
      <c r="BV68" s="8">
        <v>30.8</v>
      </c>
      <c r="BW68" s="8">
        <v>58.8</v>
      </c>
      <c r="BX68" s="8">
        <v>65.7</v>
      </c>
      <c r="BY68" s="9">
        <v>4.1100000000000003</v>
      </c>
      <c r="BZ68" s="8">
        <v>393.4</v>
      </c>
      <c r="CA68" s="8">
        <v>79.400000000000006</v>
      </c>
      <c r="CB68" s="8">
        <v>42</v>
      </c>
      <c r="CC68" s="8">
        <v>40.9</v>
      </c>
      <c r="CD68" s="11"/>
      <c r="CE68" s="9">
        <v>8.73</v>
      </c>
      <c r="CF68" s="8">
        <v>251</v>
      </c>
      <c r="CG68" s="11"/>
      <c r="CH68" s="11"/>
      <c r="CI68" s="8">
        <v>39.5</v>
      </c>
      <c r="CJ68" s="8">
        <v>43.9</v>
      </c>
      <c r="CK68" s="10">
        <v>0.90400000000000003</v>
      </c>
      <c r="CL68" s="9">
        <v>1.7</v>
      </c>
      <c r="CM68" s="9">
        <v>1.81</v>
      </c>
      <c r="CN68" s="9">
        <v>1.95</v>
      </c>
      <c r="CO68" s="9">
        <v>2.2000000000000002</v>
      </c>
      <c r="CP68" s="9">
        <v>2.56</v>
      </c>
      <c r="CQ68" s="8">
        <v>21.6</v>
      </c>
      <c r="CR68" s="11"/>
      <c r="CS68" s="11"/>
      <c r="CT68" s="10">
        <v>-0.2</v>
      </c>
      <c r="CU68" s="8">
        <v>14.1</v>
      </c>
      <c r="CV68" s="8">
        <v>-62</v>
      </c>
      <c r="CW68" s="8">
        <v>242.6</v>
      </c>
      <c r="CX68" s="11"/>
      <c r="CY68" s="11"/>
      <c r="CZ68" s="8">
        <v>-179.4</v>
      </c>
      <c r="DA68" s="9">
        <v>-9.2799999999999994</v>
      </c>
      <c r="DB68" s="9">
        <v>4.2300000000000004</v>
      </c>
      <c r="DC68" s="8">
        <v>21.4</v>
      </c>
      <c r="DD68" s="9">
        <v>1.87</v>
      </c>
      <c r="DE68" s="8">
        <v>1280</v>
      </c>
      <c r="DF68" s="8">
        <v>553.20000000000005</v>
      </c>
      <c r="DG68" s="9">
        <v>28.52</v>
      </c>
      <c r="DH68" s="9">
        <v>4.5999999999999996</v>
      </c>
      <c r="DI68" s="3" t="s">
        <v>212</v>
      </c>
      <c r="DJ68" s="8">
        <v>450.1</v>
      </c>
      <c r="DK68" s="8">
        <v>97.3</v>
      </c>
      <c r="DL68" s="8">
        <v>36.700000000000003</v>
      </c>
      <c r="DM68" s="8">
        <v>470.4</v>
      </c>
      <c r="DN68" s="11"/>
      <c r="DO68" s="9">
        <v>20</v>
      </c>
      <c r="DP68" s="4" t="s">
        <v>594</v>
      </c>
      <c r="DQ68" s="8">
        <v>13.3</v>
      </c>
      <c r="DR68" s="3" t="s">
        <v>245</v>
      </c>
      <c r="DS68" s="11"/>
      <c r="DT68" s="9">
        <v>30.96</v>
      </c>
      <c r="DU68" s="8">
        <v>19.3</v>
      </c>
      <c r="DV68" s="8">
        <v>184</v>
      </c>
      <c r="DW68" s="8">
        <v>62</v>
      </c>
      <c r="DX68" s="10">
        <v>-0.45300000000000001</v>
      </c>
      <c r="DY68" s="8">
        <v>179.3</v>
      </c>
      <c r="DZ68" s="8">
        <v>14</v>
      </c>
      <c r="EA68" s="11"/>
      <c r="EB68" s="8">
        <v>489.6</v>
      </c>
      <c r="EC68" s="9">
        <v>4.34</v>
      </c>
      <c r="ED68" s="8">
        <v>76.5</v>
      </c>
      <c r="EE68" s="11"/>
      <c r="EF68" s="8">
        <v>99.6</v>
      </c>
      <c r="EG68" s="11"/>
      <c r="EH68" s="9">
        <v>6.35</v>
      </c>
      <c r="EI68" s="8">
        <v>1280</v>
      </c>
      <c r="EJ68" s="8">
        <v>432.2</v>
      </c>
      <c r="EK68" s="8">
        <v>273.10000000000002</v>
      </c>
      <c r="EL68" s="8">
        <v>27.5</v>
      </c>
      <c r="EM68" s="8">
        <v>25.9</v>
      </c>
      <c r="EN68" s="9">
        <v>3.26</v>
      </c>
      <c r="EO68" s="9">
        <v>4.5999999999999996</v>
      </c>
      <c r="EP68" s="9">
        <v>3.88</v>
      </c>
      <c r="EQ68" s="9">
        <v>19.93</v>
      </c>
      <c r="ER68" s="11">
        <v>3</v>
      </c>
      <c r="ES68" s="11"/>
      <c r="ET68" s="12"/>
      <c r="EU68" s="8">
        <v>13</v>
      </c>
      <c r="EV68" s="8">
        <v>37.9</v>
      </c>
      <c r="EW68" s="8">
        <v>38.5</v>
      </c>
      <c r="EX68" s="8">
        <v>33.1</v>
      </c>
      <c r="EY68" s="8">
        <v>29.9</v>
      </c>
      <c r="EZ68" s="8">
        <v>47.5</v>
      </c>
      <c r="FA68" s="8">
        <v>77.3</v>
      </c>
      <c r="FB68" s="8">
        <v>33.299999999999997</v>
      </c>
      <c r="FC68" s="8">
        <v>36.6</v>
      </c>
      <c r="FD68" s="8">
        <v>50.8</v>
      </c>
      <c r="FE68" s="8">
        <v>11.5</v>
      </c>
      <c r="FF68" s="8">
        <v>15.8</v>
      </c>
      <c r="FG68" s="8">
        <v>22.8</v>
      </c>
      <c r="FH68" s="8">
        <v>22.9</v>
      </c>
      <c r="FI68" s="8">
        <v>20.7</v>
      </c>
      <c r="FJ68" s="8">
        <v>31.1</v>
      </c>
      <c r="FK68" s="8">
        <v>51.7</v>
      </c>
      <c r="FL68" s="8">
        <v>23</v>
      </c>
      <c r="FM68" s="8">
        <v>23.5</v>
      </c>
      <c r="FN68" s="8">
        <v>31.1</v>
      </c>
      <c r="FO68" s="3"/>
      <c r="FP68" s="3"/>
      <c r="FQ68" s="8">
        <v>450.1</v>
      </c>
      <c r="FR68" s="12" t="s">
        <v>595</v>
      </c>
    </row>
    <row r="69" spans="1:174" x14ac:dyDescent="0.15">
      <c r="A69" s="4" t="s">
        <v>596</v>
      </c>
      <c r="B69" s="4" t="s">
        <v>597</v>
      </c>
      <c r="C69" s="3" t="s">
        <v>206</v>
      </c>
      <c r="D69" s="3" t="s">
        <v>207</v>
      </c>
      <c r="E69" s="3" t="s">
        <v>208</v>
      </c>
      <c r="F69" s="8">
        <v>1078.2</v>
      </c>
      <c r="G69" s="9">
        <v>21.66</v>
      </c>
      <c r="H69" s="11"/>
      <c r="I69" s="11"/>
      <c r="J69" s="11"/>
      <c r="K69" s="11"/>
      <c r="L69" s="11"/>
      <c r="M69" s="11"/>
      <c r="N69" s="8">
        <v>37.9</v>
      </c>
      <c r="O69" s="10">
        <v>0.223</v>
      </c>
      <c r="P69" s="11"/>
      <c r="Q69" s="11"/>
      <c r="R69" s="11"/>
      <c r="S69" s="9">
        <v>-1.8</v>
      </c>
      <c r="T69" s="11"/>
      <c r="U69" s="11"/>
      <c r="V69" s="11"/>
      <c r="W69" s="11"/>
      <c r="X69" s="11"/>
      <c r="Y69" s="11"/>
      <c r="Z69" s="11"/>
      <c r="AA69" s="11"/>
      <c r="AB69" s="11"/>
      <c r="AC69" s="11"/>
      <c r="AD69" s="11"/>
      <c r="AE69" s="8">
        <v>35.799999999999997</v>
      </c>
      <c r="AF69" s="11"/>
      <c r="AG69" s="11"/>
      <c r="AH69" s="11"/>
      <c r="AI69" s="9">
        <v>2.11</v>
      </c>
      <c r="AJ69" s="10">
        <v>0.28999999999999998</v>
      </c>
      <c r="AK69" s="3" t="s">
        <v>209</v>
      </c>
      <c r="AL69" s="12" t="s">
        <v>598</v>
      </c>
      <c r="AM69" s="3" t="s">
        <v>211</v>
      </c>
      <c r="AN69" s="13">
        <v>2002</v>
      </c>
      <c r="AO69" s="8">
        <v>1022.3</v>
      </c>
      <c r="AP69" s="8">
        <v>54.7</v>
      </c>
      <c r="AQ69" s="9">
        <v>9.51</v>
      </c>
      <c r="AR69" s="9">
        <v>8.8000000000000007</v>
      </c>
      <c r="AS69" s="9">
        <v>8.91</v>
      </c>
      <c r="AT69" s="8">
        <v>46.8</v>
      </c>
      <c r="AU69" s="9">
        <v>1.1599999999999999</v>
      </c>
      <c r="AV69" s="8">
        <v>64.400000000000006</v>
      </c>
      <c r="AW69" s="14">
        <v>0</v>
      </c>
      <c r="AX69" s="8">
        <v>59.2</v>
      </c>
      <c r="AY69" s="10">
        <v>0.64900000000000002</v>
      </c>
      <c r="AZ69" s="11"/>
      <c r="BA69" s="8">
        <v>12.5</v>
      </c>
      <c r="BB69" s="11"/>
      <c r="BC69" s="8">
        <v>33.4</v>
      </c>
      <c r="BD69" s="8">
        <v>29.8</v>
      </c>
      <c r="BE69" s="8">
        <v>31.7</v>
      </c>
      <c r="BF69" s="8">
        <v>30.4</v>
      </c>
      <c r="BG69" s="8">
        <v>31.9</v>
      </c>
      <c r="BH69" s="8">
        <v>32.4</v>
      </c>
      <c r="BI69" s="11"/>
      <c r="BJ69" s="9">
        <v>8.8000000000000007</v>
      </c>
      <c r="BK69" s="11"/>
      <c r="BL69" s="10">
        <v>4.3999999999999997E-2</v>
      </c>
      <c r="BM69" s="11"/>
      <c r="BN69" s="9">
        <v>8.91</v>
      </c>
      <c r="BO69" s="11"/>
      <c r="BP69" s="11"/>
      <c r="BQ69" s="10">
        <v>0.434</v>
      </c>
      <c r="BR69" s="10">
        <v>0.434</v>
      </c>
      <c r="BS69" s="10">
        <v>0.27100000000000002</v>
      </c>
      <c r="BT69" s="10">
        <v>0.3</v>
      </c>
      <c r="BU69" s="10">
        <v>0.3</v>
      </c>
      <c r="BV69" s="11"/>
      <c r="BW69" s="10">
        <v>0.113</v>
      </c>
      <c r="BX69" s="11"/>
      <c r="BY69" s="9">
        <v>4.1100000000000003</v>
      </c>
      <c r="BZ69" s="9">
        <v>7.75</v>
      </c>
      <c r="CA69" s="9">
        <v>6.59</v>
      </c>
      <c r="CB69" s="11"/>
      <c r="CC69" s="9">
        <v>1.91</v>
      </c>
      <c r="CD69" s="11"/>
      <c r="CE69" s="10">
        <v>0.13500000000000001</v>
      </c>
      <c r="CF69" s="11"/>
      <c r="CG69" s="11"/>
      <c r="CH69" s="11"/>
      <c r="CI69" s="11"/>
      <c r="CJ69" s="8">
        <v>191</v>
      </c>
      <c r="CK69" s="11"/>
      <c r="CL69" s="11"/>
      <c r="CM69" s="11"/>
      <c r="CN69" s="10">
        <v>0.109</v>
      </c>
      <c r="CO69" s="10">
        <v>0.63900000000000001</v>
      </c>
      <c r="CP69" s="10">
        <v>0.56299999999999994</v>
      </c>
      <c r="CQ69" s="8">
        <v>20.6</v>
      </c>
      <c r="CR69" s="11"/>
      <c r="CS69" s="11"/>
      <c r="CT69" s="11"/>
      <c r="CU69" s="8">
        <v>81</v>
      </c>
      <c r="CV69" s="11"/>
      <c r="CW69" s="11"/>
      <c r="CX69" s="9">
        <v>-9.09</v>
      </c>
      <c r="CY69" s="11"/>
      <c r="CZ69" s="11"/>
      <c r="DA69" s="10">
        <v>-0.312</v>
      </c>
      <c r="DB69" s="11"/>
      <c r="DC69" s="10">
        <v>0.20300000000000001</v>
      </c>
      <c r="DD69" s="11"/>
      <c r="DE69" s="8">
        <v>79</v>
      </c>
      <c r="DF69" s="8">
        <v>59.2</v>
      </c>
      <c r="DG69" s="9">
        <v>28.43</v>
      </c>
      <c r="DH69" s="10">
        <v>0.8</v>
      </c>
      <c r="DI69" s="3" t="s">
        <v>212</v>
      </c>
      <c r="DJ69" s="8">
        <v>54.7</v>
      </c>
      <c r="DK69" s="9">
        <v>9.51</v>
      </c>
      <c r="DL69" s="9">
        <v>8.91</v>
      </c>
      <c r="DM69" s="10">
        <v>0.69199999999999995</v>
      </c>
      <c r="DN69" s="8">
        <v>-64.400000000000006</v>
      </c>
      <c r="DO69" s="9">
        <v>4.76</v>
      </c>
      <c r="DP69" s="4" t="s">
        <v>599</v>
      </c>
      <c r="DQ69" s="8">
        <v>-56.9</v>
      </c>
      <c r="DR69" s="3" t="s">
        <v>258</v>
      </c>
      <c r="DS69" s="11"/>
      <c r="DT69" s="9">
        <v>32.299999999999997</v>
      </c>
      <c r="DU69" s="9">
        <v>9.5</v>
      </c>
      <c r="DV69" s="8">
        <v>39.6</v>
      </c>
      <c r="DW69" s="14">
        <v>0</v>
      </c>
      <c r="DX69" s="11"/>
      <c r="DY69" s="8">
        <v>23.2</v>
      </c>
      <c r="DZ69" s="11"/>
      <c r="EA69" s="8">
        <v>111.4</v>
      </c>
      <c r="EB69" s="8">
        <v>-143.4</v>
      </c>
      <c r="EC69" s="9">
        <v>4.3099999999999996</v>
      </c>
      <c r="ED69" s="8">
        <v>46.9</v>
      </c>
      <c r="EE69" s="11"/>
      <c r="EF69" s="11"/>
      <c r="EG69" s="11"/>
      <c r="EH69" s="9">
        <v>1.85</v>
      </c>
      <c r="EI69" s="8">
        <v>79</v>
      </c>
      <c r="EJ69" s="8">
        <v>60.7</v>
      </c>
      <c r="EK69" s="8">
        <v>25.5</v>
      </c>
      <c r="EL69" s="9">
        <v>2.2200000000000002</v>
      </c>
      <c r="EM69" s="9">
        <v>2.13</v>
      </c>
      <c r="EN69" s="8">
        <v>18.7</v>
      </c>
      <c r="EO69" s="10">
        <v>0.8</v>
      </c>
      <c r="EP69" s="9">
        <v>2.4900000000000002</v>
      </c>
      <c r="EQ69" s="9">
        <v>4.3600000000000003</v>
      </c>
      <c r="ER69" s="11"/>
      <c r="ES69" s="8">
        <v>54.7</v>
      </c>
      <c r="ET69" s="12" t="s">
        <v>600</v>
      </c>
      <c r="EU69" s="11"/>
      <c r="EV69" s="11"/>
      <c r="EW69" s="11"/>
      <c r="EX69" s="11"/>
      <c r="EY69" s="11"/>
      <c r="EZ69" s="11"/>
      <c r="FA69" s="11"/>
      <c r="FB69" s="8">
        <v>-13.1</v>
      </c>
      <c r="FC69" s="8">
        <v>-17.8</v>
      </c>
      <c r="FD69" s="8">
        <v>-20.8</v>
      </c>
      <c r="FE69" s="11"/>
      <c r="FF69" s="11"/>
      <c r="FG69" s="11"/>
      <c r="FH69" s="11"/>
      <c r="FI69" s="11"/>
      <c r="FJ69" s="11"/>
      <c r="FK69" s="11"/>
      <c r="FL69" s="8">
        <v>-13.3</v>
      </c>
      <c r="FM69" s="8">
        <v>-17.8</v>
      </c>
      <c r="FN69" s="8">
        <v>-20.6</v>
      </c>
      <c r="FO69" s="3"/>
      <c r="FP69" s="3"/>
      <c r="FQ69" s="8">
        <v>54.7</v>
      </c>
      <c r="FR69" s="12" t="s">
        <v>601</v>
      </c>
    </row>
    <row r="70" spans="1:174" x14ac:dyDescent="0.15">
      <c r="A70" s="4" t="s">
        <v>602</v>
      </c>
      <c r="B70" s="4" t="s">
        <v>603</v>
      </c>
      <c r="C70" s="3" t="s">
        <v>206</v>
      </c>
      <c r="D70" s="3" t="s">
        <v>207</v>
      </c>
      <c r="E70" s="3" t="s">
        <v>208</v>
      </c>
      <c r="F70" s="8">
        <v>1074.9000000000001</v>
      </c>
      <c r="G70" s="9">
        <v>79.16</v>
      </c>
      <c r="H70" s="10">
        <v>1E-3</v>
      </c>
      <c r="I70" s="10">
        <v>4.0000000000000001E-3</v>
      </c>
      <c r="J70" s="10">
        <v>0.16900000000000001</v>
      </c>
      <c r="K70" s="10">
        <v>-0.19900000000000001</v>
      </c>
      <c r="L70" s="10">
        <v>0.39900000000000002</v>
      </c>
      <c r="M70" s="9">
        <v>2.13</v>
      </c>
      <c r="N70" s="8">
        <v>69.2</v>
      </c>
      <c r="O70" s="10">
        <v>0.93300000000000005</v>
      </c>
      <c r="P70" s="11"/>
      <c r="Q70" s="11"/>
      <c r="R70" s="11"/>
      <c r="S70" s="10">
        <v>-0.57999999999999996</v>
      </c>
      <c r="T70" s="11"/>
      <c r="U70" s="11"/>
      <c r="V70" s="11"/>
      <c r="W70" s="8">
        <v>42.6</v>
      </c>
      <c r="X70" s="11"/>
      <c r="Y70" s="11"/>
      <c r="Z70" s="11"/>
      <c r="AA70" s="8">
        <v>15.6</v>
      </c>
      <c r="AB70" s="11"/>
      <c r="AC70" s="11"/>
      <c r="AD70" s="11"/>
      <c r="AE70" s="8">
        <v>64.400000000000006</v>
      </c>
      <c r="AF70" s="11"/>
      <c r="AG70" s="11"/>
      <c r="AH70" s="11"/>
      <c r="AI70" s="9">
        <v>2.7</v>
      </c>
      <c r="AJ70" s="9">
        <v>1.71</v>
      </c>
      <c r="AK70" s="3" t="s">
        <v>209</v>
      </c>
      <c r="AL70" s="12" t="s">
        <v>604</v>
      </c>
      <c r="AM70" s="3" t="s">
        <v>211</v>
      </c>
      <c r="AN70" s="13">
        <v>1995</v>
      </c>
      <c r="AO70" s="8">
        <v>895.9</v>
      </c>
      <c r="AP70" s="8">
        <v>45.9</v>
      </c>
      <c r="AQ70" s="8">
        <v>-26</v>
      </c>
      <c r="AR70" s="8">
        <v>-26.6</v>
      </c>
      <c r="AS70" s="8">
        <v>-26.4</v>
      </c>
      <c r="AT70" s="9">
        <v>6.03</v>
      </c>
      <c r="AU70" s="9">
        <v>1.48</v>
      </c>
      <c r="AV70" s="8">
        <v>243.2</v>
      </c>
      <c r="AW70" s="14">
        <v>0</v>
      </c>
      <c r="AX70" s="8">
        <v>206.6</v>
      </c>
      <c r="AY70" s="10">
        <v>0.621</v>
      </c>
      <c r="AZ70" s="11"/>
      <c r="BA70" s="8">
        <v>15.7</v>
      </c>
      <c r="BB70" s="11"/>
      <c r="BC70" s="8">
        <v>56.7</v>
      </c>
      <c r="BD70" s="8">
        <v>52.5</v>
      </c>
      <c r="BE70" s="8">
        <v>44.9</v>
      </c>
      <c r="BF70" s="8">
        <v>40.799999999999997</v>
      </c>
      <c r="BG70" s="8">
        <v>37</v>
      </c>
      <c r="BH70" s="8">
        <v>35.5</v>
      </c>
      <c r="BI70" s="11"/>
      <c r="BJ70" s="8">
        <v>-26.6</v>
      </c>
      <c r="BK70" s="11"/>
      <c r="BL70" s="10">
        <v>0.36399999999999999</v>
      </c>
      <c r="BM70" s="11"/>
      <c r="BN70" s="8">
        <v>-26.4</v>
      </c>
      <c r="BO70" s="11"/>
      <c r="BP70" s="11"/>
      <c r="BQ70" s="10">
        <v>-0.39400000000000002</v>
      </c>
      <c r="BR70" s="10">
        <v>-0.39400000000000002</v>
      </c>
      <c r="BS70" s="10">
        <v>-0.24399999999999999</v>
      </c>
      <c r="BT70" s="10">
        <v>-0.39400000000000002</v>
      </c>
      <c r="BU70" s="10">
        <v>-0.39400000000000002</v>
      </c>
      <c r="BV70" s="11"/>
      <c r="BW70" s="8">
        <v>10.4</v>
      </c>
      <c r="BX70" s="11"/>
      <c r="BY70" s="10">
        <v>0.503</v>
      </c>
      <c r="BZ70" s="9">
        <v>5.38</v>
      </c>
      <c r="CA70" s="9">
        <v>3.9</v>
      </c>
      <c r="CB70" s="9">
        <v>1.59</v>
      </c>
      <c r="CC70" s="9">
        <v>5.53</v>
      </c>
      <c r="CD70" s="11"/>
      <c r="CE70" s="10">
        <v>0.48799999999999999</v>
      </c>
      <c r="CF70" s="11"/>
      <c r="CG70" s="11"/>
      <c r="CH70" s="11"/>
      <c r="CI70" s="11"/>
      <c r="CJ70" s="8">
        <v>90.1</v>
      </c>
      <c r="CK70" s="11"/>
      <c r="CL70" s="10">
        <v>0.496</v>
      </c>
      <c r="CM70" s="10">
        <v>0.748</v>
      </c>
      <c r="CN70" s="10">
        <v>0.92800000000000005</v>
      </c>
      <c r="CO70" s="10">
        <v>0.90100000000000002</v>
      </c>
      <c r="CP70" s="10">
        <v>0.86499999999999999</v>
      </c>
      <c r="CQ70" s="9">
        <v>-3.3</v>
      </c>
      <c r="CR70" s="11"/>
      <c r="CS70" s="11"/>
      <c r="CT70" s="11"/>
      <c r="CU70" s="8">
        <v>106.7</v>
      </c>
      <c r="CV70" s="11"/>
      <c r="CW70" s="11"/>
      <c r="CX70" s="8">
        <v>-100</v>
      </c>
      <c r="CY70" s="11"/>
      <c r="CZ70" s="11"/>
      <c r="DA70" s="9">
        <v>4.32</v>
      </c>
      <c r="DB70" s="11"/>
      <c r="DC70" s="9">
        <v>-7.21</v>
      </c>
      <c r="DD70" s="11"/>
      <c r="DE70" s="8">
        <v>102</v>
      </c>
      <c r="DF70" s="8">
        <v>206.6</v>
      </c>
      <c r="DG70" s="9">
        <v>15.54</v>
      </c>
      <c r="DH70" s="10">
        <v>0.7</v>
      </c>
      <c r="DI70" s="3" t="s">
        <v>212</v>
      </c>
      <c r="DJ70" s="8">
        <v>45.9</v>
      </c>
      <c r="DK70" s="8">
        <v>-26</v>
      </c>
      <c r="DL70" s="8">
        <v>-26.4</v>
      </c>
      <c r="DM70" s="8">
        <v>66.599999999999994</v>
      </c>
      <c r="DN70" s="8">
        <v>-37</v>
      </c>
      <c r="DO70" s="9">
        <v>7.14</v>
      </c>
      <c r="DP70" s="4" t="s">
        <v>605</v>
      </c>
      <c r="DQ70" s="9">
        <v>4.29</v>
      </c>
      <c r="DR70" s="3" t="s">
        <v>251</v>
      </c>
      <c r="DS70" s="11"/>
      <c r="DT70" s="9">
        <v>19.25</v>
      </c>
      <c r="DU70" s="9">
        <v>9.39</v>
      </c>
      <c r="DV70" s="8">
        <v>-10.9</v>
      </c>
      <c r="DW70" s="14">
        <v>0</v>
      </c>
      <c r="DX70" s="11"/>
      <c r="DY70" s="8">
        <v>10.199999999999999</v>
      </c>
      <c r="DZ70" s="9">
        <v>1.59</v>
      </c>
      <c r="EA70" s="11"/>
      <c r="EB70" s="8">
        <v>121.7</v>
      </c>
      <c r="EC70" s="9">
        <v>8.7200000000000006</v>
      </c>
      <c r="ED70" s="8">
        <v>97</v>
      </c>
      <c r="EE70" s="11"/>
      <c r="EF70" s="11"/>
      <c r="EG70" s="11"/>
      <c r="EH70" s="9">
        <v>3.37</v>
      </c>
      <c r="EI70" s="8">
        <v>102</v>
      </c>
      <c r="EJ70" s="8">
        <v>190.9</v>
      </c>
      <c r="EK70" s="8">
        <v>97.3</v>
      </c>
      <c r="EL70" s="9">
        <v>3.02</v>
      </c>
      <c r="EM70" s="9">
        <v>4.43</v>
      </c>
      <c r="EN70" s="9">
        <v>2.68</v>
      </c>
      <c r="EO70" s="10">
        <v>0.7</v>
      </c>
      <c r="EP70" s="9">
        <v>8.01</v>
      </c>
      <c r="EQ70" s="9">
        <v>8.9</v>
      </c>
      <c r="ER70" s="11">
        <v>1</v>
      </c>
      <c r="ES70" s="8">
        <v>45.9</v>
      </c>
      <c r="ET70" s="12" t="s">
        <v>606</v>
      </c>
      <c r="EU70" s="8">
        <v>-14.7</v>
      </c>
      <c r="EV70" s="8">
        <v>-13.7</v>
      </c>
      <c r="EW70" s="8">
        <v>-20.7</v>
      </c>
      <c r="EX70" s="8">
        <v>-24.8</v>
      </c>
      <c r="EY70" s="8">
        <v>-25.4</v>
      </c>
      <c r="EZ70" s="8">
        <v>-19.399999999999999</v>
      </c>
      <c r="FA70" s="8">
        <v>-24.9</v>
      </c>
      <c r="FB70" s="8">
        <v>-35.799999999999997</v>
      </c>
      <c r="FC70" s="8">
        <v>-22.2</v>
      </c>
      <c r="FD70" s="8">
        <v>-26.6</v>
      </c>
      <c r="FE70" s="8">
        <v>-13.8</v>
      </c>
      <c r="FF70" s="8">
        <v>-13.3</v>
      </c>
      <c r="FG70" s="8">
        <v>-17.899999999999999</v>
      </c>
      <c r="FH70" s="8">
        <v>-21.5</v>
      </c>
      <c r="FI70" s="8">
        <v>-24.3</v>
      </c>
      <c r="FJ70" s="8">
        <v>-18.600000000000001</v>
      </c>
      <c r="FK70" s="8">
        <v>-24.9</v>
      </c>
      <c r="FL70" s="8">
        <v>-35.799999999999997</v>
      </c>
      <c r="FM70" s="8">
        <v>-22.3</v>
      </c>
      <c r="FN70" s="8">
        <v>-26.6</v>
      </c>
      <c r="FO70" s="3"/>
      <c r="FP70" s="3"/>
      <c r="FQ70" s="8">
        <v>45.9</v>
      </c>
      <c r="FR70" s="12" t="s">
        <v>607</v>
      </c>
    </row>
    <row r="71" spans="1:174" x14ac:dyDescent="0.15">
      <c r="A71" s="4" t="s">
        <v>608</v>
      </c>
      <c r="B71" s="4" t="s">
        <v>609</v>
      </c>
      <c r="C71" s="3" t="s">
        <v>206</v>
      </c>
      <c r="D71" s="3" t="s">
        <v>207</v>
      </c>
      <c r="E71" s="3" t="s">
        <v>208</v>
      </c>
      <c r="F71" s="8">
        <v>1073.7</v>
      </c>
      <c r="G71" s="9">
        <v>38.74</v>
      </c>
      <c r="H71" s="11"/>
      <c r="I71" s="11"/>
      <c r="J71" s="11"/>
      <c r="K71" s="11"/>
      <c r="L71" s="11"/>
      <c r="M71" s="11"/>
      <c r="N71" s="8">
        <v>26.9</v>
      </c>
      <c r="O71" s="10">
        <v>0.128</v>
      </c>
      <c r="P71" s="11"/>
      <c r="Q71" s="11"/>
      <c r="R71" s="11"/>
      <c r="S71" s="9">
        <v>-3.01</v>
      </c>
      <c r="T71" s="11"/>
      <c r="U71" s="11"/>
      <c r="V71" s="11"/>
      <c r="W71" s="11"/>
      <c r="X71" s="11"/>
      <c r="Y71" s="11"/>
      <c r="Z71" s="11"/>
      <c r="AA71" s="11"/>
      <c r="AB71" s="11"/>
      <c r="AC71" s="11"/>
      <c r="AD71" s="11"/>
      <c r="AE71" s="11"/>
      <c r="AF71" s="11"/>
      <c r="AG71" s="11"/>
      <c r="AH71" s="11"/>
      <c r="AI71" s="9">
        <v>1.76</v>
      </c>
      <c r="AJ71" s="10">
        <v>0.13100000000000001</v>
      </c>
      <c r="AK71" s="3" t="s">
        <v>209</v>
      </c>
      <c r="AL71" s="12" t="s">
        <v>610</v>
      </c>
      <c r="AM71" s="3" t="s">
        <v>211</v>
      </c>
      <c r="AN71" s="13">
        <v>2005</v>
      </c>
      <c r="AO71" s="8">
        <v>965.8</v>
      </c>
      <c r="AP71" s="14">
        <v>0</v>
      </c>
      <c r="AQ71" s="8">
        <v>-35.5</v>
      </c>
      <c r="AR71" s="8">
        <v>-35.5</v>
      </c>
      <c r="AS71" s="8">
        <v>-36.5</v>
      </c>
      <c r="AT71" s="8">
        <v>58.1</v>
      </c>
      <c r="AU71" s="10">
        <v>7.9000000000000001E-2</v>
      </c>
      <c r="AV71" s="8">
        <v>117.5</v>
      </c>
      <c r="AW71" s="9">
        <v>7.56</v>
      </c>
      <c r="AX71" s="8">
        <v>104.4</v>
      </c>
      <c r="AY71" s="10">
        <v>5.8000000000000003E-2</v>
      </c>
      <c r="AZ71" s="11"/>
      <c r="BA71" s="9">
        <v>8.14</v>
      </c>
      <c r="BB71" s="11"/>
      <c r="BC71" s="8">
        <v>27.8</v>
      </c>
      <c r="BD71" s="8">
        <v>22.9</v>
      </c>
      <c r="BE71" s="8">
        <v>13</v>
      </c>
      <c r="BF71" s="8">
        <v>10.7</v>
      </c>
      <c r="BG71" s="8">
        <v>10.8</v>
      </c>
      <c r="BH71" s="8">
        <v>11.3</v>
      </c>
      <c r="BI71" s="11"/>
      <c r="BJ71" s="8">
        <v>-35.5</v>
      </c>
      <c r="BK71" s="10">
        <v>-0.87</v>
      </c>
      <c r="BL71" s="10">
        <v>2.8000000000000001E-2</v>
      </c>
      <c r="BM71" s="11"/>
      <c r="BN71" s="8">
        <v>-36.5</v>
      </c>
      <c r="BO71" s="11"/>
      <c r="BP71" s="10">
        <v>9.1999999999999998E-2</v>
      </c>
      <c r="BQ71" s="9">
        <v>-3</v>
      </c>
      <c r="BR71" s="9">
        <v>-3</v>
      </c>
      <c r="BS71" s="9">
        <v>-1.87</v>
      </c>
      <c r="BT71" s="9">
        <v>-3</v>
      </c>
      <c r="BU71" s="9">
        <v>-3</v>
      </c>
      <c r="BV71" s="11"/>
      <c r="BW71" s="11"/>
      <c r="BX71" s="11"/>
      <c r="BY71" s="11"/>
      <c r="BZ71" s="10">
        <v>0.129</v>
      </c>
      <c r="CA71" s="10">
        <v>0.05</v>
      </c>
      <c r="CB71" s="11"/>
      <c r="CC71" s="9">
        <v>2.35</v>
      </c>
      <c r="CD71" s="11"/>
      <c r="CE71" s="11"/>
      <c r="CF71" s="9">
        <v>6.18</v>
      </c>
      <c r="CG71" s="11"/>
      <c r="CH71" s="11"/>
      <c r="CI71" s="11"/>
      <c r="CJ71" s="11"/>
      <c r="CK71" s="11"/>
      <c r="CL71" s="11"/>
      <c r="CM71" s="11"/>
      <c r="CN71" s="10">
        <v>0.13900000000000001</v>
      </c>
      <c r="CO71" s="10">
        <v>0.23499999999999999</v>
      </c>
      <c r="CP71" s="10">
        <v>0.22900000000000001</v>
      </c>
      <c r="CQ71" s="9">
        <v>-2.71</v>
      </c>
      <c r="CR71" s="11"/>
      <c r="CS71" s="11"/>
      <c r="CT71" s="11"/>
      <c r="CU71" s="8">
        <v>102.7</v>
      </c>
      <c r="CV71" s="11"/>
      <c r="CW71" s="9">
        <v>7.39</v>
      </c>
      <c r="CX71" s="8">
        <v>-57.3</v>
      </c>
      <c r="CY71" s="11"/>
      <c r="CZ71" s="11"/>
      <c r="DA71" s="10">
        <v>0.81499999999999995</v>
      </c>
      <c r="DB71" s="11"/>
      <c r="DC71" s="11"/>
      <c r="DD71" s="8">
        <v>11.3</v>
      </c>
      <c r="DE71" s="8">
        <v>23</v>
      </c>
      <c r="DF71" s="8">
        <v>104.4</v>
      </c>
      <c r="DG71" s="9">
        <v>39.979999999999997</v>
      </c>
      <c r="DH71" s="10">
        <v>0.16</v>
      </c>
      <c r="DI71" s="3" t="s">
        <v>212</v>
      </c>
      <c r="DJ71" s="11"/>
      <c r="DK71" s="8">
        <v>-35.5</v>
      </c>
      <c r="DL71" s="8">
        <v>-36.5</v>
      </c>
      <c r="DM71" s="14">
        <v>0</v>
      </c>
      <c r="DN71" s="11"/>
      <c r="DO71" s="9">
        <v>5.56</v>
      </c>
      <c r="DP71" s="4" t="s">
        <v>611</v>
      </c>
      <c r="DQ71" s="11"/>
      <c r="DR71" s="3" t="s">
        <v>258</v>
      </c>
      <c r="DS71" s="11"/>
      <c r="DT71" s="9">
        <v>55.36</v>
      </c>
      <c r="DU71" s="8">
        <v>16</v>
      </c>
      <c r="DV71" s="11"/>
      <c r="DW71" s="14">
        <v>0</v>
      </c>
      <c r="DX71" s="11"/>
      <c r="DY71" s="8">
        <v>35.5</v>
      </c>
      <c r="DZ71" s="11"/>
      <c r="EA71" s="8">
        <v>103.8</v>
      </c>
      <c r="EB71" s="8">
        <v>-68.599999999999994</v>
      </c>
      <c r="EC71" s="9">
        <v>9.5299999999999994</v>
      </c>
      <c r="ED71" s="8">
        <v>64</v>
      </c>
      <c r="EE71" s="11"/>
      <c r="EF71" s="8">
        <v>99.2</v>
      </c>
      <c r="EG71" s="11"/>
      <c r="EH71" s="10">
        <v>6.4000000000000001E-2</v>
      </c>
      <c r="EI71" s="8">
        <v>23</v>
      </c>
      <c r="EJ71" s="8">
        <v>117.2</v>
      </c>
      <c r="EK71" s="8">
        <v>37.4</v>
      </c>
      <c r="EL71" s="9">
        <v>2.02</v>
      </c>
      <c r="EM71" s="10">
        <v>0.9</v>
      </c>
      <c r="EN71" s="11"/>
      <c r="EO71" s="10">
        <v>0.16</v>
      </c>
      <c r="EP71" s="9">
        <v>2.0099999999999998</v>
      </c>
      <c r="EQ71" s="9">
        <v>6.65</v>
      </c>
      <c r="ER71" s="11"/>
      <c r="ES71" s="11"/>
      <c r="ET71" s="12"/>
      <c r="EU71" s="11"/>
      <c r="EV71" s="11"/>
      <c r="EW71" s="11"/>
      <c r="EX71" s="11"/>
      <c r="EY71" s="11"/>
      <c r="EZ71" s="11"/>
      <c r="FA71" s="11"/>
      <c r="FB71" s="8">
        <v>-13.2</v>
      </c>
      <c r="FC71" s="8">
        <v>-13.8</v>
      </c>
      <c r="FD71" s="8">
        <v>-13.8</v>
      </c>
      <c r="FE71" s="11"/>
      <c r="FF71" s="11"/>
      <c r="FG71" s="11"/>
      <c r="FH71" s="11"/>
      <c r="FI71" s="11"/>
      <c r="FJ71" s="11"/>
      <c r="FK71" s="11"/>
      <c r="FL71" s="8">
        <v>-13.2</v>
      </c>
      <c r="FM71" s="8">
        <v>-13.9</v>
      </c>
      <c r="FN71" s="8">
        <v>-14</v>
      </c>
      <c r="FO71" s="3"/>
      <c r="FP71" s="3"/>
      <c r="FQ71" s="11"/>
      <c r="FR71" s="12"/>
    </row>
    <row r="72" spans="1:174" x14ac:dyDescent="0.15">
      <c r="A72" s="4" t="s">
        <v>612</v>
      </c>
      <c r="B72" s="4" t="s">
        <v>613</v>
      </c>
      <c r="C72" s="3" t="s">
        <v>206</v>
      </c>
      <c r="D72" s="3" t="s">
        <v>207</v>
      </c>
      <c r="E72" s="3" t="s">
        <v>208</v>
      </c>
      <c r="F72" s="8">
        <v>1061.2</v>
      </c>
      <c r="G72" s="9">
        <v>53.91</v>
      </c>
      <c r="H72" s="10">
        <v>1.6E-2</v>
      </c>
      <c r="I72" s="10">
        <v>8.0000000000000002E-3</v>
      </c>
      <c r="J72" s="11"/>
      <c r="K72" s="9">
        <v>1.21</v>
      </c>
      <c r="L72" s="10">
        <v>0.82099999999999995</v>
      </c>
      <c r="M72" s="11"/>
      <c r="N72" s="8">
        <v>35.700000000000003</v>
      </c>
      <c r="O72" s="10">
        <v>0.34799999999999998</v>
      </c>
      <c r="P72" s="11"/>
      <c r="Q72" s="8">
        <v>-13.7</v>
      </c>
      <c r="R72" s="11"/>
      <c r="S72" s="9">
        <v>-3.3</v>
      </c>
      <c r="T72" s="11"/>
      <c r="U72" s="11"/>
      <c r="V72" s="11"/>
      <c r="W72" s="11"/>
      <c r="X72" s="11"/>
      <c r="Y72" s="11"/>
      <c r="Z72" s="11"/>
      <c r="AA72" s="11"/>
      <c r="AB72" s="11"/>
      <c r="AC72" s="11"/>
      <c r="AD72" s="11"/>
      <c r="AE72" s="8">
        <v>14.6</v>
      </c>
      <c r="AF72" s="11"/>
      <c r="AG72" s="11"/>
      <c r="AH72" s="11"/>
      <c r="AI72" s="9">
        <v>37.5</v>
      </c>
      <c r="AJ72" s="9">
        <v>1.58</v>
      </c>
      <c r="AK72" s="3" t="s">
        <v>209</v>
      </c>
      <c r="AL72" s="12" t="s">
        <v>614</v>
      </c>
      <c r="AM72" s="3" t="s">
        <v>211</v>
      </c>
      <c r="AN72" s="13">
        <v>2008</v>
      </c>
      <c r="AO72" s="8">
        <v>855.5</v>
      </c>
      <c r="AP72" s="10">
        <v>0.22900000000000001</v>
      </c>
      <c r="AQ72" s="8">
        <v>-75.5</v>
      </c>
      <c r="AR72" s="8">
        <v>-75.8</v>
      </c>
      <c r="AS72" s="8">
        <v>-75.8</v>
      </c>
      <c r="AT72" s="8">
        <v>150.6</v>
      </c>
      <c r="AU72" s="9">
        <v>2.75</v>
      </c>
      <c r="AV72" s="8">
        <v>220.3</v>
      </c>
      <c r="AW72" s="14">
        <v>0</v>
      </c>
      <c r="AX72" s="8">
        <v>206.8</v>
      </c>
      <c r="AY72" s="9">
        <v>2.83</v>
      </c>
      <c r="AZ72" s="11"/>
      <c r="BA72" s="8">
        <v>15.9</v>
      </c>
      <c r="BB72" s="11"/>
      <c r="BC72" s="8">
        <v>60.1</v>
      </c>
      <c r="BD72" s="8">
        <v>49.8</v>
      </c>
      <c r="BE72" s="8">
        <v>41.6</v>
      </c>
      <c r="BF72" s="8">
        <v>34.5</v>
      </c>
      <c r="BG72" s="8">
        <v>28.5</v>
      </c>
      <c r="BH72" s="8">
        <v>22.4</v>
      </c>
      <c r="BI72" s="11"/>
      <c r="BJ72" s="8">
        <v>-75.8</v>
      </c>
      <c r="BK72" s="10">
        <v>-1E-3</v>
      </c>
      <c r="BL72" s="10">
        <v>9.7000000000000003E-2</v>
      </c>
      <c r="BM72" s="11"/>
      <c r="BN72" s="8">
        <v>-75.8</v>
      </c>
      <c r="BO72" s="11"/>
      <c r="BP72" s="11"/>
      <c r="BQ72" s="9">
        <v>-2.4300000000000002</v>
      </c>
      <c r="BR72" s="9">
        <v>-2.4300000000000002</v>
      </c>
      <c r="BS72" s="9">
        <v>-1.52</v>
      </c>
      <c r="BT72" s="9">
        <v>-2.4300000000000002</v>
      </c>
      <c r="BU72" s="9">
        <v>-2.4300000000000002</v>
      </c>
      <c r="BV72" s="11"/>
      <c r="BW72" s="11"/>
      <c r="BX72" s="11"/>
      <c r="BY72" s="11"/>
      <c r="BZ72" s="9">
        <v>3.25</v>
      </c>
      <c r="CA72" s="10">
        <v>0.49399999999999999</v>
      </c>
      <c r="CB72" s="11"/>
      <c r="CC72" s="9">
        <v>6.29</v>
      </c>
      <c r="CD72" s="11"/>
      <c r="CE72" s="10">
        <v>0.188</v>
      </c>
      <c r="CF72" s="11"/>
      <c r="CG72" s="11"/>
      <c r="CH72" s="11"/>
      <c r="CI72" s="11"/>
      <c r="CJ72" s="8">
        <v>-40.799999999999997</v>
      </c>
      <c r="CK72" s="9">
        <v>3.89</v>
      </c>
      <c r="CL72" s="9">
        <v>1.46</v>
      </c>
      <c r="CM72" s="9">
        <v>1.44</v>
      </c>
      <c r="CN72" s="9">
        <v>1.41</v>
      </c>
      <c r="CO72" s="9">
        <v>1.34</v>
      </c>
      <c r="CP72" s="10">
        <v>0.78400000000000003</v>
      </c>
      <c r="CQ72" s="9">
        <v>-8.9600000000000009</v>
      </c>
      <c r="CR72" s="11"/>
      <c r="CS72" s="11"/>
      <c r="CT72" s="11"/>
      <c r="CU72" s="8">
        <v>113.1</v>
      </c>
      <c r="CV72" s="11"/>
      <c r="CW72" s="11"/>
      <c r="CX72" s="8">
        <v>-64.2</v>
      </c>
      <c r="CY72" s="11"/>
      <c r="CZ72" s="11"/>
      <c r="DA72" s="9">
        <v>4.5</v>
      </c>
      <c r="DB72" s="11"/>
      <c r="DC72" s="11"/>
      <c r="DD72" s="11"/>
      <c r="DE72" s="8">
        <v>71</v>
      </c>
      <c r="DF72" s="8">
        <v>206.8</v>
      </c>
      <c r="DG72" s="9">
        <v>29.74</v>
      </c>
      <c r="DH72" s="10">
        <v>0.52</v>
      </c>
      <c r="DI72" s="3" t="s">
        <v>212</v>
      </c>
      <c r="DJ72" s="10">
        <v>0.22900000000000001</v>
      </c>
      <c r="DK72" s="8">
        <v>-75.5</v>
      </c>
      <c r="DL72" s="8">
        <v>-75.8</v>
      </c>
      <c r="DM72" s="9">
        <v>1.08</v>
      </c>
      <c r="DN72" s="11"/>
      <c r="DO72" s="9">
        <v>21.43</v>
      </c>
      <c r="DP72" s="4" t="s">
        <v>615</v>
      </c>
      <c r="DQ72" s="8">
        <v>115.4</v>
      </c>
      <c r="DR72" s="3" t="s">
        <v>313</v>
      </c>
      <c r="DS72" s="11"/>
      <c r="DT72" s="9">
        <v>49.01</v>
      </c>
      <c r="DU72" s="8">
        <v>23.9</v>
      </c>
      <c r="DV72" s="8">
        <v>-59.9</v>
      </c>
      <c r="DW72" s="14">
        <v>0</v>
      </c>
      <c r="DX72" s="11"/>
      <c r="DY72" s="8">
        <v>156</v>
      </c>
      <c r="DZ72" s="11"/>
      <c r="EA72" s="11"/>
      <c r="EB72" s="8">
        <v>154.9</v>
      </c>
      <c r="EC72" s="9">
        <v>4.45</v>
      </c>
      <c r="ED72" s="8">
        <v>56.2</v>
      </c>
      <c r="EE72" s="11"/>
      <c r="EF72" s="11"/>
      <c r="EG72" s="11"/>
      <c r="EH72" s="10">
        <v>0.106</v>
      </c>
      <c r="EI72" s="8">
        <v>71</v>
      </c>
      <c r="EJ72" s="8">
        <v>207.8</v>
      </c>
      <c r="EK72" s="8">
        <v>158</v>
      </c>
      <c r="EL72" s="9">
        <v>1.74</v>
      </c>
      <c r="EM72" s="9">
        <v>1.17</v>
      </c>
      <c r="EN72" s="10">
        <v>0.38400000000000001</v>
      </c>
      <c r="EO72" s="10">
        <v>0.52</v>
      </c>
      <c r="EP72" s="9">
        <v>3.01</v>
      </c>
      <c r="EQ72" s="9">
        <v>16.649999999999999</v>
      </c>
      <c r="ER72" s="11">
        <v>3</v>
      </c>
      <c r="ES72" s="10">
        <v>0.22900000000000001</v>
      </c>
      <c r="ET72" s="12" t="s">
        <v>616</v>
      </c>
      <c r="EU72" s="11"/>
      <c r="EV72" s="11"/>
      <c r="EW72" s="11"/>
      <c r="EX72" s="11"/>
      <c r="EY72" s="11"/>
      <c r="EZ72" s="11"/>
      <c r="FA72" s="11"/>
      <c r="FB72" s="8">
        <v>-10.3</v>
      </c>
      <c r="FC72" s="8">
        <v>-15.9</v>
      </c>
      <c r="FD72" s="8">
        <v>-34</v>
      </c>
      <c r="FE72" s="11"/>
      <c r="FF72" s="11"/>
      <c r="FG72" s="11"/>
      <c r="FH72" s="11"/>
      <c r="FI72" s="11"/>
      <c r="FJ72" s="11"/>
      <c r="FK72" s="11"/>
      <c r="FL72" s="8">
        <v>-10.3</v>
      </c>
      <c r="FM72" s="8">
        <v>-15.9</v>
      </c>
      <c r="FN72" s="8">
        <v>-33.9</v>
      </c>
      <c r="FO72" s="3"/>
      <c r="FP72" s="3"/>
      <c r="FQ72" s="10">
        <v>0.22900000000000001</v>
      </c>
      <c r="FR72" s="12" t="s">
        <v>617</v>
      </c>
    </row>
    <row r="73" spans="1:174" x14ac:dyDescent="0.15">
      <c r="A73" s="4" t="s">
        <v>618</v>
      </c>
      <c r="B73" s="4" t="s">
        <v>619</v>
      </c>
      <c r="C73" s="3" t="s">
        <v>206</v>
      </c>
      <c r="D73" s="3" t="s">
        <v>207</v>
      </c>
      <c r="E73" s="3" t="s">
        <v>208</v>
      </c>
      <c r="F73" s="8">
        <v>1048</v>
      </c>
      <c r="G73" s="9">
        <v>60.42</v>
      </c>
      <c r="H73" s="10">
        <v>0.106</v>
      </c>
      <c r="I73" s="10">
        <v>8.4000000000000005E-2</v>
      </c>
      <c r="J73" s="10">
        <v>8.4000000000000005E-2</v>
      </c>
      <c r="K73" s="9">
        <v>2.0299999999999998</v>
      </c>
      <c r="L73" s="9">
        <v>1.72</v>
      </c>
      <c r="M73" s="9">
        <v>1.78</v>
      </c>
      <c r="N73" s="8">
        <v>95.6</v>
      </c>
      <c r="O73" s="9">
        <v>1.84</v>
      </c>
      <c r="P73" s="11"/>
      <c r="Q73" s="11"/>
      <c r="R73" s="11"/>
      <c r="S73" s="10">
        <v>-0.86499999999999999</v>
      </c>
      <c r="T73" s="11"/>
      <c r="U73" s="11"/>
      <c r="V73" s="11"/>
      <c r="W73" s="11"/>
      <c r="X73" s="11"/>
      <c r="Y73" s="11"/>
      <c r="Z73" s="11"/>
      <c r="AA73" s="8">
        <v>-54.7</v>
      </c>
      <c r="AB73" s="11"/>
      <c r="AC73" s="11"/>
      <c r="AD73" s="11"/>
      <c r="AE73" s="8">
        <v>-61.5</v>
      </c>
      <c r="AF73" s="11"/>
      <c r="AG73" s="11"/>
      <c r="AH73" s="9">
        <v>11.83</v>
      </c>
      <c r="AI73" s="9">
        <v>2.11</v>
      </c>
      <c r="AJ73" s="10">
        <v>0.155</v>
      </c>
      <c r="AK73" s="3" t="s">
        <v>209</v>
      </c>
      <c r="AL73" s="12" t="s">
        <v>620</v>
      </c>
      <c r="AM73" s="3" t="s">
        <v>211</v>
      </c>
      <c r="AN73" s="13">
        <v>2002</v>
      </c>
      <c r="AO73" s="8">
        <v>910.7</v>
      </c>
      <c r="AP73" s="9">
        <v>1.22</v>
      </c>
      <c r="AQ73" s="8">
        <v>-67.099999999999994</v>
      </c>
      <c r="AR73" s="8">
        <v>-68.7</v>
      </c>
      <c r="AS73" s="8">
        <v>-68.900000000000006</v>
      </c>
      <c r="AT73" s="8">
        <v>24.1</v>
      </c>
      <c r="AU73" s="9">
        <v>2.81</v>
      </c>
      <c r="AV73" s="8">
        <v>210</v>
      </c>
      <c r="AW73" s="8">
        <v>14.4</v>
      </c>
      <c r="AX73" s="8">
        <v>122.2</v>
      </c>
      <c r="AY73" s="10">
        <v>0.23799999999999999</v>
      </c>
      <c r="AZ73" s="11"/>
      <c r="BA73" s="8">
        <v>20.7</v>
      </c>
      <c r="BB73" s="11"/>
      <c r="BC73" s="8">
        <v>47.6</v>
      </c>
      <c r="BD73" s="8">
        <v>41.1</v>
      </c>
      <c r="BE73" s="8">
        <v>39.200000000000003</v>
      </c>
      <c r="BF73" s="8">
        <v>39.9</v>
      </c>
      <c r="BG73" s="8">
        <v>41.9</v>
      </c>
      <c r="BH73" s="8">
        <v>43.9</v>
      </c>
      <c r="BI73" s="9">
        <v>1.55</v>
      </c>
      <c r="BJ73" s="8">
        <v>-68.7</v>
      </c>
      <c r="BK73" s="9">
        <v>-1.48</v>
      </c>
      <c r="BL73" s="10">
        <v>0.223</v>
      </c>
      <c r="BM73" s="11"/>
      <c r="BN73" s="8">
        <v>-70</v>
      </c>
      <c r="BO73" s="9">
        <v>-1.1100000000000001</v>
      </c>
      <c r="BP73" s="11"/>
      <c r="BQ73" s="10">
        <v>-0.92600000000000005</v>
      </c>
      <c r="BR73" s="10">
        <v>-0.92600000000000005</v>
      </c>
      <c r="BS73" s="10">
        <v>-0.58799999999999997</v>
      </c>
      <c r="BT73" s="10">
        <v>-0.92600000000000005</v>
      </c>
      <c r="BU73" s="10">
        <v>-0.92600000000000005</v>
      </c>
      <c r="BV73" s="11"/>
      <c r="BW73" s="11"/>
      <c r="BX73" s="11"/>
      <c r="BY73" s="11"/>
      <c r="BZ73" s="8">
        <v>14.3</v>
      </c>
      <c r="CA73" s="8">
        <v>11.5</v>
      </c>
      <c r="CB73" s="8">
        <v>11.6</v>
      </c>
      <c r="CC73" s="9">
        <v>5.87</v>
      </c>
      <c r="CD73" s="11"/>
      <c r="CE73" s="10">
        <v>0.34100000000000003</v>
      </c>
      <c r="CF73" s="8">
        <v>10.5</v>
      </c>
      <c r="CG73" s="11"/>
      <c r="CH73" s="11"/>
      <c r="CI73" s="11"/>
      <c r="CJ73" s="8">
        <v>237.2</v>
      </c>
      <c r="CK73" s="11"/>
      <c r="CL73" s="10">
        <v>0.29699999999999999</v>
      </c>
      <c r="CM73" s="9">
        <v>1.78</v>
      </c>
      <c r="CN73" s="9">
        <v>1.77</v>
      </c>
      <c r="CO73" s="9">
        <v>2.04</v>
      </c>
      <c r="CP73" s="9">
        <v>2.0299999999999998</v>
      </c>
      <c r="CQ73" s="9">
        <v>-9.56</v>
      </c>
      <c r="CR73" s="11"/>
      <c r="CS73" s="11"/>
      <c r="CT73" s="11"/>
      <c r="CU73" s="8">
        <v>139.5</v>
      </c>
      <c r="CV73" s="10">
        <v>-0.29899999999999999</v>
      </c>
      <c r="CW73" s="11"/>
      <c r="CX73" s="8">
        <v>-106.8</v>
      </c>
      <c r="CY73" s="11"/>
      <c r="CZ73" s="11"/>
      <c r="DA73" s="9">
        <v>6.17</v>
      </c>
      <c r="DB73" s="11"/>
      <c r="DC73" s="9">
        <v>1.08</v>
      </c>
      <c r="DD73" s="8">
        <v>10.6</v>
      </c>
      <c r="DE73" s="8">
        <v>97</v>
      </c>
      <c r="DF73" s="8">
        <v>122.2</v>
      </c>
      <c r="DG73" s="9">
        <v>10.96</v>
      </c>
      <c r="DH73" s="9">
        <v>2.4</v>
      </c>
      <c r="DI73" s="3" t="s">
        <v>212</v>
      </c>
      <c r="DJ73" s="9">
        <v>1.22</v>
      </c>
      <c r="DK73" s="8">
        <v>-67.099999999999994</v>
      </c>
      <c r="DL73" s="8">
        <v>-68.900000000000006</v>
      </c>
      <c r="DM73" s="10">
        <v>0.97499999999999998</v>
      </c>
      <c r="DN73" s="8">
        <v>-77.400000000000006</v>
      </c>
      <c r="DO73" s="9">
        <v>5.56</v>
      </c>
      <c r="DP73" s="4" t="s">
        <v>621</v>
      </c>
      <c r="DQ73" s="8">
        <v>424.2</v>
      </c>
      <c r="DR73" s="3" t="s">
        <v>343</v>
      </c>
      <c r="DS73" s="11"/>
      <c r="DT73" s="9">
        <v>13.2</v>
      </c>
      <c r="DU73" s="9">
        <v>1.77</v>
      </c>
      <c r="DV73" s="8">
        <v>-21.2</v>
      </c>
      <c r="DW73" s="8">
        <v>14.5</v>
      </c>
      <c r="DX73" s="11"/>
      <c r="DY73" s="8">
        <v>43.6</v>
      </c>
      <c r="DZ73" s="8">
        <v>11.6</v>
      </c>
      <c r="EA73" s="11"/>
      <c r="EB73" s="8">
        <v>45.8</v>
      </c>
      <c r="EC73" s="8">
        <v>17</v>
      </c>
      <c r="ED73" s="8">
        <v>57.9</v>
      </c>
      <c r="EE73" s="11"/>
      <c r="EF73" s="11"/>
      <c r="EG73" s="8">
        <v>104.5</v>
      </c>
      <c r="EH73" s="9">
        <v>9.5500000000000007</v>
      </c>
      <c r="EI73" s="8">
        <v>97</v>
      </c>
      <c r="EJ73" s="8">
        <v>154.6</v>
      </c>
      <c r="EK73" s="8">
        <v>88.3</v>
      </c>
      <c r="EL73" s="9">
        <v>2.15</v>
      </c>
      <c r="EM73" s="9">
        <v>8.02</v>
      </c>
      <c r="EN73" s="11"/>
      <c r="EO73" s="9">
        <v>2.4</v>
      </c>
      <c r="EP73" s="8">
        <v>10</v>
      </c>
      <c r="EQ73" s="9">
        <v>5.0199999999999996</v>
      </c>
      <c r="ER73" s="11">
        <v>3</v>
      </c>
      <c r="ES73" s="9">
        <v>1.22</v>
      </c>
      <c r="ET73" s="12" t="s">
        <v>622</v>
      </c>
      <c r="EU73" s="9">
        <v>-8.5299999999999994</v>
      </c>
      <c r="EV73" s="8">
        <v>-20.8</v>
      </c>
      <c r="EW73" s="8">
        <v>-46.9</v>
      </c>
      <c r="EX73" s="8">
        <v>-45.8</v>
      </c>
      <c r="EY73" s="8">
        <v>-44</v>
      </c>
      <c r="EZ73" s="9">
        <v>-5.83</v>
      </c>
      <c r="FA73" s="8">
        <v>-55.8</v>
      </c>
      <c r="FB73" s="8">
        <v>-50.3</v>
      </c>
      <c r="FC73" s="8">
        <v>-52.9</v>
      </c>
      <c r="FD73" s="8">
        <v>-61.7</v>
      </c>
      <c r="FE73" s="9">
        <v>-8.81</v>
      </c>
      <c r="FF73" s="8">
        <v>-20</v>
      </c>
      <c r="FG73" s="8">
        <v>-46.3</v>
      </c>
      <c r="FH73" s="8">
        <v>-41.2</v>
      </c>
      <c r="FI73" s="8">
        <v>-39.4</v>
      </c>
      <c r="FJ73" s="9">
        <v>-6.57</v>
      </c>
      <c r="FK73" s="8">
        <v>-54.9</v>
      </c>
      <c r="FL73" s="8">
        <v>-44.4</v>
      </c>
      <c r="FM73" s="8">
        <v>-48.8</v>
      </c>
      <c r="FN73" s="8">
        <v>-59.6</v>
      </c>
      <c r="FO73" s="3"/>
      <c r="FP73" s="3"/>
      <c r="FQ73" s="9">
        <v>1.22</v>
      </c>
      <c r="FR73" s="12" t="s">
        <v>623</v>
      </c>
    </row>
    <row r="74" spans="1:174" x14ac:dyDescent="0.15">
      <c r="A74" s="4" t="s">
        <v>624</v>
      </c>
      <c r="B74" s="4" t="s">
        <v>625</v>
      </c>
      <c r="C74" s="3" t="s">
        <v>206</v>
      </c>
      <c r="D74" s="3" t="s">
        <v>207</v>
      </c>
      <c r="E74" s="3" t="s">
        <v>208</v>
      </c>
      <c r="F74" s="8">
        <v>1045.5</v>
      </c>
      <c r="G74" s="9">
        <v>48.58</v>
      </c>
      <c r="H74" s="10">
        <v>3.0000000000000001E-3</v>
      </c>
      <c r="I74" s="10">
        <v>1.4E-2</v>
      </c>
      <c r="J74" s="10">
        <v>3.0000000000000001E-3</v>
      </c>
      <c r="K74" s="10">
        <v>0.314</v>
      </c>
      <c r="L74" s="10">
        <v>0.66200000000000003</v>
      </c>
      <c r="M74" s="10">
        <v>-0.56100000000000005</v>
      </c>
      <c r="N74" s="8">
        <v>241.5</v>
      </c>
      <c r="O74" s="9">
        <v>5.67</v>
      </c>
      <c r="P74" s="11"/>
      <c r="Q74" s="8">
        <v>67.099999999999994</v>
      </c>
      <c r="R74" s="11"/>
      <c r="S74" s="10">
        <v>-0.53500000000000003</v>
      </c>
      <c r="T74" s="11"/>
      <c r="U74" s="11"/>
      <c r="V74" s="11"/>
      <c r="W74" s="8">
        <v>10.4</v>
      </c>
      <c r="X74" s="11"/>
      <c r="Y74" s="11"/>
      <c r="Z74" s="11"/>
      <c r="AA74" s="8">
        <v>28.9</v>
      </c>
      <c r="AB74" s="11"/>
      <c r="AC74" s="11"/>
      <c r="AD74" s="11"/>
      <c r="AE74" s="8">
        <v>42.7</v>
      </c>
      <c r="AF74" s="11"/>
      <c r="AG74" s="11"/>
      <c r="AH74" s="11"/>
      <c r="AI74" s="10">
        <v>0.48899999999999999</v>
      </c>
      <c r="AJ74" s="10">
        <v>0.20399999999999999</v>
      </c>
      <c r="AK74" s="3" t="s">
        <v>209</v>
      </c>
      <c r="AL74" s="12" t="s">
        <v>626</v>
      </c>
      <c r="AM74" s="3" t="s">
        <v>211</v>
      </c>
      <c r="AN74" s="13">
        <v>1997</v>
      </c>
      <c r="AO74" s="8">
        <v>953.1</v>
      </c>
      <c r="AP74" s="8">
        <v>37</v>
      </c>
      <c r="AQ74" s="8">
        <v>-96.1</v>
      </c>
      <c r="AR74" s="8">
        <v>-105.3</v>
      </c>
      <c r="AS74" s="8">
        <v>-60.5</v>
      </c>
      <c r="AT74" s="8">
        <v>163.19999999999999</v>
      </c>
      <c r="AU74" s="8">
        <v>82.9</v>
      </c>
      <c r="AV74" s="8">
        <v>276.39999999999998</v>
      </c>
      <c r="AW74" s="8">
        <v>70.7</v>
      </c>
      <c r="AX74" s="8">
        <v>47.3</v>
      </c>
      <c r="AY74" s="11"/>
      <c r="AZ74" s="11"/>
      <c r="BA74" s="8">
        <v>34.1</v>
      </c>
      <c r="BB74" s="11"/>
      <c r="BC74" s="8">
        <v>100.3</v>
      </c>
      <c r="BD74" s="8">
        <v>91.6</v>
      </c>
      <c r="BE74" s="8">
        <v>81.599999999999994</v>
      </c>
      <c r="BF74" s="8">
        <v>73.400000000000006</v>
      </c>
      <c r="BG74" s="8">
        <v>66.5</v>
      </c>
      <c r="BH74" s="8">
        <v>61.4</v>
      </c>
      <c r="BI74" s="11"/>
      <c r="BJ74" s="8">
        <v>-105.3</v>
      </c>
      <c r="BK74" s="9">
        <v>-6.92</v>
      </c>
      <c r="BL74" s="10">
        <v>8.3000000000000004E-2</v>
      </c>
      <c r="BM74" s="11"/>
      <c r="BN74" s="8">
        <v>-60.5</v>
      </c>
      <c r="BO74" s="11"/>
      <c r="BP74" s="11"/>
      <c r="BQ74" s="10">
        <v>-0.27500000000000002</v>
      </c>
      <c r="BR74" s="10">
        <v>-0.27500000000000002</v>
      </c>
      <c r="BS74" s="10">
        <v>-0.313</v>
      </c>
      <c r="BT74" s="10">
        <v>-0.28000000000000003</v>
      </c>
      <c r="BU74" s="10">
        <v>-0.28000000000000003</v>
      </c>
      <c r="BV74" s="11"/>
      <c r="BW74" s="9">
        <v>3.71</v>
      </c>
      <c r="BX74" s="8">
        <v>10.8</v>
      </c>
      <c r="BY74" s="11"/>
      <c r="BZ74" s="8">
        <v>174.9</v>
      </c>
      <c r="CA74" s="8">
        <v>92</v>
      </c>
      <c r="CB74" s="11"/>
      <c r="CC74" s="9">
        <v>2.84</v>
      </c>
      <c r="CD74" s="11"/>
      <c r="CE74" s="8">
        <v>32.4</v>
      </c>
      <c r="CF74" s="11"/>
      <c r="CG74" s="11"/>
      <c r="CH74" s="11"/>
      <c r="CI74" s="11"/>
      <c r="CJ74" s="8">
        <v>-54.6</v>
      </c>
      <c r="CK74" s="9">
        <v>7.83</v>
      </c>
      <c r="CL74" s="9">
        <v>1.19</v>
      </c>
      <c r="CM74" s="9">
        <v>1.17</v>
      </c>
      <c r="CN74" s="9">
        <v>1.1499999999999999</v>
      </c>
      <c r="CO74" s="9">
        <v>1.1299999999999999</v>
      </c>
      <c r="CP74" s="10">
        <v>0.96899999999999997</v>
      </c>
      <c r="CQ74" s="9">
        <v>-4.43</v>
      </c>
      <c r="CR74" s="11"/>
      <c r="CS74" s="11"/>
      <c r="CT74" s="11"/>
      <c r="CU74" s="9">
        <v>5.23</v>
      </c>
      <c r="CV74" s="9">
        <v>-2.06</v>
      </c>
      <c r="CW74" s="11"/>
      <c r="CX74" s="8">
        <v>40.9</v>
      </c>
      <c r="CY74" s="11"/>
      <c r="CZ74" s="11"/>
      <c r="DA74" s="8">
        <v>13.2</v>
      </c>
      <c r="DB74" s="10">
        <v>0.87</v>
      </c>
      <c r="DC74" s="9">
        <v>6.41</v>
      </c>
      <c r="DD74" s="9">
        <v>9.6300000000000008</v>
      </c>
      <c r="DE74" s="8">
        <v>325</v>
      </c>
      <c r="DF74" s="8">
        <v>47.3</v>
      </c>
      <c r="DG74" s="9">
        <v>4.33</v>
      </c>
      <c r="DH74" s="9">
        <v>1.1000000000000001</v>
      </c>
      <c r="DI74" s="3" t="s">
        <v>212</v>
      </c>
      <c r="DJ74" s="8">
        <v>37</v>
      </c>
      <c r="DK74" s="8">
        <v>-96.1</v>
      </c>
      <c r="DL74" s="8">
        <v>-60.5</v>
      </c>
      <c r="DM74" s="8">
        <v>43.3</v>
      </c>
      <c r="DN74" s="8">
        <v>-105.6</v>
      </c>
      <c r="DO74" s="9">
        <v>22.22</v>
      </c>
      <c r="DP74" s="4" t="s">
        <v>627</v>
      </c>
      <c r="DQ74" s="8">
        <v>56.3</v>
      </c>
      <c r="DR74" s="3" t="s">
        <v>214</v>
      </c>
      <c r="DS74" s="11"/>
      <c r="DT74" s="9">
        <v>7.24</v>
      </c>
      <c r="DU74" s="9">
        <v>3.26</v>
      </c>
      <c r="DV74" s="8">
        <v>-71.099999999999994</v>
      </c>
      <c r="DW74" s="8">
        <v>72.8</v>
      </c>
      <c r="DX74" s="11"/>
      <c r="DY74" s="8">
        <v>221.9</v>
      </c>
      <c r="DZ74" s="11"/>
      <c r="EA74" s="11"/>
      <c r="EB74" s="8">
        <v>91.9</v>
      </c>
      <c r="EC74" s="8">
        <v>11.6</v>
      </c>
      <c r="ED74" s="8">
        <v>99.5</v>
      </c>
      <c r="EE74" s="11"/>
      <c r="EF74" s="11"/>
      <c r="EG74" s="11"/>
      <c r="EH74" s="9">
        <v>4.37</v>
      </c>
      <c r="EI74" s="8">
        <v>325</v>
      </c>
      <c r="EJ74" s="8">
        <v>181.9</v>
      </c>
      <c r="EK74" s="8">
        <v>248.8</v>
      </c>
      <c r="EL74" s="9">
        <v>3.72</v>
      </c>
      <c r="EM74" s="9">
        <v>7.8</v>
      </c>
      <c r="EN74" s="8">
        <v>57.2</v>
      </c>
      <c r="EO74" s="9">
        <v>1.1000000000000001</v>
      </c>
      <c r="EP74" s="8">
        <v>15.8</v>
      </c>
      <c r="EQ74" s="9">
        <v>5.25</v>
      </c>
      <c r="ER74" s="11">
        <v>1</v>
      </c>
      <c r="ES74" s="11"/>
      <c r="ET74" s="12"/>
      <c r="EU74" s="8">
        <v>-57.8</v>
      </c>
      <c r="EV74" s="8">
        <v>-71.099999999999994</v>
      </c>
      <c r="EW74" s="8">
        <v>-92.8</v>
      </c>
      <c r="EX74" s="8">
        <v>-158.30000000000001</v>
      </c>
      <c r="EY74" s="8">
        <v>-235.9</v>
      </c>
      <c r="EZ74" s="8">
        <v>-135.1</v>
      </c>
      <c r="FA74" s="8">
        <v>-96.4</v>
      </c>
      <c r="FB74" s="8">
        <v>-79.3</v>
      </c>
      <c r="FC74" s="8">
        <v>-57.1</v>
      </c>
      <c r="FD74" s="8">
        <v>-22.9</v>
      </c>
      <c r="FE74" s="8">
        <v>-58</v>
      </c>
      <c r="FF74" s="8">
        <v>-67.900000000000006</v>
      </c>
      <c r="FG74" s="8">
        <v>-86.2</v>
      </c>
      <c r="FH74" s="8">
        <v>-143.19999999999999</v>
      </c>
      <c r="FI74" s="8">
        <v>-237.6</v>
      </c>
      <c r="FJ74" s="8">
        <v>-153.19999999999999</v>
      </c>
      <c r="FK74" s="8">
        <v>-124.5</v>
      </c>
      <c r="FL74" s="8">
        <v>-109.2</v>
      </c>
      <c r="FM74" s="8">
        <v>-85.5</v>
      </c>
      <c r="FN74" s="8">
        <v>-19.399999999999999</v>
      </c>
      <c r="FO74" s="3"/>
      <c r="FP74" s="3"/>
      <c r="FQ74" s="8">
        <v>37</v>
      </c>
      <c r="FR74" s="12" t="s">
        <v>628</v>
      </c>
    </row>
    <row r="75" spans="1:174" x14ac:dyDescent="0.15">
      <c r="A75" s="4" t="s">
        <v>629</v>
      </c>
      <c r="B75" s="4" t="s">
        <v>630</v>
      </c>
      <c r="C75" s="3" t="s">
        <v>206</v>
      </c>
      <c r="D75" s="3" t="s">
        <v>207</v>
      </c>
      <c r="E75" s="3" t="s">
        <v>208</v>
      </c>
      <c r="F75" s="8">
        <v>1033.8</v>
      </c>
      <c r="G75" s="9">
        <v>59.68</v>
      </c>
      <c r="H75" s="10">
        <v>9.7000000000000003E-2</v>
      </c>
      <c r="I75" s="10">
        <v>9.1999999999999998E-2</v>
      </c>
      <c r="J75" s="10">
        <v>0.13800000000000001</v>
      </c>
      <c r="K75" s="9">
        <v>2</v>
      </c>
      <c r="L75" s="9">
        <v>1.81</v>
      </c>
      <c r="M75" s="9">
        <v>1.69</v>
      </c>
      <c r="N75" s="8">
        <v>139.69999999999999</v>
      </c>
      <c r="O75" s="9">
        <v>2.12</v>
      </c>
      <c r="P75" s="11"/>
      <c r="Q75" s="11"/>
      <c r="R75" s="11"/>
      <c r="S75" s="10">
        <v>-0.40400000000000003</v>
      </c>
      <c r="T75" s="11"/>
      <c r="U75" s="11"/>
      <c r="V75" s="11"/>
      <c r="W75" s="9">
        <v>1.1000000000000001</v>
      </c>
      <c r="X75" s="11"/>
      <c r="Y75" s="11"/>
      <c r="Z75" s="11"/>
      <c r="AA75" s="9">
        <v>9.9700000000000006</v>
      </c>
      <c r="AB75" s="11"/>
      <c r="AC75" s="11"/>
      <c r="AD75" s="11"/>
      <c r="AE75" s="8">
        <v>-17.2</v>
      </c>
      <c r="AF75" s="11"/>
      <c r="AG75" s="11"/>
      <c r="AH75" s="11"/>
      <c r="AI75" s="9">
        <v>1.33</v>
      </c>
      <c r="AJ75" s="10">
        <v>2.3E-2</v>
      </c>
      <c r="AK75" s="3" t="s">
        <v>209</v>
      </c>
      <c r="AL75" s="12" t="s">
        <v>631</v>
      </c>
      <c r="AM75" s="3" t="s">
        <v>211</v>
      </c>
      <c r="AN75" s="13">
        <v>1998</v>
      </c>
      <c r="AO75" s="8">
        <v>998.8</v>
      </c>
      <c r="AP75" s="8">
        <v>46.8</v>
      </c>
      <c r="AQ75" s="8">
        <v>-75.5</v>
      </c>
      <c r="AR75" s="8">
        <v>-79.5</v>
      </c>
      <c r="AS75" s="8">
        <v>-89.4</v>
      </c>
      <c r="AT75" s="8">
        <v>68.099999999999994</v>
      </c>
      <c r="AU75" s="9">
        <v>8.07</v>
      </c>
      <c r="AV75" s="8">
        <v>163.6</v>
      </c>
      <c r="AW75" s="8">
        <v>106.6</v>
      </c>
      <c r="AX75" s="8">
        <v>-13.9</v>
      </c>
      <c r="AY75" s="9">
        <v>3.61</v>
      </c>
      <c r="AZ75" s="11"/>
      <c r="BA75" s="8">
        <v>26.1</v>
      </c>
      <c r="BB75" s="11"/>
      <c r="BC75" s="8">
        <v>52.6</v>
      </c>
      <c r="BD75" s="8">
        <v>50.3</v>
      </c>
      <c r="BE75" s="8">
        <v>49.8</v>
      </c>
      <c r="BF75" s="8">
        <v>52.2</v>
      </c>
      <c r="BG75" s="8">
        <v>53.1</v>
      </c>
      <c r="BH75" s="8">
        <v>57.6</v>
      </c>
      <c r="BI75" s="11"/>
      <c r="BJ75" s="8">
        <v>-79.5</v>
      </c>
      <c r="BK75" s="9">
        <v>-9.9600000000000009</v>
      </c>
      <c r="BL75" s="10">
        <v>5.8999999999999997E-2</v>
      </c>
      <c r="BM75" s="11"/>
      <c r="BN75" s="8">
        <v>-89.4</v>
      </c>
      <c r="BO75" s="11"/>
      <c r="BP75" s="11"/>
      <c r="BQ75" s="10">
        <v>-0.69</v>
      </c>
      <c r="BR75" s="10">
        <v>-0.69</v>
      </c>
      <c r="BS75" s="10">
        <v>-0.43099999999999999</v>
      </c>
      <c r="BT75" s="10">
        <v>-0.69</v>
      </c>
      <c r="BU75" s="10">
        <v>-0.69</v>
      </c>
      <c r="BV75" s="11"/>
      <c r="BW75" s="9">
        <v>4.88</v>
      </c>
      <c r="BX75" s="11"/>
      <c r="BY75" s="11"/>
      <c r="BZ75" s="11"/>
      <c r="CA75" s="11"/>
      <c r="CB75" s="11"/>
      <c r="CC75" s="9">
        <v>9.26</v>
      </c>
      <c r="CD75" s="11"/>
      <c r="CE75" s="8">
        <v>28.8</v>
      </c>
      <c r="CF75" s="8">
        <v>106.6</v>
      </c>
      <c r="CG75" s="11"/>
      <c r="CH75" s="11"/>
      <c r="CI75" s="11"/>
      <c r="CJ75" s="8">
        <v>-26.5</v>
      </c>
      <c r="CK75" s="11"/>
      <c r="CL75" s="11"/>
      <c r="CM75" s="11"/>
      <c r="CN75" s="10">
        <v>0.36799999999999999</v>
      </c>
      <c r="CO75" s="9">
        <v>8.34</v>
      </c>
      <c r="CP75" s="9">
        <v>8.32</v>
      </c>
      <c r="CQ75" s="8">
        <v>-29.3</v>
      </c>
      <c r="CR75" s="11"/>
      <c r="CS75" s="11"/>
      <c r="CT75" s="11"/>
      <c r="CU75" s="8">
        <v>63.1</v>
      </c>
      <c r="CV75" s="11"/>
      <c r="CW75" s="11"/>
      <c r="CX75" s="8">
        <v>16.899999999999999</v>
      </c>
      <c r="CY75" s="11"/>
      <c r="CZ75" s="11"/>
      <c r="DA75" s="9">
        <v>6.38</v>
      </c>
      <c r="DB75" s="11"/>
      <c r="DC75" s="10">
        <v>0.83199999999999996</v>
      </c>
      <c r="DD75" s="9">
        <v>9.61</v>
      </c>
      <c r="DE75" s="11"/>
      <c r="DF75" s="8">
        <v>-13.9</v>
      </c>
      <c r="DG75" s="9">
        <v>7.4</v>
      </c>
      <c r="DH75" s="11"/>
      <c r="DI75" s="3" t="s">
        <v>212</v>
      </c>
      <c r="DJ75" s="8">
        <v>42.1</v>
      </c>
      <c r="DK75" s="8">
        <v>-68.3</v>
      </c>
      <c r="DL75" s="8">
        <v>-85.3</v>
      </c>
      <c r="DM75" s="8">
        <v>32.1</v>
      </c>
      <c r="DN75" s="8">
        <v>-42.5</v>
      </c>
      <c r="DO75" s="9">
        <v>9.09</v>
      </c>
      <c r="DP75" s="4" t="s">
        <v>632</v>
      </c>
      <c r="DQ75" s="8">
        <v>30</v>
      </c>
      <c r="DR75" s="3" t="s">
        <v>258</v>
      </c>
      <c r="DS75" s="11"/>
      <c r="DT75" s="9">
        <v>8.59</v>
      </c>
      <c r="DU75" s="9">
        <v>2.98</v>
      </c>
      <c r="DV75" s="10">
        <v>-0.7</v>
      </c>
      <c r="DW75" s="8">
        <v>101.4</v>
      </c>
      <c r="DX75" s="11"/>
      <c r="DY75" s="8">
        <v>47.2</v>
      </c>
      <c r="DZ75" s="11"/>
      <c r="EA75" s="11"/>
      <c r="EB75" s="9">
        <v>-5.35</v>
      </c>
      <c r="EC75" s="9">
        <v>9.5500000000000007</v>
      </c>
      <c r="ED75" s="8">
        <v>68.099999999999994</v>
      </c>
      <c r="EE75" s="11"/>
      <c r="EF75" s="8">
        <v>127.2</v>
      </c>
      <c r="EG75" s="8">
        <v>14</v>
      </c>
      <c r="EH75" s="8">
        <v>25.3</v>
      </c>
      <c r="EI75" s="8">
        <v>198</v>
      </c>
      <c r="EJ75" s="8">
        <v>150.80000000000001</v>
      </c>
      <c r="EK75" s="8">
        <v>128.5</v>
      </c>
      <c r="EL75" s="9">
        <v>3.96</v>
      </c>
      <c r="EM75" s="8">
        <v>14.4</v>
      </c>
      <c r="EN75" s="8">
        <v>19.899999999999999</v>
      </c>
      <c r="EO75" s="9">
        <v>5.23</v>
      </c>
      <c r="EP75" s="8">
        <v>10.199999999999999</v>
      </c>
      <c r="EQ75" s="9">
        <v>4.84</v>
      </c>
      <c r="ER75" s="11">
        <v>3</v>
      </c>
      <c r="ES75" s="8">
        <v>46.8</v>
      </c>
      <c r="ET75" s="12" t="s">
        <v>633</v>
      </c>
      <c r="EU75" s="8">
        <v>-24.8</v>
      </c>
      <c r="EV75" s="8">
        <v>-33.4</v>
      </c>
      <c r="EW75" s="8">
        <v>-48.1</v>
      </c>
      <c r="EX75" s="8">
        <v>-76.2</v>
      </c>
      <c r="EY75" s="8">
        <v>-109.5</v>
      </c>
      <c r="EZ75" s="8">
        <v>-87.6</v>
      </c>
      <c r="FA75" s="8">
        <v>-39.6</v>
      </c>
      <c r="FB75" s="8">
        <v>-15.7</v>
      </c>
      <c r="FC75" s="8">
        <v>-27.5</v>
      </c>
      <c r="FD75" s="8">
        <v>-47</v>
      </c>
      <c r="FE75" s="8">
        <v>-24.3</v>
      </c>
      <c r="FF75" s="8">
        <v>-31.1</v>
      </c>
      <c r="FG75" s="8">
        <v>-45.3</v>
      </c>
      <c r="FH75" s="8">
        <v>-70.8</v>
      </c>
      <c r="FI75" s="8">
        <v>-128.4</v>
      </c>
      <c r="FJ75" s="8">
        <v>-102.9</v>
      </c>
      <c r="FK75" s="8">
        <v>-54.1</v>
      </c>
      <c r="FL75" s="8">
        <v>-40.6</v>
      </c>
      <c r="FM75" s="8">
        <v>-38.9</v>
      </c>
      <c r="FN75" s="8">
        <v>-71.3</v>
      </c>
      <c r="FO75" s="3"/>
      <c r="FP75" s="3"/>
      <c r="FQ75" s="8">
        <v>46.8</v>
      </c>
      <c r="FR75" s="12" t="s">
        <v>634</v>
      </c>
    </row>
    <row r="76" spans="1:174" x14ac:dyDescent="0.15">
      <c r="A76" s="4" t="s">
        <v>635</v>
      </c>
      <c r="B76" s="4" t="s">
        <v>636</v>
      </c>
      <c r="C76" s="3" t="s">
        <v>206</v>
      </c>
      <c r="D76" s="3" t="s">
        <v>207</v>
      </c>
      <c r="E76" s="3" t="s">
        <v>208</v>
      </c>
      <c r="F76" s="8">
        <v>1024.9000000000001</v>
      </c>
      <c r="G76" s="9">
        <v>83.31</v>
      </c>
      <c r="H76" s="10">
        <v>4.8000000000000001E-2</v>
      </c>
      <c r="I76" s="10">
        <v>2.7E-2</v>
      </c>
      <c r="J76" s="10">
        <v>7.0000000000000001E-3</v>
      </c>
      <c r="K76" s="9">
        <v>1.38</v>
      </c>
      <c r="L76" s="9">
        <v>1.08</v>
      </c>
      <c r="M76" s="10">
        <v>0.47799999999999998</v>
      </c>
      <c r="N76" s="8">
        <v>50</v>
      </c>
      <c r="O76" s="10">
        <v>0.72899999999999998</v>
      </c>
      <c r="P76" s="11"/>
      <c r="Q76" s="11"/>
      <c r="R76" s="11"/>
      <c r="S76" s="9">
        <v>-2.11</v>
      </c>
      <c r="T76" s="11"/>
      <c r="U76" s="11"/>
      <c r="V76" s="11"/>
      <c r="W76" s="11"/>
      <c r="X76" s="11"/>
      <c r="Y76" s="11"/>
      <c r="Z76" s="11"/>
      <c r="AA76" s="11"/>
      <c r="AB76" s="11"/>
      <c r="AC76" s="11"/>
      <c r="AD76" s="11"/>
      <c r="AE76" s="11"/>
      <c r="AF76" s="11"/>
      <c r="AG76" s="11"/>
      <c r="AH76" s="11"/>
      <c r="AI76" s="9">
        <v>1.45</v>
      </c>
      <c r="AJ76" s="10">
        <v>9.4E-2</v>
      </c>
      <c r="AK76" s="3" t="s">
        <v>209</v>
      </c>
      <c r="AL76" s="12" t="s">
        <v>637</v>
      </c>
      <c r="AM76" s="3" t="s">
        <v>211</v>
      </c>
      <c r="AN76" s="13">
        <v>1999</v>
      </c>
      <c r="AO76" s="8">
        <v>890.5</v>
      </c>
      <c r="AP76" s="14">
        <v>0</v>
      </c>
      <c r="AQ76" s="8">
        <v>-86.3</v>
      </c>
      <c r="AR76" s="8">
        <v>-87.4</v>
      </c>
      <c r="AS76" s="8">
        <v>-79.2</v>
      </c>
      <c r="AT76" s="8">
        <v>159.19999999999999</v>
      </c>
      <c r="AU76" s="9">
        <v>7.53</v>
      </c>
      <c r="AV76" s="8">
        <v>230.9</v>
      </c>
      <c r="AW76" s="8">
        <v>24.9</v>
      </c>
      <c r="AX76" s="8">
        <v>186.2</v>
      </c>
      <c r="AY76" s="9">
        <v>5.35</v>
      </c>
      <c r="AZ76" s="11"/>
      <c r="BA76" s="8">
        <v>31.1</v>
      </c>
      <c r="BB76" s="11"/>
      <c r="BC76" s="8">
        <v>56.3</v>
      </c>
      <c r="BD76" s="8">
        <v>51.1</v>
      </c>
      <c r="BE76" s="8">
        <v>48</v>
      </c>
      <c r="BF76" s="8">
        <v>45.3</v>
      </c>
      <c r="BG76" s="8">
        <v>44.3</v>
      </c>
      <c r="BH76" s="8">
        <v>46.2</v>
      </c>
      <c r="BI76" s="11"/>
      <c r="BJ76" s="8">
        <v>-87.4</v>
      </c>
      <c r="BK76" s="9">
        <v>-2.42</v>
      </c>
      <c r="BL76" s="10">
        <v>5.8000000000000003E-2</v>
      </c>
      <c r="BM76" s="11"/>
      <c r="BN76" s="8">
        <v>-89.6</v>
      </c>
      <c r="BO76" s="8">
        <v>-10.4</v>
      </c>
      <c r="BP76" s="11"/>
      <c r="BQ76" s="9">
        <v>-1.84</v>
      </c>
      <c r="BR76" s="9">
        <v>-1.84</v>
      </c>
      <c r="BS76" s="9">
        <v>-1.3</v>
      </c>
      <c r="BT76" s="9">
        <v>-1.84</v>
      </c>
      <c r="BU76" s="9">
        <v>-1.84</v>
      </c>
      <c r="BV76" s="11"/>
      <c r="BW76" s="11"/>
      <c r="BX76" s="11"/>
      <c r="BY76" s="11"/>
      <c r="BZ76" s="8">
        <v>10.9</v>
      </c>
      <c r="CA76" s="9">
        <v>3.32</v>
      </c>
      <c r="CB76" s="11"/>
      <c r="CC76" s="9">
        <v>9.25</v>
      </c>
      <c r="CD76" s="11"/>
      <c r="CE76" s="9">
        <v>1.92</v>
      </c>
      <c r="CF76" s="8">
        <v>24.9</v>
      </c>
      <c r="CG76" s="11"/>
      <c r="CH76" s="11"/>
      <c r="CI76" s="11"/>
      <c r="CJ76" s="11"/>
      <c r="CK76" s="11"/>
      <c r="CL76" s="10">
        <v>0.71799999999999997</v>
      </c>
      <c r="CM76" s="10">
        <v>0.76200000000000001</v>
      </c>
      <c r="CN76" s="10">
        <v>0.74099999999999999</v>
      </c>
      <c r="CO76" s="9">
        <v>1.1399999999999999</v>
      </c>
      <c r="CP76" s="9">
        <v>1.1100000000000001</v>
      </c>
      <c r="CQ76" s="9">
        <v>-3.3</v>
      </c>
      <c r="CR76" s="11"/>
      <c r="CS76" s="11"/>
      <c r="CT76" s="11"/>
      <c r="CU76" s="8">
        <v>110.4</v>
      </c>
      <c r="CV76" s="10">
        <v>-6.4000000000000001E-2</v>
      </c>
      <c r="CW76" s="9">
        <v>5</v>
      </c>
      <c r="CX76" s="11"/>
      <c r="CY76" s="11"/>
      <c r="CZ76" s="11"/>
      <c r="DA76" s="9">
        <v>3.31</v>
      </c>
      <c r="DB76" s="11"/>
      <c r="DC76" s="11"/>
      <c r="DD76" s="8">
        <v>11.1</v>
      </c>
      <c r="DE76" s="8">
        <v>89</v>
      </c>
      <c r="DF76" s="8">
        <v>186.2</v>
      </c>
      <c r="DG76" s="9">
        <v>20.5</v>
      </c>
      <c r="DH76" s="9">
        <v>1.3</v>
      </c>
      <c r="DI76" s="3" t="s">
        <v>212</v>
      </c>
      <c r="DJ76" s="11"/>
      <c r="DK76" s="8">
        <v>-86.3</v>
      </c>
      <c r="DL76" s="8">
        <v>-79.2</v>
      </c>
      <c r="DM76" s="9">
        <v>3.53</v>
      </c>
      <c r="DN76" s="8">
        <v>-106.7</v>
      </c>
      <c r="DO76" s="9">
        <v>11.11</v>
      </c>
      <c r="DP76" s="4" t="s">
        <v>638</v>
      </c>
      <c r="DQ76" s="11"/>
      <c r="DR76" s="3" t="s">
        <v>297</v>
      </c>
      <c r="DS76" s="11"/>
      <c r="DT76" s="9">
        <v>22.59</v>
      </c>
      <c r="DU76" s="8">
        <v>11.3</v>
      </c>
      <c r="DV76" s="8">
        <v>-33.5</v>
      </c>
      <c r="DW76" s="8">
        <v>19.7</v>
      </c>
      <c r="DX76" s="11"/>
      <c r="DY76" s="8">
        <v>113.9</v>
      </c>
      <c r="DZ76" s="11"/>
      <c r="EA76" s="11"/>
      <c r="EB76" s="8">
        <v>143.30000000000001</v>
      </c>
      <c r="EC76" s="8">
        <v>10.8</v>
      </c>
      <c r="ED76" s="8">
        <v>74.5</v>
      </c>
      <c r="EE76" s="11"/>
      <c r="EF76" s="11"/>
      <c r="EG76" s="8">
        <v>100.6</v>
      </c>
      <c r="EH76" s="9">
        <v>4.03</v>
      </c>
      <c r="EI76" s="8">
        <v>89</v>
      </c>
      <c r="EJ76" s="8">
        <v>164.7</v>
      </c>
      <c r="EK76" s="8">
        <v>116.2</v>
      </c>
      <c r="EL76" s="9">
        <v>5.93</v>
      </c>
      <c r="EM76" s="9">
        <v>7.05</v>
      </c>
      <c r="EN76" s="10">
        <v>0.129</v>
      </c>
      <c r="EO76" s="9">
        <v>1.3</v>
      </c>
      <c r="EP76" s="9">
        <v>4.4000000000000004</v>
      </c>
      <c r="EQ76" s="9">
        <v>10.59</v>
      </c>
      <c r="ER76" s="11">
        <v>3</v>
      </c>
      <c r="ES76" s="11"/>
      <c r="ET76" s="12"/>
      <c r="EU76" s="8">
        <v>-27.4</v>
      </c>
      <c r="EV76" s="8">
        <v>-27.4</v>
      </c>
      <c r="EW76" s="8">
        <v>-47.3</v>
      </c>
      <c r="EX76" s="8">
        <v>-20.399999999999999</v>
      </c>
      <c r="EY76" s="8">
        <v>-14.4</v>
      </c>
      <c r="EZ76" s="9">
        <v>-7.47</v>
      </c>
      <c r="FA76" s="9">
        <v>-3.29</v>
      </c>
      <c r="FB76" s="8">
        <v>-34.5</v>
      </c>
      <c r="FC76" s="8">
        <v>-40.200000000000003</v>
      </c>
      <c r="FD76" s="8">
        <v>-66.5</v>
      </c>
      <c r="FE76" s="8">
        <v>-27.2</v>
      </c>
      <c r="FF76" s="8">
        <v>-40.9</v>
      </c>
      <c r="FG76" s="8">
        <v>-56.1</v>
      </c>
      <c r="FH76" s="8">
        <v>-20</v>
      </c>
      <c r="FI76" s="8">
        <v>-15.7</v>
      </c>
      <c r="FJ76" s="8">
        <v>118.4</v>
      </c>
      <c r="FK76" s="9">
        <v>-6.43</v>
      </c>
      <c r="FL76" s="8">
        <v>-59.7</v>
      </c>
      <c r="FM76" s="8">
        <v>-41.4</v>
      </c>
      <c r="FN76" s="8">
        <v>-56.1</v>
      </c>
      <c r="FO76" s="3"/>
      <c r="FP76" s="3"/>
      <c r="FQ76" s="11"/>
      <c r="FR76" s="12"/>
    </row>
    <row r="77" spans="1:174" x14ac:dyDescent="0.15">
      <c r="A77" s="4" t="s">
        <v>639</v>
      </c>
      <c r="B77" s="4" t="s">
        <v>640</v>
      </c>
      <c r="C77" s="3" t="s">
        <v>206</v>
      </c>
      <c r="D77" s="3" t="s">
        <v>207</v>
      </c>
      <c r="E77" s="3" t="s">
        <v>208</v>
      </c>
      <c r="F77" s="8">
        <v>1002</v>
      </c>
      <c r="G77" s="9">
        <v>91.38</v>
      </c>
      <c r="H77" s="10">
        <v>8.0000000000000002E-3</v>
      </c>
      <c r="I77" s="10">
        <v>1E-3</v>
      </c>
      <c r="J77" s="10">
        <v>8.6999999999999994E-2</v>
      </c>
      <c r="K77" s="10">
        <v>0.39500000000000002</v>
      </c>
      <c r="L77" s="10">
        <v>0.114</v>
      </c>
      <c r="M77" s="9">
        <v>1.1399999999999999</v>
      </c>
      <c r="N77" s="8">
        <v>32.799999999999997</v>
      </c>
      <c r="O77" s="10">
        <v>0.45100000000000001</v>
      </c>
      <c r="P77" s="8">
        <v>35.6</v>
      </c>
      <c r="Q77" s="11"/>
      <c r="R77" s="11"/>
      <c r="S77" s="10">
        <v>0.27</v>
      </c>
      <c r="T77" s="11"/>
      <c r="U77" s="11"/>
      <c r="V77" s="11"/>
      <c r="W77" s="11"/>
      <c r="X77" s="11"/>
      <c r="Y77" s="11"/>
      <c r="Z77" s="11"/>
      <c r="AA77" s="11"/>
      <c r="AB77" s="11"/>
      <c r="AC77" s="11"/>
      <c r="AD77" s="11"/>
      <c r="AE77" s="8">
        <v>29.4</v>
      </c>
      <c r="AF77" s="8">
        <v>-49.2</v>
      </c>
      <c r="AG77" s="8">
        <v>-40.9</v>
      </c>
      <c r="AH77" s="11"/>
      <c r="AI77" s="9">
        <v>5.45</v>
      </c>
      <c r="AJ77" s="9">
        <v>1.29</v>
      </c>
      <c r="AK77" s="3" t="s">
        <v>209</v>
      </c>
      <c r="AL77" s="12" t="s">
        <v>641</v>
      </c>
      <c r="AM77" s="3" t="s">
        <v>211</v>
      </c>
      <c r="AN77" s="13">
        <v>1981</v>
      </c>
      <c r="AO77" s="8">
        <v>943.6</v>
      </c>
      <c r="AP77" s="8">
        <v>63.5</v>
      </c>
      <c r="AQ77" s="8">
        <v>17.600000000000001</v>
      </c>
      <c r="AR77" s="8">
        <v>13.6</v>
      </c>
      <c r="AS77" s="9">
        <v>8.17</v>
      </c>
      <c r="AT77" s="8">
        <v>35.4</v>
      </c>
      <c r="AU77" s="8">
        <v>14.5</v>
      </c>
      <c r="AV77" s="8">
        <v>128.30000000000001</v>
      </c>
      <c r="AW77" s="14">
        <v>0</v>
      </c>
      <c r="AX77" s="8">
        <v>111.7</v>
      </c>
      <c r="AY77" s="9">
        <v>5.6</v>
      </c>
      <c r="AZ77" s="11"/>
      <c r="BA77" s="8">
        <v>16.3</v>
      </c>
      <c r="BB77" s="11"/>
      <c r="BC77" s="9">
        <v>5.61</v>
      </c>
      <c r="BD77" s="9">
        <v>5.7</v>
      </c>
      <c r="BE77" s="9">
        <v>5.48</v>
      </c>
      <c r="BF77" s="9">
        <v>6.36</v>
      </c>
      <c r="BG77" s="9">
        <v>7.34</v>
      </c>
      <c r="BH77" s="9">
        <v>8.26</v>
      </c>
      <c r="BI77" s="11"/>
      <c r="BJ77" s="8">
        <v>13.6</v>
      </c>
      <c r="BK77" s="10">
        <v>-0.05</v>
      </c>
      <c r="BL77" s="10">
        <v>0.309</v>
      </c>
      <c r="BM77" s="11"/>
      <c r="BN77" s="8">
        <v>11.1</v>
      </c>
      <c r="BO77" s="9">
        <v>2.97</v>
      </c>
      <c r="BP77" s="11"/>
      <c r="BQ77" s="10">
        <v>0.251</v>
      </c>
      <c r="BR77" s="10">
        <v>0.251</v>
      </c>
      <c r="BS77" s="10">
        <v>0.27</v>
      </c>
      <c r="BT77" s="10">
        <v>0.25</v>
      </c>
      <c r="BU77" s="10">
        <v>0.25</v>
      </c>
      <c r="BV77" s="8">
        <v>26.6</v>
      </c>
      <c r="BW77" s="9">
        <v>8</v>
      </c>
      <c r="BX77" s="8">
        <v>12.4</v>
      </c>
      <c r="BY77" s="10">
        <v>0.94399999999999995</v>
      </c>
      <c r="BZ77" s="8">
        <v>28.3</v>
      </c>
      <c r="CA77" s="8">
        <v>13.8</v>
      </c>
      <c r="CB77" s="8">
        <v>14.2</v>
      </c>
      <c r="CC77" s="9">
        <v>3.86</v>
      </c>
      <c r="CD77" s="11"/>
      <c r="CE77" s="9">
        <v>1.1399999999999999</v>
      </c>
      <c r="CF77" s="11"/>
      <c r="CG77" s="11"/>
      <c r="CH77" s="11"/>
      <c r="CI77" s="8">
        <v>-32.5</v>
      </c>
      <c r="CJ77" s="9">
        <v>-6.78</v>
      </c>
      <c r="CK77" s="9">
        <v>4.41</v>
      </c>
      <c r="CL77" s="9">
        <v>1.42</v>
      </c>
      <c r="CM77" s="9">
        <v>1.44</v>
      </c>
      <c r="CN77" s="9">
        <v>1.93</v>
      </c>
      <c r="CO77" s="9">
        <v>2.42</v>
      </c>
      <c r="CP77" s="9">
        <v>2.42</v>
      </c>
      <c r="CQ77" s="9">
        <v>-1.62</v>
      </c>
      <c r="CR77" s="11"/>
      <c r="CS77" s="11"/>
      <c r="CT77" s="11"/>
      <c r="CU77" s="9">
        <v>1.68</v>
      </c>
      <c r="CV77" s="11"/>
      <c r="CW77" s="11"/>
      <c r="CX77" s="9">
        <v>7.05</v>
      </c>
      <c r="CY77" s="11"/>
      <c r="CZ77" s="8">
        <v>-21.2</v>
      </c>
      <c r="DA77" s="9">
        <v>2.29</v>
      </c>
      <c r="DB77" s="10">
        <v>-0.86</v>
      </c>
      <c r="DC77" s="9">
        <v>4.96</v>
      </c>
      <c r="DD77" s="11"/>
      <c r="DE77" s="8">
        <v>136</v>
      </c>
      <c r="DF77" s="8">
        <v>111.7</v>
      </c>
      <c r="DG77" s="9">
        <v>30.57</v>
      </c>
      <c r="DH77" s="9">
        <v>2.74</v>
      </c>
      <c r="DI77" s="3" t="s">
        <v>212</v>
      </c>
      <c r="DJ77" s="8">
        <v>63.5</v>
      </c>
      <c r="DK77" s="8">
        <v>17.600000000000001</v>
      </c>
      <c r="DL77" s="9">
        <v>8.17</v>
      </c>
      <c r="DM77" s="8">
        <v>73.7</v>
      </c>
      <c r="DN77" s="8">
        <v>18.100000000000001</v>
      </c>
      <c r="DO77" s="9">
        <v>11.11</v>
      </c>
      <c r="DP77" s="4" t="s">
        <v>642</v>
      </c>
      <c r="DQ77" s="8">
        <v>14.6</v>
      </c>
      <c r="DR77" s="3" t="s">
        <v>643</v>
      </c>
      <c r="DS77" s="8">
        <v>26.5</v>
      </c>
      <c r="DT77" s="9">
        <v>34.15</v>
      </c>
      <c r="DU77" s="8">
        <v>12.2</v>
      </c>
      <c r="DV77" s="8">
        <v>35.5</v>
      </c>
      <c r="DW77" s="14">
        <v>0</v>
      </c>
      <c r="DX77" s="11"/>
      <c r="DY77" s="8">
        <v>39.799999999999997</v>
      </c>
      <c r="DZ77" s="10">
        <v>0.99399999999999999</v>
      </c>
      <c r="EA77" s="11"/>
      <c r="EB77" s="8">
        <v>103.9</v>
      </c>
      <c r="EC77" s="9">
        <v>9.99</v>
      </c>
      <c r="ED77" s="8">
        <v>94.6</v>
      </c>
      <c r="EE77" s="11"/>
      <c r="EF77" s="11"/>
      <c r="EG77" s="11"/>
      <c r="EH77" s="9">
        <v>9.59</v>
      </c>
      <c r="EI77" s="8">
        <v>136</v>
      </c>
      <c r="EJ77" s="8">
        <v>80.900000000000006</v>
      </c>
      <c r="EK77" s="8">
        <v>86.4</v>
      </c>
      <c r="EL77" s="9">
        <v>1.72</v>
      </c>
      <c r="EM77" s="9">
        <v>6.06</v>
      </c>
      <c r="EN77" s="9">
        <v>3.52</v>
      </c>
      <c r="EO77" s="9">
        <v>2.74</v>
      </c>
      <c r="EP77" s="9">
        <v>1.23</v>
      </c>
      <c r="EQ77" s="9">
        <v>8.31</v>
      </c>
      <c r="ER77" s="11">
        <v>1</v>
      </c>
      <c r="ES77" s="8">
        <v>63.5</v>
      </c>
      <c r="ET77" s="12" t="s">
        <v>644</v>
      </c>
      <c r="EU77" s="9">
        <v>-4.55</v>
      </c>
      <c r="EV77" s="10">
        <v>-0.755</v>
      </c>
      <c r="EW77" s="9">
        <v>-2.4900000000000002</v>
      </c>
      <c r="EX77" s="10">
        <v>-0.76500000000000001</v>
      </c>
      <c r="EY77" s="9">
        <v>8.07</v>
      </c>
      <c r="EZ77" s="9">
        <v>-7.22</v>
      </c>
      <c r="FA77" s="10">
        <v>-0.05</v>
      </c>
      <c r="FB77" s="9">
        <v>-3.62</v>
      </c>
      <c r="FC77" s="8">
        <v>11.4</v>
      </c>
      <c r="FD77" s="8">
        <v>23</v>
      </c>
      <c r="FE77" s="9">
        <v>-5.81</v>
      </c>
      <c r="FF77" s="9">
        <v>1.0900000000000001</v>
      </c>
      <c r="FG77" s="9">
        <v>-1.6</v>
      </c>
      <c r="FH77" s="8">
        <v>40.200000000000003</v>
      </c>
      <c r="FI77" s="9">
        <v>5.24</v>
      </c>
      <c r="FJ77" s="9">
        <v>-5.13</v>
      </c>
      <c r="FK77" s="10">
        <v>0.35799999999999998</v>
      </c>
      <c r="FL77" s="9">
        <v>-3.64</v>
      </c>
      <c r="FM77" s="8">
        <v>14.2</v>
      </c>
      <c r="FN77" s="8">
        <v>16.100000000000001</v>
      </c>
      <c r="FO77" s="3"/>
      <c r="FP77" s="3"/>
      <c r="FQ77" s="8">
        <v>63.5</v>
      </c>
      <c r="FR77" s="12" t="s">
        <v>645</v>
      </c>
    </row>
    <row r="78" spans="1:174" x14ac:dyDescent="0.15">
      <c r="A78" s="4" t="s">
        <v>646</v>
      </c>
      <c r="B78" s="4" t="s">
        <v>647</v>
      </c>
      <c r="C78" s="3" t="s">
        <v>206</v>
      </c>
      <c r="D78" s="3" t="s">
        <v>207</v>
      </c>
      <c r="E78" s="3" t="s">
        <v>208</v>
      </c>
      <c r="F78" s="8">
        <v>973.5</v>
      </c>
      <c r="G78" s="9">
        <v>41.98</v>
      </c>
      <c r="H78" s="11"/>
      <c r="I78" s="11"/>
      <c r="J78" s="11"/>
      <c r="K78" s="11"/>
      <c r="L78" s="11"/>
      <c r="M78" s="11"/>
      <c r="N78" s="8">
        <v>25.2</v>
      </c>
      <c r="O78" s="10">
        <v>0.23200000000000001</v>
      </c>
      <c r="P78" s="11"/>
      <c r="Q78" s="11"/>
      <c r="R78" s="11"/>
      <c r="S78" s="9">
        <v>-2.0099999999999998</v>
      </c>
      <c r="T78" s="11"/>
      <c r="U78" s="11"/>
      <c r="V78" s="11"/>
      <c r="W78" s="11"/>
      <c r="X78" s="11"/>
      <c r="Y78" s="11"/>
      <c r="Z78" s="11"/>
      <c r="AA78" s="11"/>
      <c r="AB78" s="11"/>
      <c r="AC78" s="11"/>
      <c r="AD78" s="11"/>
      <c r="AE78" s="11"/>
      <c r="AF78" s="11"/>
      <c r="AG78" s="11"/>
      <c r="AH78" s="9">
        <v>16.940000000000001</v>
      </c>
      <c r="AI78" s="9">
        <v>9.8000000000000007</v>
      </c>
      <c r="AJ78" s="9">
        <v>4.47</v>
      </c>
      <c r="AK78" s="3" t="s">
        <v>209</v>
      </c>
      <c r="AL78" s="12" t="s">
        <v>648</v>
      </c>
      <c r="AM78" s="3" t="s">
        <v>211</v>
      </c>
      <c r="AN78" s="13">
        <v>2006</v>
      </c>
      <c r="AO78" s="8">
        <v>814.1</v>
      </c>
      <c r="AP78" s="10">
        <v>0.57199999999999995</v>
      </c>
      <c r="AQ78" s="8">
        <v>-24.2</v>
      </c>
      <c r="AR78" s="8">
        <v>-24.4</v>
      </c>
      <c r="AS78" s="8">
        <v>-25.4</v>
      </c>
      <c r="AT78" s="8">
        <v>159.4</v>
      </c>
      <c r="AU78" s="9">
        <v>1.0900000000000001</v>
      </c>
      <c r="AV78" s="8">
        <v>161.9</v>
      </c>
      <c r="AW78" s="14">
        <v>0</v>
      </c>
      <c r="AX78" s="8">
        <v>149.5</v>
      </c>
      <c r="AY78" s="10">
        <v>0.94299999999999995</v>
      </c>
      <c r="AZ78" s="11"/>
      <c r="BA78" s="9">
        <v>8</v>
      </c>
      <c r="BB78" s="11"/>
      <c r="BC78" s="8">
        <v>17.100000000000001</v>
      </c>
      <c r="BD78" s="8">
        <v>10.7</v>
      </c>
      <c r="BE78" s="9">
        <v>5.59</v>
      </c>
      <c r="BF78" s="9">
        <v>3.21</v>
      </c>
      <c r="BG78" s="9">
        <v>2.95</v>
      </c>
      <c r="BH78" s="9">
        <v>1.31</v>
      </c>
      <c r="BI78" s="11"/>
      <c r="BJ78" s="8">
        <v>-24.4</v>
      </c>
      <c r="BK78" s="10">
        <v>-1.7999999999999999E-2</v>
      </c>
      <c r="BL78" s="11"/>
      <c r="BM78" s="11"/>
      <c r="BN78" s="8">
        <v>-25.4</v>
      </c>
      <c r="BO78" s="11"/>
      <c r="BP78" s="9">
        <v>3.23</v>
      </c>
      <c r="BQ78" s="9">
        <v>-2.46</v>
      </c>
      <c r="BR78" s="9">
        <v>-2.46</v>
      </c>
      <c r="BS78" s="9">
        <v>-1.35</v>
      </c>
      <c r="BT78" s="9">
        <v>-2.46</v>
      </c>
      <c r="BU78" s="9">
        <v>-2.46</v>
      </c>
      <c r="BV78" s="11"/>
      <c r="BW78" s="11"/>
      <c r="BX78" s="11"/>
      <c r="BY78" s="11"/>
      <c r="BZ78" s="9">
        <v>1.28</v>
      </c>
      <c r="CA78" s="10">
        <v>0.19</v>
      </c>
      <c r="CB78" s="11"/>
      <c r="CC78" s="10">
        <v>0.95099999999999996</v>
      </c>
      <c r="CD78" s="11"/>
      <c r="CE78" s="10">
        <v>0.02</v>
      </c>
      <c r="CF78" s="11"/>
      <c r="CG78" s="11"/>
      <c r="CH78" s="11"/>
      <c r="CI78" s="11"/>
      <c r="CJ78" s="8">
        <v>19.2</v>
      </c>
      <c r="CK78" s="10">
        <v>0.40300000000000002</v>
      </c>
      <c r="CL78" s="9">
        <v>1.2</v>
      </c>
      <c r="CM78" s="9">
        <v>1.1599999999999999</v>
      </c>
      <c r="CN78" s="9">
        <v>1.1299999999999999</v>
      </c>
      <c r="CO78" s="9">
        <v>1.1000000000000001</v>
      </c>
      <c r="CP78" s="10">
        <v>0.82599999999999996</v>
      </c>
      <c r="CQ78" s="9">
        <v>-3.69</v>
      </c>
      <c r="CR78" s="11"/>
      <c r="CS78" s="11"/>
      <c r="CT78" s="11"/>
      <c r="CU78" s="8">
        <v>127.9</v>
      </c>
      <c r="CV78" s="11"/>
      <c r="CW78" s="9">
        <v>2</v>
      </c>
      <c r="CX78" s="11"/>
      <c r="CY78" s="11"/>
      <c r="CZ78" s="11"/>
      <c r="DA78" s="10">
        <v>-6.0000000000000001E-3</v>
      </c>
      <c r="DB78" s="11"/>
      <c r="DC78" s="10">
        <v>8.0000000000000002E-3</v>
      </c>
      <c r="DD78" s="11"/>
      <c r="DE78" s="8">
        <v>52</v>
      </c>
      <c r="DF78" s="8">
        <v>149.5</v>
      </c>
      <c r="DG78" s="9">
        <v>38.6</v>
      </c>
      <c r="DH78" s="10">
        <v>0.66200000000000003</v>
      </c>
      <c r="DI78" s="3" t="s">
        <v>212</v>
      </c>
      <c r="DJ78" s="10">
        <v>0.57199999999999995</v>
      </c>
      <c r="DK78" s="8">
        <v>-24.2</v>
      </c>
      <c r="DL78" s="8">
        <v>-25.4</v>
      </c>
      <c r="DM78" s="10">
        <v>0.57699999999999996</v>
      </c>
      <c r="DN78" s="11"/>
      <c r="DO78" s="9">
        <v>26.67</v>
      </c>
      <c r="DP78" s="4" t="s">
        <v>649</v>
      </c>
      <c r="DQ78" s="8">
        <v>-26.3</v>
      </c>
      <c r="DR78" s="3" t="s">
        <v>313</v>
      </c>
      <c r="DS78" s="11"/>
      <c r="DT78" s="9">
        <v>62.48</v>
      </c>
      <c r="DU78" s="8">
        <v>22</v>
      </c>
      <c r="DV78" s="8">
        <v>-16.399999999999999</v>
      </c>
      <c r="DW78" s="14">
        <v>0</v>
      </c>
      <c r="DX78" s="11"/>
      <c r="DY78" s="10">
        <v>0.56399999999999995</v>
      </c>
      <c r="DZ78" s="11"/>
      <c r="EA78" s="9">
        <v>8.08</v>
      </c>
      <c r="EB78" s="9">
        <v>-8.2100000000000009</v>
      </c>
      <c r="EC78" s="8">
        <v>18.399999999999999</v>
      </c>
      <c r="ED78" s="8">
        <v>56.2</v>
      </c>
      <c r="EE78" s="11"/>
      <c r="EF78" s="11"/>
      <c r="EG78" s="11"/>
      <c r="EH78" s="9">
        <v>1.32</v>
      </c>
      <c r="EI78" s="8">
        <v>52</v>
      </c>
      <c r="EJ78" s="8">
        <v>160.30000000000001</v>
      </c>
      <c r="EK78" s="10">
        <v>0.82199999999999995</v>
      </c>
      <c r="EL78" s="10">
        <v>0.76900000000000002</v>
      </c>
      <c r="EM78" s="10">
        <v>0.378</v>
      </c>
      <c r="EN78" s="10">
        <v>1.4999999999999999E-2</v>
      </c>
      <c r="EO78" s="10">
        <v>0.66200000000000003</v>
      </c>
      <c r="EP78" s="9">
        <v>4.93</v>
      </c>
      <c r="EQ78" s="9">
        <v>5.61</v>
      </c>
      <c r="ER78" s="11"/>
      <c r="ES78" s="11"/>
      <c r="ET78" s="12"/>
      <c r="EU78" s="11"/>
      <c r="EV78" s="11"/>
      <c r="EW78" s="11"/>
      <c r="EX78" s="11"/>
      <c r="EY78" s="11"/>
      <c r="EZ78" s="11"/>
      <c r="FA78" s="11"/>
      <c r="FB78" s="11"/>
      <c r="FC78" s="9">
        <v>-1.82</v>
      </c>
      <c r="FD78" s="9">
        <v>-2.65</v>
      </c>
      <c r="FE78" s="11"/>
      <c r="FF78" s="11"/>
      <c r="FG78" s="11"/>
      <c r="FH78" s="11"/>
      <c r="FI78" s="11"/>
      <c r="FJ78" s="11"/>
      <c r="FK78" s="11"/>
      <c r="FL78" s="11"/>
      <c r="FM78" s="9">
        <v>-1.81</v>
      </c>
      <c r="FN78" s="9">
        <v>-5.28</v>
      </c>
      <c r="FO78" s="3"/>
      <c r="FP78" s="3"/>
      <c r="FQ78" s="10">
        <v>0.57199999999999995</v>
      </c>
      <c r="FR78" s="12" t="s">
        <v>650</v>
      </c>
    </row>
    <row r="79" spans="1:174" x14ac:dyDescent="0.15">
      <c r="A79" s="4" t="s">
        <v>651</v>
      </c>
      <c r="B79" s="4" t="s">
        <v>652</v>
      </c>
      <c r="C79" s="3" t="s">
        <v>206</v>
      </c>
      <c r="D79" s="3" t="s">
        <v>207</v>
      </c>
      <c r="E79" s="3" t="s">
        <v>208</v>
      </c>
      <c r="F79" s="8">
        <v>971.9</v>
      </c>
      <c r="G79" s="9">
        <v>46.37</v>
      </c>
      <c r="H79" s="10">
        <v>4.0000000000000001E-3</v>
      </c>
      <c r="I79" s="10">
        <v>3.7999999999999999E-2</v>
      </c>
      <c r="J79" s="10">
        <v>2.3E-2</v>
      </c>
      <c r="K79" s="10">
        <v>0.157</v>
      </c>
      <c r="L79" s="10">
        <v>0.63200000000000001</v>
      </c>
      <c r="M79" s="10">
        <v>0.43099999999999999</v>
      </c>
      <c r="N79" s="8">
        <v>32.200000000000003</v>
      </c>
      <c r="O79" s="10">
        <v>0.15</v>
      </c>
      <c r="P79" s="11"/>
      <c r="Q79" s="11"/>
      <c r="R79" s="11"/>
      <c r="S79" s="10">
        <v>-0.56399999999999995</v>
      </c>
      <c r="T79" s="11"/>
      <c r="U79" s="11"/>
      <c r="V79" s="11"/>
      <c r="W79" s="8">
        <v>96.2</v>
      </c>
      <c r="X79" s="11"/>
      <c r="Y79" s="11"/>
      <c r="Z79" s="11"/>
      <c r="AA79" s="8">
        <v>13</v>
      </c>
      <c r="AB79" s="11"/>
      <c r="AC79" s="11"/>
      <c r="AD79" s="11"/>
      <c r="AE79" s="8">
        <v>10.199999999999999</v>
      </c>
      <c r="AF79" s="11"/>
      <c r="AG79" s="11"/>
      <c r="AH79" s="11"/>
      <c r="AI79" s="9">
        <v>2.2599999999999998</v>
      </c>
      <c r="AJ79" s="10">
        <v>0.79</v>
      </c>
      <c r="AK79" s="3" t="s">
        <v>209</v>
      </c>
      <c r="AL79" s="12" t="s">
        <v>653</v>
      </c>
      <c r="AM79" s="3" t="s">
        <v>211</v>
      </c>
      <c r="AN79" s="13">
        <v>2000</v>
      </c>
      <c r="AO79" s="8">
        <v>868.3</v>
      </c>
      <c r="AP79" s="8">
        <v>275.7</v>
      </c>
      <c r="AQ79" s="8">
        <v>-16.8</v>
      </c>
      <c r="AR79" s="8">
        <v>-23.6</v>
      </c>
      <c r="AS79" s="8">
        <v>-24.6</v>
      </c>
      <c r="AT79" s="8">
        <v>29.7</v>
      </c>
      <c r="AU79" s="8">
        <v>21.9</v>
      </c>
      <c r="AV79" s="8">
        <v>185.9</v>
      </c>
      <c r="AW79" s="14">
        <v>0</v>
      </c>
      <c r="AX79" s="8">
        <v>145.5</v>
      </c>
      <c r="AY79" s="8">
        <v>10.5</v>
      </c>
      <c r="AZ79" s="11"/>
      <c r="BA79" s="8">
        <v>194.5</v>
      </c>
      <c r="BB79" s="11"/>
      <c r="BC79" s="8">
        <v>56.1</v>
      </c>
      <c r="BD79" s="8">
        <v>66.900000000000006</v>
      </c>
      <c r="BE79" s="8">
        <v>66.8</v>
      </c>
      <c r="BF79" s="8">
        <v>67.400000000000006</v>
      </c>
      <c r="BG79" s="8">
        <v>66.3</v>
      </c>
      <c r="BH79" s="8">
        <v>55.5</v>
      </c>
      <c r="BI79" s="11"/>
      <c r="BJ79" s="8">
        <v>-23.6</v>
      </c>
      <c r="BK79" s="11"/>
      <c r="BL79" s="10">
        <v>0.192</v>
      </c>
      <c r="BM79" s="11"/>
      <c r="BN79" s="8">
        <v>-24.2</v>
      </c>
      <c r="BO79" s="10">
        <v>0.39300000000000002</v>
      </c>
      <c r="BP79" s="11"/>
      <c r="BQ79" s="10">
        <v>-0.78200000000000003</v>
      </c>
      <c r="BR79" s="10">
        <v>-0.78200000000000003</v>
      </c>
      <c r="BS79" s="10">
        <v>-0.48199999999999998</v>
      </c>
      <c r="BT79" s="10">
        <v>-0.78200000000000003</v>
      </c>
      <c r="BU79" s="10">
        <v>-0.78200000000000003</v>
      </c>
      <c r="BV79" s="11"/>
      <c r="BW79" s="8">
        <v>34.9</v>
      </c>
      <c r="BX79" s="11"/>
      <c r="BY79" s="11"/>
      <c r="BZ79" s="8">
        <v>67.8</v>
      </c>
      <c r="CA79" s="8">
        <v>45.9</v>
      </c>
      <c r="CB79" s="11"/>
      <c r="CC79" s="9">
        <v>6.99</v>
      </c>
      <c r="CD79" s="11"/>
      <c r="CE79" s="9">
        <v>2.3199999999999998</v>
      </c>
      <c r="CF79" s="11"/>
      <c r="CG79" s="11"/>
      <c r="CH79" s="11"/>
      <c r="CI79" s="11"/>
      <c r="CJ79" s="9">
        <v>5.39</v>
      </c>
      <c r="CK79" s="11"/>
      <c r="CL79" s="10">
        <v>0.504</v>
      </c>
      <c r="CM79" s="9">
        <v>2.48</v>
      </c>
      <c r="CN79" s="9">
        <v>3.87</v>
      </c>
      <c r="CO79" s="9">
        <v>3.87</v>
      </c>
      <c r="CP79" s="9">
        <v>3.93</v>
      </c>
      <c r="CQ79" s="9">
        <v>-3.29</v>
      </c>
      <c r="CR79" s="11"/>
      <c r="CS79" s="11"/>
      <c r="CT79" s="11"/>
      <c r="CU79" s="8">
        <v>12</v>
      </c>
      <c r="CV79" s="11"/>
      <c r="CW79" s="11"/>
      <c r="CX79" s="9">
        <v>-3.89</v>
      </c>
      <c r="CY79" s="11"/>
      <c r="CZ79" s="11"/>
      <c r="DA79" s="10">
        <v>0.98499999999999999</v>
      </c>
      <c r="DB79" s="11"/>
      <c r="DC79" s="9">
        <v>-5.47</v>
      </c>
      <c r="DD79" s="11"/>
      <c r="DE79" s="8">
        <v>752</v>
      </c>
      <c r="DF79" s="8">
        <v>145.5</v>
      </c>
      <c r="DG79" s="9">
        <v>30.21</v>
      </c>
      <c r="DH79" s="9">
        <v>3.7</v>
      </c>
      <c r="DI79" s="3" t="s">
        <v>212</v>
      </c>
      <c r="DJ79" s="8">
        <v>275.7</v>
      </c>
      <c r="DK79" s="8">
        <v>-16.8</v>
      </c>
      <c r="DL79" s="8">
        <v>-24.6</v>
      </c>
      <c r="DM79" s="8">
        <v>299.39999999999998</v>
      </c>
      <c r="DN79" s="9">
        <v>-7.97</v>
      </c>
      <c r="DO79" s="9">
        <v>28.57</v>
      </c>
      <c r="DP79" s="4" t="s">
        <v>654</v>
      </c>
      <c r="DQ79" s="8">
        <v>11.2</v>
      </c>
      <c r="DR79" s="3" t="s">
        <v>319</v>
      </c>
      <c r="DS79" s="11"/>
      <c r="DT79" s="9">
        <v>37.75</v>
      </c>
      <c r="DU79" s="8">
        <v>23.9</v>
      </c>
      <c r="DV79" s="8">
        <v>220.5</v>
      </c>
      <c r="DW79" s="14">
        <v>0</v>
      </c>
      <c r="DX79" s="11"/>
      <c r="DY79" s="8">
        <v>33.299999999999997</v>
      </c>
      <c r="DZ79" s="11"/>
      <c r="EA79" s="11"/>
      <c r="EB79" s="8">
        <v>145</v>
      </c>
      <c r="EC79" s="9">
        <v>3.27</v>
      </c>
      <c r="ED79" s="8">
        <v>48</v>
      </c>
      <c r="EE79" s="11"/>
      <c r="EF79" s="11"/>
      <c r="EG79" s="11"/>
      <c r="EH79" s="8">
        <v>16.8</v>
      </c>
      <c r="EI79" s="8">
        <v>752</v>
      </c>
      <c r="EJ79" s="8">
        <v>148.5</v>
      </c>
      <c r="EK79" s="8">
        <v>145</v>
      </c>
      <c r="EL79" s="9">
        <v>5.16</v>
      </c>
      <c r="EM79" s="8">
        <v>22.4</v>
      </c>
      <c r="EN79" s="9">
        <v>2.3199999999999998</v>
      </c>
      <c r="EO79" s="9">
        <v>3.7</v>
      </c>
      <c r="EP79" s="9">
        <v>3.78</v>
      </c>
      <c r="EQ79" s="9">
        <v>22.1</v>
      </c>
      <c r="ER79" s="11">
        <v>1</v>
      </c>
      <c r="ES79" s="8">
        <v>275.7</v>
      </c>
      <c r="ET79" s="12" t="s">
        <v>655</v>
      </c>
      <c r="EU79" s="8">
        <v>-25.3</v>
      </c>
      <c r="EV79" s="8">
        <v>-32.299999999999997</v>
      </c>
      <c r="EW79" s="8">
        <v>-31</v>
      </c>
      <c r="EX79" s="8">
        <v>-29.7</v>
      </c>
      <c r="EY79" s="8">
        <v>-17.5</v>
      </c>
      <c r="EZ79" s="9">
        <v>-9.4</v>
      </c>
      <c r="FA79" s="9">
        <v>3.92</v>
      </c>
      <c r="FB79" s="9">
        <v>7.46</v>
      </c>
      <c r="FC79" s="9">
        <v>8.43</v>
      </c>
      <c r="FD79" s="8">
        <v>-11.8</v>
      </c>
      <c r="FE79" s="8">
        <v>-25</v>
      </c>
      <c r="FF79" s="8">
        <v>-31.4</v>
      </c>
      <c r="FG79" s="8">
        <v>-28.9</v>
      </c>
      <c r="FH79" s="8">
        <v>-27.3</v>
      </c>
      <c r="FI79" s="8">
        <v>-16.100000000000001</v>
      </c>
      <c r="FJ79" s="9">
        <v>-9.41</v>
      </c>
      <c r="FK79" s="9">
        <v>4.29</v>
      </c>
      <c r="FL79" s="9">
        <v>7.85</v>
      </c>
      <c r="FM79" s="9">
        <v>8.25</v>
      </c>
      <c r="FN79" s="8">
        <v>-12.8</v>
      </c>
      <c r="FO79" s="3"/>
      <c r="FP79" s="3"/>
      <c r="FQ79" s="8">
        <v>275.7</v>
      </c>
      <c r="FR79" s="12" t="s">
        <v>656</v>
      </c>
    </row>
    <row r="80" spans="1:174" x14ac:dyDescent="0.15">
      <c r="A80" s="4" t="s">
        <v>657</v>
      </c>
      <c r="B80" s="4" t="s">
        <v>658</v>
      </c>
      <c r="C80" s="3" t="s">
        <v>206</v>
      </c>
      <c r="D80" s="3" t="s">
        <v>207</v>
      </c>
      <c r="E80" s="3" t="s">
        <v>208</v>
      </c>
      <c r="F80" s="8">
        <v>956.9</v>
      </c>
      <c r="G80" s="9">
        <v>66.62</v>
      </c>
      <c r="H80" s="10">
        <v>0.215</v>
      </c>
      <c r="I80" s="10">
        <v>0.10100000000000001</v>
      </c>
      <c r="J80" s="11"/>
      <c r="K80" s="9">
        <v>2.27</v>
      </c>
      <c r="L80" s="9">
        <v>1.66</v>
      </c>
      <c r="M80" s="11"/>
      <c r="N80" s="8">
        <v>30</v>
      </c>
      <c r="O80" s="10">
        <v>0.27500000000000002</v>
      </c>
      <c r="P80" s="11"/>
      <c r="Q80" s="9">
        <v>-4.88</v>
      </c>
      <c r="R80" s="11"/>
      <c r="S80" s="10">
        <v>-0.45500000000000002</v>
      </c>
      <c r="T80" s="11"/>
      <c r="U80" s="11"/>
      <c r="V80" s="11"/>
      <c r="W80" s="11"/>
      <c r="X80" s="11"/>
      <c r="Y80" s="11"/>
      <c r="Z80" s="11"/>
      <c r="AA80" s="11"/>
      <c r="AB80" s="11"/>
      <c r="AC80" s="11"/>
      <c r="AD80" s="11"/>
      <c r="AE80" s="9">
        <v>-5.82</v>
      </c>
      <c r="AF80" s="11"/>
      <c r="AG80" s="11"/>
      <c r="AH80" s="11"/>
      <c r="AI80" s="9">
        <v>3.63</v>
      </c>
      <c r="AJ80" s="9">
        <v>2.7</v>
      </c>
      <c r="AK80" s="3" t="s">
        <v>209</v>
      </c>
      <c r="AL80" s="12" t="s">
        <v>659</v>
      </c>
      <c r="AM80" s="3" t="s">
        <v>211</v>
      </c>
      <c r="AN80" s="13">
        <v>2000</v>
      </c>
      <c r="AO80" s="8">
        <v>799.3</v>
      </c>
      <c r="AP80" s="8">
        <v>47.8</v>
      </c>
      <c r="AQ80" s="8">
        <v>-36.5</v>
      </c>
      <c r="AR80" s="8">
        <v>-38.299999999999997</v>
      </c>
      <c r="AS80" s="8">
        <v>-38.299999999999997</v>
      </c>
      <c r="AT80" s="8">
        <v>157.6</v>
      </c>
      <c r="AU80" s="9">
        <v>6.79</v>
      </c>
      <c r="AV80" s="8">
        <v>173.9</v>
      </c>
      <c r="AW80" s="14">
        <v>0</v>
      </c>
      <c r="AX80" s="8">
        <v>121.3</v>
      </c>
      <c r="AY80" s="9">
        <v>3.57</v>
      </c>
      <c r="AZ80" s="11"/>
      <c r="BA80" s="8">
        <v>15.9</v>
      </c>
      <c r="BB80" s="11"/>
      <c r="BC80" s="8">
        <v>70.2</v>
      </c>
      <c r="BD80" s="8">
        <v>64.900000000000006</v>
      </c>
      <c r="BE80" s="8">
        <v>57.3</v>
      </c>
      <c r="BF80" s="8">
        <v>51.1</v>
      </c>
      <c r="BG80" s="8">
        <v>46.6</v>
      </c>
      <c r="BH80" s="8">
        <v>40.700000000000003</v>
      </c>
      <c r="BI80" s="11"/>
      <c r="BJ80" s="8">
        <v>-38.299999999999997</v>
      </c>
      <c r="BK80" s="11"/>
      <c r="BL80" s="11"/>
      <c r="BM80" s="11"/>
      <c r="BN80" s="8">
        <v>-38.299999999999997</v>
      </c>
      <c r="BO80" s="11"/>
      <c r="BP80" s="11"/>
      <c r="BQ80" s="9">
        <v>-1.4</v>
      </c>
      <c r="BR80" s="9">
        <v>-1.4</v>
      </c>
      <c r="BS80" s="10">
        <v>-0.874</v>
      </c>
      <c r="BT80" s="9">
        <v>-1.4</v>
      </c>
      <c r="BU80" s="9">
        <v>-1.4</v>
      </c>
      <c r="BV80" s="11"/>
      <c r="BW80" s="9">
        <v>2.94</v>
      </c>
      <c r="BX80" s="11"/>
      <c r="BY80" s="11"/>
      <c r="BZ80" s="8">
        <v>24.1</v>
      </c>
      <c r="CA80" s="8">
        <v>17.399999999999999</v>
      </c>
      <c r="CB80" s="11"/>
      <c r="CC80" s="9">
        <v>1.67</v>
      </c>
      <c r="CD80" s="11"/>
      <c r="CE80" s="9">
        <v>3.25</v>
      </c>
      <c r="CF80" s="11"/>
      <c r="CG80" s="11"/>
      <c r="CH80" s="11"/>
      <c r="CI80" s="11"/>
      <c r="CJ80" s="8">
        <v>-17.600000000000001</v>
      </c>
      <c r="CK80" s="10">
        <v>0.11600000000000001</v>
      </c>
      <c r="CL80" s="9">
        <v>1.87</v>
      </c>
      <c r="CM80" s="9">
        <v>4.4000000000000004</v>
      </c>
      <c r="CN80" s="9">
        <v>4.5</v>
      </c>
      <c r="CO80" s="9">
        <v>4.3600000000000003</v>
      </c>
      <c r="CP80" s="9">
        <v>3.95</v>
      </c>
      <c r="CQ80" s="9">
        <v>5.9</v>
      </c>
      <c r="CR80" s="11"/>
      <c r="CS80" s="11"/>
      <c r="CT80" s="10">
        <v>-1.9E-2</v>
      </c>
      <c r="CU80" s="8">
        <v>77.5</v>
      </c>
      <c r="CV80" s="11"/>
      <c r="CW80" s="11"/>
      <c r="CX80" s="11"/>
      <c r="CY80" s="11"/>
      <c r="CZ80" s="11"/>
      <c r="DA80" s="9">
        <v>-1.5</v>
      </c>
      <c r="DB80" s="11"/>
      <c r="DC80" s="10">
        <v>-0.93100000000000005</v>
      </c>
      <c r="DD80" s="11"/>
      <c r="DE80" s="8">
        <v>211</v>
      </c>
      <c r="DF80" s="8">
        <v>121.3</v>
      </c>
      <c r="DG80" s="9">
        <v>31.93</v>
      </c>
      <c r="DH80" s="9">
        <v>2</v>
      </c>
      <c r="DI80" s="3" t="s">
        <v>212</v>
      </c>
      <c r="DJ80" s="8">
        <v>47.8</v>
      </c>
      <c r="DK80" s="8">
        <v>-36.5</v>
      </c>
      <c r="DL80" s="8">
        <v>-38.299999999999997</v>
      </c>
      <c r="DM80" s="8">
        <v>113.3</v>
      </c>
      <c r="DN80" s="8">
        <v>32.6</v>
      </c>
      <c r="DO80" s="9">
        <v>16.670000000000002</v>
      </c>
      <c r="DP80" s="4" t="s">
        <v>660</v>
      </c>
      <c r="DQ80" s="8">
        <v>14.7</v>
      </c>
      <c r="DR80" s="3" t="s">
        <v>258</v>
      </c>
      <c r="DS80" s="11"/>
      <c r="DT80" s="9">
        <v>39.9</v>
      </c>
      <c r="DU80" s="8">
        <v>17.3</v>
      </c>
      <c r="DV80" s="8">
        <v>-22.4</v>
      </c>
      <c r="DW80" s="14">
        <v>0</v>
      </c>
      <c r="DX80" s="11"/>
      <c r="DY80" s="8">
        <v>116.5</v>
      </c>
      <c r="DZ80" s="11"/>
      <c r="EA80" s="11"/>
      <c r="EB80" s="8">
        <v>78.900000000000006</v>
      </c>
      <c r="EC80" s="9">
        <v>4.6500000000000004</v>
      </c>
      <c r="ED80" s="8">
        <v>84.3</v>
      </c>
      <c r="EE80" s="11"/>
      <c r="EF80" s="11"/>
      <c r="EG80" s="11"/>
      <c r="EH80" s="8">
        <v>16.7</v>
      </c>
      <c r="EI80" s="8">
        <v>211</v>
      </c>
      <c r="EJ80" s="8">
        <v>164.7</v>
      </c>
      <c r="EK80" s="8">
        <v>119.5</v>
      </c>
      <c r="EL80" s="9">
        <v>3.17</v>
      </c>
      <c r="EM80" s="9">
        <v>3.58</v>
      </c>
      <c r="EN80" s="8">
        <v>22.1</v>
      </c>
      <c r="EO80" s="9">
        <v>2</v>
      </c>
      <c r="EP80" s="9">
        <v>3.57</v>
      </c>
      <c r="EQ80" s="9">
        <v>11.4</v>
      </c>
      <c r="ER80" s="11">
        <v>3</v>
      </c>
      <c r="ES80" s="8">
        <v>47.8</v>
      </c>
      <c r="ET80" s="12" t="s">
        <v>661</v>
      </c>
      <c r="EU80" s="11"/>
      <c r="EV80" s="11"/>
      <c r="EW80" s="11"/>
      <c r="EX80" s="11"/>
      <c r="EY80" s="11"/>
      <c r="EZ80" s="11"/>
      <c r="FA80" s="11"/>
      <c r="FB80" s="9">
        <v>5.25</v>
      </c>
      <c r="FC80" s="9">
        <v>8.2100000000000009</v>
      </c>
      <c r="FD80" s="10">
        <v>0.36599999999999999</v>
      </c>
      <c r="FE80" s="11"/>
      <c r="FF80" s="11"/>
      <c r="FG80" s="11"/>
      <c r="FH80" s="11"/>
      <c r="FI80" s="11"/>
      <c r="FJ80" s="11"/>
      <c r="FK80" s="11"/>
      <c r="FL80" s="9">
        <v>6.72</v>
      </c>
      <c r="FM80" s="9">
        <v>8.36</v>
      </c>
      <c r="FN80" s="10">
        <v>-0.26100000000000001</v>
      </c>
      <c r="FO80" s="3"/>
      <c r="FP80" s="3"/>
      <c r="FQ80" s="8">
        <v>47.8</v>
      </c>
      <c r="FR80" s="12" t="s">
        <v>662</v>
      </c>
    </row>
    <row r="81" spans="1:174" x14ac:dyDescent="0.15">
      <c r="A81" s="4" t="s">
        <v>663</v>
      </c>
      <c r="B81" s="4" t="s">
        <v>664</v>
      </c>
      <c r="C81" s="3" t="s">
        <v>206</v>
      </c>
      <c r="D81" s="3" t="s">
        <v>207</v>
      </c>
      <c r="E81" s="3" t="s">
        <v>208</v>
      </c>
      <c r="F81" s="8">
        <v>946.7</v>
      </c>
      <c r="G81" s="9">
        <v>21.29</v>
      </c>
      <c r="H81" s="11"/>
      <c r="I81" s="11"/>
      <c r="J81" s="11"/>
      <c r="K81" s="11"/>
      <c r="L81" s="11"/>
      <c r="M81" s="11"/>
      <c r="N81" s="8">
        <v>33.299999999999997</v>
      </c>
      <c r="O81" s="10">
        <v>0.219</v>
      </c>
      <c r="P81" s="11"/>
      <c r="Q81" s="11"/>
      <c r="R81" s="11"/>
      <c r="S81" s="9">
        <v>-2.94</v>
      </c>
      <c r="T81" s="11"/>
      <c r="U81" s="11"/>
      <c r="V81" s="11"/>
      <c r="W81" s="11"/>
      <c r="X81" s="11"/>
      <c r="Y81" s="11"/>
      <c r="Z81" s="11"/>
      <c r="AA81" s="11"/>
      <c r="AB81" s="11"/>
      <c r="AC81" s="11"/>
      <c r="AD81" s="11"/>
      <c r="AE81" s="11"/>
      <c r="AF81" s="11"/>
      <c r="AG81" s="11"/>
      <c r="AH81" s="9">
        <v>15.03</v>
      </c>
      <c r="AI81" s="9">
        <v>16.579999999999998</v>
      </c>
      <c r="AJ81" s="9">
        <v>4.25</v>
      </c>
      <c r="AK81" s="3" t="s">
        <v>209</v>
      </c>
      <c r="AL81" s="12" t="s">
        <v>665</v>
      </c>
      <c r="AM81" s="3" t="s">
        <v>211</v>
      </c>
      <c r="AN81" s="13">
        <v>2010</v>
      </c>
      <c r="AO81" s="8">
        <v>796.3</v>
      </c>
      <c r="AP81" s="8">
        <v>31.1</v>
      </c>
      <c r="AQ81" s="8">
        <v>-63.9</v>
      </c>
      <c r="AR81" s="8">
        <v>-64.5</v>
      </c>
      <c r="AS81" s="8">
        <v>-87.1</v>
      </c>
      <c r="AT81" s="8">
        <v>150.4</v>
      </c>
      <c r="AU81" s="9">
        <v>4.47</v>
      </c>
      <c r="AV81" s="8">
        <v>187.2</v>
      </c>
      <c r="AW81" s="14">
        <v>0</v>
      </c>
      <c r="AX81" s="8">
        <v>66.8</v>
      </c>
      <c r="AY81" s="9">
        <v>2.85</v>
      </c>
      <c r="AZ81" s="11"/>
      <c r="BA81" s="8">
        <v>17.399999999999999</v>
      </c>
      <c r="BB81" s="11"/>
      <c r="BC81" s="8">
        <v>85.3</v>
      </c>
      <c r="BD81" s="8">
        <v>64.3</v>
      </c>
      <c r="BE81" s="8">
        <v>50.2</v>
      </c>
      <c r="BF81" s="8">
        <v>37.9</v>
      </c>
      <c r="BG81" s="8">
        <v>32.6</v>
      </c>
      <c r="BH81" s="8">
        <v>35</v>
      </c>
      <c r="BI81" s="11"/>
      <c r="BJ81" s="8">
        <v>-64.5</v>
      </c>
      <c r="BK81" s="9">
        <v>-3.9</v>
      </c>
      <c r="BL81" s="11"/>
      <c r="BM81" s="11"/>
      <c r="BN81" s="8">
        <v>-87.2</v>
      </c>
      <c r="BO81" s="11"/>
      <c r="BP81" s="11"/>
      <c r="BQ81" s="8">
        <v>-10.6</v>
      </c>
      <c r="BR81" s="8">
        <v>-10.6</v>
      </c>
      <c r="BS81" s="9">
        <v>-6.4</v>
      </c>
      <c r="BT81" s="8">
        <v>-10.6</v>
      </c>
      <c r="BU81" s="8">
        <v>-10.6</v>
      </c>
      <c r="BV81" s="11"/>
      <c r="BW81" s="9">
        <v>2.42</v>
      </c>
      <c r="BX81" s="11"/>
      <c r="BY81" s="9">
        <v>4.03</v>
      </c>
      <c r="BZ81" s="9">
        <v>5.76</v>
      </c>
      <c r="CA81" s="9">
        <v>1.29</v>
      </c>
      <c r="CB81" s="10">
        <v>0.94299999999999995</v>
      </c>
      <c r="CC81" s="9">
        <v>8.81</v>
      </c>
      <c r="CD81" s="11"/>
      <c r="CE81" s="9">
        <v>5.76</v>
      </c>
      <c r="CF81" s="11"/>
      <c r="CG81" s="10">
        <v>-4.3999999999999997E-2</v>
      </c>
      <c r="CH81" s="11"/>
      <c r="CI81" s="11"/>
      <c r="CJ81" s="8">
        <v>1030.7</v>
      </c>
      <c r="CK81" s="11"/>
      <c r="CL81" s="11"/>
      <c r="CM81" s="11"/>
      <c r="CN81" s="10">
        <v>0.40400000000000003</v>
      </c>
      <c r="CO81" s="9">
        <v>1.1200000000000001</v>
      </c>
      <c r="CP81" s="9">
        <v>1.08</v>
      </c>
      <c r="CQ81" s="8">
        <v>20.3</v>
      </c>
      <c r="CR81" s="11"/>
      <c r="CS81" s="11"/>
      <c r="CT81" s="10">
        <v>-2E-3</v>
      </c>
      <c r="CU81" s="8">
        <v>85.5</v>
      </c>
      <c r="CV81" s="11"/>
      <c r="CW81" s="11"/>
      <c r="CX81" s="10">
        <v>-0.01</v>
      </c>
      <c r="CY81" s="11"/>
      <c r="CZ81" s="9">
        <v>2.33</v>
      </c>
      <c r="DA81" s="9">
        <v>5.27</v>
      </c>
      <c r="DB81" s="11"/>
      <c r="DC81" s="9">
        <v>-2.14</v>
      </c>
      <c r="DD81" s="11"/>
      <c r="DE81" s="8">
        <v>66</v>
      </c>
      <c r="DF81" s="8">
        <v>66.8</v>
      </c>
      <c r="DG81" s="9">
        <v>28.41</v>
      </c>
      <c r="DH81" s="10">
        <v>0.76300000000000001</v>
      </c>
      <c r="DI81" s="3" t="s">
        <v>212</v>
      </c>
      <c r="DJ81" s="8">
        <v>31.1</v>
      </c>
      <c r="DK81" s="8">
        <v>-63.9</v>
      </c>
      <c r="DL81" s="8">
        <v>-87.1</v>
      </c>
      <c r="DM81" s="9">
        <v>1.25</v>
      </c>
      <c r="DN81" s="11"/>
      <c r="DO81" s="9">
        <v>7.14</v>
      </c>
      <c r="DP81" s="4" t="s">
        <v>666</v>
      </c>
      <c r="DQ81" s="8">
        <v>29.9</v>
      </c>
      <c r="DR81" s="3" t="s">
        <v>222</v>
      </c>
      <c r="DS81" s="11"/>
      <c r="DT81" s="9">
        <v>33.299999999999997</v>
      </c>
      <c r="DU81" s="8">
        <v>12.3</v>
      </c>
      <c r="DV81" s="8">
        <v>-27.8</v>
      </c>
      <c r="DW81" s="9">
        <v>4.2</v>
      </c>
      <c r="DX81" s="11"/>
      <c r="DY81" s="8">
        <v>39.6</v>
      </c>
      <c r="DZ81" s="11"/>
      <c r="EA81" s="8">
        <v>54.7</v>
      </c>
      <c r="EB81" s="8">
        <v>-97.1</v>
      </c>
      <c r="EC81" s="9">
        <v>4.71</v>
      </c>
      <c r="ED81" s="8">
        <v>34.4</v>
      </c>
      <c r="EE81" s="11"/>
      <c r="EF81" s="11"/>
      <c r="EG81" s="11"/>
      <c r="EH81" s="9">
        <v>1.56</v>
      </c>
      <c r="EI81" s="8">
        <v>66</v>
      </c>
      <c r="EJ81" s="8">
        <v>179.1</v>
      </c>
      <c r="EK81" s="8">
        <v>45.7</v>
      </c>
      <c r="EL81" s="9">
        <v>3.3</v>
      </c>
      <c r="EM81" s="9">
        <v>7.64</v>
      </c>
      <c r="EN81" s="8">
        <v>38.6</v>
      </c>
      <c r="EO81" s="10">
        <v>0.76300000000000001</v>
      </c>
      <c r="EP81" s="9">
        <v>5.77</v>
      </c>
      <c r="EQ81" s="9">
        <v>2.91</v>
      </c>
      <c r="ER81" s="11"/>
      <c r="ES81" s="8">
        <v>31.1</v>
      </c>
      <c r="ET81" s="12" t="s">
        <v>667</v>
      </c>
      <c r="EU81" s="11"/>
      <c r="EV81" s="11"/>
      <c r="EW81" s="11"/>
      <c r="EX81" s="11"/>
      <c r="EY81" s="11"/>
      <c r="EZ81" s="11"/>
      <c r="FA81" s="11"/>
      <c r="FB81" s="11"/>
      <c r="FC81" s="8">
        <v>-38.5</v>
      </c>
      <c r="FD81" s="8">
        <v>-36</v>
      </c>
      <c r="FE81" s="11"/>
      <c r="FF81" s="11"/>
      <c r="FG81" s="11"/>
      <c r="FH81" s="11"/>
      <c r="FI81" s="11"/>
      <c r="FJ81" s="11"/>
      <c r="FK81" s="11"/>
      <c r="FL81" s="11"/>
      <c r="FM81" s="8">
        <v>-33</v>
      </c>
      <c r="FN81" s="8">
        <v>-53.6</v>
      </c>
      <c r="FO81" s="3"/>
      <c r="FP81" s="3"/>
      <c r="FQ81" s="8">
        <v>31.1</v>
      </c>
      <c r="FR81" s="12" t="s">
        <v>668</v>
      </c>
    </row>
    <row r="82" spans="1:174" x14ac:dyDescent="0.15">
      <c r="A82" s="4" t="s">
        <v>669</v>
      </c>
      <c r="B82" s="4" t="s">
        <v>670</v>
      </c>
      <c r="C82" s="3" t="s">
        <v>206</v>
      </c>
      <c r="D82" s="3" t="s">
        <v>207</v>
      </c>
      <c r="E82" s="3" t="s">
        <v>208</v>
      </c>
      <c r="F82" s="8">
        <v>932.9</v>
      </c>
      <c r="G82" s="9">
        <v>84.51</v>
      </c>
      <c r="H82" s="10">
        <v>6.5000000000000002E-2</v>
      </c>
      <c r="I82" s="10">
        <v>4.9000000000000002E-2</v>
      </c>
      <c r="J82" s="10">
        <v>0.14000000000000001</v>
      </c>
      <c r="K82" s="9">
        <v>1.67</v>
      </c>
      <c r="L82" s="9">
        <v>1.27</v>
      </c>
      <c r="M82" s="9">
        <v>2.4700000000000002</v>
      </c>
      <c r="N82" s="8">
        <v>123.7</v>
      </c>
      <c r="O82" s="9">
        <v>4.01</v>
      </c>
      <c r="P82" s="11"/>
      <c r="Q82" s="8">
        <v>20</v>
      </c>
      <c r="R82" s="11"/>
      <c r="S82" s="10">
        <v>-0.51500000000000001</v>
      </c>
      <c r="T82" s="11"/>
      <c r="U82" s="11"/>
      <c r="V82" s="11"/>
      <c r="W82" s="11"/>
      <c r="X82" s="11"/>
      <c r="Y82" s="11"/>
      <c r="Z82" s="11"/>
      <c r="AA82" s="8">
        <v>263.10000000000002</v>
      </c>
      <c r="AB82" s="11"/>
      <c r="AC82" s="11"/>
      <c r="AD82" s="11"/>
      <c r="AE82" s="8">
        <v>132.80000000000001</v>
      </c>
      <c r="AF82" s="11"/>
      <c r="AG82" s="11"/>
      <c r="AH82" s="11"/>
      <c r="AI82" s="10">
        <v>0.76400000000000001</v>
      </c>
      <c r="AJ82" s="10">
        <v>4.7E-2</v>
      </c>
      <c r="AK82" s="3" t="s">
        <v>209</v>
      </c>
      <c r="AL82" s="12" t="s">
        <v>671</v>
      </c>
      <c r="AM82" s="3" t="s">
        <v>211</v>
      </c>
      <c r="AN82" s="13">
        <v>2002</v>
      </c>
      <c r="AO82" s="8">
        <v>811.3</v>
      </c>
      <c r="AP82" s="8">
        <v>55.5</v>
      </c>
      <c r="AQ82" s="8">
        <v>-30.4</v>
      </c>
      <c r="AR82" s="8">
        <v>-30.5</v>
      </c>
      <c r="AS82" s="8">
        <v>-37.5</v>
      </c>
      <c r="AT82" s="8">
        <v>104.2</v>
      </c>
      <c r="AU82" s="10">
        <v>0.85699999999999998</v>
      </c>
      <c r="AV82" s="8">
        <v>213</v>
      </c>
      <c r="AW82" s="8">
        <v>83.9</v>
      </c>
      <c r="AX82" s="8">
        <v>22.3</v>
      </c>
      <c r="AY82" s="10">
        <v>0.246</v>
      </c>
      <c r="AZ82" s="11"/>
      <c r="BA82" s="8">
        <v>28.6</v>
      </c>
      <c r="BB82" s="11"/>
      <c r="BC82" s="8">
        <v>57.4</v>
      </c>
      <c r="BD82" s="8">
        <v>59.9</v>
      </c>
      <c r="BE82" s="8">
        <v>62.2</v>
      </c>
      <c r="BF82" s="8">
        <v>58.6</v>
      </c>
      <c r="BG82" s="8">
        <v>56.7</v>
      </c>
      <c r="BH82" s="8">
        <v>69.5</v>
      </c>
      <c r="BI82" s="11"/>
      <c r="BJ82" s="8">
        <v>-30.5</v>
      </c>
      <c r="BK82" s="9">
        <v>-7.08</v>
      </c>
      <c r="BL82" s="10">
        <v>8.7999999999999995E-2</v>
      </c>
      <c r="BM82" s="11"/>
      <c r="BN82" s="8">
        <v>-37.5</v>
      </c>
      <c r="BO82" s="11"/>
      <c r="BP82" s="11"/>
      <c r="BQ82" s="10">
        <v>-0.317</v>
      </c>
      <c r="BR82" s="10">
        <v>-0.317</v>
      </c>
      <c r="BS82" s="10">
        <v>-0.19800000000000001</v>
      </c>
      <c r="BT82" s="10">
        <v>-0.317</v>
      </c>
      <c r="BU82" s="10">
        <v>-0.317</v>
      </c>
      <c r="BV82" s="11"/>
      <c r="BW82" s="9">
        <v>2.57</v>
      </c>
      <c r="BX82" s="9">
        <v>1.2</v>
      </c>
      <c r="BY82" s="10">
        <v>0.54700000000000004</v>
      </c>
      <c r="BZ82" s="9">
        <v>2.92</v>
      </c>
      <c r="CA82" s="9">
        <v>2.06</v>
      </c>
      <c r="CB82" s="11"/>
      <c r="CC82" s="9">
        <v>4.24</v>
      </c>
      <c r="CD82" s="11"/>
      <c r="CE82" s="11"/>
      <c r="CF82" s="8">
        <v>83.9</v>
      </c>
      <c r="CG82" s="11"/>
      <c r="CH82" s="11"/>
      <c r="CI82" s="11"/>
      <c r="CJ82" s="8">
        <v>1519.6</v>
      </c>
      <c r="CK82" s="11"/>
      <c r="CL82" s="11"/>
      <c r="CM82" s="11"/>
      <c r="CN82" s="10">
        <v>0.74199999999999999</v>
      </c>
      <c r="CO82" s="9">
        <v>1.0900000000000001</v>
      </c>
      <c r="CP82" s="9">
        <v>1.05</v>
      </c>
      <c r="CQ82" s="9">
        <v>-2.36</v>
      </c>
      <c r="CR82" s="11"/>
      <c r="CS82" s="11"/>
      <c r="CT82" s="11"/>
      <c r="CU82" s="9">
        <v>2.73</v>
      </c>
      <c r="CV82" s="11"/>
      <c r="CW82" s="11"/>
      <c r="CX82" s="8">
        <v>-23.2</v>
      </c>
      <c r="CY82" s="11"/>
      <c r="CZ82" s="11"/>
      <c r="DA82" s="9">
        <v>2.11</v>
      </c>
      <c r="DB82" s="9">
        <v>-1.2</v>
      </c>
      <c r="DC82" s="9">
        <v>-2.4900000000000002</v>
      </c>
      <c r="DD82" s="9">
        <v>8.6199999999999992</v>
      </c>
      <c r="DE82" s="8">
        <v>49</v>
      </c>
      <c r="DF82" s="8">
        <v>22.3</v>
      </c>
      <c r="DG82" s="9">
        <v>7.54</v>
      </c>
      <c r="DH82" s="10">
        <v>0.91100000000000003</v>
      </c>
      <c r="DI82" s="3" t="s">
        <v>212</v>
      </c>
      <c r="DJ82" s="8">
        <v>55.5</v>
      </c>
      <c r="DK82" s="8">
        <v>-30.4</v>
      </c>
      <c r="DL82" s="8">
        <v>-37.5</v>
      </c>
      <c r="DM82" s="8">
        <v>35.4</v>
      </c>
      <c r="DN82" s="8">
        <v>-86.9</v>
      </c>
      <c r="DO82" s="9">
        <v>10</v>
      </c>
      <c r="DP82" s="4" t="s">
        <v>672</v>
      </c>
      <c r="DQ82" s="9">
        <v>8.09</v>
      </c>
      <c r="DR82" s="3" t="s">
        <v>673</v>
      </c>
      <c r="DS82" s="11"/>
      <c r="DT82" s="9">
        <v>9.3699999999999992</v>
      </c>
      <c r="DU82" s="9">
        <v>3.11</v>
      </c>
      <c r="DV82" s="9">
        <v>8.5500000000000007</v>
      </c>
      <c r="DW82" s="8">
        <v>80</v>
      </c>
      <c r="DX82" s="11"/>
      <c r="DY82" s="8">
        <v>98.1</v>
      </c>
      <c r="DZ82" s="11"/>
      <c r="EA82" s="11"/>
      <c r="EB82" s="8">
        <v>41.9</v>
      </c>
      <c r="EC82" s="8">
        <v>73.2</v>
      </c>
      <c r="ED82" s="8">
        <v>93</v>
      </c>
      <c r="EE82" s="11"/>
      <c r="EF82" s="8">
        <v>137.1</v>
      </c>
      <c r="EG82" s="11"/>
      <c r="EH82" s="9">
        <v>3.7</v>
      </c>
      <c r="EI82" s="8">
        <v>49</v>
      </c>
      <c r="EJ82" s="8">
        <v>211.3</v>
      </c>
      <c r="EK82" s="8">
        <v>178.3</v>
      </c>
      <c r="EL82" s="9">
        <v>4.79</v>
      </c>
      <c r="EM82" s="8">
        <v>14.6</v>
      </c>
      <c r="EN82" s="9">
        <v>3.43</v>
      </c>
      <c r="EO82" s="10">
        <v>0.91100000000000003</v>
      </c>
      <c r="EP82" s="8">
        <v>18</v>
      </c>
      <c r="EQ82" s="9">
        <v>3.59</v>
      </c>
      <c r="ER82" s="11">
        <v>3</v>
      </c>
      <c r="ES82" s="11"/>
      <c r="ET82" s="12"/>
      <c r="EU82" s="9">
        <v>-7.74</v>
      </c>
      <c r="EV82" s="8">
        <v>-12.8</v>
      </c>
      <c r="EW82" s="8">
        <v>-28.4</v>
      </c>
      <c r="EX82" s="8">
        <v>-60.8</v>
      </c>
      <c r="EY82" s="8">
        <v>-94.8</v>
      </c>
      <c r="EZ82" s="8">
        <v>-65.5</v>
      </c>
      <c r="FA82" s="8">
        <v>-51.4</v>
      </c>
      <c r="FB82" s="8">
        <v>-23.9</v>
      </c>
      <c r="FC82" s="8">
        <v>-90.2</v>
      </c>
      <c r="FD82" s="8">
        <v>-77.2</v>
      </c>
      <c r="FE82" s="9">
        <v>-7.69</v>
      </c>
      <c r="FF82" s="8">
        <v>-12.1</v>
      </c>
      <c r="FG82" s="8">
        <v>-27.5</v>
      </c>
      <c r="FH82" s="8">
        <v>-57.8</v>
      </c>
      <c r="FI82" s="8">
        <v>-93.2</v>
      </c>
      <c r="FJ82" s="8">
        <v>-66.599999999999994</v>
      </c>
      <c r="FK82" s="8">
        <v>-51.9</v>
      </c>
      <c r="FL82" s="8">
        <v>-28.1</v>
      </c>
      <c r="FM82" s="8">
        <v>-90.1</v>
      </c>
      <c r="FN82" s="8">
        <v>-77.7</v>
      </c>
      <c r="FO82" s="3"/>
      <c r="FP82" s="3"/>
      <c r="FQ82" s="8">
        <v>55.5</v>
      </c>
      <c r="FR82" s="12" t="s">
        <v>674</v>
      </c>
    </row>
    <row r="83" spans="1:174" x14ac:dyDescent="0.15">
      <c r="A83" s="4" t="s">
        <v>675</v>
      </c>
      <c r="B83" s="4" t="s">
        <v>676</v>
      </c>
      <c r="C83" s="3" t="s">
        <v>206</v>
      </c>
      <c r="D83" s="3" t="s">
        <v>207</v>
      </c>
      <c r="E83" s="3" t="s">
        <v>208</v>
      </c>
      <c r="F83" s="8">
        <v>891.6</v>
      </c>
      <c r="G83" s="9">
        <v>26.67</v>
      </c>
      <c r="H83" s="11"/>
      <c r="I83" s="11"/>
      <c r="J83" s="11"/>
      <c r="K83" s="11"/>
      <c r="L83" s="11"/>
      <c r="M83" s="11"/>
      <c r="N83" s="8">
        <v>24.4</v>
      </c>
      <c r="O83" s="10">
        <v>0.115</v>
      </c>
      <c r="P83" s="11"/>
      <c r="Q83" s="11"/>
      <c r="R83" s="11"/>
      <c r="S83" s="9">
        <v>-1.91</v>
      </c>
      <c r="T83" s="11"/>
      <c r="U83" s="11"/>
      <c r="V83" s="11"/>
      <c r="W83" s="11"/>
      <c r="X83" s="11"/>
      <c r="Y83" s="11"/>
      <c r="Z83" s="11"/>
      <c r="AA83" s="11"/>
      <c r="AB83" s="11"/>
      <c r="AC83" s="11"/>
      <c r="AD83" s="11"/>
      <c r="AE83" s="11"/>
      <c r="AF83" s="11"/>
      <c r="AG83" s="11"/>
      <c r="AH83" s="9">
        <v>11.29</v>
      </c>
      <c r="AI83" s="9">
        <v>9.48</v>
      </c>
      <c r="AJ83" s="9">
        <v>4.38</v>
      </c>
      <c r="AK83" s="3" t="s">
        <v>209</v>
      </c>
      <c r="AL83" s="12" t="s">
        <v>677</v>
      </c>
      <c r="AM83" s="3" t="s">
        <v>211</v>
      </c>
      <c r="AN83" s="13">
        <v>2012</v>
      </c>
      <c r="AO83" s="8">
        <v>787.5</v>
      </c>
      <c r="AP83" s="14">
        <v>0</v>
      </c>
      <c r="AQ83" s="8">
        <v>-28.2</v>
      </c>
      <c r="AR83" s="8">
        <v>-28.2</v>
      </c>
      <c r="AS83" s="8">
        <v>-28</v>
      </c>
      <c r="AT83" s="8">
        <v>21.9</v>
      </c>
      <c r="AU83" s="10">
        <v>4.8000000000000001E-2</v>
      </c>
      <c r="AV83" s="8">
        <v>106.1</v>
      </c>
      <c r="AW83" s="14">
        <v>0</v>
      </c>
      <c r="AX83" s="8">
        <v>103.2</v>
      </c>
      <c r="AY83" s="10">
        <v>4.5999999999999999E-2</v>
      </c>
      <c r="AZ83" s="11"/>
      <c r="BA83" s="8">
        <v>12.7</v>
      </c>
      <c r="BB83" s="11"/>
      <c r="BC83" s="8">
        <v>15.4</v>
      </c>
      <c r="BD83" s="8">
        <v>12.7</v>
      </c>
      <c r="BE83" s="8">
        <v>10.1</v>
      </c>
      <c r="BF83" s="9">
        <v>7.49</v>
      </c>
      <c r="BG83" s="9">
        <v>4.8600000000000003</v>
      </c>
      <c r="BH83" s="10">
        <v>0.72299999999999998</v>
      </c>
      <c r="BI83" s="11"/>
      <c r="BJ83" s="8">
        <v>-28.2</v>
      </c>
      <c r="BK83" s="11"/>
      <c r="BL83" s="10">
        <v>0.125</v>
      </c>
      <c r="BM83" s="11"/>
      <c r="BN83" s="8">
        <v>-28</v>
      </c>
      <c r="BO83" s="10">
        <v>-2.5000000000000001E-2</v>
      </c>
      <c r="BP83" s="11"/>
      <c r="BQ83" s="9">
        <v>-5.62</v>
      </c>
      <c r="BR83" s="9">
        <v>-5.62</v>
      </c>
      <c r="BS83" s="9">
        <v>-3.51</v>
      </c>
      <c r="BT83" s="9">
        <v>-5.62</v>
      </c>
      <c r="BU83" s="9">
        <v>-5.62</v>
      </c>
      <c r="BV83" s="11"/>
      <c r="BW83" s="11"/>
      <c r="BX83" s="11"/>
      <c r="BY83" s="11"/>
      <c r="BZ83" s="11"/>
      <c r="CA83" s="11"/>
      <c r="CB83" s="11"/>
      <c r="CC83" s="10">
        <v>0.44</v>
      </c>
      <c r="CD83" s="11"/>
      <c r="CE83" s="11"/>
      <c r="CF83" s="11"/>
      <c r="CG83" s="11"/>
      <c r="CH83" s="11"/>
      <c r="CI83" s="11"/>
      <c r="CJ83" s="11"/>
      <c r="CK83" s="11"/>
      <c r="CL83" s="11"/>
      <c r="CM83" s="10">
        <v>4.2000000000000003E-2</v>
      </c>
      <c r="CN83" s="10">
        <v>0.14000000000000001</v>
      </c>
      <c r="CO83" s="10">
        <v>0.313</v>
      </c>
      <c r="CP83" s="10">
        <v>0.27800000000000002</v>
      </c>
      <c r="CQ83" s="10">
        <v>0.51700000000000002</v>
      </c>
      <c r="CR83" s="11"/>
      <c r="CS83" s="11"/>
      <c r="CT83" s="11"/>
      <c r="CU83" s="8">
        <v>56.8</v>
      </c>
      <c r="CV83" s="11"/>
      <c r="CW83" s="11"/>
      <c r="CX83" s="8">
        <v>-83.3</v>
      </c>
      <c r="CY83" s="11"/>
      <c r="CZ83" s="11"/>
      <c r="DA83" s="10">
        <v>-0.16400000000000001</v>
      </c>
      <c r="DB83" s="11"/>
      <c r="DC83" s="11"/>
      <c r="DD83" s="11"/>
      <c r="DE83" s="8">
        <v>18</v>
      </c>
      <c r="DF83" s="8">
        <v>103.2</v>
      </c>
      <c r="DG83" s="9">
        <v>36.6</v>
      </c>
      <c r="DH83" s="10">
        <v>0.10299999999999999</v>
      </c>
      <c r="DI83" s="3" t="s">
        <v>212</v>
      </c>
      <c r="DJ83" s="11"/>
      <c r="DK83" s="8">
        <v>-28.2</v>
      </c>
      <c r="DL83" s="8">
        <v>-28</v>
      </c>
      <c r="DM83" s="14">
        <v>0</v>
      </c>
      <c r="DN83" s="8">
        <v>-47.8</v>
      </c>
      <c r="DO83" s="9">
        <v>14.29</v>
      </c>
      <c r="DP83" s="4" t="s">
        <v>678</v>
      </c>
      <c r="DQ83" s="11"/>
      <c r="DR83" s="3" t="s">
        <v>258</v>
      </c>
      <c r="DS83" s="11"/>
      <c r="DT83" s="9">
        <v>41.74</v>
      </c>
      <c r="DU83" s="8">
        <v>10.1</v>
      </c>
      <c r="DV83" s="11"/>
      <c r="DW83" s="14">
        <v>0</v>
      </c>
      <c r="DX83" s="11"/>
      <c r="DY83" s="8">
        <v>51.6</v>
      </c>
      <c r="DZ83" s="11"/>
      <c r="EA83" s="8">
        <v>61.1</v>
      </c>
      <c r="EB83" s="8">
        <v>-11</v>
      </c>
      <c r="EC83" s="9">
        <v>2.56</v>
      </c>
      <c r="ED83" s="8">
        <v>41.6</v>
      </c>
      <c r="EE83" s="11"/>
      <c r="EF83" s="11"/>
      <c r="EG83" s="11"/>
      <c r="EH83" s="10">
        <v>5.6000000000000001E-2</v>
      </c>
      <c r="EI83" s="8">
        <v>18</v>
      </c>
      <c r="EJ83" s="8">
        <v>106</v>
      </c>
      <c r="EK83" s="8">
        <v>51.8</v>
      </c>
      <c r="EL83" s="10">
        <v>0.60599999999999998</v>
      </c>
      <c r="EM83" s="10">
        <v>0.76300000000000001</v>
      </c>
      <c r="EN83" s="10">
        <v>0.155</v>
      </c>
      <c r="EO83" s="10">
        <v>0.10299999999999999</v>
      </c>
      <c r="EP83" s="10">
        <v>0.624</v>
      </c>
      <c r="EQ83" s="9">
        <v>13.69</v>
      </c>
      <c r="ER83" s="11"/>
      <c r="ES83" s="11"/>
      <c r="ET83" s="12"/>
      <c r="EU83" s="11"/>
      <c r="EV83" s="11"/>
      <c r="EW83" s="11"/>
      <c r="EX83" s="11"/>
      <c r="EY83" s="11"/>
      <c r="EZ83" s="11"/>
      <c r="FA83" s="11"/>
      <c r="FB83" s="11"/>
      <c r="FC83" s="9">
        <v>-3.23</v>
      </c>
      <c r="FD83" s="9">
        <v>-8.6199999999999992</v>
      </c>
      <c r="FE83" s="11"/>
      <c r="FF83" s="11"/>
      <c r="FG83" s="11"/>
      <c r="FH83" s="11"/>
      <c r="FI83" s="11"/>
      <c r="FJ83" s="11"/>
      <c r="FK83" s="11"/>
      <c r="FL83" s="11"/>
      <c r="FM83" s="8">
        <v>-12.3</v>
      </c>
      <c r="FN83" s="9">
        <v>-8.77</v>
      </c>
      <c r="FO83" s="3"/>
      <c r="FP83" s="3"/>
      <c r="FQ83" s="11"/>
      <c r="FR83" s="12"/>
    </row>
    <row r="84" spans="1:174" x14ac:dyDescent="0.15">
      <c r="A84" s="4" t="s">
        <v>679</v>
      </c>
      <c r="B84" s="4" t="s">
        <v>680</v>
      </c>
      <c r="C84" s="3" t="s">
        <v>206</v>
      </c>
      <c r="D84" s="3" t="s">
        <v>207</v>
      </c>
      <c r="E84" s="3" t="s">
        <v>208</v>
      </c>
      <c r="F84" s="8">
        <v>887.9</v>
      </c>
      <c r="G84" s="9">
        <v>64.510000000000005</v>
      </c>
      <c r="H84" s="10">
        <v>2.5000000000000001E-2</v>
      </c>
      <c r="I84" s="10">
        <v>3.3000000000000002E-2</v>
      </c>
      <c r="J84" s="10">
        <v>8.9999999999999993E-3</v>
      </c>
      <c r="K84" s="10">
        <v>0.57499999999999996</v>
      </c>
      <c r="L84" s="10">
        <v>0.85099999999999998</v>
      </c>
      <c r="M84" s="10">
        <v>0.66300000000000003</v>
      </c>
      <c r="N84" s="8">
        <v>20.8</v>
      </c>
      <c r="O84" s="10">
        <v>0.17399999999999999</v>
      </c>
      <c r="P84" s="11"/>
      <c r="Q84" s="11"/>
      <c r="R84" s="11"/>
      <c r="S84" s="10">
        <v>0.63600000000000001</v>
      </c>
      <c r="T84" s="11"/>
      <c r="U84" s="11"/>
      <c r="V84" s="11"/>
      <c r="W84" s="11"/>
      <c r="X84" s="11"/>
      <c r="Y84" s="11"/>
      <c r="Z84" s="11"/>
      <c r="AA84" s="11"/>
      <c r="AB84" s="11"/>
      <c r="AC84" s="11"/>
      <c r="AD84" s="11"/>
      <c r="AE84" s="11"/>
      <c r="AF84" s="11"/>
      <c r="AG84" s="11"/>
      <c r="AH84" s="11"/>
      <c r="AI84" s="9">
        <v>1.32</v>
      </c>
      <c r="AJ84" s="10">
        <v>0.32100000000000001</v>
      </c>
      <c r="AK84" s="3" t="s">
        <v>209</v>
      </c>
      <c r="AL84" s="12" t="s">
        <v>681</v>
      </c>
      <c r="AM84" s="3" t="s">
        <v>211</v>
      </c>
      <c r="AN84" s="13">
        <v>2006</v>
      </c>
      <c r="AO84" s="8">
        <v>768.8</v>
      </c>
      <c r="AP84" s="8">
        <v>113.6</v>
      </c>
      <c r="AQ84" s="8">
        <v>36.299999999999997</v>
      </c>
      <c r="AR84" s="8">
        <v>31.2</v>
      </c>
      <c r="AS84" s="9">
        <v>-6.26</v>
      </c>
      <c r="AT84" s="8">
        <v>102.8</v>
      </c>
      <c r="AU84" s="9">
        <v>1.1200000000000001</v>
      </c>
      <c r="AV84" s="8">
        <v>180.4</v>
      </c>
      <c r="AW84" s="8">
        <v>18.100000000000001</v>
      </c>
      <c r="AX84" s="8">
        <v>131.6</v>
      </c>
      <c r="AY84" s="10">
        <v>0.65400000000000003</v>
      </c>
      <c r="AZ84" s="11"/>
      <c r="BA84" s="8">
        <v>47.2</v>
      </c>
      <c r="BB84" s="11"/>
      <c r="BC84" s="8">
        <v>20.7</v>
      </c>
      <c r="BD84" s="8">
        <v>17.399999999999999</v>
      </c>
      <c r="BE84" s="8">
        <v>12.8</v>
      </c>
      <c r="BF84" s="8">
        <v>11.4</v>
      </c>
      <c r="BG84" s="9">
        <v>9.98</v>
      </c>
      <c r="BH84" s="9">
        <v>9.9</v>
      </c>
      <c r="BI84" s="9">
        <v>4.63</v>
      </c>
      <c r="BJ84" s="8">
        <v>31.2</v>
      </c>
      <c r="BK84" s="9">
        <v>-1.6</v>
      </c>
      <c r="BL84" s="10">
        <v>0.55500000000000005</v>
      </c>
      <c r="BM84" s="8">
        <v>-30.2</v>
      </c>
      <c r="BN84" s="9">
        <v>-5.95</v>
      </c>
      <c r="BO84" s="10">
        <v>0.30299999999999999</v>
      </c>
      <c r="BP84" s="11"/>
      <c r="BQ84" s="10">
        <v>-0.30599999999999999</v>
      </c>
      <c r="BR84" s="10">
        <v>-0.30599999999999999</v>
      </c>
      <c r="BS84" s="10">
        <v>0.91100000000000003</v>
      </c>
      <c r="BT84" s="10">
        <v>-0.31</v>
      </c>
      <c r="BU84" s="10">
        <v>-0.31</v>
      </c>
      <c r="BV84" s="11"/>
      <c r="BW84" s="8">
        <v>14.9</v>
      </c>
      <c r="BX84" s="9">
        <v>4.62</v>
      </c>
      <c r="BY84" s="10">
        <v>0.3</v>
      </c>
      <c r="BZ84" s="9">
        <v>1.76</v>
      </c>
      <c r="CA84" s="10">
        <v>0.64</v>
      </c>
      <c r="CB84" s="11"/>
      <c r="CC84" s="9">
        <v>4.67</v>
      </c>
      <c r="CD84" s="11"/>
      <c r="CE84" s="8">
        <v>14.8</v>
      </c>
      <c r="CF84" s="8">
        <v>18.100000000000001</v>
      </c>
      <c r="CG84" s="11"/>
      <c r="CH84" s="11"/>
      <c r="CI84" s="11"/>
      <c r="CJ84" s="8">
        <v>169.1</v>
      </c>
      <c r="CK84" s="11"/>
      <c r="CL84" s="10">
        <v>0.76600000000000001</v>
      </c>
      <c r="CM84" s="10">
        <v>0.84499999999999997</v>
      </c>
      <c r="CN84" s="10">
        <v>0.82099999999999995</v>
      </c>
      <c r="CO84" s="10">
        <v>0.82</v>
      </c>
      <c r="CP84" s="10">
        <v>0.79700000000000004</v>
      </c>
      <c r="CQ84" s="9">
        <v>-3.14</v>
      </c>
      <c r="CR84" s="11"/>
      <c r="CS84" s="11"/>
      <c r="CT84" s="11"/>
      <c r="CU84" s="9">
        <v>2.58</v>
      </c>
      <c r="CV84" s="9">
        <v>-8.15</v>
      </c>
      <c r="CW84" s="8">
        <v>18</v>
      </c>
      <c r="CX84" s="10">
        <v>-0.28000000000000003</v>
      </c>
      <c r="CY84" s="11"/>
      <c r="CZ84" s="8">
        <v>-14</v>
      </c>
      <c r="DA84" s="9">
        <v>-1.86</v>
      </c>
      <c r="DB84" s="9">
        <v>-1.38</v>
      </c>
      <c r="DC84" s="8">
        <v>-10.5</v>
      </c>
      <c r="DD84" s="9">
        <v>5.64</v>
      </c>
      <c r="DE84" s="8">
        <v>80</v>
      </c>
      <c r="DF84" s="8">
        <v>131.6</v>
      </c>
      <c r="DG84" s="9">
        <v>42.74</v>
      </c>
      <c r="DH84" s="10">
        <v>0.8</v>
      </c>
      <c r="DI84" s="3" t="s">
        <v>212</v>
      </c>
      <c r="DJ84" s="8">
        <v>113.6</v>
      </c>
      <c r="DK84" s="8">
        <v>36.299999999999997</v>
      </c>
      <c r="DL84" s="9">
        <v>-6.26</v>
      </c>
      <c r="DM84" s="8">
        <v>125.8</v>
      </c>
      <c r="DN84" s="11"/>
      <c r="DO84" s="9">
        <v>9.09</v>
      </c>
      <c r="DP84" s="4" t="s">
        <v>682</v>
      </c>
      <c r="DQ84" s="8">
        <v>11.6</v>
      </c>
      <c r="DR84" s="3" t="s">
        <v>313</v>
      </c>
      <c r="DS84" s="11"/>
      <c r="DT84" s="9">
        <v>45.4</v>
      </c>
      <c r="DU84" s="8">
        <v>20.2</v>
      </c>
      <c r="DV84" s="8">
        <v>103.8</v>
      </c>
      <c r="DW84" s="9">
        <v>8.27</v>
      </c>
      <c r="DX84" s="11"/>
      <c r="DY84" s="8">
        <v>74.2</v>
      </c>
      <c r="DZ84" s="11"/>
      <c r="EA84" s="11"/>
      <c r="EB84" s="8">
        <v>119.7</v>
      </c>
      <c r="EC84" s="8">
        <v>27.3</v>
      </c>
      <c r="ED84" s="8">
        <v>64.3</v>
      </c>
      <c r="EE84" s="11"/>
      <c r="EF84" s="11"/>
      <c r="EG84" s="8">
        <v>88.3</v>
      </c>
      <c r="EH84" s="9">
        <v>3.8</v>
      </c>
      <c r="EI84" s="8">
        <v>80</v>
      </c>
      <c r="EJ84" s="8">
        <v>159.4</v>
      </c>
      <c r="EK84" s="8">
        <v>111.6</v>
      </c>
      <c r="EL84" s="9">
        <v>2.29</v>
      </c>
      <c r="EM84" s="9">
        <v>6.63</v>
      </c>
      <c r="EN84" s="9">
        <v>5.56</v>
      </c>
      <c r="EO84" s="10">
        <v>0.8</v>
      </c>
      <c r="EP84" s="9">
        <v>3.07</v>
      </c>
      <c r="EQ84" s="9">
        <v>14.62</v>
      </c>
      <c r="ER84" s="11">
        <v>3</v>
      </c>
      <c r="ES84" s="8">
        <v>113.6</v>
      </c>
      <c r="ET84" s="12" t="s">
        <v>683</v>
      </c>
      <c r="EU84" s="11"/>
      <c r="EV84" s="11"/>
      <c r="EW84" s="11"/>
      <c r="EX84" s="11"/>
      <c r="EY84" s="11"/>
      <c r="EZ84" s="8">
        <v>-13.4</v>
      </c>
      <c r="FA84" s="8">
        <v>-26.6</v>
      </c>
      <c r="FB84" s="8">
        <v>-26.2</v>
      </c>
      <c r="FC84" s="8">
        <v>-28.5</v>
      </c>
      <c r="FD84" s="8">
        <v>-12.8</v>
      </c>
      <c r="FE84" s="11"/>
      <c r="FF84" s="11"/>
      <c r="FG84" s="11"/>
      <c r="FH84" s="11"/>
      <c r="FI84" s="11"/>
      <c r="FJ84" s="8">
        <v>-13.6</v>
      </c>
      <c r="FK84" s="8">
        <v>-25.5</v>
      </c>
      <c r="FL84" s="8">
        <v>-29.4</v>
      </c>
      <c r="FM84" s="8">
        <v>-32.299999999999997</v>
      </c>
      <c r="FN84" s="8">
        <v>16.600000000000001</v>
      </c>
      <c r="FO84" s="3"/>
      <c r="FP84" s="3"/>
      <c r="FQ84" s="8">
        <v>113.6</v>
      </c>
      <c r="FR84" s="12" t="s">
        <v>684</v>
      </c>
    </row>
    <row r="85" spans="1:174" x14ac:dyDescent="0.15">
      <c r="A85" s="4" t="s">
        <v>685</v>
      </c>
      <c r="B85" s="4" t="s">
        <v>686</v>
      </c>
      <c r="C85" s="3" t="s">
        <v>206</v>
      </c>
      <c r="D85" s="3" t="s">
        <v>207</v>
      </c>
      <c r="E85" s="3" t="s">
        <v>208</v>
      </c>
      <c r="F85" s="8">
        <v>849.7</v>
      </c>
      <c r="G85" s="9">
        <v>50.27</v>
      </c>
      <c r="H85" s="10">
        <v>0.109</v>
      </c>
      <c r="I85" s="10">
        <v>5.8999999999999997E-2</v>
      </c>
      <c r="J85" s="10">
        <v>4.0000000000000001E-3</v>
      </c>
      <c r="K85" s="9">
        <v>4.95</v>
      </c>
      <c r="L85" s="9">
        <v>2.89</v>
      </c>
      <c r="M85" s="9">
        <v>1.01</v>
      </c>
      <c r="N85" s="8">
        <v>50.5</v>
      </c>
      <c r="O85" s="10">
        <v>0.64400000000000002</v>
      </c>
      <c r="P85" s="11"/>
      <c r="Q85" s="11"/>
      <c r="R85" s="11"/>
      <c r="S85" s="10">
        <v>-0.94</v>
      </c>
      <c r="T85" s="11"/>
      <c r="U85" s="11"/>
      <c r="V85" s="11"/>
      <c r="W85" s="11"/>
      <c r="X85" s="11"/>
      <c r="Y85" s="11"/>
      <c r="Z85" s="11"/>
      <c r="AA85" s="11"/>
      <c r="AB85" s="11"/>
      <c r="AC85" s="11"/>
      <c r="AD85" s="11"/>
      <c r="AE85" s="8">
        <v>-17.8</v>
      </c>
      <c r="AF85" s="11"/>
      <c r="AG85" s="11"/>
      <c r="AH85" s="9">
        <v>43.93</v>
      </c>
      <c r="AI85" s="9">
        <v>1.38</v>
      </c>
      <c r="AJ85" s="10">
        <v>0.16400000000000001</v>
      </c>
      <c r="AK85" s="3" t="s">
        <v>209</v>
      </c>
      <c r="AL85" s="12" t="s">
        <v>687</v>
      </c>
      <c r="AM85" s="3" t="s">
        <v>211</v>
      </c>
      <c r="AN85" s="13">
        <v>2007</v>
      </c>
      <c r="AO85" s="8">
        <v>713.3</v>
      </c>
      <c r="AP85" s="9">
        <v>7.67</v>
      </c>
      <c r="AQ85" s="8">
        <v>-43.4</v>
      </c>
      <c r="AR85" s="8">
        <v>-44.9</v>
      </c>
      <c r="AS85" s="8">
        <v>-56.7</v>
      </c>
      <c r="AT85" s="8">
        <v>37.299999999999997</v>
      </c>
      <c r="AU85" s="9">
        <v>3.57</v>
      </c>
      <c r="AV85" s="8">
        <v>171.5</v>
      </c>
      <c r="AW85" s="8">
        <v>23.4</v>
      </c>
      <c r="AX85" s="8">
        <v>132</v>
      </c>
      <c r="AY85" s="9">
        <v>1.1499999999999999</v>
      </c>
      <c r="AZ85" s="11"/>
      <c r="BA85" s="8">
        <v>11.5</v>
      </c>
      <c r="BB85" s="11"/>
      <c r="BC85" s="8">
        <v>41</v>
      </c>
      <c r="BD85" s="8">
        <v>38.799999999999997</v>
      </c>
      <c r="BE85" s="8">
        <v>35.700000000000003</v>
      </c>
      <c r="BF85" s="8">
        <v>32.700000000000003</v>
      </c>
      <c r="BG85" s="8">
        <v>29.9</v>
      </c>
      <c r="BH85" s="8">
        <v>27.3</v>
      </c>
      <c r="BI85" s="11"/>
      <c r="BJ85" s="8">
        <v>-44.9</v>
      </c>
      <c r="BK85" s="10">
        <v>-3.9E-2</v>
      </c>
      <c r="BL85" s="10">
        <v>0.38800000000000001</v>
      </c>
      <c r="BM85" s="11"/>
      <c r="BN85" s="8">
        <v>-56.7</v>
      </c>
      <c r="BO85" s="10">
        <v>1E-3</v>
      </c>
      <c r="BP85" s="11"/>
      <c r="BQ85" s="9">
        <v>-1.29</v>
      </c>
      <c r="BR85" s="9">
        <v>-1.29</v>
      </c>
      <c r="BS85" s="10">
        <v>-0.63200000000000001</v>
      </c>
      <c r="BT85" s="9">
        <v>-1.29</v>
      </c>
      <c r="BU85" s="9">
        <v>-1.29</v>
      </c>
      <c r="BV85" s="11"/>
      <c r="BW85" s="10">
        <v>0.27400000000000002</v>
      </c>
      <c r="BX85" s="11"/>
      <c r="BY85" s="11"/>
      <c r="BZ85" s="9">
        <v>8.7200000000000006</v>
      </c>
      <c r="CA85" s="9">
        <v>5.15</v>
      </c>
      <c r="CB85" s="11"/>
      <c r="CC85" s="9">
        <v>2.19</v>
      </c>
      <c r="CD85" s="11"/>
      <c r="CE85" s="11"/>
      <c r="CF85" s="11"/>
      <c r="CG85" s="11"/>
      <c r="CH85" s="11"/>
      <c r="CI85" s="11"/>
      <c r="CJ85" s="8">
        <v>-60.8</v>
      </c>
      <c r="CK85" s="11"/>
      <c r="CL85" s="11"/>
      <c r="CM85" s="11"/>
      <c r="CN85" s="10">
        <v>0.68100000000000005</v>
      </c>
      <c r="CO85" s="9">
        <v>1.32</v>
      </c>
      <c r="CP85" s="9">
        <v>1.25</v>
      </c>
      <c r="CQ85" s="10">
        <v>0.60599999999999998</v>
      </c>
      <c r="CR85" s="11"/>
      <c r="CS85" s="11"/>
      <c r="CT85" s="11"/>
      <c r="CU85" s="8">
        <v>88.4</v>
      </c>
      <c r="CV85" s="11"/>
      <c r="CW85" s="11"/>
      <c r="CX85" s="8">
        <v>-28.1</v>
      </c>
      <c r="CY85" s="11"/>
      <c r="CZ85" s="11"/>
      <c r="DA85" s="10">
        <v>0.94</v>
      </c>
      <c r="DB85" s="11"/>
      <c r="DC85" s="10">
        <v>-0.19600000000000001</v>
      </c>
      <c r="DD85" s="10">
        <v>0.188</v>
      </c>
      <c r="DE85" s="8">
        <v>83</v>
      </c>
      <c r="DF85" s="8">
        <v>132</v>
      </c>
      <c r="DG85" s="9">
        <v>16.82</v>
      </c>
      <c r="DH85" s="10">
        <v>0.7</v>
      </c>
      <c r="DI85" s="3" t="s">
        <v>212</v>
      </c>
      <c r="DJ85" s="9">
        <v>7.67</v>
      </c>
      <c r="DK85" s="8">
        <v>-43.4</v>
      </c>
      <c r="DL85" s="8">
        <v>-56.7</v>
      </c>
      <c r="DM85" s="8">
        <v>15.9</v>
      </c>
      <c r="DN85" s="8">
        <v>-18</v>
      </c>
      <c r="DO85" s="9">
        <v>8.33</v>
      </c>
      <c r="DP85" s="4" t="s">
        <v>688</v>
      </c>
      <c r="DQ85" s="8">
        <v>60</v>
      </c>
      <c r="DR85" s="3" t="s">
        <v>398</v>
      </c>
      <c r="DS85" s="11"/>
      <c r="DT85" s="9">
        <v>25.6</v>
      </c>
      <c r="DU85" s="9">
        <v>5.4</v>
      </c>
      <c r="DV85" s="8">
        <v>-33.4</v>
      </c>
      <c r="DW85" s="8">
        <v>11.3</v>
      </c>
      <c r="DX85" s="11"/>
      <c r="DY85" s="8">
        <v>17.8</v>
      </c>
      <c r="DZ85" s="11"/>
      <c r="EA85" s="11"/>
      <c r="EB85" s="8">
        <v>93.5</v>
      </c>
      <c r="EC85" s="9">
        <v>5.61</v>
      </c>
      <c r="ED85" s="8">
        <v>45.3</v>
      </c>
      <c r="EE85" s="11"/>
      <c r="EF85" s="8">
        <v>100</v>
      </c>
      <c r="EG85" s="11"/>
      <c r="EH85" s="9">
        <v>4.04</v>
      </c>
      <c r="EI85" s="8">
        <v>83</v>
      </c>
      <c r="EJ85" s="8">
        <v>165</v>
      </c>
      <c r="EK85" s="8">
        <v>117.2</v>
      </c>
      <c r="EL85" s="9">
        <v>1.17</v>
      </c>
      <c r="EM85" s="9">
        <v>4.3099999999999996</v>
      </c>
      <c r="EN85" s="9">
        <v>4.8899999999999997</v>
      </c>
      <c r="EO85" s="10">
        <v>0.7</v>
      </c>
      <c r="EP85" s="9">
        <v>6.64</v>
      </c>
      <c r="EQ85" s="9">
        <v>6.95</v>
      </c>
      <c r="ER85" s="11">
        <v>1</v>
      </c>
      <c r="ES85" s="9">
        <v>7.67</v>
      </c>
      <c r="ET85" s="12" t="s">
        <v>689</v>
      </c>
      <c r="EU85" s="11"/>
      <c r="EV85" s="11"/>
      <c r="EW85" s="11"/>
      <c r="EX85" s="11"/>
      <c r="EY85" s="11"/>
      <c r="EZ85" s="11"/>
      <c r="FA85" s="8">
        <v>-15.5</v>
      </c>
      <c r="FB85" s="9">
        <v>-7.14</v>
      </c>
      <c r="FC85" s="8">
        <v>-12.6</v>
      </c>
      <c r="FD85" s="8">
        <v>-17.8</v>
      </c>
      <c r="FE85" s="11"/>
      <c r="FF85" s="11"/>
      <c r="FG85" s="11"/>
      <c r="FH85" s="11"/>
      <c r="FI85" s="11"/>
      <c r="FJ85" s="11"/>
      <c r="FK85" s="8">
        <v>-15.6</v>
      </c>
      <c r="FL85" s="9">
        <v>-7.6</v>
      </c>
      <c r="FM85" s="8">
        <v>-17.399999999999999</v>
      </c>
      <c r="FN85" s="8">
        <v>-18.7</v>
      </c>
      <c r="FO85" s="3"/>
      <c r="FP85" s="3"/>
      <c r="FQ85" s="9">
        <v>7.67</v>
      </c>
      <c r="FR85" s="12" t="s">
        <v>690</v>
      </c>
    </row>
    <row r="86" spans="1:174" x14ac:dyDescent="0.15">
      <c r="A86" s="4" t="s">
        <v>691</v>
      </c>
      <c r="B86" s="4" t="s">
        <v>692</v>
      </c>
      <c r="C86" s="3" t="s">
        <v>206</v>
      </c>
      <c r="D86" s="3" t="s">
        <v>207</v>
      </c>
      <c r="E86" s="3" t="s">
        <v>208</v>
      </c>
      <c r="F86" s="8">
        <v>828.7</v>
      </c>
      <c r="G86" s="9">
        <v>68.010000000000005</v>
      </c>
      <c r="H86" s="10">
        <v>8.9999999999999993E-3</v>
      </c>
      <c r="I86" s="10">
        <v>8.0000000000000002E-3</v>
      </c>
      <c r="J86" s="14">
        <v>0</v>
      </c>
      <c r="K86" s="10">
        <v>0.52100000000000002</v>
      </c>
      <c r="L86" s="10">
        <v>0.48199999999999998</v>
      </c>
      <c r="M86" s="10">
        <v>-0.01</v>
      </c>
      <c r="N86" s="8">
        <v>69.2</v>
      </c>
      <c r="O86" s="10">
        <v>0.76300000000000001</v>
      </c>
      <c r="P86" s="11"/>
      <c r="Q86" s="11"/>
      <c r="R86" s="11"/>
      <c r="S86" s="10">
        <v>-0.92</v>
      </c>
      <c r="T86" s="11"/>
      <c r="U86" s="11"/>
      <c r="V86" s="11"/>
      <c r="W86" s="11"/>
      <c r="X86" s="11"/>
      <c r="Y86" s="11"/>
      <c r="Z86" s="11"/>
      <c r="AA86" s="11"/>
      <c r="AB86" s="11"/>
      <c r="AC86" s="11"/>
      <c r="AD86" s="11"/>
      <c r="AE86" s="11"/>
      <c r="AF86" s="11"/>
      <c r="AG86" s="11"/>
      <c r="AH86" s="9">
        <v>5.24</v>
      </c>
      <c r="AI86" s="9">
        <v>1.19</v>
      </c>
      <c r="AJ86" s="10">
        <v>5.5E-2</v>
      </c>
      <c r="AK86" s="3" t="s">
        <v>209</v>
      </c>
      <c r="AL86" s="12" t="s">
        <v>693</v>
      </c>
      <c r="AM86" s="3" t="s">
        <v>211</v>
      </c>
      <c r="AN86" s="13">
        <v>2005</v>
      </c>
      <c r="AO86" s="8">
        <v>799</v>
      </c>
      <c r="AP86" s="8">
        <v>69.5</v>
      </c>
      <c r="AQ86" s="8">
        <v>-39</v>
      </c>
      <c r="AR86" s="8">
        <v>-40.1</v>
      </c>
      <c r="AS86" s="8">
        <v>-52.5</v>
      </c>
      <c r="AT86" s="8">
        <v>149.6</v>
      </c>
      <c r="AU86" s="9">
        <v>5.88</v>
      </c>
      <c r="AV86" s="8">
        <v>189.1</v>
      </c>
      <c r="AW86" s="8">
        <v>120</v>
      </c>
      <c r="AX86" s="8">
        <v>48.9</v>
      </c>
      <c r="AY86" s="9">
        <v>5.09</v>
      </c>
      <c r="AZ86" s="11"/>
      <c r="BA86" s="8">
        <v>56.7</v>
      </c>
      <c r="BB86" s="11"/>
      <c r="BC86" s="8">
        <v>43.5</v>
      </c>
      <c r="BD86" s="8">
        <v>37.4</v>
      </c>
      <c r="BE86" s="8">
        <v>35.200000000000003</v>
      </c>
      <c r="BF86" s="8">
        <v>30.3</v>
      </c>
      <c r="BG86" s="8">
        <v>29.2</v>
      </c>
      <c r="BH86" s="8">
        <v>22.3</v>
      </c>
      <c r="BI86" s="11"/>
      <c r="BJ86" s="8">
        <v>-40.1</v>
      </c>
      <c r="BK86" s="8">
        <v>-14</v>
      </c>
      <c r="BL86" s="10">
        <v>7.5999999999999998E-2</v>
      </c>
      <c r="BM86" s="11"/>
      <c r="BN86" s="8">
        <v>-52.5</v>
      </c>
      <c r="BO86" s="10">
        <v>5.3999999999999999E-2</v>
      </c>
      <c r="BP86" s="11"/>
      <c r="BQ86" s="10">
        <v>-0.83099999999999996</v>
      </c>
      <c r="BR86" s="10">
        <v>-0.83099999999999996</v>
      </c>
      <c r="BS86" s="10">
        <v>-0.54200000000000004</v>
      </c>
      <c r="BT86" s="10">
        <v>-0.83099999999999996</v>
      </c>
      <c r="BU86" s="10">
        <v>-0.83099999999999996</v>
      </c>
      <c r="BV86" s="11"/>
      <c r="BW86" s="9">
        <v>7.46</v>
      </c>
      <c r="BX86" s="9">
        <v>9.1300000000000008</v>
      </c>
      <c r="BY86" s="9">
        <v>1.56</v>
      </c>
      <c r="BZ86" s="9">
        <v>7.25</v>
      </c>
      <c r="CA86" s="9">
        <v>1.37</v>
      </c>
      <c r="CB86" s="9">
        <v>3.28</v>
      </c>
      <c r="CC86" s="9">
        <v>2.5499999999999998</v>
      </c>
      <c r="CD86" s="11"/>
      <c r="CE86" s="10">
        <v>0.71099999999999997</v>
      </c>
      <c r="CF86" s="8">
        <v>111</v>
      </c>
      <c r="CG86" s="11"/>
      <c r="CH86" s="11"/>
      <c r="CI86" s="11"/>
      <c r="CJ86" s="8">
        <v>311.89999999999998</v>
      </c>
      <c r="CK86" s="9">
        <v>3.33</v>
      </c>
      <c r="CL86" s="9">
        <v>1.93</v>
      </c>
      <c r="CM86" s="9">
        <v>1.87</v>
      </c>
      <c r="CN86" s="9">
        <v>1.9</v>
      </c>
      <c r="CO86" s="9">
        <v>1.87</v>
      </c>
      <c r="CP86" s="9">
        <v>1.55</v>
      </c>
      <c r="CQ86" s="8">
        <v>18.8</v>
      </c>
      <c r="CR86" s="11"/>
      <c r="CS86" s="11"/>
      <c r="CT86" s="11"/>
      <c r="CU86" s="8">
        <v>53</v>
      </c>
      <c r="CV86" s="11"/>
      <c r="CW86" s="8">
        <v>70</v>
      </c>
      <c r="CX86" s="9">
        <v>-1.06</v>
      </c>
      <c r="CY86" s="11"/>
      <c r="CZ86" s="11"/>
      <c r="DA86" s="9">
        <v>-2.71</v>
      </c>
      <c r="DB86" s="9">
        <v>-6.13</v>
      </c>
      <c r="DC86" s="9">
        <v>-1.27</v>
      </c>
      <c r="DD86" s="8">
        <v>10.4</v>
      </c>
      <c r="DE86" s="8">
        <v>123</v>
      </c>
      <c r="DF86" s="8">
        <v>48.9</v>
      </c>
      <c r="DG86" s="9">
        <v>11.97</v>
      </c>
      <c r="DH86" s="9">
        <v>1.3</v>
      </c>
      <c r="DI86" s="3" t="s">
        <v>212</v>
      </c>
      <c r="DJ86" s="8">
        <v>69.5</v>
      </c>
      <c r="DK86" s="8">
        <v>-39</v>
      </c>
      <c r="DL86" s="8">
        <v>-52.5</v>
      </c>
      <c r="DM86" s="8">
        <v>88.2</v>
      </c>
      <c r="DN86" s="11"/>
      <c r="DO86" s="9">
        <v>7.14</v>
      </c>
      <c r="DP86" s="4" t="s">
        <v>694</v>
      </c>
      <c r="DQ86" s="8">
        <v>26.9</v>
      </c>
      <c r="DR86" s="3" t="s">
        <v>398</v>
      </c>
      <c r="DS86" s="11"/>
      <c r="DT86" s="9">
        <v>12.2</v>
      </c>
      <c r="DU86" s="9">
        <v>7.12</v>
      </c>
      <c r="DV86" s="8">
        <v>60.1</v>
      </c>
      <c r="DW86" s="8">
        <v>50</v>
      </c>
      <c r="DX86" s="11"/>
      <c r="DY86" s="8">
        <v>83.1</v>
      </c>
      <c r="DZ86" s="9">
        <v>3.28</v>
      </c>
      <c r="EA86" s="11"/>
      <c r="EB86" s="8">
        <v>28.6</v>
      </c>
      <c r="EC86" s="8">
        <v>31.6</v>
      </c>
      <c r="ED86" s="8">
        <v>93.6</v>
      </c>
      <c r="EE86" s="11"/>
      <c r="EF86" s="8">
        <v>50</v>
      </c>
      <c r="EG86" s="8">
        <v>50</v>
      </c>
      <c r="EH86" s="9">
        <v>4.1500000000000004</v>
      </c>
      <c r="EI86" s="8">
        <v>123</v>
      </c>
      <c r="EJ86" s="8">
        <v>171.6</v>
      </c>
      <c r="EK86" s="8">
        <v>96.3</v>
      </c>
      <c r="EL86" s="9">
        <v>5.26</v>
      </c>
      <c r="EM86" s="8">
        <v>13.1</v>
      </c>
      <c r="EN86" s="8">
        <v>11.8</v>
      </c>
      <c r="EO86" s="9">
        <v>1.3</v>
      </c>
      <c r="EP86" s="9">
        <v>8.86</v>
      </c>
      <c r="EQ86" s="9">
        <v>7.71</v>
      </c>
      <c r="ER86" s="11">
        <v>1</v>
      </c>
      <c r="ES86" s="11"/>
      <c r="ET86" s="12"/>
      <c r="EU86" s="11"/>
      <c r="EV86" s="11"/>
      <c r="EW86" s="9">
        <v>-1.82</v>
      </c>
      <c r="EX86" s="9">
        <v>-4.18</v>
      </c>
      <c r="EY86" s="9">
        <v>-9.0299999999999994</v>
      </c>
      <c r="EZ86" s="9">
        <v>-9.7200000000000006</v>
      </c>
      <c r="FA86" s="8">
        <v>-14.5</v>
      </c>
      <c r="FB86" s="8">
        <v>-23.8</v>
      </c>
      <c r="FC86" s="8">
        <v>-41.1</v>
      </c>
      <c r="FD86" s="8">
        <v>-51.9</v>
      </c>
      <c r="FE86" s="11"/>
      <c r="FF86" s="11"/>
      <c r="FG86" s="9">
        <v>-1.75</v>
      </c>
      <c r="FH86" s="9">
        <v>-4.33</v>
      </c>
      <c r="FI86" s="9">
        <v>-9.01</v>
      </c>
      <c r="FJ86" s="9">
        <v>-9.6999999999999993</v>
      </c>
      <c r="FK86" s="8">
        <v>-26.1</v>
      </c>
      <c r="FL86" s="8">
        <v>-38.5</v>
      </c>
      <c r="FM86" s="8">
        <v>-40.6</v>
      </c>
      <c r="FN86" s="8">
        <v>-69.400000000000006</v>
      </c>
      <c r="FO86" s="3"/>
      <c r="FP86" s="3"/>
      <c r="FQ86" s="8">
        <v>69.5</v>
      </c>
      <c r="FR86" s="12" t="s">
        <v>695</v>
      </c>
    </row>
    <row r="87" spans="1:174" x14ac:dyDescent="0.15">
      <c r="A87" s="4" t="s">
        <v>696</v>
      </c>
      <c r="B87" s="4" t="s">
        <v>697</v>
      </c>
      <c r="C87" s="3" t="s">
        <v>206</v>
      </c>
      <c r="D87" s="3" t="s">
        <v>207</v>
      </c>
      <c r="E87" s="3" t="s">
        <v>208</v>
      </c>
      <c r="F87" s="8">
        <v>825.9</v>
      </c>
      <c r="G87" s="9">
        <v>37.85</v>
      </c>
      <c r="H87" s="11"/>
      <c r="I87" s="11"/>
      <c r="J87" s="11"/>
      <c r="K87" s="11"/>
      <c r="L87" s="11"/>
      <c r="M87" s="11"/>
      <c r="N87" s="8">
        <v>24.1</v>
      </c>
      <c r="O87" s="10">
        <v>0.20300000000000001</v>
      </c>
      <c r="P87" s="11"/>
      <c r="Q87" s="11"/>
      <c r="R87" s="11"/>
      <c r="S87" s="9">
        <v>-3.01</v>
      </c>
      <c r="T87" s="11"/>
      <c r="U87" s="11"/>
      <c r="V87" s="11"/>
      <c r="W87" s="11"/>
      <c r="X87" s="11"/>
      <c r="Y87" s="11"/>
      <c r="Z87" s="11"/>
      <c r="AA87" s="11"/>
      <c r="AB87" s="11"/>
      <c r="AC87" s="11"/>
      <c r="AD87" s="11"/>
      <c r="AE87" s="11"/>
      <c r="AF87" s="11"/>
      <c r="AG87" s="11"/>
      <c r="AH87" s="11"/>
      <c r="AI87" s="9">
        <v>18.190000000000001</v>
      </c>
      <c r="AJ87" s="10">
        <v>9.0999999999999998E-2</v>
      </c>
      <c r="AK87" s="3" t="s">
        <v>209</v>
      </c>
      <c r="AL87" s="12" t="s">
        <v>698</v>
      </c>
      <c r="AM87" s="3" t="s">
        <v>211</v>
      </c>
      <c r="AN87" s="13">
        <v>2008</v>
      </c>
      <c r="AO87" s="8">
        <v>669.8</v>
      </c>
      <c r="AP87" s="14">
        <v>0</v>
      </c>
      <c r="AQ87" s="8">
        <v>-39.4</v>
      </c>
      <c r="AR87" s="8">
        <v>-39.6</v>
      </c>
      <c r="AS87" s="8">
        <v>-42.9</v>
      </c>
      <c r="AT87" s="8">
        <v>139.80000000000001</v>
      </c>
      <c r="AU87" s="9">
        <v>1.26</v>
      </c>
      <c r="AV87" s="8">
        <v>159.19999999999999</v>
      </c>
      <c r="AW87" s="14">
        <v>0</v>
      </c>
      <c r="AX87" s="8">
        <v>153.6</v>
      </c>
      <c r="AY87" s="10">
        <v>0.78200000000000003</v>
      </c>
      <c r="AZ87" s="11"/>
      <c r="BA87" s="9">
        <v>7.84</v>
      </c>
      <c r="BB87" s="11"/>
      <c r="BC87" s="8">
        <v>31.8</v>
      </c>
      <c r="BD87" s="8">
        <v>31.3</v>
      </c>
      <c r="BE87" s="8">
        <v>27.4</v>
      </c>
      <c r="BF87" s="8">
        <v>22.2</v>
      </c>
      <c r="BG87" s="8">
        <v>16.3</v>
      </c>
      <c r="BH87" s="9">
        <v>8.52</v>
      </c>
      <c r="BI87" s="11"/>
      <c r="BJ87" s="8">
        <v>-39.6</v>
      </c>
      <c r="BK87" s="10">
        <v>-3.9E-2</v>
      </c>
      <c r="BL87" s="11"/>
      <c r="BM87" s="11"/>
      <c r="BN87" s="8">
        <v>-42.9</v>
      </c>
      <c r="BO87" s="11"/>
      <c r="BP87" s="10">
        <v>3.5000000000000003E-2</v>
      </c>
      <c r="BQ87" s="9">
        <v>-5.46</v>
      </c>
      <c r="BR87" s="9">
        <v>-5.46</v>
      </c>
      <c r="BS87" s="9">
        <v>-3.41</v>
      </c>
      <c r="BT87" s="9">
        <v>-5.46</v>
      </c>
      <c r="BU87" s="9">
        <v>-5.46</v>
      </c>
      <c r="BV87" s="11"/>
      <c r="BW87" s="11"/>
      <c r="BX87" s="11"/>
      <c r="BY87" s="10">
        <v>0.82599999999999996</v>
      </c>
      <c r="BZ87" s="9">
        <v>2.2599999999999998</v>
      </c>
      <c r="CA87" s="10">
        <v>0.999</v>
      </c>
      <c r="CB87" s="11"/>
      <c r="CC87" s="9">
        <v>1.71</v>
      </c>
      <c r="CD87" s="11"/>
      <c r="CE87" s="10">
        <v>8.5999999999999993E-2</v>
      </c>
      <c r="CF87" s="11"/>
      <c r="CG87" s="11"/>
      <c r="CH87" s="11"/>
      <c r="CI87" s="11"/>
      <c r="CJ87" s="11"/>
      <c r="CK87" s="11"/>
      <c r="CL87" s="11"/>
      <c r="CM87" s="10">
        <v>7.0000000000000001E-3</v>
      </c>
      <c r="CN87" s="10">
        <v>0.16</v>
      </c>
      <c r="CO87" s="10">
        <v>0.57099999999999995</v>
      </c>
      <c r="CP87" s="10">
        <v>0.55200000000000005</v>
      </c>
      <c r="CQ87" s="9">
        <v>-2.76</v>
      </c>
      <c r="CR87" s="11"/>
      <c r="CS87" s="11"/>
      <c r="CT87" s="11"/>
      <c r="CU87" s="8">
        <v>104.2</v>
      </c>
      <c r="CV87" s="11"/>
      <c r="CW87" s="11"/>
      <c r="CX87" s="8">
        <v>-16.100000000000001</v>
      </c>
      <c r="CY87" s="11"/>
      <c r="CZ87" s="11"/>
      <c r="DA87" s="10">
        <v>-0.309</v>
      </c>
      <c r="DB87" s="11"/>
      <c r="DC87" s="11"/>
      <c r="DD87" s="11"/>
      <c r="DE87" s="8">
        <v>38</v>
      </c>
      <c r="DF87" s="8">
        <v>153.6</v>
      </c>
      <c r="DG87" s="9">
        <v>34.229999999999997</v>
      </c>
      <c r="DH87" s="10">
        <v>0.4</v>
      </c>
      <c r="DI87" s="3" t="s">
        <v>212</v>
      </c>
      <c r="DJ87" s="11"/>
      <c r="DK87" s="8">
        <v>-39.4</v>
      </c>
      <c r="DL87" s="8">
        <v>-42.9</v>
      </c>
      <c r="DM87" s="14">
        <v>0</v>
      </c>
      <c r="DN87" s="8">
        <v>-71.900000000000006</v>
      </c>
      <c r="DO87" s="9">
        <v>21.43</v>
      </c>
      <c r="DP87" s="4" t="s">
        <v>699</v>
      </c>
      <c r="DQ87" s="11"/>
      <c r="DR87" s="3" t="s">
        <v>398</v>
      </c>
      <c r="DS87" s="11"/>
      <c r="DT87" s="9">
        <v>41.99</v>
      </c>
      <c r="DU87" s="8">
        <v>15.2</v>
      </c>
      <c r="DV87" s="11"/>
      <c r="DW87" s="14">
        <v>0</v>
      </c>
      <c r="DX87" s="11"/>
      <c r="DY87" s="8">
        <v>37.299999999999997</v>
      </c>
      <c r="DZ87" s="11"/>
      <c r="EA87" s="8">
        <v>95.8</v>
      </c>
      <c r="EB87" s="8">
        <v>-59</v>
      </c>
      <c r="EC87" s="9">
        <v>2.38</v>
      </c>
      <c r="ED87" s="8">
        <v>38.5</v>
      </c>
      <c r="EE87" s="11"/>
      <c r="EF87" s="11"/>
      <c r="EG87" s="11"/>
      <c r="EH87" s="9">
        <v>1.51</v>
      </c>
      <c r="EI87" s="8">
        <v>38</v>
      </c>
      <c r="EJ87" s="8">
        <v>157.69999999999999</v>
      </c>
      <c r="EK87" s="8">
        <v>39</v>
      </c>
      <c r="EL87" s="9">
        <v>2.0099999999999998</v>
      </c>
      <c r="EM87" s="10">
        <v>0.628</v>
      </c>
      <c r="EN87" s="10">
        <v>7.2999999999999995E-2</v>
      </c>
      <c r="EO87" s="10">
        <v>0.4</v>
      </c>
      <c r="EP87" s="9">
        <v>2.71</v>
      </c>
      <c r="EQ87" s="9">
        <v>10.199999999999999</v>
      </c>
      <c r="ER87" s="11"/>
      <c r="ES87" s="11"/>
      <c r="ET87" s="12"/>
      <c r="EU87" s="11"/>
      <c r="EV87" s="11"/>
      <c r="EW87" s="11"/>
      <c r="EX87" s="11"/>
      <c r="EY87" s="11"/>
      <c r="EZ87" s="11"/>
      <c r="FA87" s="11"/>
      <c r="FB87" s="11"/>
      <c r="FC87" s="8">
        <v>-10.9</v>
      </c>
      <c r="FD87" s="8">
        <v>-19.899999999999999</v>
      </c>
      <c r="FE87" s="11"/>
      <c r="FF87" s="11"/>
      <c r="FG87" s="11"/>
      <c r="FH87" s="11"/>
      <c r="FI87" s="11"/>
      <c r="FJ87" s="11"/>
      <c r="FK87" s="11"/>
      <c r="FL87" s="11"/>
      <c r="FM87" s="9">
        <v>-7.57</v>
      </c>
      <c r="FN87" s="8">
        <v>-19.600000000000001</v>
      </c>
      <c r="FO87" s="3"/>
      <c r="FP87" s="3"/>
      <c r="FQ87" s="11"/>
      <c r="FR87" s="12"/>
    </row>
    <row r="88" spans="1:174" x14ac:dyDescent="0.15">
      <c r="A88" s="4" t="s">
        <v>700</v>
      </c>
      <c r="B88" s="4" t="s">
        <v>701</v>
      </c>
      <c r="C88" s="3" t="s">
        <v>206</v>
      </c>
      <c r="D88" s="3" t="s">
        <v>207</v>
      </c>
      <c r="E88" s="3" t="s">
        <v>208</v>
      </c>
      <c r="F88" s="8">
        <v>803.4</v>
      </c>
      <c r="G88" s="9">
        <v>87.83</v>
      </c>
      <c r="H88" s="10">
        <v>1.2E-2</v>
      </c>
      <c r="I88" s="10">
        <v>2.1999999999999999E-2</v>
      </c>
      <c r="J88" s="10">
        <v>0.28299999999999997</v>
      </c>
      <c r="K88" s="10">
        <v>0.441</v>
      </c>
      <c r="L88" s="10">
        <v>0.59199999999999997</v>
      </c>
      <c r="M88" s="9">
        <v>2.21</v>
      </c>
      <c r="N88" s="8">
        <v>53.3</v>
      </c>
      <c r="O88" s="10">
        <v>0.64</v>
      </c>
      <c r="P88" s="11"/>
      <c r="Q88" s="11"/>
      <c r="R88" s="11"/>
      <c r="S88" s="10">
        <v>-0.39300000000000002</v>
      </c>
      <c r="T88" s="11"/>
      <c r="U88" s="11"/>
      <c r="V88" s="11"/>
      <c r="W88" s="8">
        <v>20.9</v>
      </c>
      <c r="X88" s="11"/>
      <c r="Y88" s="11"/>
      <c r="Z88" s="11"/>
      <c r="AA88" s="8">
        <v>20.9</v>
      </c>
      <c r="AB88" s="11"/>
      <c r="AC88" s="11"/>
      <c r="AD88" s="11"/>
      <c r="AE88" s="8">
        <v>-43.1</v>
      </c>
      <c r="AF88" s="11"/>
      <c r="AG88" s="11"/>
      <c r="AH88" s="11"/>
      <c r="AI88" s="9">
        <v>3.43</v>
      </c>
      <c r="AJ88" s="9">
        <v>1.26</v>
      </c>
      <c r="AK88" s="3" t="s">
        <v>209</v>
      </c>
      <c r="AL88" s="12" t="s">
        <v>702</v>
      </c>
      <c r="AM88" s="3" t="s">
        <v>211</v>
      </c>
      <c r="AN88" s="13">
        <v>2001</v>
      </c>
      <c r="AO88" s="8">
        <v>611.9</v>
      </c>
      <c r="AP88" s="8">
        <v>52.3</v>
      </c>
      <c r="AQ88" s="8">
        <v>-90.7</v>
      </c>
      <c r="AR88" s="8">
        <v>-99.4</v>
      </c>
      <c r="AS88" s="8">
        <v>-98.6</v>
      </c>
      <c r="AT88" s="8">
        <v>61.3</v>
      </c>
      <c r="AU88" s="8">
        <v>25.4</v>
      </c>
      <c r="AV88" s="8">
        <v>256.2</v>
      </c>
      <c r="AW88" s="14">
        <v>0</v>
      </c>
      <c r="AX88" s="8">
        <v>206.4</v>
      </c>
      <c r="AY88" s="9">
        <v>8.36</v>
      </c>
      <c r="AZ88" s="11"/>
      <c r="BA88" s="8">
        <v>45.2</v>
      </c>
      <c r="BB88" s="11"/>
      <c r="BC88" s="8">
        <v>106.5</v>
      </c>
      <c r="BD88" s="8">
        <v>112.5</v>
      </c>
      <c r="BE88" s="8">
        <v>112.5</v>
      </c>
      <c r="BF88" s="8">
        <v>108.4</v>
      </c>
      <c r="BG88" s="8">
        <v>104</v>
      </c>
      <c r="BH88" s="8">
        <v>93.3</v>
      </c>
      <c r="BI88" s="11"/>
      <c r="BJ88" s="8">
        <v>-99.4</v>
      </c>
      <c r="BK88" s="11"/>
      <c r="BL88" s="10">
        <v>0.54800000000000004</v>
      </c>
      <c r="BM88" s="11"/>
      <c r="BN88" s="8">
        <v>-98.6</v>
      </c>
      <c r="BO88" s="11"/>
      <c r="BP88" s="11"/>
      <c r="BQ88" s="9">
        <v>-1.91</v>
      </c>
      <c r="BR88" s="9">
        <v>-1.91</v>
      </c>
      <c r="BS88" s="9">
        <v>-1.19</v>
      </c>
      <c r="BT88" s="9">
        <v>-1.91</v>
      </c>
      <c r="BU88" s="9">
        <v>-1.91</v>
      </c>
      <c r="BV88" s="11"/>
      <c r="BW88" s="8">
        <v>10.3</v>
      </c>
      <c r="BX88" s="11"/>
      <c r="BY88" s="11"/>
      <c r="BZ88" s="8">
        <v>66.8</v>
      </c>
      <c r="CA88" s="8">
        <v>41.4</v>
      </c>
      <c r="CB88" s="11"/>
      <c r="CC88" s="9">
        <v>7.43</v>
      </c>
      <c r="CD88" s="11"/>
      <c r="CE88" s="10">
        <v>0.51800000000000002</v>
      </c>
      <c r="CF88" s="11"/>
      <c r="CG88" s="11"/>
      <c r="CH88" s="11"/>
      <c r="CI88" s="11"/>
      <c r="CJ88" s="8">
        <v>47.3</v>
      </c>
      <c r="CK88" s="11"/>
      <c r="CL88" s="11"/>
      <c r="CM88" s="9">
        <v>1.61</v>
      </c>
      <c r="CN88" s="9">
        <v>4.92</v>
      </c>
      <c r="CO88" s="9">
        <v>9.19</v>
      </c>
      <c r="CP88" s="8">
        <v>11.2</v>
      </c>
      <c r="CQ88" s="9">
        <v>-7.96</v>
      </c>
      <c r="CR88" s="11"/>
      <c r="CS88" s="11"/>
      <c r="CT88" s="11"/>
      <c r="CU88" s="8">
        <v>21.6</v>
      </c>
      <c r="CV88" s="11"/>
      <c r="CW88" s="11"/>
      <c r="CX88" s="8">
        <v>83.5</v>
      </c>
      <c r="CY88" s="11"/>
      <c r="CZ88" s="11"/>
      <c r="DA88" s="9">
        <v>1.1299999999999999</v>
      </c>
      <c r="DB88" s="11"/>
      <c r="DC88" s="9">
        <v>6.17</v>
      </c>
      <c r="DD88" s="11"/>
      <c r="DE88" s="8">
        <v>256</v>
      </c>
      <c r="DF88" s="8">
        <v>206.4</v>
      </c>
      <c r="DG88" s="9">
        <v>15.07</v>
      </c>
      <c r="DH88" s="8">
        <v>16.3</v>
      </c>
      <c r="DI88" s="3" t="s">
        <v>212</v>
      </c>
      <c r="DJ88" s="8">
        <v>52.3</v>
      </c>
      <c r="DK88" s="8">
        <v>-90.7</v>
      </c>
      <c r="DL88" s="8">
        <v>-98.6</v>
      </c>
      <c r="DM88" s="8">
        <v>99.5</v>
      </c>
      <c r="DN88" s="9">
        <v>7.67</v>
      </c>
      <c r="DO88" s="9">
        <v>5</v>
      </c>
      <c r="DP88" s="4" t="s">
        <v>703</v>
      </c>
      <c r="DQ88" s="8">
        <v>73.099999999999994</v>
      </c>
      <c r="DR88" s="3" t="s">
        <v>313</v>
      </c>
      <c r="DS88" s="11"/>
      <c r="DT88" s="9">
        <v>15.98</v>
      </c>
      <c r="DU88" s="9">
        <v>9.3800000000000008</v>
      </c>
      <c r="DV88" s="8">
        <v>19.8</v>
      </c>
      <c r="DW88" s="14">
        <v>0</v>
      </c>
      <c r="DX88" s="11"/>
      <c r="DY88" s="8">
        <v>29.8</v>
      </c>
      <c r="DZ88" s="11"/>
      <c r="EA88" s="11"/>
      <c r="EB88" s="8">
        <v>269.8</v>
      </c>
      <c r="EC88" s="8">
        <v>10.199999999999999</v>
      </c>
      <c r="ED88" s="8">
        <v>87.7</v>
      </c>
      <c r="EE88" s="11"/>
      <c r="EF88" s="11"/>
      <c r="EG88" s="11"/>
      <c r="EH88" s="8">
        <v>23.3</v>
      </c>
      <c r="EI88" s="8">
        <v>256</v>
      </c>
      <c r="EJ88" s="8">
        <v>205.3</v>
      </c>
      <c r="EK88" s="8">
        <v>265.60000000000002</v>
      </c>
      <c r="EL88" s="9">
        <v>6.31</v>
      </c>
      <c r="EM88" s="8">
        <v>11.4</v>
      </c>
      <c r="EN88" s="9">
        <v>4.1900000000000004</v>
      </c>
      <c r="EO88" s="8">
        <v>16.3</v>
      </c>
      <c r="EP88" s="9">
        <v>7.11</v>
      </c>
      <c r="EQ88" s="9">
        <v>14.43</v>
      </c>
      <c r="ER88" s="11">
        <v>3</v>
      </c>
      <c r="ES88" s="8">
        <v>52.3</v>
      </c>
      <c r="ET88" s="12" t="s">
        <v>704</v>
      </c>
      <c r="EU88" s="8">
        <v>-14.6</v>
      </c>
      <c r="EV88" s="8">
        <v>-24.8</v>
      </c>
      <c r="EW88" s="8">
        <v>-59.4</v>
      </c>
      <c r="EX88" s="8">
        <v>-75.8</v>
      </c>
      <c r="EY88" s="8">
        <v>-65.3</v>
      </c>
      <c r="EZ88" s="8">
        <v>-64.2</v>
      </c>
      <c r="FA88" s="8">
        <v>36.5</v>
      </c>
      <c r="FB88" s="8">
        <v>179.7</v>
      </c>
      <c r="FC88" s="8">
        <v>-60.1</v>
      </c>
      <c r="FD88" s="8">
        <v>-109.6</v>
      </c>
      <c r="FE88" s="8">
        <v>-14.1</v>
      </c>
      <c r="FF88" s="8">
        <v>-21.7</v>
      </c>
      <c r="FG88" s="8">
        <v>-51.9</v>
      </c>
      <c r="FH88" s="8">
        <v>-68.900000000000006</v>
      </c>
      <c r="FI88" s="8">
        <v>-62.6</v>
      </c>
      <c r="FJ88" s="8">
        <v>-64</v>
      </c>
      <c r="FK88" s="8">
        <v>37.299999999999997</v>
      </c>
      <c r="FL88" s="8">
        <v>180.4</v>
      </c>
      <c r="FM88" s="8">
        <v>-58.6</v>
      </c>
      <c r="FN88" s="8">
        <v>-108.4</v>
      </c>
      <c r="FO88" s="3"/>
      <c r="FP88" s="3"/>
      <c r="FQ88" s="8">
        <v>52.3</v>
      </c>
      <c r="FR88" s="12" t="s">
        <v>705</v>
      </c>
    </row>
    <row r="89" spans="1:174" x14ac:dyDescent="0.15">
      <c r="A89" s="4" t="s">
        <v>706</v>
      </c>
      <c r="B89" s="4" t="s">
        <v>707</v>
      </c>
      <c r="C89" s="3" t="s">
        <v>206</v>
      </c>
      <c r="D89" s="3" t="s">
        <v>207</v>
      </c>
      <c r="E89" s="3" t="s">
        <v>208</v>
      </c>
      <c r="F89" s="8">
        <v>775.2</v>
      </c>
      <c r="G89" s="9">
        <v>34.72</v>
      </c>
      <c r="H89" s="10">
        <v>0.11600000000000001</v>
      </c>
      <c r="I89" s="10">
        <v>4.8000000000000001E-2</v>
      </c>
      <c r="J89" s="11"/>
      <c r="K89" s="9">
        <v>1.59</v>
      </c>
      <c r="L89" s="9">
        <v>2</v>
      </c>
      <c r="M89" s="11"/>
      <c r="N89" s="8">
        <v>29.9</v>
      </c>
      <c r="O89" s="10">
        <v>0.16700000000000001</v>
      </c>
      <c r="P89" s="11"/>
      <c r="Q89" s="11"/>
      <c r="R89" s="11"/>
      <c r="S89" s="9">
        <v>-1.1599999999999999</v>
      </c>
      <c r="T89" s="11"/>
      <c r="U89" s="11"/>
      <c r="V89" s="11"/>
      <c r="W89" s="11"/>
      <c r="X89" s="11"/>
      <c r="Y89" s="11"/>
      <c r="Z89" s="11"/>
      <c r="AA89" s="8">
        <v>22.5</v>
      </c>
      <c r="AB89" s="11"/>
      <c r="AC89" s="11"/>
      <c r="AD89" s="11"/>
      <c r="AE89" s="9">
        <v>7.99</v>
      </c>
      <c r="AF89" s="11"/>
      <c r="AG89" s="11"/>
      <c r="AH89" s="9">
        <v>13.62</v>
      </c>
      <c r="AI89" s="9">
        <v>2.8</v>
      </c>
      <c r="AJ89" s="9">
        <v>1.0900000000000001</v>
      </c>
      <c r="AK89" s="3" t="s">
        <v>209</v>
      </c>
      <c r="AL89" s="12" t="s">
        <v>708</v>
      </c>
      <c r="AM89" s="3" t="s">
        <v>211</v>
      </c>
      <c r="AN89" s="13">
        <v>2004</v>
      </c>
      <c r="AO89" s="8">
        <v>543.20000000000005</v>
      </c>
      <c r="AP89" s="8">
        <v>39.6</v>
      </c>
      <c r="AQ89" s="8">
        <v>-49.2</v>
      </c>
      <c r="AR89" s="8">
        <v>-50.6</v>
      </c>
      <c r="AS89" s="8">
        <v>-50</v>
      </c>
      <c r="AT89" s="8">
        <v>28.1</v>
      </c>
      <c r="AU89" s="9">
        <v>5.0999999999999996</v>
      </c>
      <c r="AV89" s="8">
        <v>247.8</v>
      </c>
      <c r="AW89" s="14">
        <v>0</v>
      </c>
      <c r="AX89" s="8">
        <v>76.400000000000006</v>
      </c>
      <c r="AY89" s="9">
        <v>1.81</v>
      </c>
      <c r="AZ89" s="11"/>
      <c r="BA89" s="8">
        <v>13.8</v>
      </c>
      <c r="BB89" s="11"/>
      <c r="BC89" s="8">
        <v>76.400000000000006</v>
      </c>
      <c r="BD89" s="8">
        <v>72.7</v>
      </c>
      <c r="BE89" s="8">
        <v>64.900000000000006</v>
      </c>
      <c r="BF89" s="8">
        <v>57.2</v>
      </c>
      <c r="BG89" s="8">
        <v>50</v>
      </c>
      <c r="BH89" s="8">
        <v>42.7</v>
      </c>
      <c r="BI89" s="11"/>
      <c r="BJ89" s="8">
        <v>-50.6</v>
      </c>
      <c r="BK89" s="11"/>
      <c r="BL89" s="10">
        <v>0.105</v>
      </c>
      <c r="BM89" s="11"/>
      <c r="BN89" s="8">
        <v>-50.5</v>
      </c>
      <c r="BO89" s="10">
        <v>-0.50900000000000001</v>
      </c>
      <c r="BP89" s="11"/>
      <c r="BQ89" s="9">
        <v>-1.69</v>
      </c>
      <c r="BR89" s="9">
        <v>-1.69</v>
      </c>
      <c r="BS89" s="9">
        <v>-1.06</v>
      </c>
      <c r="BT89" s="9">
        <v>-1.69</v>
      </c>
      <c r="BU89" s="9">
        <v>-1.69</v>
      </c>
      <c r="BV89" s="11"/>
      <c r="BW89" s="10">
        <v>2.1000000000000001E-2</v>
      </c>
      <c r="BX89" s="11"/>
      <c r="BY89" s="11"/>
      <c r="BZ89" s="8">
        <v>20.7</v>
      </c>
      <c r="CA89" s="8">
        <v>15.6</v>
      </c>
      <c r="CB89" s="11"/>
      <c r="CC89" s="9">
        <v>4.43</v>
      </c>
      <c r="CD89" s="11"/>
      <c r="CE89" s="10">
        <v>0.68799999999999994</v>
      </c>
      <c r="CF89" s="11"/>
      <c r="CG89" s="11"/>
      <c r="CH89" s="11"/>
      <c r="CI89" s="11"/>
      <c r="CJ89" s="9">
        <v>4.71</v>
      </c>
      <c r="CK89" s="11"/>
      <c r="CL89" s="10">
        <v>0.17699999999999999</v>
      </c>
      <c r="CM89" s="9">
        <v>2.12</v>
      </c>
      <c r="CN89" s="9">
        <v>2.06</v>
      </c>
      <c r="CO89" s="9">
        <v>2</v>
      </c>
      <c r="CP89" s="9">
        <v>1.94</v>
      </c>
      <c r="CQ89" s="8">
        <v>29.8</v>
      </c>
      <c r="CR89" s="11"/>
      <c r="CS89" s="11"/>
      <c r="CT89" s="11"/>
      <c r="CU89" s="9">
        <v>2.08</v>
      </c>
      <c r="CV89" s="11"/>
      <c r="CW89" s="11"/>
      <c r="CX89" s="8">
        <v>-96.6</v>
      </c>
      <c r="CY89" s="11"/>
      <c r="CZ89" s="11"/>
      <c r="DA89" s="9">
        <v>-1.28</v>
      </c>
      <c r="DB89" s="11"/>
      <c r="DC89" s="10">
        <v>2E-3</v>
      </c>
      <c r="DD89" s="11"/>
      <c r="DE89" s="8">
        <v>108</v>
      </c>
      <c r="DF89" s="8">
        <v>76.400000000000006</v>
      </c>
      <c r="DG89" s="9">
        <v>25.89</v>
      </c>
      <c r="DH89" s="9">
        <v>1.3</v>
      </c>
      <c r="DI89" s="3" t="s">
        <v>212</v>
      </c>
      <c r="DJ89" s="8">
        <v>39.6</v>
      </c>
      <c r="DK89" s="8">
        <v>-49.2</v>
      </c>
      <c r="DL89" s="8">
        <v>-50</v>
      </c>
      <c r="DM89" s="8">
        <v>101.1</v>
      </c>
      <c r="DN89" s="8">
        <v>-63.8</v>
      </c>
      <c r="DO89" s="9">
        <v>6.25</v>
      </c>
      <c r="DP89" s="4" t="s">
        <v>709</v>
      </c>
      <c r="DQ89" s="8">
        <v>102.2</v>
      </c>
      <c r="DR89" s="3" t="s">
        <v>313</v>
      </c>
      <c r="DS89" s="11"/>
      <c r="DT89" s="9">
        <v>34.75</v>
      </c>
      <c r="DU89" s="8">
        <v>16.600000000000001</v>
      </c>
      <c r="DV89" s="9">
        <v>-1.73</v>
      </c>
      <c r="DW89" s="14">
        <v>0</v>
      </c>
      <c r="DX89" s="11"/>
      <c r="DY89" s="8">
        <v>208.9</v>
      </c>
      <c r="DZ89" s="11"/>
      <c r="EA89" s="11"/>
      <c r="EB89" s="8">
        <v>118.1</v>
      </c>
      <c r="EC89" s="9">
        <v>3.45</v>
      </c>
      <c r="ED89" s="8">
        <v>37.799999999999997</v>
      </c>
      <c r="EE89" s="11"/>
      <c r="EF89" s="11"/>
      <c r="EG89" s="11"/>
      <c r="EH89" s="8">
        <v>10</v>
      </c>
      <c r="EI89" s="8">
        <v>108</v>
      </c>
      <c r="EJ89" s="8">
        <v>240.8</v>
      </c>
      <c r="EK89" s="8">
        <v>318.7</v>
      </c>
      <c r="EL89" s="9">
        <v>5.71</v>
      </c>
      <c r="EM89" s="9">
        <v>9.86</v>
      </c>
      <c r="EN89" s="8">
        <v>46.5</v>
      </c>
      <c r="EO89" s="9">
        <v>1.3</v>
      </c>
      <c r="EP89" s="9">
        <v>3.82</v>
      </c>
      <c r="EQ89" s="9">
        <v>10.84</v>
      </c>
      <c r="ER89" s="11">
        <v>3</v>
      </c>
      <c r="ES89" s="8">
        <v>39.6</v>
      </c>
      <c r="ET89" s="12" t="s">
        <v>710</v>
      </c>
      <c r="EU89" s="11"/>
      <c r="EV89" s="11"/>
      <c r="EW89" s="11"/>
      <c r="EX89" s="11"/>
      <c r="EY89" s="11"/>
      <c r="EZ89" s="8">
        <v>-21.1</v>
      </c>
      <c r="FA89" s="8">
        <v>-28.5</v>
      </c>
      <c r="FB89" s="8">
        <v>-15.2</v>
      </c>
      <c r="FC89" s="8">
        <v>-22.4</v>
      </c>
      <c r="FD89" s="8">
        <v>-23.9</v>
      </c>
      <c r="FE89" s="11"/>
      <c r="FF89" s="11"/>
      <c r="FG89" s="11"/>
      <c r="FH89" s="11"/>
      <c r="FI89" s="11"/>
      <c r="FJ89" s="8">
        <v>-21.1</v>
      </c>
      <c r="FK89" s="8">
        <v>-27</v>
      </c>
      <c r="FL89" s="8">
        <v>-15</v>
      </c>
      <c r="FM89" s="8">
        <v>-22.2</v>
      </c>
      <c r="FN89" s="8">
        <v>-26.1</v>
      </c>
      <c r="FO89" s="3"/>
      <c r="FP89" s="3"/>
      <c r="FQ89" s="8">
        <v>39.6</v>
      </c>
      <c r="FR89" s="12" t="s">
        <v>711</v>
      </c>
    </row>
    <row r="90" spans="1:174" x14ac:dyDescent="0.15">
      <c r="A90" s="4" t="s">
        <v>712</v>
      </c>
      <c r="B90" s="4" t="s">
        <v>713</v>
      </c>
      <c r="C90" s="3" t="s">
        <v>206</v>
      </c>
      <c r="D90" s="3" t="s">
        <v>207</v>
      </c>
      <c r="E90" s="3" t="s">
        <v>208</v>
      </c>
      <c r="F90" s="8">
        <v>758.4</v>
      </c>
      <c r="G90" s="9">
        <v>41.87</v>
      </c>
      <c r="H90" s="10">
        <v>4.3999999999999997E-2</v>
      </c>
      <c r="I90" s="10">
        <v>2.3E-2</v>
      </c>
      <c r="J90" s="11"/>
      <c r="K90" s="9">
        <v>1.1499999999999999</v>
      </c>
      <c r="L90" s="9">
        <v>1.44</v>
      </c>
      <c r="M90" s="11"/>
      <c r="N90" s="8">
        <v>40.5</v>
      </c>
      <c r="O90" s="10">
        <v>0.33600000000000002</v>
      </c>
      <c r="P90" s="11"/>
      <c r="Q90" s="11"/>
      <c r="R90" s="11"/>
      <c r="S90" s="9">
        <v>-3.38</v>
      </c>
      <c r="T90" s="11"/>
      <c r="U90" s="11"/>
      <c r="V90" s="11"/>
      <c r="W90" s="11"/>
      <c r="X90" s="11"/>
      <c r="Y90" s="11"/>
      <c r="Z90" s="11"/>
      <c r="AA90" s="11"/>
      <c r="AB90" s="11"/>
      <c r="AC90" s="11"/>
      <c r="AD90" s="11"/>
      <c r="AE90" s="8">
        <v>81.3</v>
      </c>
      <c r="AF90" s="11"/>
      <c r="AG90" s="11"/>
      <c r="AH90" s="9">
        <v>9.08</v>
      </c>
      <c r="AI90" s="9">
        <v>1.27</v>
      </c>
      <c r="AJ90" s="11"/>
      <c r="AK90" s="3" t="s">
        <v>209</v>
      </c>
      <c r="AL90" s="12" t="s">
        <v>714</v>
      </c>
      <c r="AM90" s="3" t="s">
        <v>211</v>
      </c>
      <c r="AN90" s="13">
        <v>2007</v>
      </c>
      <c r="AO90" s="8">
        <v>568.4</v>
      </c>
      <c r="AP90" s="8">
        <v>41.4</v>
      </c>
      <c r="AQ90" s="8">
        <v>-54.3</v>
      </c>
      <c r="AR90" s="8">
        <v>-55.1</v>
      </c>
      <c r="AS90" s="8">
        <v>-55</v>
      </c>
      <c r="AT90" s="8">
        <v>190.1</v>
      </c>
      <c r="AU90" s="9">
        <v>3.62</v>
      </c>
      <c r="AV90" s="8">
        <v>199.2</v>
      </c>
      <c r="AW90" s="14">
        <v>0</v>
      </c>
      <c r="AX90" s="8">
        <v>160.30000000000001</v>
      </c>
      <c r="AY90" s="9">
        <v>2.2200000000000002</v>
      </c>
      <c r="AZ90" s="11"/>
      <c r="BA90" s="8">
        <v>20.9</v>
      </c>
      <c r="BB90" s="11"/>
      <c r="BC90" s="8">
        <v>79.5</v>
      </c>
      <c r="BD90" s="8">
        <v>72.7</v>
      </c>
      <c r="BE90" s="8">
        <v>66.3</v>
      </c>
      <c r="BF90" s="8">
        <v>61.5</v>
      </c>
      <c r="BG90" s="8">
        <v>59.5</v>
      </c>
      <c r="BH90" s="8">
        <v>53</v>
      </c>
      <c r="BI90" s="11"/>
      <c r="BJ90" s="8">
        <v>-55.1</v>
      </c>
      <c r="BK90" s="11"/>
      <c r="BL90" s="10">
        <v>9.5000000000000001E-2</v>
      </c>
      <c r="BM90" s="11"/>
      <c r="BN90" s="8">
        <v>-54.9</v>
      </c>
      <c r="BO90" s="10">
        <v>0.109</v>
      </c>
      <c r="BP90" s="11"/>
      <c r="BQ90" s="9">
        <v>-1.67</v>
      </c>
      <c r="BR90" s="9">
        <v>-1.67</v>
      </c>
      <c r="BS90" s="9">
        <v>-1.04</v>
      </c>
      <c r="BT90" s="9">
        <v>-1.67</v>
      </c>
      <c r="BU90" s="9">
        <v>-1.67</v>
      </c>
      <c r="BV90" s="11"/>
      <c r="BW90" s="9">
        <v>2.08</v>
      </c>
      <c r="BX90" s="11"/>
      <c r="BY90" s="11"/>
      <c r="BZ90" s="9">
        <v>6.9</v>
      </c>
      <c r="CA90" s="9">
        <v>3.28</v>
      </c>
      <c r="CB90" s="11"/>
      <c r="CC90" s="9">
        <v>8.3000000000000007</v>
      </c>
      <c r="CD90" s="11"/>
      <c r="CE90" s="11"/>
      <c r="CF90" s="11"/>
      <c r="CG90" s="11"/>
      <c r="CH90" s="11"/>
      <c r="CI90" s="11"/>
      <c r="CJ90" s="8">
        <v>-39.5</v>
      </c>
      <c r="CK90" s="11"/>
      <c r="CL90" s="11"/>
      <c r="CM90" s="11"/>
      <c r="CN90" s="9">
        <v>3.27</v>
      </c>
      <c r="CO90" s="9">
        <v>3.43</v>
      </c>
      <c r="CP90" s="9">
        <v>3.35</v>
      </c>
      <c r="CQ90" s="8">
        <v>-13.6</v>
      </c>
      <c r="CR90" s="11"/>
      <c r="CS90" s="11"/>
      <c r="CT90" s="11"/>
      <c r="CU90" s="8">
        <v>104.5</v>
      </c>
      <c r="CV90" s="11"/>
      <c r="CW90" s="11"/>
      <c r="CX90" s="11"/>
      <c r="CY90" s="11"/>
      <c r="CZ90" s="11"/>
      <c r="DA90" s="9">
        <v>3.61</v>
      </c>
      <c r="DB90" s="11"/>
      <c r="DC90" s="8">
        <v>31.6</v>
      </c>
      <c r="DD90" s="11"/>
      <c r="DE90" s="8">
        <v>86</v>
      </c>
      <c r="DF90" s="8">
        <v>160.30000000000001</v>
      </c>
      <c r="DG90" s="9">
        <v>18.739999999999998</v>
      </c>
      <c r="DH90" s="9">
        <v>2.5</v>
      </c>
      <c r="DI90" s="3" t="s">
        <v>212</v>
      </c>
      <c r="DJ90" s="8">
        <v>41.4</v>
      </c>
      <c r="DK90" s="8">
        <v>-54.3</v>
      </c>
      <c r="DL90" s="8">
        <v>-55</v>
      </c>
      <c r="DM90" s="8">
        <v>29.3</v>
      </c>
      <c r="DN90" s="8">
        <v>-89.3</v>
      </c>
      <c r="DO90" s="9">
        <v>18.75</v>
      </c>
      <c r="DP90" s="4" t="s">
        <v>715</v>
      </c>
      <c r="DQ90" s="8">
        <v>-19.3</v>
      </c>
      <c r="DR90" s="3" t="s">
        <v>258</v>
      </c>
      <c r="DS90" s="11"/>
      <c r="DT90" s="9">
        <v>40.98</v>
      </c>
      <c r="DU90" s="8">
        <v>16.5</v>
      </c>
      <c r="DV90" s="9">
        <v>-9.09</v>
      </c>
      <c r="DW90" s="14">
        <v>0</v>
      </c>
      <c r="DX90" s="11"/>
      <c r="DY90" s="8">
        <v>123.6</v>
      </c>
      <c r="DZ90" s="11"/>
      <c r="EA90" s="11"/>
      <c r="EB90" s="8">
        <v>104.3</v>
      </c>
      <c r="EC90" s="8">
        <v>15</v>
      </c>
      <c r="ED90" s="8">
        <v>54.5</v>
      </c>
      <c r="EE90" s="11"/>
      <c r="EF90" s="11"/>
      <c r="EG90" s="11"/>
      <c r="EH90" s="8">
        <v>11.2</v>
      </c>
      <c r="EI90" s="8">
        <v>86</v>
      </c>
      <c r="EJ90" s="8">
        <v>195</v>
      </c>
      <c r="EK90" s="8">
        <v>159.69999999999999</v>
      </c>
      <c r="EL90" s="9">
        <v>4.7</v>
      </c>
      <c r="EM90" s="9">
        <v>6.28</v>
      </c>
      <c r="EN90" s="8">
        <v>23.6</v>
      </c>
      <c r="EO90" s="9">
        <v>2.5</v>
      </c>
      <c r="EP90" s="9">
        <v>2.96</v>
      </c>
      <c r="EQ90" s="9">
        <v>10.66</v>
      </c>
      <c r="ER90" s="11">
        <v>3</v>
      </c>
      <c r="ES90" s="8">
        <v>41.4</v>
      </c>
      <c r="ET90" s="12" t="s">
        <v>716</v>
      </c>
      <c r="EU90" s="11"/>
      <c r="EV90" s="11"/>
      <c r="EW90" s="11"/>
      <c r="EX90" s="11"/>
      <c r="EY90" s="11"/>
      <c r="EZ90" s="11"/>
      <c r="FA90" s="11"/>
      <c r="FB90" s="8">
        <v>-21</v>
      </c>
      <c r="FC90" s="10">
        <v>-0.76800000000000002</v>
      </c>
      <c r="FD90" s="9">
        <v>-3.13</v>
      </c>
      <c r="FE90" s="11"/>
      <c r="FF90" s="11"/>
      <c r="FG90" s="11"/>
      <c r="FH90" s="11"/>
      <c r="FI90" s="11"/>
      <c r="FJ90" s="11"/>
      <c r="FK90" s="11"/>
      <c r="FL90" s="8">
        <v>-21</v>
      </c>
      <c r="FM90" s="10">
        <v>-0.70199999999999996</v>
      </c>
      <c r="FN90" s="9">
        <v>-3.48</v>
      </c>
      <c r="FO90" s="3"/>
      <c r="FP90" s="3"/>
      <c r="FQ90" s="8">
        <v>41.4</v>
      </c>
      <c r="FR90" s="12" t="s">
        <v>717</v>
      </c>
    </row>
    <row r="91" spans="1:174" x14ac:dyDescent="0.15">
      <c r="A91" s="4" t="s">
        <v>718</v>
      </c>
      <c r="B91" s="4" t="s">
        <v>719</v>
      </c>
      <c r="C91" s="3" t="s">
        <v>206</v>
      </c>
      <c r="D91" s="3" t="s">
        <v>207</v>
      </c>
      <c r="E91" s="3" t="s">
        <v>208</v>
      </c>
      <c r="F91" s="8">
        <v>743.2</v>
      </c>
      <c r="G91" s="9">
        <v>89.8</v>
      </c>
      <c r="H91" s="10">
        <v>7.0000000000000001E-3</v>
      </c>
      <c r="I91" s="10">
        <v>2.8000000000000001E-2</v>
      </c>
      <c r="J91" s="10">
        <v>1.9E-2</v>
      </c>
      <c r="K91" s="10">
        <v>0.44400000000000001</v>
      </c>
      <c r="L91" s="9">
        <v>1</v>
      </c>
      <c r="M91" s="10">
        <v>0.84399999999999997</v>
      </c>
      <c r="N91" s="8">
        <v>28.5</v>
      </c>
      <c r="O91" s="9">
        <v>1.02</v>
      </c>
      <c r="P91" s="11"/>
      <c r="Q91" s="11"/>
      <c r="R91" s="11"/>
      <c r="S91" s="9">
        <v>-1.03</v>
      </c>
      <c r="T91" s="11"/>
      <c r="U91" s="11"/>
      <c r="V91" s="11"/>
      <c r="W91" s="11"/>
      <c r="X91" s="11"/>
      <c r="Y91" s="11"/>
      <c r="Z91" s="11"/>
      <c r="AA91" s="11"/>
      <c r="AB91" s="11"/>
      <c r="AC91" s="11"/>
      <c r="AD91" s="11"/>
      <c r="AE91" s="11"/>
      <c r="AF91" s="11"/>
      <c r="AG91" s="11"/>
      <c r="AH91" s="11"/>
      <c r="AI91" s="9">
        <v>3.53</v>
      </c>
      <c r="AJ91" s="9">
        <v>1.1399999999999999</v>
      </c>
      <c r="AK91" s="3" t="s">
        <v>209</v>
      </c>
      <c r="AL91" s="12" t="s">
        <v>720</v>
      </c>
      <c r="AM91" s="3" t="s">
        <v>211</v>
      </c>
      <c r="AN91" s="13">
        <v>2005</v>
      </c>
      <c r="AO91" s="8">
        <v>586.1</v>
      </c>
      <c r="AP91" s="8">
        <v>158.4</v>
      </c>
      <c r="AQ91" s="8">
        <v>-25.5</v>
      </c>
      <c r="AR91" s="8">
        <v>-26.7</v>
      </c>
      <c r="AS91" s="8">
        <v>-39.4</v>
      </c>
      <c r="AT91" s="8">
        <v>375.9</v>
      </c>
      <c r="AU91" s="9">
        <v>4.71</v>
      </c>
      <c r="AV91" s="8">
        <v>417.5</v>
      </c>
      <c r="AW91" s="8">
        <v>218.9</v>
      </c>
      <c r="AX91" s="8">
        <v>160.30000000000001</v>
      </c>
      <c r="AY91" s="9">
        <v>3.94</v>
      </c>
      <c r="AZ91" s="11"/>
      <c r="BA91" s="8">
        <v>132.69999999999999</v>
      </c>
      <c r="BB91" s="11"/>
      <c r="BC91" s="8">
        <v>38</v>
      </c>
      <c r="BD91" s="8">
        <v>35.799999999999997</v>
      </c>
      <c r="BE91" s="8">
        <v>33.200000000000003</v>
      </c>
      <c r="BF91" s="8">
        <v>31.9</v>
      </c>
      <c r="BG91" s="8">
        <v>29.8</v>
      </c>
      <c r="BH91" s="8">
        <v>29.8</v>
      </c>
      <c r="BI91" s="11"/>
      <c r="BJ91" s="8">
        <v>-26.7</v>
      </c>
      <c r="BK91" s="9">
        <v>-9.94</v>
      </c>
      <c r="BL91" s="10">
        <v>0.246</v>
      </c>
      <c r="BM91" s="11"/>
      <c r="BN91" s="8">
        <v>-38.5</v>
      </c>
      <c r="BO91" s="10">
        <v>0.89900000000000002</v>
      </c>
      <c r="BP91" s="11"/>
      <c r="BQ91" s="9">
        <v>-1.35</v>
      </c>
      <c r="BR91" s="9">
        <v>-1.35</v>
      </c>
      <c r="BS91" s="10">
        <v>-0.82699999999999996</v>
      </c>
      <c r="BT91" s="9">
        <v>-1.35</v>
      </c>
      <c r="BU91" s="9">
        <v>-1.35</v>
      </c>
      <c r="BV91" s="11"/>
      <c r="BW91" s="8">
        <v>17.100000000000001</v>
      </c>
      <c r="BX91" s="9">
        <v>9.51</v>
      </c>
      <c r="BY91" s="11"/>
      <c r="BZ91" s="9">
        <v>6.68</v>
      </c>
      <c r="CA91" s="9">
        <v>1.96</v>
      </c>
      <c r="CB91" s="11"/>
      <c r="CC91" s="9">
        <v>9.7100000000000009</v>
      </c>
      <c r="CD91" s="11"/>
      <c r="CE91" s="11"/>
      <c r="CF91" s="8">
        <v>215.4</v>
      </c>
      <c r="CG91" s="11"/>
      <c r="CH91" s="11"/>
      <c r="CI91" s="11"/>
      <c r="CJ91" s="8">
        <v>226.2</v>
      </c>
      <c r="CK91" s="11"/>
      <c r="CL91" s="9">
        <v>1.38</v>
      </c>
      <c r="CM91" s="9">
        <v>4.22</v>
      </c>
      <c r="CN91" s="9">
        <v>4.1399999999999997</v>
      </c>
      <c r="CO91" s="9">
        <v>4.38</v>
      </c>
      <c r="CP91" s="9">
        <v>4.75</v>
      </c>
      <c r="CQ91" s="9">
        <v>2.11</v>
      </c>
      <c r="CR91" s="11"/>
      <c r="CS91" s="11"/>
      <c r="CT91" s="8">
        <v>-35</v>
      </c>
      <c r="CU91" s="9">
        <v>3.74</v>
      </c>
      <c r="CV91" s="9">
        <v>-3.58</v>
      </c>
      <c r="CW91" s="8">
        <v>325</v>
      </c>
      <c r="CX91" s="8">
        <v>64.099999999999994</v>
      </c>
      <c r="CY91" s="11"/>
      <c r="CZ91" s="11"/>
      <c r="DA91" s="9">
        <v>5.49</v>
      </c>
      <c r="DB91" s="8">
        <v>-10.199999999999999</v>
      </c>
      <c r="DC91" s="9">
        <v>-9.56</v>
      </c>
      <c r="DD91" s="8">
        <v>11.8</v>
      </c>
      <c r="DE91" s="8">
        <v>295</v>
      </c>
      <c r="DF91" s="8">
        <v>160.30000000000001</v>
      </c>
      <c r="DG91" s="9">
        <v>26.04</v>
      </c>
      <c r="DH91" s="9">
        <v>3.2</v>
      </c>
      <c r="DI91" s="3" t="s">
        <v>212</v>
      </c>
      <c r="DJ91" s="8">
        <v>158.4</v>
      </c>
      <c r="DK91" s="8">
        <v>-25.5</v>
      </c>
      <c r="DL91" s="8">
        <v>-39.4</v>
      </c>
      <c r="DM91" s="8">
        <v>215</v>
      </c>
      <c r="DN91" s="8">
        <v>12.7</v>
      </c>
      <c r="DO91" s="9">
        <v>7.14</v>
      </c>
      <c r="DP91" s="4" t="s">
        <v>721</v>
      </c>
      <c r="DQ91" s="8">
        <v>30.8</v>
      </c>
      <c r="DR91" s="3" t="s">
        <v>258</v>
      </c>
      <c r="DS91" s="11"/>
      <c r="DT91" s="9">
        <v>47.65</v>
      </c>
      <c r="DU91" s="8">
        <v>19.100000000000001</v>
      </c>
      <c r="DV91" s="8">
        <v>144</v>
      </c>
      <c r="DW91" s="9">
        <v>7.59</v>
      </c>
      <c r="DX91" s="11"/>
      <c r="DY91" s="8">
        <v>61</v>
      </c>
      <c r="DZ91" s="11"/>
      <c r="EA91" s="11"/>
      <c r="EB91" s="8">
        <v>113</v>
      </c>
      <c r="EC91" s="9">
        <v>7.96</v>
      </c>
      <c r="ED91" s="8">
        <v>57.7</v>
      </c>
      <c r="EE91" s="11"/>
      <c r="EF91" s="8">
        <v>148.5</v>
      </c>
      <c r="EG91" s="9">
        <v>1.83</v>
      </c>
      <c r="EH91" s="9">
        <v>5.76</v>
      </c>
      <c r="EI91" s="8">
        <v>295</v>
      </c>
      <c r="EJ91" s="8">
        <v>407.4</v>
      </c>
      <c r="EK91" s="8">
        <v>140.5</v>
      </c>
      <c r="EL91" s="9">
        <v>4.1399999999999997</v>
      </c>
      <c r="EM91" s="8">
        <v>17.100000000000001</v>
      </c>
      <c r="EN91" s="11"/>
      <c r="EO91" s="9">
        <v>3.2</v>
      </c>
      <c r="EP91" s="9">
        <v>6.41</v>
      </c>
      <c r="EQ91" s="9">
        <v>28.03</v>
      </c>
      <c r="ER91" s="11">
        <v>3</v>
      </c>
      <c r="ES91" s="8">
        <v>158.4</v>
      </c>
      <c r="ET91" s="12" t="s">
        <v>722</v>
      </c>
      <c r="EU91" s="11"/>
      <c r="EV91" s="9">
        <v>-1.3</v>
      </c>
      <c r="EW91" s="9">
        <v>-7.04</v>
      </c>
      <c r="EX91" s="8">
        <v>-19.600000000000001</v>
      </c>
      <c r="EY91" s="8">
        <v>-22.9</v>
      </c>
      <c r="EZ91" s="8">
        <v>-10.1</v>
      </c>
      <c r="FA91" s="8">
        <v>-13.6</v>
      </c>
      <c r="FB91" s="8">
        <v>-38.4</v>
      </c>
      <c r="FC91" s="8">
        <v>-59.2</v>
      </c>
      <c r="FD91" s="8">
        <v>-62.3</v>
      </c>
      <c r="FE91" s="11"/>
      <c r="FF91" s="9">
        <v>-1.53</v>
      </c>
      <c r="FG91" s="9">
        <v>-6.17</v>
      </c>
      <c r="FH91" s="8">
        <v>-20.2</v>
      </c>
      <c r="FI91" s="8">
        <v>-25</v>
      </c>
      <c r="FJ91" s="8">
        <v>-12.2</v>
      </c>
      <c r="FK91" s="8">
        <v>-14.3</v>
      </c>
      <c r="FL91" s="8">
        <v>-39.5</v>
      </c>
      <c r="FM91" s="8">
        <v>-62.3</v>
      </c>
      <c r="FN91" s="8">
        <v>-63.4</v>
      </c>
      <c r="FO91" s="3"/>
      <c r="FP91" s="3"/>
      <c r="FQ91" s="8">
        <v>158.4</v>
      </c>
      <c r="FR91" s="12" t="s">
        <v>723</v>
      </c>
    </row>
    <row r="92" spans="1:174" x14ac:dyDescent="0.15">
      <c r="A92" s="4" t="s">
        <v>724</v>
      </c>
      <c r="B92" s="4" t="s">
        <v>725</v>
      </c>
      <c r="C92" s="3" t="s">
        <v>206</v>
      </c>
      <c r="D92" s="3" t="s">
        <v>207</v>
      </c>
      <c r="E92" s="3" t="s">
        <v>208</v>
      </c>
      <c r="F92" s="8">
        <v>734.9</v>
      </c>
      <c r="G92" s="9">
        <v>34.57</v>
      </c>
      <c r="H92" s="14">
        <v>0</v>
      </c>
      <c r="I92" s="10">
        <v>5.0000000000000001E-3</v>
      </c>
      <c r="J92" s="10">
        <v>2.5000000000000001E-2</v>
      </c>
      <c r="K92" s="10">
        <v>-0.123</v>
      </c>
      <c r="L92" s="10">
        <v>-0.46500000000000002</v>
      </c>
      <c r="M92" s="9">
        <v>2.9</v>
      </c>
      <c r="N92" s="8">
        <v>46.5</v>
      </c>
      <c r="O92" s="10">
        <v>0.50700000000000001</v>
      </c>
      <c r="P92" s="11"/>
      <c r="Q92" s="11"/>
      <c r="R92" s="11"/>
      <c r="S92" s="9">
        <v>-1.52</v>
      </c>
      <c r="T92" s="11"/>
      <c r="U92" s="11"/>
      <c r="V92" s="11"/>
      <c r="W92" s="11"/>
      <c r="X92" s="11"/>
      <c r="Y92" s="11"/>
      <c r="Z92" s="11"/>
      <c r="AA92" s="11"/>
      <c r="AB92" s="11"/>
      <c r="AC92" s="11"/>
      <c r="AD92" s="11"/>
      <c r="AE92" s="11"/>
      <c r="AF92" s="11"/>
      <c r="AG92" s="11"/>
      <c r="AH92" s="9">
        <v>10.74</v>
      </c>
      <c r="AI92" s="9">
        <v>10.29</v>
      </c>
      <c r="AJ92" s="9">
        <v>8.23</v>
      </c>
      <c r="AK92" s="3" t="s">
        <v>209</v>
      </c>
      <c r="AL92" s="12" t="s">
        <v>726</v>
      </c>
      <c r="AM92" s="3" t="s">
        <v>211</v>
      </c>
      <c r="AN92" s="11"/>
      <c r="AO92" s="8">
        <v>656.4</v>
      </c>
      <c r="AP92" s="10">
        <v>0.152</v>
      </c>
      <c r="AQ92" s="8">
        <v>-55.7</v>
      </c>
      <c r="AR92" s="8">
        <v>-55.7</v>
      </c>
      <c r="AS92" s="8">
        <v>-55.8</v>
      </c>
      <c r="AT92" s="8">
        <v>55.7</v>
      </c>
      <c r="AU92" s="10">
        <v>0.02</v>
      </c>
      <c r="AV92" s="8">
        <v>86.7</v>
      </c>
      <c r="AW92" s="10">
        <v>0.27500000000000002</v>
      </c>
      <c r="AX92" s="8">
        <v>80.099999999999994</v>
      </c>
      <c r="AY92" s="10">
        <v>1.9E-2</v>
      </c>
      <c r="AZ92" s="11"/>
      <c r="BA92" s="8">
        <v>15.8</v>
      </c>
      <c r="BB92" s="11"/>
      <c r="BC92" s="8">
        <v>40.1</v>
      </c>
      <c r="BD92" s="8">
        <v>28.7</v>
      </c>
      <c r="BE92" s="8">
        <v>18.3</v>
      </c>
      <c r="BF92" s="8">
        <v>16.5</v>
      </c>
      <c r="BG92" s="8">
        <v>13.7</v>
      </c>
      <c r="BH92" s="8">
        <v>11</v>
      </c>
      <c r="BI92" s="11"/>
      <c r="BJ92" s="8">
        <v>-55.7</v>
      </c>
      <c r="BK92" s="10">
        <v>-0.93100000000000005</v>
      </c>
      <c r="BL92" s="10">
        <v>5.5E-2</v>
      </c>
      <c r="BM92" s="11"/>
      <c r="BN92" s="8">
        <v>-55.8</v>
      </c>
      <c r="BO92" s="11"/>
      <c r="BP92" s="11"/>
      <c r="BQ92" s="9">
        <v>-1.64</v>
      </c>
      <c r="BR92" s="9">
        <v>-1.64</v>
      </c>
      <c r="BS92" s="9">
        <v>-1.04</v>
      </c>
      <c r="BT92" s="9">
        <v>-1.64</v>
      </c>
      <c r="BU92" s="9">
        <v>-1.64</v>
      </c>
      <c r="BV92" s="11"/>
      <c r="BW92" s="11"/>
      <c r="BX92" s="11"/>
      <c r="BY92" s="9">
        <v>6.35</v>
      </c>
      <c r="BZ92" s="11"/>
      <c r="CA92" s="11"/>
      <c r="CB92" s="10">
        <v>0.79900000000000004</v>
      </c>
      <c r="CC92" s="9">
        <v>3.92</v>
      </c>
      <c r="CD92" s="11"/>
      <c r="CE92" s="11"/>
      <c r="CF92" s="11"/>
      <c r="CG92" s="11"/>
      <c r="CH92" s="11"/>
      <c r="CI92" s="11"/>
      <c r="CJ92" s="14">
        <v>0</v>
      </c>
      <c r="CK92" s="11"/>
      <c r="CL92" s="11"/>
      <c r="CM92" s="11"/>
      <c r="CN92" s="11"/>
      <c r="CO92" s="11"/>
      <c r="CP92" s="11"/>
      <c r="CQ92" s="9">
        <v>5.42</v>
      </c>
      <c r="CR92" s="11"/>
      <c r="CS92" s="11"/>
      <c r="CT92" s="11"/>
      <c r="CU92" s="8">
        <v>69.400000000000006</v>
      </c>
      <c r="CV92" s="10">
        <v>-0.67800000000000005</v>
      </c>
      <c r="CW92" s="11"/>
      <c r="CX92" s="8">
        <v>-18.3</v>
      </c>
      <c r="CY92" s="11"/>
      <c r="CZ92" s="11"/>
      <c r="DA92" s="10">
        <v>-0.60299999999999998</v>
      </c>
      <c r="DB92" s="11"/>
      <c r="DC92" s="11"/>
      <c r="DD92" s="8">
        <v>409.8</v>
      </c>
      <c r="DE92" s="8">
        <v>24</v>
      </c>
      <c r="DF92" s="8">
        <v>80.099999999999994</v>
      </c>
      <c r="DG92" s="9">
        <v>15.79</v>
      </c>
      <c r="DH92" s="11"/>
      <c r="DI92" s="3" t="s">
        <v>212</v>
      </c>
      <c r="DJ92" s="10">
        <v>0.152</v>
      </c>
      <c r="DK92" s="8">
        <v>-55.7</v>
      </c>
      <c r="DL92" s="8">
        <v>-55.8</v>
      </c>
      <c r="DM92" s="10">
        <v>0.16600000000000001</v>
      </c>
      <c r="DN92" s="8">
        <v>-79</v>
      </c>
      <c r="DO92" s="9">
        <v>14.29</v>
      </c>
      <c r="DP92" s="4" t="s">
        <v>727</v>
      </c>
      <c r="DQ92" s="9">
        <v>1.18</v>
      </c>
      <c r="DR92" s="3" t="s">
        <v>319</v>
      </c>
      <c r="DS92" s="11"/>
      <c r="DT92" s="9">
        <v>20</v>
      </c>
      <c r="DU92" s="9">
        <v>4.42</v>
      </c>
      <c r="DV92" s="10">
        <v>0.152</v>
      </c>
      <c r="DW92" s="10">
        <v>0.74199999999999999</v>
      </c>
      <c r="DX92" s="11"/>
      <c r="DY92" s="8">
        <v>40.5</v>
      </c>
      <c r="DZ92" s="10">
        <v>0.79900000000000004</v>
      </c>
      <c r="EA92" s="11"/>
      <c r="EB92" s="8">
        <v>40.1</v>
      </c>
      <c r="EC92" s="9">
        <v>7.47</v>
      </c>
      <c r="ED92" s="8">
        <v>62</v>
      </c>
      <c r="EE92" s="11"/>
      <c r="EF92" s="8">
        <v>100</v>
      </c>
      <c r="EG92" s="11"/>
      <c r="EH92" s="11"/>
      <c r="EI92" s="8">
        <v>24</v>
      </c>
      <c r="EJ92" s="8">
        <v>85.2</v>
      </c>
      <c r="EK92" s="8">
        <v>42.3</v>
      </c>
      <c r="EL92" s="9">
        <v>3.02</v>
      </c>
      <c r="EM92" s="9">
        <v>2.4700000000000002</v>
      </c>
      <c r="EN92" s="10">
        <v>0.152</v>
      </c>
      <c r="EO92" s="11"/>
      <c r="EP92" s="14">
        <v>0</v>
      </c>
      <c r="EQ92" s="9">
        <v>971.7</v>
      </c>
      <c r="ER92" s="11">
        <v>1</v>
      </c>
      <c r="ES92" s="10">
        <v>0.152</v>
      </c>
      <c r="ET92" s="12" t="s">
        <v>616</v>
      </c>
      <c r="EU92" s="11"/>
      <c r="EV92" s="11"/>
      <c r="EW92" s="11"/>
      <c r="EX92" s="11"/>
      <c r="EY92" s="11"/>
      <c r="EZ92" s="11"/>
      <c r="FA92" s="11"/>
      <c r="FB92" s="9">
        <v>-1.32</v>
      </c>
      <c r="FC92" s="8">
        <v>-25.8</v>
      </c>
      <c r="FD92" s="8">
        <v>-20.2</v>
      </c>
      <c r="FE92" s="11"/>
      <c r="FF92" s="11"/>
      <c r="FG92" s="11"/>
      <c r="FH92" s="11"/>
      <c r="FI92" s="11"/>
      <c r="FJ92" s="11"/>
      <c r="FK92" s="11"/>
      <c r="FL92" s="9">
        <v>-1.28</v>
      </c>
      <c r="FM92" s="8">
        <v>-18.100000000000001</v>
      </c>
      <c r="FN92" s="8">
        <v>-20.5</v>
      </c>
      <c r="FO92" s="3"/>
      <c r="FP92" s="3"/>
      <c r="FQ92" s="10">
        <v>0.152</v>
      </c>
      <c r="FR92" s="12" t="s">
        <v>728</v>
      </c>
    </row>
    <row r="93" spans="1:174" x14ac:dyDescent="0.15">
      <c r="A93" s="4" t="s">
        <v>729</v>
      </c>
      <c r="B93" s="4" t="s">
        <v>730</v>
      </c>
      <c r="C93" s="3" t="s">
        <v>206</v>
      </c>
      <c r="D93" s="3" t="s">
        <v>207</v>
      </c>
      <c r="E93" s="3" t="s">
        <v>208</v>
      </c>
      <c r="F93" s="8">
        <v>719.3</v>
      </c>
      <c r="G93" s="9">
        <v>39.020000000000003</v>
      </c>
      <c r="H93" s="10">
        <v>7.4999999999999997E-2</v>
      </c>
      <c r="I93" s="10">
        <v>6.9000000000000006E-2</v>
      </c>
      <c r="J93" s="10">
        <v>5.5E-2</v>
      </c>
      <c r="K93" s="9">
        <v>1.86</v>
      </c>
      <c r="L93" s="9">
        <v>2.1800000000000002</v>
      </c>
      <c r="M93" s="9">
        <v>2.16</v>
      </c>
      <c r="N93" s="8">
        <v>32.9</v>
      </c>
      <c r="O93" s="10">
        <v>0.46200000000000002</v>
      </c>
      <c r="P93" s="11"/>
      <c r="Q93" s="11"/>
      <c r="R93" s="11"/>
      <c r="S93" s="11"/>
      <c r="T93" s="11"/>
      <c r="U93" s="11"/>
      <c r="V93" s="11"/>
      <c r="W93" s="11"/>
      <c r="X93" s="11"/>
      <c r="Y93" s="11"/>
      <c r="Z93" s="11"/>
      <c r="AA93" s="11"/>
      <c r="AB93" s="11"/>
      <c r="AC93" s="11"/>
      <c r="AD93" s="11"/>
      <c r="AE93" s="11"/>
      <c r="AF93" s="11"/>
      <c r="AG93" s="11"/>
      <c r="AH93" s="11"/>
      <c r="AI93" s="9">
        <v>6.78</v>
      </c>
      <c r="AJ93" s="9">
        <v>1.1599999999999999</v>
      </c>
      <c r="AK93" s="3" t="s">
        <v>209</v>
      </c>
      <c r="AL93" s="12" t="s">
        <v>731</v>
      </c>
      <c r="AM93" s="3" t="s">
        <v>211</v>
      </c>
      <c r="AN93" s="13">
        <v>2011</v>
      </c>
      <c r="AO93" s="8">
        <v>775.3</v>
      </c>
      <c r="AP93" s="8">
        <v>28.2</v>
      </c>
      <c r="AQ93" s="8">
        <v>-68</v>
      </c>
      <c r="AR93" s="8">
        <v>-73.400000000000006</v>
      </c>
      <c r="AS93" s="8">
        <v>-110.9</v>
      </c>
      <c r="AT93" s="8">
        <v>18.2</v>
      </c>
      <c r="AU93" s="10">
        <v>0.67100000000000004</v>
      </c>
      <c r="AV93" s="8">
        <v>135.5</v>
      </c>
      <c r="AW93" s="8">
        <v>83.8</v>
      </c>
      <c r="AX93" s="8">
        <v>-37.299999999999997</v>
      </c>
      <c r="AY93" s="10">
        <v>0.66300000000000003</v>
      </c>
      <c r="AZ93" s="11"/>
      <c r="BA93" s="8">
        <v>53.3</v>
      </c>
      <c r="BB93" s="11"/>
      <c r="BC93" s="8">
        <v>47.8</v>
      </c>
      <c r="BD93" s="8">
        <v>38.6</v>
      </c>
      <c r="BE93" s="8">
        <v>27</v>
      </c>
      <c r="BF93" s="8">
        <v>13.8</v>
      </c>
      <c r="BG93" s="9">
        <v>7.08</v>
      </c>
      <c r="BH93" s="9">
        <v>2.4900000000000002</v>
      </c>
      <c r="BI93" s="11"/>
      <c r="BJ93" s="8">
        <v>-73.400000000000006</v>
      </c>
      <c r="BK93" s="9">
        <v>-7.44</v>
      </c>
      <c r="BL93" s="11"/>
      <c r="BM93" s="11"/>
      <c r="BN93" s="8">
        <v>-113.4</v>
      </c>
      <c r="BO93" s="9">
        <v>-2.46</v>
      </c>
      <c r="BP93" s="11"/>
      <c r="BQ93" s="9">
        <v>-4.43</v>
      </c>
      <c r="BR93" s="9">
        <v>-4.43</v>
      </c>
      <c r="BS93" s="9">
        <v>-2.73</v>
      </c>
      <c r="BT93" s="9">
        <v>-4.43</v>
      </c>
      <c r="BU93" s="9">
        <v>-4.43</v>
      </c>
      <c r="BV93" s="11"/>
      <c r="BW93" s="9">
        <v>7.96</v>
      </c>
      <c r="BX93" s="10">
        <v>0.80100000000000005</v>
      </c>
      <c r="BY93" s="11"/>
      <c r="BZ93" s="11"/>
      <c r="CA93" s="11"/>
      <c r="CB93" s="10">
        <v>0.93600000000000005</v>
      </c>
      <c r="CC93" s="9">
        <v>7.12</v>
      </c>
      <c r="CD93" s="8">
        <v>40.5</v>
      </c>
      <c r="CE93" s="8">
        <v>31.3</v>
      </c>
      <c r="CF93" s="8">
        <v>43.3</v>
      </c>
      <c r="CG93" s="11"/>
      <c r="CH93" s="11"/>
      <c r="CI93" s="11"/>
      <c r="CJ93" s="11"/>
      <c r="CK93" s="11"/>
      <c r="CL93" s="11"/>
      <c r="CM93" s="11"/>
      <c r="CN93" s="11"/>
      <c r="CO93" s="9">
        <v>1.1200000000000001</v>
      </c>
      <c r="CP93" s="9">
        <v>1.45</v>
      </c>
      <c r="CQ93" s="8">
        <v>-22.3</v>
      </c>
      <c r="CR93" s="11"/>
      <c r="CS93" s="11"/>
      <c r="CT93" s="9">
        <v>-2.2599999999999998</v>
      </c>
      <c r="CU93" s="8">
        <v>48.4</v>
      </c>
      <c r="CV93" s="8">
        <v>-31.3</v>
      </c>
      <c r="CW93" s="8">
        <v>85.3</v>
      </c>
      <c r="CX93" s="9">
        <v>-7.45</v>
      </c>
      <c r="CY93" s="11"/>
      <c r="CZ93" s="8">
        <v>-29.2</v>
      </c>
      <c r="DA93" s="8">
        <v>20.3</v>
      </c>
      <c r="DB93" s="10">
        <v>-0.28299999999999997</v>
      </c>
      <c r="DC93" s="9">
        <v>-7.96</v>
      </c>
      <c r="DD93" s="8">
        <v>12.6</v>
      </c>
      <c r="DE93" s="8">
        <v>110</v>
      </c>
      <c r="DF93" s="8">
        <v>-37.299999999999997</v>
      </c>
      <c r="DG93" s="9">
        <v>21.87</v>
      </c>
      <c r="DH93" s="11"/>
      <c r="DI93" s="3" t="s">
        <v>212</v>
      </c>
      <c r="DJ93" s="8">
        <v>28.2</v>
      </c>
      <c r="DK93" s="8">
        <v>-68</v>
      </c>
      <c r="DL93" s="8">
        <v>-110.9</v>
      </c>
      <c r="DM93" s="11"/>
      <c r="DN93" s="11"/>
      <c r="DO93" s="9">
        <v>20</v>
      </c>
      <c r="DP93" s="4" t="s">
        <v>732</v>
      </c>
      <c r="DQ93" s="11"/>
      <c r="DR93" s="3" t="s">
        <v>230</v>
      </c>
      <c r="DS93" s="11"/>
      <c r="DT93" s="9">
        <v>24.71</v>
      </c>
      <c r="DU93" s="9">
        <v>7.85</v>
      </c>
      <c r="DV93" s="8">
        <v>27.6</v>
      </c>
      <c r="DW93" s="14">
        <v>0</v>
      </c>
      <c r="DX93" s="11"/>
      <c r="DY93" s="9">
        <v>6</v>
      </c>
      <c r="DZ93" s="11"/>
      <c r="EA93" s="11"/>
      <c r="EB93" s="8">
        <v>-19.7</v>
      </c>
      <c r="EC93" s="8">
        <v>13.6</v>
      </c>
      <c r="ED93" s="8">
        <v>59.6</v>
      </c>
      <c r="EE93" s="8">
        <v>54.9</v>
      </c>
      <c r="EF93" s="11"/>
      <c r="EG93" s="8">
        <v>53.7</v>
      </c>
      <c r="EH93" s="9">
        <v>2.33</v>
      </c>
      <c r="EI93" s="8">
        <v>110</v>
      </c>
      <c r="EJ93" s="8">
        <v>37.299999999999997</v>
      </c>
      <c r="EK93" s="9">
        <v>7.5</v>
      </c>
      <c r="EL93" s="9">
        <v>3.55</v>
      </c>
      <c r="EM93" s="9">
        <v>3.84</v>
      </c>
      <c r="EN93" s="8">
        <v>29.2</v>
      </c>
      <c r="EO93" s="11"/>
      <c r="EP93" s="9">
        <v>4.8899999999999997</v>
      </c>
      <c r="EQ93" s="9">
        <v>10.93</v>
      </c>
      <c r="ER93" s="11">
        <v>1</v>
      </c>
      <c r="ES93" s="8">
        <v>28.2</v>
      </c>
      <c r="ET93" s="12" t="s">
        <v>733</v>
      </c>
      <c r="EU93" s="11"/>
      <c r="EV93" s="11"/>
      <c r="EW93" s="11"/>
      <c r="EX93" s="11"/>
      <c r="EY93" s="11"/>
      <c r="EZ93" s="11"/>
      <c r="FA93" s="11"/>
      <c r="FB93" s="9">
        <v>-3.92</v>
      </c>
      <c r="FC93" s="8">
        <v>-30.3</v>
      </c>
      <c r="FD93" s="8">
        <v>-24.8</v>
      </c>
      <c r="FE93" s="11"/>
      <c r="FF93" s="11"/>
      <c r="FG93" s="11"/>
      <c r="FH93" s="11"/>
      <c r="FI93" s="11"/>
      <c r="FJ93" s="11"/>
      <c r="FK93" s="11"/>
      <c r="FL93" s="9">
        <v>-3.92</v>
      </c>
      <c r="FM93" s="8">
        <v>-30.3</v>
      </c>
      <c r="FN93" s="8">
        <v>-34.6</v>
      </c>
      <c r="FO93" s="3"/>
      <c r="FP93" s="3"/>
      <c r="FQ93" s="8">
        <v>28.2</v>
      </c>
      <c r="FR93" s="12" t="s">
        <v>734</v>
      </c>
    </row>
    <row r="94" spans="1:174" x14ac:dyDescent="0.15">
      <c r="A94" s="4" t="s">
        <v>735</v>
      </c>
      <c r="B94" s="4" t="s">
        <v>736</v>
      </c>
      <c r="C94" s="3" t="s">
        <v>206</v>
      </c>
      <c r="D94" s="3" t="s">
        <v>207</v>
      </c>
      <c r="E94" s="3" t="s">
        <v>208</v>
      </c>
      <c r="F94" s="8">
        <v>710.4</v>
      </c>
      <c r="G94" s="9">
        <v>83.9</v>
      </c>
      <c r="H94" s="10">
        <v>0.01</v>
      </c>
      <c r="I94" s="10">
        <v>4.0000000000000001E-3</v>
      </c>
      <c r="J94" s="10">
        <v>0.192</v>
      </c>
      <c r="K94" s="10">
        <v>-0.51700000000000002</v>
      </c>
      <c r="L94" s="10">
        <v>0.28899999999999998</v>
      </c>
      <c r="M94" s="9">
        <v>1.85</v>
      </c>
      <c r="N94" s="8">
        <v>86.1</v>
      </c>
      <c r="O94" s="9">
        <v>1.26</v>
      </c>
      <c r="P94" s="11"/>
      <c r="Q94" s="11"/>
      <c r="R94" s="11"/>
      <c r="S94" s="9">
        <v>-1.05</v>
      </c>
      <c r="T94" s="11"/>
      <c r="U94" s="11"/>
      <c r="V94" s="11"/>
      <c r="W94" s="9">
        <v>7.81</v>
      </c>
      <c r="X94" s="11"/>
      <c r="Y94" s="11"/>
      <c r="Z94" s="11"/>
      <c r="AA94" s="8">
        <v>33.9</v>
      </c>
      <c r="AB94" s="11"/>
      <c r="AC94" s="11"/>
      <c r="AD94" s="11"/>
      <c r="AE94" s="8">
        <v>47.1</v>
      </c>
      <c r="AF94" s="11"/>
      <c r="AG94" s="11"/>
      <c r="AH94" s="11"/>
      <c r="AI94" s="10">
        <v>0.34799999999999998</v>
      </c>
      <c r="AJ94" s="10">
        <v>0.114</v>
      </c>
      <c r="AK94" s="3" t="s">
        <v>209</v>
      </c>
      <c r="AL94" s="12" t="s">
        <v>737</v>
      </c>
      <c r="AM94" s="3" t="s">
        <v>211</v>
      </c>
      <c r="AN94" s="13">
        <v>1981</v>
      </c>
      <c r="AO94" s="8">
        <v>603.79999999999995</v>
      </c>
      <c r="AP94" s="8">
        <v>74.099999999999994</v>
      </c>
      <c r="AQ94" s="8">
        <v>-67</v>
      </c>
      <c r="AR94" s="8">
        <v>-72.099999999999994</v>
      </c>
      <c r="AS94" s="8">
        <v>-72.599999999999994</v>
      </c>
      <c r="AT94" s="8">
        <v>106.6</v>
      </c>
      <c r="AU94" s="8">
        <v>14.1</v>
      </c>
      <c r="AV94" s="8">
        <v>128.5</v>
      </c>
      <c r="AW94" s="14">
        <v>0</v>
      </c>
      <c r="AX94" s="8">
        <v>77.5</v>
      </c>
      <c r="AY94" s="9">
        <v>8.48</v>
      </c>
      <c r="AZ94" s="11"/>
      <c r="BA94" s="8">
        <v>26.5</v>
      </c>
      <c r="BB94" s="11"/>
      <c r="BC94" s="8">
        <v>119.7</v>
      </c>
      <c r="BD94" s="8">
        <v>112.9</v>
      </c>
      <c r="BE94" s="8">
        <v>107</v>
      </c>
      <c r="BF94" s="8">
        <v>101.6</v>
      </c>
      <c r="BG94" s="8">
        <v>84.6</v>
      </c>
      <c r="BH94" s="8">
        <v>85.4</v>
      </c>
      <c r="BI94" s="11"/>
      <c r="BJ94" s="8">
        <v>-72.099999999999994</v>
      </c>
      <c r="BK94" s="11"/>
      <c r="BL94" s="10">
        <v>4.4999999999999998E-2</v>
      </c>
      <c r="BM94" s="11"/>
      <c r="BN94" s="8">
        <v>-72.599999999999994</v>
      </c>
      <c r="BO94" s="11"/>
      <c r="BP94" s="11"/>
      <c r="BQ94" s="10">
        <v>-0.84599999999999997</v>
      </c>
      <c r="BR94" s="10">
        <v>-0.84599999999999997</v>
      </c>
      <c r="BS94" s="10">
        <v>-0.52900000000000003</v>
      </c>
      <c r="BT94" s="10">
        <v>-0.84599999999999997</v>
      </c>
      <c r="BU94" s="10">
        <v>-0.84599999999999997</v>
      </c>
      <c r="BV94" s="11"/>
      <c r="BW94" s="9">
        <v>3.69</v>
      </c>
      <c r="BX94" s="9">
        <v>1.92</v>
      </c>
      <c r="BY94" s="11"/>
      <c r="BZ94" s="11"/>
      <c r="CA94" s="11"/>
      <c r="CB94" s="11"/>
      <c r="CC94" s="9">
        <v>5.61</v>
      </c>
      <c r="CD94" s="11"/>
      <c r="CE94" s="10">
        <v>0.63900000000000001</v>
      </c>
      <c r="CF94" s="11"/>
      <c r="CG94" s="11"/>
      <c r="CH94" s="11"/>
      <c r="CI94" s="11"/>
      <c r="CJ94" s="9">
        <v>-2.61</v>
      </c>
      <c r="CK94" s="8">
        <v>43.9</v>
      </c>
      <c r="CL94" s="9">
        <v>6.24</v>
      </c>
      <c r="CM94" s="9">
        <v>7.05</v>
      </c>
      <c r="CN94" s="9">
        <v>6.94</v>
      </c>
      <c r="CO94" s="9">
        <v>6.92</v>
      </c>
      <c r="CP94" s="9">
        <v>7.15</v>
      </c>
      <c r="CQ94" s="9">
        <v>-5.62</v>
      </c>
      <c r="CR94" s="11"/>
      <c r="CS94" s="11"/>
      <c r="CT94" s="11"/>
      <c r="CU94" s="9">
        <v>3.4</v>
      </c>
      <c r="CV94" s="11"/>
      <c r="CW94" s="11"/>
      <c r="CX94" s="14">
        <v>0</v>
      </c>
      <c r="CY94" s="11"/>
      <c r="CZ94" s="11"/>
      <c r="DA94" s="9">
        <v>1.8</v>
      </c>
      <c r="DB94" s="9">
        <v>1.0900000000000001</v>
      </c>
      <c r="DC94" s="9">
        <v>2.04</v>
      </c>
      <c r="DD94" s="11"/>
      <c r="DE94" s="11"/>
      <c r="DF94" s="8">
        <v>77.5</v>
      </c>
      <c r="DG94" s="9">
        <v>8.25</v>
      </c>
      <c r="DH94" s="11"/>
      <c r="DI94" s="3" t="s">
        <v>212</v>
      </c>
      <c r="DJ94" s="8">
        <v>59.9</v>
      </c>
      <c r="DK94" s="8">
        <v>-66.900000000000006</v>
      </c>
      <c r="DL94" s="8">
        <v>-71.400000000000006</v>
      </c>
      <c r="DM94" s="8">
        <v>72.5</v>
      </c>
      <c r="DN94" s="8">
        <v>-82.6</v>
      </c>
      <c r="DO94" s="9">
        <v>11.11</v>
      </c>
      <c r="DP94" s="4" t="s">
        <v>738</v>
      </c>
      <c r="DQ94" s="8">
        <v>24.6</v>
      </c>
      <c r="DR94" s="3" t="s">
        <v>251</v>
      </c>
      <c r="DS94" s="11"/>
      <c r="DT94" s="9">
        <v>15.59</v>
      </c>
      <c r="DU94" s="9">
        <v>5.34</v>
      </c>
      <c r="DV94" s="8">
        <v>-45.6</v>
      </c>
      <c r="DW94" s="14">
        <v>0</v>
      </c>
      <c r="DX94" s="11"/>
      <c r="DY94" s="8">
        <v>178.1</v>
      </c>
      <c r="DZ94" s="11"/>
      <c r="EA94" s="11"/>
      <c r="EB94" s="8">
        <v>130</v>
      </c>
      <c r="EC94" s="9">
        <v>8.6300000000000008</v>
      </c>
      <c r="ED94" s="8">
        <v>99.7</v>
      </c>
      <c r="EE94" s="11"/>
      <c r="EF94" s="11"/>
      <c r="EG94" s="11"/>
      <c r="EH94" s="8">
        <v>33.4</v>
      </c>
      <c r="EI94" s="8">
        <v>307</v>
      </c>
      <c r="EJ94" s="8">
        <v>114.4</v>
      </c>
      <c r="EK94" s="8">
        <v>189.5</v>
      </c>
      <c r="EL94" s="9">
        <v>3.81</v>
      </c>
      <c r="EM94" s="8">
        <v>10.3</v>
      </c>
      <c r="EN94" s="9">
        <v>3.5</v>
      </c>
      <c r="EO94" s="9">
        <v>5.4</v>
      </c>
      <c r="EP94" s="9">
        <v>8.4499999999999993</v>
      </c>
      <c r="EQ94" s="9">
        <v>12.93</v>
      </c>
      <c r="ER94" s="11">
        <v>1</v>
      </c>
      <c r="ES94" s="8">
        <v>74.099999999999994</v>
      </c>
      <c r="ET94" s="12" t="s">
        <v>739</v>
      </c>
      <c r="EU94" s="9">
        <v>-7.82</v>
      </c>
      <c r="EV94" s="8">
        <v>-17.3</v>
      </c>
      <c r="EW94" s="8">
        <v>-22.3</v>
      </c>
      <c r="EX94" s="8">
        <v>-20.100000000000001</v>
      </c>
      <c r="EY94" s="8">
        <v>-41.8</v>
      </c>
      <c r="EZ94" s="8">
        <v>-41</v>
      </c>
      <c r="FA94" s="8">
        <v>-54.5</v>
      </c>
      <c r="FB94" s="8">
        <v>-63.5</v>
      </c>
      <c r="FC94" s="8">
        <v>-90.8</v>
      </c>
      <c r="FD94" s="8">
        <v>-30.8</v>
      </c>
      <c r="FE94" s="9">
        <v>-5.14</v>
      </c>
      <c r="FF94" s="8">
        <v>-14.5</v>
      </c>
      <c r="FG94" s="8">
        <v>-18.899999999999999</v>
      </c>
      <c r="FH94" s="8">
        <v>-16.899999999999999</v>
      </c>
      <c r="FI94" s="8">
        <v>-41.3</v>
      </c>
      <c r="FJ94" s="8">
        <v>-40.799999999999997</v>
      </c>
      <c r="FK94" s="8">
        <v>-52.7</v>
      </c>
      <c r="FL94" s="8">
        <v>-63.4</v>
      </c>
      <c r="FM94" s="8">
        <v>-90.7</v>
      </c>
      <c r="FN94" s="8">
        <v>-30.6</v>
      </c>
      <c r="FO94" s="3"/>
      <c r="FP94" s="3"/>
      <c r="FQ94" s="8">
        <v>74.099999999999994</v>
      </c>
      <c r="FR94" s="12" t="s">
        <v>740</v>
      </c>
    </row>
    <row r="95" spans="1:174" x14ac:dyDescent="0.15">
      <c r="A95" s="4" t="s">
        <v>741</v>
      </c>
      <c r="B95" s="4" t="s">
        <v>742</v>
      </c>
      <c r="C95" s="3" t="s">
        <v>206</v>
      </c>
      <c r="D95" s="3" t="s">
        <v>207</v>
      </c>
      <c r="E95" s="3" t="s">
        <v>208</v>
      </c>
      <c r="F95" s="8">
        <v>702</v>
      </c>
      <c r="G95" s="9">
        <v>77.87</v>
      </c>
      <c r="H95" s="10">
        <v>6.0000000000000001E-3</v>
      </c>
      <c r="I95" s="10">
        <v>1E-3</v>
      </c>
      <c r="J95" s="10">
        <v>0.05</v>
      </c>
      <c r="K95" s="10">
        <v>0.35199999999999998</v>
      </c>
      <c r="L95" s="10">
        <v>0.21099999999999999</v>
      </c>
      <c r="M95" s="9">
        <v>1.1000000000000001</v>
      </c>
      <c r="N95" s="8">
        <v>48.9</v>
      </c>
      <c r="O95" s="10">
        <v>0.72799999999999998</v>
      </c>
      <c r="P95" s="11"/>
      <c r="Q95" s="11"/>
      <c r="R95" s="11"/>
      <c r="S95" s="9">
        <v>-3.71</v>
      </c>
      <c r="T95" s="11"/>
      <c r="U95" s="11"/>
      <c r="V95" s="11"/>
      <c r="W95" s="11"/>
      <c r="X95" s="11"/>
      <c r="Y95" s="11"/>
      <c r="Z95" s="11"/>
      <c r="AA95" s="8">
        <v>26.6</v>
      </c>
      <c r="AB95" s="11"/>
      <c r="AC95" s="11"/>
      <c r="AD95" s="11"/>
      <c r="AE95" s="8">
        <v>21.2</v>
      </c>
      <c r="AF95" s="11"/>
      <c r="AG95" s="11"/>
      <c r="AH95" s="11"/>
      <c r="AI95" s="9">
        <v>1.84</v>
      </c>
      <c r="AJ95" s="10">
        <v>0.79900000000000004</v>
      </c>
      <c r="AK95" s="3" t="s">
        <v>209</v>
      </c>
      <c r="AL95" s="12" t="s">
        <v>743</v>
      </c>
      <c r="AM95" s="3" t="s">
        <v>211</v>
      </c>
      <c r="AN95" s="11"/>
      <c r="AO95" s="8">
        <v>375.9</v>
      </c>
      <c r="AP95" s="8">
        <v>165</v>
      </c>
      <c r="AQ95" s="9">
        <v>-6.25</v>
      </c>
      <c r="AR95" s="9">
        <v>-7.92</v>
      </c>
      <c r="AS95" s="8">
        <v>-17.399999999999999</v>
      </c>
      <c r="AT95" s="8">
        <v>307.39999999999998</v>
      </c>
      <c r="AU95" s="8">
        <v>19</v>
      </c>
      <c r="AV95" s="8">
        <v>369.1</v>
      </c>
      <c r="AW95" s="9">
        <v>6.67</v>
      </c>
      <c r="AX95" s="8">
        <v>209.5</v>
      </c>
      <c r="AY95" s="9">
        <v>1.36</v>
      </c>
      <c r="AZ95" s="11"/>
      <c r="BA95" s="8">
        <v>29.3</v>
      </c>
      <c r="BB95" s="11"/>
      <c r="BC95" s="8">
        <v>143.6</v>
      </c>
      <c r="BD95" s="8">
        <v>134.1</v>
      </c>
      <c r="BE95" s="8">
        <v>116.1</v>
      </c>
      <c r="BF95" s="8">
        <v>114</v>
      </c>
      <c r="BG95" s="8">
        <v>99.8</v>
      </c>
      <c r="BH95" s="8">
        <v>113.2</v>
      </c>
      <c r="BI95" s="11"/>
      <c r="BJ95" s="9">
        <v>-7.92</v>
      </c>
      <c r="BK95" s="9">
        <v>-9.65</v>
      </c>
      <c r="BL95" s="9">
        <v>1.6</v>
      </c>
      <c r="BM95" s="11"/>
      <c r="BN95" s="8">
        <v>-17.2</v>
      </c>
      <c r="BO95" s="10">
        <v>0.183</v>
      </c>
      <c r="BP95" s="11"/>
      <c r="BQ95" s="10">
        <v>-0.35899999999999999</v>
      </c>
      <c r="BR95" s="10">
        <v>-0.35899999999999999</v>
      </c>
      <c r="BS95" s="10">
        <v>-0.20599999999999999</v>
      </c>
      <c r="BT95" s="10">
        <v>-0.35899999999999999</v>
      </c>
      <c r="BU95" s="10">
        <v>-0.35899999999999999</v>
      </c>
      <c r="BV95" s="11"/>
      <c r="BW95" s="11"/>
      <c r="BX95" s="11"/>
      <c r="BY95" s="9">
        <v>2.63</v>
      </c>
      <c r="BZ95" s="8">
        <v>39.9</v>
      </c>
      <c r="CA95" s="8">
        <v>21</v>
      </c>
      <c r="CB95" s="11"/>
      <c r="CC95" s="9">
        <v>5.95</v>
      </c>
      <c r="CD95" s="11"/>
      <c r="CE95" s="11"/>
      <c r="CF95" s="11"/>
      <c r="CG95" s="11"/>
      <c r="CH95" s="11"/>
      <c r="CI95" s="11"/>
      <c r="CJ95" s="11"/>
      <c r="CK95" s="8">
        <v>32.1</v>
      </c>
      <c r="CL95" s="9">
        <v>5.88</v>
      </c>
      <c r="CM95" s="9">
        <v>5.56</v>
      </c>
      <c r="CN95" s="9">
        <v>5.51</v>
      </c>
      <c r="CO95" s="9">
        <v>5.6</v>
      </c>
      <c r="CP95" s="9">
        <v>4.1500000000000004</v>
      </c>
      <c r="CQ95" s="8">
        <v>-31.9</v>
      </c>
      <c r="CR95" s="11"/>
      <c r="CS95" s="11"/>
      <c r="CT95" s="11"/>
      <c r="CU95" s="9">
        <v>4.72</v>
      </c>
      <c r="CV95" s="11"/>
      <c r="CW95" s="11"/>
      <c r="CX95" s="8">
        <v>119.2</v>
      </c>
      <c r="CY95" s="11"/>
      <c r="CZ95" s="11"/>
      <c r="DA95" s="9">
        <v>6.82</v>
      </c>
      <c r="DB95" s="11"/>
      <c r="DC95" s="11"/>
      <c r="DD95" s="8">
        <v>62.3</v>
      </c>
      <c r="DE95" s="8">
        <v>195</v>
      </c>
      <c r="DF95" s="8">
        <v>209.5</v>
      </c>
      <c r="DG95" s="9">
        <v>14.35</v>
      </c>
      <c r="DH95" s="9">
        <v>4.5</v>
      </c>
      <c r="DI95" s="3" t="s">
        <v>212</v>
      </c>
      <c r="DJ95" s="8">
        <v>165</v>
      </c>
      <c r="DK95" s="9">
        <v>-6.25</v>
      </c>
      <c r="DL95" s="8">
        <v>-17.399999999999999</v>
      </c>
      <c r="DM95" s="8">
        <v>120.5</v>
      </c>
      <c r="DN95" s="8">
        <v>-133.1</v>
      </c>
      <c r="DO95" s="9">
        <v>11.11</v>
      </c>
      <c r="DP95" s="4" t="s">
        <v>744</v>
      </c>
      <c r="DQ95" s="10">
        <v>-0.69399999999999995</v>
      </c>
      <c r="DR95" s="3" t="s">
        <v>265</v>
      </c>
      <c r="DS95" s="11"/>
      <c r="DT95" s="9">
        <v>18.25</v>
      </c>
      <c r="DU95" s="9">
        <v>8.4</v>
      </c>
      <c r="DV95" s="8">
        <v>21.4</v>
      </c>
      <c r="DW95" s="8">
        <v>13.1</v>
      </c>
      <c r="DX95" s="11"/>
      <c r="DY95" s="8">
        <v>68.099999999999994</v>
      </c>
      <c r="DZ95" s="11"/>
      <c r="EA95" s="11"/>
      <c r="EB95" s="8">
        <v>201.3</v>
      </c>
      <c r="EC95" s="9">
        <v>8.08</v>
      </c>
      <c r="ED95" s="8">
        <v>80.5</v>
      </c>
      <c r="EE95" s="11"/>
      <c r="EF95" s="11"/>
      <c r="EG95" s="11"/>
      <c r="EH95" s="9">
        <v>9.7899999999999991</v>
      </c>
      <c r="EI95" s="8">
        <v>195</v>
      </c>
      <c r="EJ95" s="8">
        <v>344.6</v>
      </c>
      <c r="EK95" s="8">
        <v>224.9</v>
      </c>
      <c r="EL95" s="9">
        <v>6.38</v>
      </c>
      <c r="EM95" s="9">
        <v>9.16</v>
      </c>
      <c r="EN95" s="11"/>
      <c r="EO95" s="9">
        <v>4.5</v>
      </c>
      <c r="EP95" s="9">
        <v>6.58</v>
      </c>
      <c r="EQ95" s="9">
        <v>13.76</v>
      </c>
      <c r="ER95" s="11">
        <v>1</v>
      </c>
      <c r="ES95" s="8">
        <v>165</v>
      </c>
      <c r="ET95" s="12" t="s">
        <v>745</v>
      </c>
      <c r="EU95" s="8">
        <v>-33.700000000000003</v>
      </c>
      <c r="EV95" s="8">
        <v>-36.5</v>
      </c>
      <c r="EW95" s="8">
        <v>-25.9</v>
      </c>
      <c r="EX95" s="8">
        <v>-23.1</v>
      </c>
      <c r="EY95" s="8">
        <v>19.399999999999999</v>
      </c>
      <c r="EZ95" s="8">
        <v>-46.5</v>
      </c>
      <c r="FA95" s="8">
        <v>-49</v>
      </c>
      <c r="FB95" s="8">
        <v>-38.5</v>
      </c>
      <c r="FC95" s="8">
        <v>-98.2</v>
      </c>
      <c r="FD95" s="8">
        <v>-127.7</v>
      </c>
      <c r="FE95" s="8">
        <v>-34.1</v>
      </c>
      <c r="FF95" s="8">
        <v>-36.4</v>
      </c>
      <c r="FG95" s="8">
        <v>-28.4</v>
      </c>
      <c r="FH95" s="8">
        <v>-16.899999999999999</v>
      </c>
      <c r="FI95" s="8">
        <v>23.8</v>
      </c>
      <c r="FJ95" s="8">
        <v>-31.3</v>
      </c>
      <c r="FK95" s="8">
        <v>-49</v>
      </c>
      <c r="FL95" s="8">
        <v>-40</v>
      </c>
      <c r="FM95" s="8">
        <v>-54</v>
      </c>
      <c r="FN95" s="8">
        <v>-126.8</v>
      </c>
      <c r="FO95" s="3"/>
      <c r="FP95" s="3"/>
      <c r="FQ95" s="8">
        <v>165</v>
      </c>
      <c r="FR95" s="12" t="s">
        <v>746</v>
      </c>
    </row>
    <row r="96" spans="1:174" x14ac:dyDescent="0.15">
      <c r="A96" s="4" t="s">
        <v>747</v>
      </c>
      <c r="B96" s="4" t="s">
        <v>748</v>
      </c>
      <c r="C96" s="3" t="s">
        <v>206</v>
      </c>
      <c r="D96" s="3" t="s">
        <v>207</v>
      </c>
      <c r="E96" s="3" t="s">
        <v>208</v>
      </c>
      <c r="F96" s="8">
        <v>689.3</v>
      </c>
      <c r="G96" s="9">
        <v>36.03</v>
      </c>
      <c r="H96" s="14">
        <v>0</v>
      </c>
      <c r="I96" s="10">
        <v>7.0000000000000001E-3</v>
      </c>
      <c r="J96" s="10">
        <v>0.224</v>
      </c>
      <c r="K96" s="10">
        <v>2.3E-2</v>
      </c>
      <c r="L96" s="10">
        <v>0.40799999999999997</v>
      </c>
      <c r="M96" s="9">
        <v>1.85</v>
      </c>
      <c r="N96" s="8">
        <v>725.1</v>
      </c>
      <c r="O96" s="9">
        <v>1.67</v>
      </c>
      <c r="P96" s="11"/>
      <c r="Q96" s="11"/>
      <c r="R96" s="11"/>
      <c r="S96" s="10">
        <v>-0.19600000000000001</v>
      </c>
      <c r="T96" s="11"/>
      <c r="U96" s="11"/>
      <c r="V96" s="11"/>
      <c r="W96" s="9">
        <v>-9.4600000000000009</v>
      </c>
      <c r="X96" s="11"/>
      <c r="Y96" s="11"/>
      <c r="Z96" s="11"/>
      <c r="AA96" s="8">
        <v>16.399999999999999</v>
      </c>
      <c r="AB96" s="11"/>
      <c r="AC96" s="11"/>
      <c r="AD96" s="11"/>
      <c r="AE96" s="8">
        <v>131.19999999999999</v>
      </c>
      <c r="AF96" s="11"/>
      <c r="AG96" s="11"/>
      <c r="AH96" s="10">
        <v>0.113</v>
      </c>
      <c r="AI96" s="10">
        <v>0.316</v>
      </c>
      <c r="AJ96" s="11"/>
      <c r="AK96" s="3" t="s">
        <v>209</v>
      </c>
      <c r="AL96" s="12" t="s">
        <v>749</v>
      </c>
      <c r="AM96" s="3" t="s">
        <v>211</v>
      </c>
      <c r="AN96" s="13">
        <v>1995</v>
      </c>
      <c r="AO96" s="8">
        <v>458</v>
      </c>
      <c r="AP96" s="8">
        <v>22.9</v>
      </c>
      <c r="AQ96" s="8">
        <v>-78.3</v>
      </c>
      <c r="AR96" s="8">
        <v>-80.2</v>
      </c>
      <c r="AS96" s="8">
        <v>-100.3</v>
      </c>
      <c r="AT96" s="8">
        <v>137.30000000000001</v>
      </c>
      <c r="AU96" s="9">
        <v>1.08</v>
      </c>
      <c r="AV96" s="8">
        <v>471.4</v>
      </c>
      <c r="AW96" s="8">
        <v>107.7</v>
      </c>
      <c r="AX96" s="8">
        <v>284</v>
      </c>
      <c r="AY96" s="10">
        <v>0.08</v>
      </c>
      <c r="AZ96" s="11"/>
      <c r="BA96" s="8">
        <v>18.7</v>
      </c>
      <c r="BB96" s="11"/>
      <c r="BC96" s="8">
        <v>89.3</v>
      </c>
      <c r="BD96" s="8">
        <v>89.5</v>
      </c>
      <c r="BE96" s="8">
        <v>90.8</v>
      </c>
      <c r="BF96" s="8">
        <v>93.3</v>
      </c>
      <c r="BG96" s="8">
        <v>89.7</v>
      </c>
      <c r="BH96" s="8">
        <v>90.4</v>
      </c>
      <c r="BI96" s="11"/>
      <c r="BJ96" s="8">
        <v>-80.2</v>
      </c>
      <c r="BK96" s="9">
        <v>-2.25</v>
      </c>
      <c r="BL96" s="10">
        <v>0.624</v>
      </c>
      <c r="BM96" s="11"/>
      <c r="BN96" s="8">
        <v>-100.4</v>
      </c>
      <c r="BO96" s="10">
        <v>-7.0000000000000007E-2</v>
      </c>
      <c r="BP96" s="11"/>
      <c r="BQ96" s="10">
        <v>-0.188</v>
      </c>
      <c r="BR96" s="10">
        <v>-0.188</v>
      </c>
      <c r="BS96" s="10">
        <v>-9.6000000000000002E-2</v>
      </c>
      <c r="BT96" s="10">
        <v>-0.188</v>
      </c>
      <c r="BU96" s="10">
        <v>-0.188</v>
      </c>
      <c r="BV96" s="11"/>
      <c r="BW96" s="9">
        <v>1.04</v>
      </c>
      <c r="BX96" s="11"/>
      <c r="BY96" s="8">
        <v>24.3</v>
      </c>
      <c r="BZ96" s="8">
        <v>37.4</v>
      </c>
      <c r="CA96" s="8">
        <v>36.299999999999997</v>
      </c>
      <c r="CB96" s="8">
        <v>44.5</v>
      </c>
      <c r="CC96" s="8">
        <v>13.1</v>
      </c>
      <c r="CD96" s="11"/>
      <c r="CE96" s="10">
        <v>0.3</v>
      </c>
      <c r="CF96" s="8">
        <v>87.5</v>
      </c>
      <c r="CG96" s="11"/>
      <c r="CH96" s="11"/>
      <c r="CI96" s="11"/>
      <c r="CJ96" s="8">
        <v>928.5</v>
      </c>
      <c r="CK96" s="11"/>
      <c r="CL96" s="11"/>
      <c r="CM96" s="10">
        <v>0.57199999999999995</v>
      </c>
      <c r="CN96" s="9">
        <v>1.1299999999999999</v>
      </c>
      <c r="CO96" s="9">
        <v>1.1000000000000001</v>
      </c>
      <c r="CP96" s="9">
        <v>1.08</v>
      </c>
      <c r="CQ96" s="8">
        <v>17.399999999999999</v>
      </c>
      <c r="CR96" s="11"/>
      <c r="CS96" s="11"/>
      <c r="CT96" s="10">
        <v>-0.88700000000000001</v>
      </c>
      <c r="CU96" s="8">
        <v>202.3</v>
      </c>
      <c r="CV96" s="9">
        <v>-1.71</v>
      </c>
      <c r="CW96" s="8">
        <v>84.1</v>
      </c>
      <c r="CX96" s="8">
        <v>-110.5</v>
      </c>
      <c r="CY96" s="11"/>
      <c r="CZ96" s="11"/>
      <c r="DA96" s="9">
        <v>1.27</v>
      </c>
      <c r="DB96" s="11"/>
      <c r="DC96" s="10">
        <v>0.45700000000000002</v>
      </c>
      <c r="DD96" s="9">
        <v>5.56</v>
      </c>
      <c r="DE96" s="8">
        <v>106</v>
      </c>
      <c r="DF96" s="8">
        <v>284</v>
      </c>
      <c r="DG96" s="10">
        <v>0.95099999999999996</v>
      </c>
      <c r="DH96" s="9">
        <v>1</v>
      </c>
      <c r="DI96" s="3" t="s">
        <v>212</v>
      </c>
      <c r="DJ96" s="8">
        <v>22.9</v>
      </c>
      <c r="DK96" s="8">
        <v>-78.3</v>
      </c>
      <c r="DL96" s="8">
        <v>-100.3</v>
      </c>
      <c r="DM96" s="9">
        <v>4.32</v>
      </c>
      <c r="DN96" s="8">
        <v>-87</v>
      </c>
      <c r="DO96" s="9">
        <v>22.22</v>
      </c>
      <c r="DP96" s="4" t="s">
        <v>750</v>
      </c>
      <c r="DQ96" s="9">
        <v>6.3</v>
      </c>
      <c r="DR96" s="3" t="s">
        <v>245</v>
      </c>
      <c r="DS96" s="11"/>
      <c r="DT96" s="9">
        <v>1.86</v>
      </c>
      <c r="DU96" s="10">
        <v>0.8</v>
      </c>
      <c r="DV96" s="8">
        <v>-61.5</v>
      </c>
      <c r="DW96" s="8">
        <v>21.9</v>
      </c>
      <c r="DX96" s="11"/>
      <c r="DY96" s="8">
        <v>37.5</v>
      </c>
      <c r="DZ96" s="8">
        <v>44.5</v>
      </c>
      <c r="EA96" s="11"/>
      <c r="EB96" s="8">
        <v>170.2</v>
      </c>
      <c r="EC96" s="9">
        <v>1.64</v>
      </c>
      <c r="ED96" s="8">
        <v>39.9</v>
      </c>
      <c r="EE96" s="11"/>
      <c r="EF96" s="11"/>
      <c r="EG96" s="8">
        <v>100</v>
      </c>
      <c r="EH96" s="9">
        <v>4.38</v>
      </c>
      <c r="EI96" s="8">
        <v>106</v>
      </c>
      <c r="EJ96" s="8">
        <v>369</v>
      </c>
      <c r="EK96" s="8">
        <v>134.6</v>
      </c>
      <c r="EL96" s="9">
        <v>9.7200000000000006</v>
      </c>
      <c r="EM96" s="9">
        <v>7.67</v>
      </c>
      <c r="EN96" s="10">
        <v>0.19500000000000001</v>
      </c>
      <c r="EO96" s="9">
        <v>1</v>
      </c>
      <c r="EP96" s="8">
        <v>23.6</v>
      </c>
      <c r="EQ96" s="9">
        <v>2.14</v>
      </c>
      <c r="ER96" s="11">
        <v>3</v>
      </c>
      <c r="ES96" s="8">
        <v>22.9</v>
      </c>
      <c r="ET96" s="12" t="s">
        <v>751</v>
      </c>
      <c r="EU96" s="8">
        <v>-47.5</v>
      </c>
      <c r="EV96" s="8">
        <v>-36.1</v>
      </c>
      <c r="EW96" s="8">
        <v>-55.2</v>
      </c>
      <c r="EX96" s="8">
        <v>-75</v>
      </c>
      <c r="EY96" s="8">
        <v>-96.5</v>
      </c>
      <c r="EZ96" s="8">
        <v>-90</v>
      </c>
      <c r="FA96" s="8">
        <v>-92.1</v>
      </c>
      <c r="FB96" s="8">
        <v>-106.5</v>
      </c>
      <c r="FC96" s="8">
        <v>-98.5</v>
      </c>
      <c r="FD96" s="8">
        <v>-104.6</v>
      </c>
      <c r="FE96" s="8">
        <v>-47.2</v>
      </c>
      <c r="FF96" s="8">
        <v>-36.299999999999997</v>
      </c>
      <c r="FG96" s="8">
        <v>-54.3</v>
      </c>
      <c r="FH96" s="8">
        <v>-58.8</v>
      </c>
      <c r="FI96" s="8">
        <v>-76.900000000000006</v>
      </c>
      <c r="FJ96" s="8">
        <v>-82.8</v>
      </c>
      <c r="FK96" s="8">
        <v>-101.8</v>
      </c>
      <c r="FL96" s="8">
        <v>-116.2</v>
      </c>
      <c r="FM96" s="8">
        <v>-110.2</v>
      </c>
      <c r="FN96" s="8">
        <v>-104.1</v>
      </c>
      <c r="FO96" s="3"/>
      <c r="FP96" s="3"/>
      <c r="FQ96" s="8">
        <v>22.9</v>
      </c>
      <c r="FR96" s="12" t="s">
        <v>752</v>
      </c>
    </row>
    <row r="97" spans="1:174" x14ac:dyDescent="0.15">
      <c r="A97" s="4" t="s">
        <v>753</v>
      </c>
      <c r="B97" s="4" t="s">
        <v>754</v>
      </c>
      <c r="C97" s="3" t="s">
        <v>206</v>
      </c>
      <c r="D97" s="3" t="s">
        <v>207</v>
      </c>
      <c r="E97" s="3" t="s">
        <v>208</v>
      </c>
      <c r="F97" s="8">
        <v>656.4</v>
      </c>
      <c r="G97" s="9">
        <v>64.41</v>
      </c>
      <c r="H97" s="10">
        <v>0.01</v>
      </c>
      <c r="I97" s="10">
        <v>2.9000000000000001E-2</v>
      </c>
      <c r="J97" s="10">
        <v>0.23599999999999999</v>
      </c>
      <c r="K97" s="10">
        <v>-0.34100000000000003</v>
      </c>
      <c r="L97" s="10">
        <v>0.92500000000000004</v>
      </c>
      <c r="M97" s="9">
        <v>2.44</v>
      </c>
      <c r="N97" s="8">
        <v>28.9</v>
      </c>
      <c r="O97" s="10">
        <v>0.27300000000000002</v>
      </c>
      <c r="P97" s="11"/>
      <c r="Q97" s="11"/>
      <c r="R97" s="11"/>
      <c r="S97" s="9">
        <v>-3.96</v>
      </c>
      <c r="T97" s="11"/>
      <c r="U97" s="11"/>
      <c r="V97" s="11"/>
      <c r="W97" s="9">
        <v>-2.9</v>
      </c>
      <c r="X97" s="11"/>
      <c r="Y97" s="11"/>
      <c r="Z97" s="11"/>
      <c r="AA97" s="8">
        <v>-22.8</v>
      </c>
      <c r="AB97" s="11"/>
      <c r="AC97" s="11"/>
      <c r="AD97" s="11"/>
      <c r="AE97" s="8">
        <v>-20.100000000000001</v>
      </c>
      <c r="AF97" s="11"/>
      <c r="AG97" s="11"/>
      <c r="AH97" s="11"/>
      <c r="AI97" s="10">
        <v>0.58699999999999997</v>
      </c>
      <c r="AJ97" s="10">
        <v>8.9999999999999993E-3</v>
      </c>
      <c r="AK97" s="3" t="s">
        <v>209</v>
      </c>
      <c r="AL97" s="12" t="s">
        <v>755</v>
      </c>
      <c r="AM97" s="3" t="s">
        <v>211</v>
      </c>
      <c r="AN97" s="13">
        <v>1996</v>
      </c>
      <c r="AO97" s="8">
        <v>543.29999999999995</v>
      </c>
      <c r="AP97" s="8">
        <v>11</v>
      </c>
      <c r="AQ97" s="8">
        <v>-89.9</v>
      </c>
      <c r="AR97" s="8">
        <v>-91.3</v>
      </c>
      <c r="AS97" s="8">
        <v>-90.7</v>
      </c>
      <c r="AT97" s="8">
        <v>49.5</v>
      </c>
      <c r="AU97" s="9">
        <v>7.92</v>
      </c>
      <c r="AV97" s="8">
        <v>138.30000000000001</v>
      </c>
      <c r="AW97" s="9">
        <v>9.56</v>
      </c>
      <c r="AX97" s="8">
        <v>100.5</v>
      </c>
      <c r="AY97" s="9">
        <v>1.67</v>
      </c>
      <c r="AZ97" s="11"/>
      <c r="BA97" s="8">
        <v>17.8</v>
      </c>
      <c r="BB97" s="11"/>
      <c r="BC97" s="8">
        <v>84.6</v>
      </c>
      <c r="BD97" s="8">
        <v>77.099999999999994</v>
      </c>
      <c r="BE97" s="8">
        <v>60.8</v>
      </c>
      <c r="BF97" s="8">
        <v>49.9</v>
      </c>
      <c r="BG97" s="8">
        <v>50.9</v>
      </c>
      <c r="BH97" s="8">
        <v>51.3</v>
      </c>
      <c r="BI97" s="11"/>
      <c r="BJ97" s="8">
        <v>-91.3</v>
      </c>
      <c r="BK97" s="10">
        <v>-3.5000000000000003E-2</v>
      </c>
      <c r="BL97" s="10">
        <v>0.191</v>
      </c>
      <c r="BM97" s="11"/>
      <c r="BN97" s="8">
        <v>-90.7</v>
      </c>
      <c r="BO97" s="11"/>
      <c r="BP97" s="11"/>
      <c r="BQ97" s="9">
        <v>-3.45</v>
      </c>
      <c r="BR97" s="9">
        <v>-3.45</v>
      </c>
      <c r="BS97" s="9">
        <v>-2.16</v>
      </c>
      <c r="BT97" s="9">
        <v>-3.45</v>
      </c>
      <c r="BU97" s="9">
        <v>-3.45</v>
      </c>
      <c r="BV97" s="11"/>
      <c r="BW97" s="10">
        <v>0.72699999999999998</v>
      </c>
      <c r="BX97" s="11"/>
      <c r="BY97" s="11"/>
      <c r="BZ97" s="8">
        <v>24.5</v>
      </c>
      <c r="CA97" s="8">
        <v>16.600000000000001</v>
      </c>
      <c r="CB97" s="9">
        <v>2.2799999999999998</v>
      </c>
      <c r="CC97" s="9">
        <v>1.1599999999999999</v>
      </c>
      <c r="CD97" s="11"/>
      <c r="CE97" s="11"/>
      <c r="CF97" s="9">
        <v>9.56</v>
      </c>
      <c r="CG97" s="11"/>
      <c r="CH97" s="11"/>
      <c r="CI97" s="11"/>
      <c r="CJ97" s="9">
        <v>-1.95</v>
      </c>
      <c r="CK97" s="9">
        <v>1.69</v>
      </c>
      <c r="CL97" s="10">
        <v>0.90100000000000002</v>
      </c>
      <c r="CM97" s="10">
        <v>0.90100000000000002</v>
      </c>
      <c r="CN97" s="9">
        <v>2.29</v>
      </c>
      <c r="CO97" s="9">
        <v>2.29</v>
      </c>
      <c r="CP97" s="9">
        <v>2.21</v>
      </c>
      <c r="CQ97" s="9">
        <v>-2.2999999999999998</v>
      </c>
      <c r="CR97" s="11"/>
      <c r="CS97" s="11"/>
      <c r="CT97" s="11"/>
      <c r="CU97" s="10">
        <v>0.34200000000000003</v>
      </c>
      <c r="CV97" s="11"/>
      <c r="CW97" s="9">
        <v>9.56</v>
      </c>
      <c r="CX97" s="8">
        <v>92.3</v>
      </c>
      <c r="CY97" s="11"/>
      <c r="CZ97" s="11"/>
      <c r="DA97" s="10">
        <v>-0.52300000000000002</v>
      </c>
      <c r="DB97" s="11"/>
      <c r="DC97" s="10">
        <v>0.9</v>
      </c>
      <c r="DD97" s="11"/>
      <c r="DE97" s="8">
        <v>197</v>
      </c>
      <c r="DF97" s="8">
        <v>100.5</v>
      </c>
      <c r="DG97" s="9">
        <v>22.7</v>
      </c>
      <c r="DH97" s="9">
        <v>1.7</v>
      </c>
      <c r="DI97" s="3" t="s">
        <v>212</v>
      </c>
      <c r="DJ97" s="8">
        <v>11</v>
      </c>
      <c r="DK97" s="8">
        <v>-89.9</v>
      </c>
      <c r="DL97" s="8">
        <v>-90.7</v>
      </c>
      <c r="DM97" s="9">
        <v>9.7799999999999994</v>
      </c>
      <c r="DN97" s="11"/>
      <c r="DO97" s="9">
        <v>20</v>
      </c>
      <c r="DP97" s="4" t="s">
        <v>756</v>
      </c>
      <c r="DQ97" s="8">
        <v>106.9</v>
      </c>
      <c r="DR97" s="3" t="s">
        <v>529</v>
      </c>
      <c r="DS97" s="11"/>
      <c r="DT97" s="9">
        <v>26.89</v>
      </c>
      <c r="DU97" s="8">
        <v>12.5</v>
      </c>
      <c r="DV97" s="8">
        <v>-73.5</v>
      </c>
      <c r="DW97" s="14">
        <v>0</v>
      </c>
      <c r="DX97" s="11"/>
      <c r="DY97" s="8">
        <v>23.1</v>
      </c>
      <c r="DZ97" s="9">
        <v>2.58</v>
      </c>
      <c r="EA97" s="11"/>
      <c r="EB97" s="8">
        <v>186.3</v>
      </c>
      <c r="EC97" s="8">
        <v>11.5</v>
      </c>
      <c r="ED97" s="8">
        <v>91.9</v>
      </c>
      <c r="EE97" s="11"/>
      <c r="EF97" s="11"/>
      <c r="EG97" s="8">
        <v>104.6</v>
      </c>
      <c r="EH97" s="8">
        <v>10.6</v>
      </c>
      <c r="EI97" s="8">
        <v>197</v>
      </c>
      <c r="EJ97" s="8">
        <v>127.4</v>
      </c>
      <c r="EK97" s="8">
        <v>192.4</v>
      </c>
      <c r="EL97" s="9">
        <v>1.9</v>
      </c>
      <c r="EM97" s="9">
        <v>8.17</v>
      </c>
      <c r="EN97" s="9">
        <v>6.13</v>
      </c>
      <c r="EO97" s="9">
        <v>1.7</v>
      </c>
      <c r="EP97" s="9">
        <v>1.82</v>
      </c>
      <c r="EQ97" s="9">
        <v>27.48</v>
      </c>
      <c r="ER97" s="11">
        <v>3</v>
      </c>
      <c r="ES97" s="8">
        <v>11</v>
      </c>
      <c r="ET97" s="12" t="s">
        <v>757</v>
      </c>
      <c r="EU97" s="8">
        <v>-16.899999999999999</v>
      </c>
      <c r="EV97" s="8">
        <v>-22.5</v>
      </c>
      <c r="EW97" s="8">
        <v>-60.8</v>
      </c>
      <c r="EX97" s="8">
        <v>-70.599999999999994</v>
      </c>
      <c r="EY97" s="8">
        <v>-24.1</v>
      </c>
      <c r="EZ97" s="8">
        <v>-15.1</v>
      </c>
      <c r="FA97" s="8">
        <v>-47.6</v>
      </c>
      <c r="FB97" s="8">
        <v>-47.6</v>
      </c>
      <c r="FC97" s="8">
        <v>-67.599999999999994</v>
      </c>
      <c r="FD97" s="8">
        <v>-66.5</v>
      </c>
      <c r="FE97" s="8">
        <v>-16</v>
      </c>
      <c r="FF97" s="8">
        <v>-20.6</v>
      </c>
      <c r="FG97" s="8">
        <v>-52.1</v>
      </c>
      <c r="FH97" s="8">
        <v>-60</v>
      </c>
      <c r="FI97" s="8">
        <v>-20.8</v>
      </c>
      <c r="FJ97" s="8">
        <v>-30.6</v>
      </c>
      <c r="FK97" s="8">
        <v>-57.3</v>
      </c>
      <c r="FL97" s="8">
        <v>-48.6</v>
      </c>
      <c r="FM97" s="8">
        <v>-69.900000000000006</v>
      </c>
      <c r="FN97" s="8">
        <v>-66.7</v>
      </c>
      <c r="FO97" s="3"/>
      <c r="FP97" s="3"/>
      <c r="FQ97" s="8">
        <v>11</v>
      </c>
      <c r="FR97" s="12" t="s">
        <v>758</v>
      </c>
    </row>
    <row r="98" spans="1:174" x14ac:dyDescent="0.15">
      <c r="A98" s="4" t="s">
        <v>759</v>
      </c>
      <c r="B98" s="4" t="s">
        <v>760</v>
      </c>
      <c r="C98" s="3" t="s">
        <v>206</v>
      </c>
      <c r="D98" s="3" t="s">
        <v>207</v>
      </c>
      <c r="E98" s="3" t="s">
        <v>208</v>
      </c>
      <c r="F98" s="8">
        <v>611.79999999999995</v>
      </c>
      <c r="G98" s="9">
        <v>17.829999999999998</v>
      </c>
      <c r="H98" s="11"/>
      <c r="I98" s="11"/>
      <c r="J98" s="11"/>
      <c r="K98" s="11"/>
      <c r="L98" s="11"/>
      <c r="M98" s="11"/>
      <c r="N98" s="8">
        <v>24</v>
      </c>
      <c r="O98" s="10">
        <v>7.1999999999999995E-2</v>
      </c>
      <c r="P98" s="11"/>
      <c r="Q98" s="9">
        <v>9.9600000000000009</v>
      </c>
      <c r="R98" s="11"/>
      <c r="S98" s="9">
        <v>-2.42</v>
      </c>
      <c r="T98" s="11"/>
      <c r="U98" s="11"/>
      <c r="V98" s="11"/>
      <c r="W98" s="11"/>
      <c r="X98" s="11"/>
      <c r="Y98" s="11"/>
      <c r="Z98" s="11"/>
      <c r="AA98" s="11"/>
      <c r="AB98" s="11"/>
      <c r="AC98" s="11"/>
      <c r="AD98" s="11"/>
      <c r="AE98" s="11"/>
      <c r="AF98" s="11"/>
      <c r="AG98" s="11"/>
      <c r="AH98" s="11"/>
      <c r="AI98" s="9">
        <v>30.12</v>
      </c>
      <c r="AJ98" s="10">
        <v>0.75900000000000001</v>
      </c>
      <c r="AK98" s="3" t="s">
        <v>209</v>
      </c>
      <c r="AL98" s="12" t="s">
        <v>761</v>
      </c>
      <c r="AM98" s="3" t="s">
        <v>211</v>
      </c>
      <c r="AN98" s="13">
        <v>2003</v>
      </c>
      <c r="AO98" s="8">
        <v>509.6</v>
      </c>
      <c r="AP98" s="14">
        <v>0</v>
      </c>
      <c r="AQ98" s="8">
        <v>-49.3</v>
      </c>
      <c r="AR98" s="8">
        <v>-50.3</v>
      </c>
      <c r="AS98" s="8">
        <v>-47.7</v>
      </c>
      <c r="AT98" s="8">
        <v>102.2</v>
      </c>
      <c r="AU98" s="9">
        <v>3.07</v>
      </c>
      <c r="AV98" s="8">
        <v>108.1</v>
      </c>
      <c r="AW98" s="14">
        <v>0</v>
      </c>
      <c r="AX98" s="8">
        <v>97.6</v>
      </c>
      <c r="AY98" s="9">
        <v>1.41</v>
      </c>
      <c r="AZ98" s="11"/>
      <c r="BA98" s="8">
        <v>10.9</v>
      </c>
      <c r="BB98" s="11"/>
      <c r="BC98" s="8">
        <v>39.5</v>
      </c>
      <c r="BD98" s="8">
        <v>36.200000000000003</v>
      </c>
      <c r="BE98" s="8">
        <v>32.200000000000003</v>
      </c>
      <c r="BF98" s="8">
        <v>27.6</v>
      </c>
      <c r="BG98" s="8">
        <v>21.8</v>
      </c>
      <c r="BH98" s="8">
        <v>16.5</v>
      </c>
      <c r="BI98" s="11"/>
      <c r="BJ98" s="8">
        <v>-50.3</v>
      </c>
      <c r="BK98" s="11"/>
      <c r="BL98" s="10">
        <v>1.9E-2</v>
      </c>
      <c r="BM98" s="11"/>
      <c r="BN98" s="8">
        <v>-47.7</v>
      </c>
      <c r="BO98" s="11"/>
      <c r="BP98" s="9">
        <v>9.15</v>
      </c>
      <c r="BQ98" s="9">
        <v>-3.54</v>
      </c>
      <c r="BR98" s="9">
        <v>-3.54</v>
      </c>
      <c r="BS98" s="9">
        <v>-1.86</v>
      </c>
      <c r="BT98" s="9">
        <v>-3.54</v>
      </c>
      <c r="BU98" s="9">
        <v>-3.54</v>
      </c>
      <c r="BV98" s="11"/>
      <c r="BW98" s="11"/>
      <c r="BX98" s="11"/>
      <c r="BY98" s="9">
        <v>2.58</v>
      </c>
      <c r="BZ98" s="9">
        <v>9.85</v>
      </c>
      <c r="CA98" s="9">
        <v>6.78</v>
      </c>
      <c r="CB98" s="11"/>
      <c r="CC98" s="9">
        <v>1.1499999999999999</v>
      </c>
      <c r="CD98" s="11"/>
      <c r="CE98" s="10">
        <v>0.25</v>
      </c>
      <c r="CF98" s="11"/>
      <c r="CG98" s="11"/>
      <c r="CH98" s="11"/>
      <c r="CI98" s="11"/>
      <c r="CJ98" s="11"/>
      <c r="CK98" s="11"/>
      <c r="CL98" s="11"/>
      <c r="CM98" s="11"/>
      <c r="CN98" s="10">
        <v>0.49099999999999999</v>
      </c>
      <c r="CO98" s="10">
        <v>0.85299999999999998</v>
      </c>
      <c r="CP98" s="10">
        <v>0.85599999999999998</v>
      </c>
      <c r="CQ98" s="9">
        <v>-5.92</v>
      </c>
      <c r="CR98" s="11"/>
      <c r="CS98" s="11"/>
      <c r="CT98" s="11"/>
      <c r="CU98" s="8">
        <v>88.8</v>
      </c>
      <c r="CV98" s="11"/>
      <c r="CW98" s="11"/>
      <c r="CX98" s="10">
        <v>-0.63100000000000001</v>
      </c>
      <c r="CY98" s="11"/>
      <c r="CZ98" s="11"/>
      <c r="DA98" s="10">
        <v>4.5999999999999999E-2</v>
      </c>
      <c r="DB98" s="11"/>
      <c r="DC98" s="11"/>
      <c r="DD98" s="11"/>
      <c r="DE98" s="8">
        <v>96</v>
      </c>
      <c r="DF98" s="8">
        <v>97.6</v>
      </c>
      <c r="DG98" s="9">
        <v>25.5</v>
      </c>
      <c r="DH98" s="10">
        <v>0.83499999999999996</v>
      </c>
      <c r="DI98" s="3" t="s">
        <v>212</v>
      </c>
      <c r="DJ98" s="11"/>
      <c r="DK98" s="8">
        <v>-49.3</v>
      </c>
      <c r="DL98" s="8">
        <v>-47.7</v>
      </c>
      <c r="DM98" s="14">
        <v>0</v>
      </c>
      <c r="DN98" s="8">
        <v>-58.3</v>
      </c>
      <c r="DO98" s="9">
        <v>9.52</v>
      </c>
      <c r="DP98" s="4" t="s">
        <v>762</v>
      </c>
      <c r="DQ98" s="11"/>
      <c r="DR98" s="3" t="s">
        <v>258</v>
      </c>
      <c r="DS98" s="11"/>
      <c r="DT98" s="9">
        <v>35.200000000000003</v>
      </c>
      <c r="DU98" s="8">
        <v>10.7</v>
      </c>
      <c r="DV98" s="11"/>
      <c r="DW98" s="14">
        <v>0</v>
      </c>
      <c r="DX98" s="11"/>
      <c r="DY98" s="8">
        <v>38.200000000000003</v>
      </c>
      <c r="DZ98" s="11"/>
      <c r="EA98" s="8">
        <v>83.5</v>
      </c>
      <c r="EB98" s="8">
        <v>-44.7</v>
      </c>
      <c r="EC98" s="9">
        <v>1.1200000000000001</v>
      </c>
      <c r="ED98" s="8">
        <v>69.900000000000006</v>
      </c>
      <c r="EE98" s="11"/>
      <c r="EF98" s="11"/>
      <c r="EG98" s="11"/>
      <c r="EH98" s="9">
        <v>3.02</v>
      </c>
      <c r="EI98" s="8">
        <v>96</v>
      </c>
      <c r="EJ98" s="8">
        <v>104.8</v>
      </c>
      <c r="EK98" s="8">
        <v>43.9</v>
      </c>
      <c r="EL98" s="9">
        <v>1.22</v>
      </c>
      <c r="EM98" s="9">
        <v>2.76</v>
      </c>
      <c r="EN98" s="9">
        <v>3.47</v>
      </c>
      <c r="EO98" s="10">
        <v>0.83499999999999996</v>
      </c>
      <c r="EP98" s="9">
        <v>3.21</v>
      </c>
      <c r="EQ98" s="9">
        <v>7.54</v>
      </c>
      <c r="ER98" s="11"/>
      <c r="ES98" s="11"/>
      <c r="ET98" s="12"/>
      <c r="EU98" s="11"/>
      <c r="EV98" s="11"/>
      <c r="EW98" s="11"/>
      <c r="EX98" s="11"/>
      <c r="EY98" s="11"/>
      <c r="EZ98" s="11"/>
      <c r="FA98" s="11"/>
      <c r="FB98" s="9">
        <v>-8.58</v>
      </c>
      <c r="FC98" s="9">
        <v>-9.58</v>
      </c>
      <c r="FD98" s="8">
        <v>-31.4</v>
      </c>
      <c r="FE98" s="11"/>
      <c r="FF98" s="11"/>
      <c r="FG98" s="11"/>
      <c r="FH98" s="11"/>
      <c r="FI98" s="11"/>
      <c r="FJ98" s="11"/>
      <c r="FK98" s="11"/>
      <c r="FL98" s="9">
        <v>-5.88</v>
      </c>
      <c r="FM98" s="9">
        <v>-6.7</v>
      </c>
      <c r="FN98" s="8">
        <v>-32.700000000000003</v>
      </c>
      <c r="FO98" s="3"/>
      <c r="FP98" s="3"/>
      <c r="FQ98" s="11"/>
      <c r="FR98" s="12"/>
    </row>
    <row r="99" spans="1:174" x14ac:dyDescent="0.15">
      <c r="A99" s="4" t="s">
        <v>763</v>
      </c>
      <c r="B99" s="4" t="s">
        <v>764</v>
      </c>
      <c r="C99" s="3" t="s">
        <v>206</v>
      </c>
      <c r="D99" s="3" t="s">
        <v>207</v>
      </c>
      <c r="E99" s="3" t="s">
        <v>208</v>
      </c>
      <c r="F99" s="8">
        <v>607.70000000000005</v>
      </c>
      <c r="G99" s="9">
        <v>25.32</v>
      </c>
      <c r="H99" s="10">
        <v>7.9000000000000001E-2</v>
      </c>
      <c r="I99" s="14">
        <v>0</v>
      </c>
      <c r="J99" s="10">
        <v>5.7000000000000002E-2</v>
      </c>
      <c r="K99" s="10">
        <v>0.88100000000000001</v>
      </c>
      <c r="L99" s="10">
        <v>-4.3999999999999997E-2</v>
      </c>
      <c r="M99" s="9">
        <v>1.19</v>
      </c>
      <c r="N99" s="8">
        <v>34.4</v>
      </c>
      <c r="O99" s="10">
        <v>0.155</v>
      </c>
      <c r="P99" s="11"/>
      <c r="Q99" s="11"/>
      <c r="R99" s="11"/>
      <c r="S99" s="10">
        <v>0.30499999999999999</v>
      </c>
      <c r="T99" s="11"/>
      <c r="U99" s="11"/>
      <c r="V99" s="11"/>
      <c r="W99" s="8">
        <v>31.4</v>
      </c>
      <c r="X99" s="11"/>
      <c r="Y99" s="11"/>
      <c r="Z99" s="11"/>
      <c r="AA99" s="9">
        <v>6.1</v>
      </c>
      <c r="AB99" s="11"/>
      <c r="AC99" s="11"/>
      <c r="AD99" s="11"/>
      <c r="AE99" s="8">
        <v>261.89999999999998</v>
      </c>
      <c r="AF99" s="11"/>
      <c r="AG99" s="11"/>
      <c r="AH99" s="9">
        <v>7.74</v>
      </c>
      <c r="AI99" s="9">
        <v>33.08</v>
      </c>
      <c r="AJ99" s="14">
        <v>0</v>
      </c>
      <c r="AK99" s="3" t="s">
        <v>209</v>
      </c>
      <c r="AL99" s="12" t="s">
        <v>765</v>
      </c>
      <c r="AM99" s="3" t="s">
        <v>211</v>
      </c>
      <c r="AN99" s="13">
        <v>1992</v>
      </c>
      <c r="AO99" s="8">
        <v>568.29999999999995</v>
      </c>
      <c r="AP99" s="8">
        <v>59.9</v>
      </c>
      <c r="AQ99" s="9">
        <v>2.66</v>
      </c>
      <c r="AR99" s="9">
        <v>1.72</v>
      </c>
      <c r="AS99" s="9">
        <v>-1.79</v>
      </c>
      <c r="AT99" s="9">
        <v>2.21</v>
      </c>
      <c r="AU99" s="9">
        <v>2.09</v>
      </c>
      <c r="AV99" s="8">
        <v>98.1</v>
      </c>
      <c r="AW99" s="10">
        <v>0.11700000000000001</v>
      </c>
      <c r="AX99" s="8">
        <v>84</v>
      </c>
      <c r="AY99" s="9">
        <v>1.1299999999999999</v>
      </c>
      <c r="AZ99" s="11"/>
      <c r="BA99" s="8">
        <v>38.1</v>
      </c>
      <c r="BB99" s="11"/>
      <c r="BC99" s="9">
        <v>6.86</v>
      </c>
      <c r="BD99" s="9">
        <v>5.38</v>
      </c>
      <c r="BE99" s="9">
        <v>4.59</v>
      </c>
      <c r="BF99" s="9">
        <v>4.67</v>
      </c>
      <c r="BG99" s="9">
        <v>4.95</v>
      </c>
      <c r="BH99" s="9">
        <v>4.4000000000000004</v>
      </c>
      <c r="BI99" s="11"/>
      <c r="BJ99" s="9">
        <v>1.72</v>
      </c>
      <c r="BK99" s="11"/>
      <c r="BL99" s="11"/>
      <c r="BM99" s="11"/>
      <c r="BN99" s="10">
        <v>-5.2999999999999999E-2</v>
      </c>
      <c r="BO99" s="10">
        <v>0.193</v>
      </c>
      <c r="BP99" s="11"/>
      <c r="BQ99" s="10">
        <v>-5.1999999999999998E-2</v>
      </c>
      <c r="BR99" s="10">
        <v>-7.0000000000000001E-3</v>
      </c>
      <c r="BS99" s="10">
        <v>6.0000000000000001E-3</v>
      </c>
      <c r="BT99" s="10">
        <v>-5.1999999999999998E-2</v>
      </c>
      <c r="BU99" s="10">
        <v>-7.0000000000000001E-3</v>
      </c>
      <c r="BV99" s="11"/>
      <c r="BW99" s="8">
        <v>24.3</v>
      </c>
      <c r="BX99" s="8">
        <v>10.9</v>
      </c>
      <c r="BY99" s="8">
        <v>10.6</v>
      </c>
      <c r="BZ99" s="9">
        <v>7.18</v>
      </c>
      <c r="CA99" s="9">
        <v>5.09</v>
      </c>
      <c r="CB99" s="11"/>
      <c r="CC99" s="9">
        <v>8.85</v>
      </c>
      <c r="CD99" s="11"/>
      <c r="CE99" s="9">
        <v>1.67</v>
      </c>
      <c r="CF99" s="11"/>
      <c r="CG99" s="11"/>
      <c r="CH99" s="11"/>
      <c r="CI99" s="11"/>
      <c r="CJ99" s="8">
        <v>146.30000000000001</v>
      </c>
      <c r="CK99" s="9">
        <v>4.96</v>
      </c>
      <c r="CL99" s="9">
        <v>1.22</v>
      </c>
      <c r="CM99" s="9">
        <v>1.0900000000000001</v>
      </c>
      <c r="CN99" s="9">
        <v>1.06</v>
      </c>
      <c r="CO99" s="9">
        <v>1.0900000000000001</v>
      </c>
      <c r="CP99" s="9">
        <v>1.19</v>
      </c>
      <c r="CQ99" s="8">
        <v>16.2</v>
      </c>
      <c r="CR99" s="11"/>
      <c r="CS99" s="11"/>
      <c r="CT99" s="11"/>
      <c r="CU99" s="9">
        <v>1.69</v>
      </c>
      <c r="CV99" s="10">
        <v>-4.4999999999999998E-2</v>
      </c>
      <c r="CW99" s="11"/>
      <c r="CX99" s="9">
        <v>2.1800000000000002</v>
      </c>
      <c r="CY99" s="11"/>
      <c r="CZ99" s="11"/>
      <c r="DA99" s="9">
        <v>3.96</v>
      </c>
      <c r="DB99" s="9">
        <v>-9</v>
      </c>
      <c r="DC99" s="8">
        <v>-18</v>
      </c>
      <c r="DD99" s="11"/>
      <c r="DE99" s="8">
        <v>214</v>
      </c>
      <c r="DF99" s="8">
        <v>84</v>
      </c>
      <c r="DG99" s="9">
        <v>17.690000000000001</v>
      </c>
      <c r="DH99" s="9">
        <v>1.3</v>
      </c>
      <c r="DI99" s="3" t="s">
        <v>212</v>
      </c>
      <c r="DJ99" s="8">
        <v>59.9</v>
      </c>
      <c r="DK99" s="9">
        <v>2.66</v>
      </c>
      <c r="DL99" s="9">
        <v>-1.79</v>
      </c>
      <c r="DM99" s="8">
        <v>91.7</v>
      </c>
      <c r="DN99" s="11"/>
      <c r="DO99" s="9">
        <v>40</v>
      </c>
      <c r="DP99" s="4" t="s">
        <v>766</v>
      </c>
      <c r="DQ99" s="8">
        <v>38.4</v>
      </c>
      <c r="DR99" s="3" t="s">
        <v>258</v>
      </c>
      <c r="DS99" s="11"/>
      <c r="DT99" s="9">
        <v>18.86</v>
      </c>
      <c r="DU99" s="8">
        <v>11.8</v>
      </c>
      <c r="DV99" s="8">
        <v>46.7</v>
      </c>
      <c r="DW99" s="10">
        <v>4.4999999999999998E-2</v>
      </c>
      <c r="DX99" s="11"/>
      <c r="DY99" s="9">
        <v>2.42</v>
      </c>
      <c r="DZ99" s="11"/>
      <c r="EA99" s="11"/>
      <c r="EB99" s="8">
        <v>80.900000000000006</v>
      </c>
      <c r="EC99" s="9">
        <v>1.5</v>
      </c>
      <c r="ED99" s="8">
        <v>47.2</v>
      </c>
      <c r="EE99" s="11"/>
      <c r="EF99" s="11"/>
      <c r="EG99" s="11"/>
      <c r="EH99" s="9">
        <v>3.07</v>
      </c>
      <c r="EI99" s="8">
        <v>214</v>
      </c>
      <c r="EJ99" s="8">
        <v>95.9</v>
      </c>
      <c r="EK99" s="8">
        <v>84.1</v>
      </c>
      <c r="EL99" s="9">
        <v>4.84</v>
      </c>
      <c r="EM99" s="11"/>
      <c r="EN99" s="9">
        <v>5.91</v>
      </c>
      <c r="EO99" s="9">
        <v>1.3</v>
      </c>
      <c r="EP99" s="9">
        <v>1.61</v>
      </c>
      <c r="EQ99" s="9">
        <v>12.01</v>
      </c>
      <c r="ER99" s="11">
        <v>3</v>
      </c>
      <c r="ES99" s="8">
        <v>59.9</v>
      </c>
      <c r="ET99" s="12" t="s">
        <v>767</v>
      </c>
      <c r="EU99" s="9">
        <v>-9.68</v>
      </c>
      <c r="EV99" s="8">
        <v>-15.7</v>
      </c>
      <c r="EW99" s="8">
        <v>-44.9</v>
      </c>
      <c r="EX99" s="8">
        <v>-51.2</v>
      </c>
      <c r="EY99" s="8">
        <v>-68.400000000000006</v>
      </c>
      <c r="EZ99" s="8">
        <v>-27.5</v>
      </c>
      <c r="FA99" s="8">
        <v>13.2</v>
      </c>
      <c r="FB99" s="8">
        <v>-10.8</v>
      </c>
      <c r="FC99" s="9">
        <v>-5.83</v>
      </c>
      <c r="FD99" s="9">
        <v>-2.83</v>
      </c>
      <c r="FE99" s="8">
        <v>-10.5</v>
      </c>
      <c r="FF99" s="8">
        <v>-20</v>
      </c>
      <c r="FG99" s="8">
        <v>-45</v>
      </c>
      <c r="FH99" s="8">
        <v>-53.9</v>
      </c>
      <c r="FI99" s="8">
        <v>-33.5</v>
      </c>
      <c r="FJ99" s="8">
        <v>14.6</v>
      </c>
      <c r="FK99" s="8">
        <v>13.1</v>
      </c>
      <c r="FL99" s="8">
        <v>14.9</v>
      </c>
      <c r="FM99" s="8">
        <v>-11.1</v>
      </c>
      <c r="FN99" s="8">
        <v>41.6</v>
      </c>
      <c r="FO99" s="3"/>
      <c r="FP99" s="3"/>
      <c r="FQ99" s="8">
        <v>59.9</v>
      </c>
      <c r="FR99" s="12" t="s">
        <v>768</v>
      </c>
    </row>
    <row r="100" spans="1:174" x14ac:dyDescent="0.15">
      <c r="A100" s="4" t="s">
        <v>769</v>
      </c>
      <c r="B100" s="4" t="s">
        <v>770</v>
      </c>
      <c r="C100" s="3" t="s">
        <v>206</v>
      </c>
      <c r="D100" s="3" t="s">
        <v>207</v>
      </c>
      <c r="E100" s="3" t="s">
        <v>208</v>
      </c>
      <c r="F100" s="8">
        <v>607.1</v>
      </c>
      <c r="G100" s="9">
        <v>42.07</v>
      </c>
      <c r="H100" s="10">
        <v>1.4E-2</v>
      </c>
      <c r="I100" s="10">
        <v>3.5999999999999997E-2</v>
      </c>
      <c r="J100" s="10">
        <v>7.8E-2</v>
      </c>
      <c r="K100" s="10">
        <v>0.80100000000000005</v>
      </c>
      <c r="L100" s="9">
        <v>1.68</v>
      </c>
      <c r="M100" s="9">
        <v>2.11</v>
      </c>
      <c r="N100" s="8">
        <v>157.69999999999999</v>
      </c>
      <c r="O100" s="9">
        <v>3.91</v>
      </c>
      <c r="P100" s="11"/>
      <c r="Q100" s="11"/>
      <c r="R100" s="11"/>
      <c r="S100" s="10">
        <v>-8.3000000000000004E-2</v>
      </c>
      <c r="T100" s="11"/>
      <c r="U100" s="11"/>
      <c r="V100" s="11"/>
      <c r="W100" s="10">
        <v>0.91100000000000003</v>
      </c>
      <c r="X100" s="11"/>
      <c r="Y100" s="11"/>
      <c r="Z100" s="11"/>
      <c r="AA100" s="9">
        <v>-7.75</v>
      </c>
      <c r="AB100" s="11"/>
      <c r="AC100" s="11"/>
      <c r="AD100" s="11"/>
      <c r="AE100" s="8">
        <v>-22.1</v>
      </c>
      <c r="AF100" s="11"/>
      <c r="AG100" s="11"/>
      <c r="AH100" s="11"/>
      <c r="AI100" s="10">
        <v>0.439</v>
      </c>
      <c r="AJ100" s="10">
        <v>7.9000000000000001E-2</v>
      </c>
      <c r="AK100" s="3" t="s">
        <v>209</v>
      </c>
      <c r="AL100" s="12" t="s">
        <v>771</v>
      </c>
      <c r="AM100" s="3" t="s">
        <v>211</v>
      </c>
      <c r="AN100" s="13">
        <v>1990</v>
      </c>
      <c r="AO100" s="8">
        <v>455.7</v>
      </c>
      <c r="AP100" s="9">
        <v>1.1499999999999999</v>
      </c>
      <c r="AQ100" s="8">
        <v>-36.299999999999997</v>
      </c>
      <c r="AR100" s="8">
        <v>-36.299999999999997</v>
      </c>
      <c r="AS100" s="8">
        <v>-35.700000000000003</v>
      </c>
      <c r="AT100" s="8">
        <v>42.8</v>
      </c>
      <c r="AU100" s="10">
        <v>0.17299999999999999</v>
      </c>
      <c r="AV100" s="8">
        <v>172.5</v>
      </c>
      <c r="AW100" s="14">
        <v>0</v>
      </c>
      <c r="AX100" s="8">
        <v>130.69999999999999</v>
      </c>
      <c r="AY100" s="10">
        <v>0.13100000000000001</v>
      </c>
      <c r="AZ100" s="11"/>
      <c r="BA100" s="8">
        <v>16.8</v>
      </c>
      <c r="BB100" s="11"/>
      <c r="BC100" s="8">
        <v>20.7</v>
      </c>
      <c r="BD100" s="8">
        <v>21.4</v>
      </c>
      <c r="BE100" s="8">
        <v>20.8</v>
      </c>
      <c r="BF100" s="8">
        <v>20.399999999999999</v>
      </c>
      <c r="BG100" s="8">
        <v>23.2</v>
      </c>
      <c r="BH100" s="8">
        <v>29.9</v>
      </c>
      <c r="BI100" s="11"/>
      <c r="BJ100" s="8">
        <v>-36.299999999999997</v>
      </c>
      <c r="BK100" s="10">
        <v>-8.2000000000000003E-2</v>
      </c>
      <c r="BL100" s="10">
        <v>0.373</v>
      </c>
      <c r="BM100" s="11"/>
      <c r="BN100" s="8">
        <v>-35.700000000000003</v>
      </c>
      <c r="BO100" s="11"/>
      <c r="BP100" s="11"/>
      <c r="BQ100" s="10">
        <v>-0.23200000000000001</v>
      </c>
      <c r="BR100" s="10">
        <v>-0.23200000000000001</v>
      </c>
      <c r="BS100" s="10">
        <v>-0.14499999999999999</v>
      </c>
      <c r="BT100" s="10">
        <v>-0.23200000000000001</v>
      </c>
      <c r="BU100" s="10">
        <v>-0.23200000000000001</v>
      </c>
      <c r="BV100" s="11"/>
      <c r="BW100" s="11"/>
      <c r="BX100" s="11"/>
      <c r="BY100" s="10">
        <v>0.26600000000000001</v>
      </c>
      <c r="BZ100" s="9">
        <v>1.36</v>
      </c>
      <c r="CA100" s="9">
        <v>1.19</v>
      </c>
      <c r="CB100" s="11"/>
      <c r="CC100" s="9">
        <v>1.03</v>
      </c>
      <c r="CD100" s="11"/>
      <c r="CE100" s="10">
        <v>1.6E-2</v>
      </c>
      <c r="CF100" s="11"/>
      <c r="CG100" s="11"/>
      <c r="CH100" s="11"/>
      <c r="CI100" s="11"/>
      <c r="CJ100" s="8">
        <v>-10.1</v>
      </c>
      <c r="CK100" s="11"/>
      <c r="CL100" s="11"/>
      <c r="CM100" s="11"/>
      <c r="CN100" s="10">
        <v>4.2000000000000003E-2</v>
      </c>
      <c r="CO100" s="10">
        <v>4.2000000000000003E-2</v>
      </c>
      <c r="CP100" s="10">
        <v>0.89500000000000002</v>
      </c>
      <c r="CQ100" s="8">
        <v>-34.1</v>
      </c>
      <c r="CR100" s="11"/>
      <c r="CS100" s="11"/>
      <c r="CT100" s="11"/>
      <c r="CU100" s="8">
        <v>98.4</v>
      </c>
      <c r="CV100" s="11"/>
      <c r="CW100" s="11"/>
      <c r="CX100" s="8">
        <v>-77.8</v>
      </c>
      <c r="CY100" s="11"/>
      <c r="CZ100" s="11"/>
      <c r="DA100" s="10">
        <v>-0.36399999999999999</v>
      </c>
      <c r="DB100" s="11"/>
      <c r="DC100" s="11"/>
      <c r="DD100" s="11"/>
      <c r="DE100" s="8">
        <v>42</v>
      </c>
      <c r="DF100" s="8">
        <v>130.69999999999999</v>
      </c>
      <c r="DG100" s="9">
        <v>3.85</v>
      </c>
      <c r="DH100" s="10">
        <v>0.93600000000000005</v>
      </c>
      <c r="DI100" s="3" t="s">
        <v>212</v>
      </c>
      <c r="DJ100" s="9">
        <v>1.1499999999999999</v>
      </c>
      <c r="DK100" s="8">
        <v>-36.299999999999997</v>
      </c>
      <c r="DL100" s="8">
        <v>-35.700000000000003</v>
      </c>
      <c r="DM100" s="8">
        <v>27.4</v>
      </c>
      <c r="DN100" s="11"/>
      <c r="DO100" s="9">
        <v>12.5</v>
      </c>
      <c r="DP100" s="4" t="s">
        <v>772</v>
      </c>
      <c r="DQ100" s="8">
        <v>299.2</v>
      </c>
      <c r="DR100" s="3" t="s">
        <v>372</v>
      </c>
      <c r="DS100" s="11"/>
      <c r="DT100" s="9">
        <v>4.49</v>
      </c>
      <c r="DU100" s="9">
        <v>1.69</v>
      </c>
      <c r="DV100" s="9">
        <v>-7.75</v>
      </c>
      <c r="DW100" s="14">
        <v>0</v>
      </c>
      <c r="DX100" s="11"/>
      <c r="DY100" s="8">
        <v>13</v>
      </c>
      <c r="DZ100" s="11"/>
      <c r="EA100" s="11"/>
      <c r="EB100" s="8">
        <v>59.8</v>
      </c>
      <c r="EC100" s="9">
        <v>8.23</v>
      </c>
      <c r="ED100" s="8">
        <v>99.6</v>
      </c>
      <c r="EE100" s="11"/>
      <c r="EF100" s="11"/>
      <c r="EG100" s="11"/>
      <c r="EH100" s="10">
        <v>0.56000000000000005</v>
      </c>
      <c r="EI100" s="8">
        <v>42</v>
      </c>
      <c r="EJ100" s="8">
        <v>153.4</v>
      </c>
      <c r="EK100" s="8">
        <v>67.099999999999994</v>
      </c>
      <c r="EL100" s="9">
        <v>1.4</v>
      </c>
      <c r="EM100" s="9">
        <v>5.73</v>
      </c>
      <c r="EN100" s="10">
        <v>0.46100000000000002</v>
      </c>
      <c r="EO100" s="10">
        <v>0.93600000000000005</v>
      </c>
      <c r="EP100" s="8">
        <v>17</v>
      </c>
      <c r="EQ100" s="9">
        <v>3.16</v>
      </c>
      <c r="ER100" s="11">
        <v>3</v>
      </c>
      <c r="ES100" s="9">
        <v>1.1499999999999999</v>
      </c>
      <c r="ET100" s="12" t="s">
        <v>622</v>
      </c>
      <c r="EU100" s="8">
        <v>-36.1</v>
      </c>
      <c r="EV100" s="8">
        <v>-37.700000000000003</v>
      </c>
      <c r="EW100" s="8">
        <v>-47.4</v>
      </c>
      <c r="EX100" s="8">
        <v>-62.8</v>
      </c>
      <c r="EY100" s="8">
        <v>-67</v>
      </c>
      <c r="EZ100" s="8">
        <v>-70.2</v>
      </c>
      <c r="FA100" s="8">
        <v>-76.2</v>
      </c>
      <c r="FB100" s="8">
        <v>-90.7</v>
      </c>
      <c r="FC100" s="8">
        <v>-69.099999999999994</v>
      </c>
      <c r="FD100" s="8">
        <v>-37.5</v>
      </c>
      <c r="FE100" s="8">
        <v>-79.599999999999994</v>
      </c>
      <c r="FF100" s="8">
        <v>-33.700000000000003</v>
      </c>
      <c r="FG100" s="8">
        <v>-31.4</v>
      </c>
      <c r="FH100" s="8">
        <v>-36.700000000000003</v>
      </c>
      <c r="FI100" s="8">
        <v>-62</v>
      </c>
      <c r="FJ100" s="8">
        <v>-70.2</v>
      </c>
      <c r="FK100" s="8">
        <v>-111.4</v>
      </c>
      <c r="FL100" s="8">
        <v>-96.9</v>
      </c>
      <c r="FM100" s="8">
        <v>-68.900000000000006</v>
      </c>
      <c r="FN100" s="8">
        <v>-38.4</v>
      </c>
      <c r="FO100" s="3"/>
      <c r="FP100" s="3"/>
      <c r="FQ100" s="9">
        <v>1.1499999999999999</v>
      </c>
      <c r="FR100" s="12" t="s">
        <v>773</v>
      </c>
    </row>
    <row r="101" spans="1:174" x14ac:dyDescent="0.15">
      <c r="A101" s="4" t="s">
        <v>774</v>
      </c>
      <c r="B101" s="4" t="s">
        <v>775</v>
      </c>
      <c r="C101" s="3" t="s">
        <v>206</v>
      </c>
      <c r="D101" s="3" t="s">
        <v>207</v>
      </c>
      <c r="E101" s="3" t="s">
        <v>208</v>
      </c>
      <c r="F101" s="8">
        <v>604.20000000000005</v>
      </c>
      <c r="G101" s="9">
        <v>30.07</v>
      </c>
      <c r="H101" s="10">
        <v>1.4E-2</v>
      </c>
      <c r="I101" s="10">
        <v>2.1000000000000001E-2</v>
      </c>
      <c r="J101" s="11"/>
      <c r="K101" s="10">
        <v>0.91600000000000004</v>
      </c>
      <c r="L101" s="9">
        <v>1.0900000000000001</v>
      </c>
      <c r="M101" s="11"/>
      <c r="N101" s="8">
        <v>15.2</v>
      </c>
      <c r="O101" s="10">
        <v>0.115</v>
      </c>
      <c r="P101" s="11"/>
      <c r="Q101" s="11"/>
      <c r="R101" s="11"/>
      <c r="S101" s="11"/>
      <c r="T101" s="11"/>
      <c r="U101" s="11"/>
      <c r="V101" s="11"/>
      <c r="W101" s="11"/>
      <c r="X101" s="11"/>
      <c r="Y101" s="11"/>
      <c r="Z101" s="11"/>
      <c r="AA101" s="11"/>
      <c r="AB101" s="11"/>
      <c r="AC101" s="11"/>
      <c r="AD101" s="11"/>
      <c r="AE101" s="11"/>
      <c r="AF101" s="11"/>
      <c r="AG101" s="11"/>
      <c r="AH101" s="11"/>
      <c r="AI101" s="9">
        <v>11.29</v>
      </c>
      <c r="AJ101" s="9">
        <v>10.96</v>
      </c>
      <c r="AK101" s="3" t="s">
        <v>209</v>
      </c>
      <c r="AL101" s="12" t="s">
        <v>776</v>
      </c>
      <c r="AM101" s="3" t="s">
        <v>211</v>
      </c>
      <c r="AN101" s="13">
        <v>2007</v>
      </c>
      <c r="AO101" s="8">
        <v>569.29999999999995</v>
      </c>
      <c r="AP101" s="8">
        <v>15.7</v>
      </c>
      <c r="AQ101" s="8">
        <v>-25.7</v>
      </c>
      <c r="AR101" s="8">
        <v>-25.8</v>
      </c>
      <c r="AS101" s="8">
        <v>-20.2</v>
      </c>
      <c r="AT101" s="8">
        <v>34.9</v>
      </c>
      <c r="AU101" s="10">
        <v>0.34200000000000003</v>
      </c>
      <c r="AV101" s="8">
        <v>50.1</v>
      </c>
      <c r="AW101" s="14">
        <v>0</v>
      </c>
      <c r="AX101" s="8">
        <v>27.9</v>
      </c>
      <c r="AY101" s="10">
        <v>0.05</v>
      </c>
      <c r="AZ101" s="11"/>
      <c r="BA101" s="8">
        <v>11.7</v>
      </c>
      <c r="BB101" s="11"/>
      <c r="BC101" s="8">
        <v>18.2</v>
      </c>
      <c r="BD101" s="8">
        <v>16.8</v>
      </c>
      <c r="BE101" s="8">
        <v>14.3</v>
      </c>
      <c r="BF101" s="8">
        <v>11.4</v>
      </c>
      <c r="BG101" s="8">
        <v>10.199999999999999</v>
      </c>
      <c r="BH101" s="9">
        <v>9.8000000000000007</v>
      </c>
      <c r="BI101" s="11"/>
      <c r="BJ101" s="8">
        <v>-25.8</v>
      </c>
      <c r="BK101" s="10">
        <v>-8.9999999999999993E-3</v>
      </c>
      <c r="BL101" s="10">
        <v>3.1E-2</v>
      </c>
      <c r="BM101" s="11"/>
      <c r="BN101" s="8">
        <v>-22.6</v>
      </c>
      <c r="BO101" s="9">
        <v>-2.35</v>
      </c>
      <c r="BP101" s="10">
        <v>0.53400000000000003</v>
      </c>
      <c r="BQ101" s="9">
        <v>-1.64</v>
      </c>
      <c r="BR101" s="9">
        <v>-1.64</v>
      </c>
      <c r="BS101" s="9">
        <v>-1.1100000000000001</v>
      </c>
      <c r="BT101" s="9">
        <v>-1.64</v>
      </c>
      <c r="BU101" s="9">
        <v>-1.64</v>
      </c>
      <c r="BV101" s="11"/>
      <c r="BW101" s="8">
        <v>12</v>
      </c>
      <c r="BX101" s="9">
        <v>1.24</v>
      </c>
      <c r="BY101" s="9">
        <v>1.31</v>
      </c>
      <c r="BZ101" s="11"/>
      <c r="CA101" s="11"/>
      <c r="CB101" s="11"/>
      <c r="CC101" s="9">
        <v>3.5</v>
      </c>
      <c r="CD101" s="11"/>
      <c r="CE101" s="11"/>
      <c r="CF101" s="11"/>
      <c r="CG101" s="11"/>
      <c r="CH101" s="11"/>
      <c r="CI101" s="11"/>
      <c r="CJ101" s="8">
        <v>-11.2</v>
      </c>
      <c r="CK101" s="11"/>
      <c r="CL101" s="11"/>
      <c r="CM101" s="11"/>
      <c r="CN101" s="11"/>
      <c r="CO101" s="11"/>
      <c r="CP101" s="10">
        <v>0.182</v>
      </c>
      <c r="CQ101" s="9">
        <v>2.93</v>
      </c>
      <c r="CR101" s="11"/>
      <c r="CS101" s="11"/>
      <c r="CT101" s="11"/>
      <c r="CU101" s="8">
        <v>46.2</v>
      </c>
      <c r="CV101" s="11"/>
      <c r="CW101" s="11"/>
      <c r="CX101" s="14">
        <v>0</v>
      </c>
      <c r="CY101" s="11"/>
      <c r="CZ101" s="11"/>
      <c r="DA101" s="9">
        <v>1.1599999999999999</v>
      </c>
      <c r="DB101" s="9">
        <v>-1.24</v>
      </c>
      <c r="DC101" s="9">
        <v>-5.36</v>
      </c>
      <c r="DD101" s="11"/>
      <c r="DE101" s="8">
        <v>30</v>
      </c>
      <c r="DF101" s="8">
        <v>27.9</v>
      </c>
      <c r="DG101" s="9">
        <v>39.68</v>
      </c>
      <c r="DH101" s="11"/>
      <c r="DI101" s="3" t="s">
        <v>212</v>
      </c>
      <c r="DJ101" s="8">
        <v>15.6</v>
      </c>
      <c r="DK101" s="8">
        <v>-22.2</v>
      </c>
      <c r="DL101" s="8">
        <v>-18</v>
      </c>
      <c r="DM101" s="11"/>
      <c r="DN101" s="11"/>
      <c r="DO101" s="9">
        <v>16.670000000000002</v>
      </c>
      <c r="DP101" s="4" t="s">
        <v>777</v>
      </c>
      <c r="DQ101" s="11"/>
      <c r="DR101" s="3" t="s">
        <v>258</v>
      </c>
      <c r="DS101" s="11"/>
      <c r="DT101" s="9">
        <v>48.87</v>
      </c>
      <c r="DU101" s="9">
        <v>9.16</v>
      </c>
      <c r="DV101" s="9">
        <v>4.13</v>
      </c>
      <c r="DW101" s="14">
        <v>0</v>
      </c>
      <c r="DX101" s="11"/>
      <c r="DY101" s="9">
        <v>9.9700000000000006</v>
      </c>
      <c r="DZ101" s="11"/>
      <c r="EA101" s="11"/>
      <c r="EB101" s="10">
        <v>0.77500000000000002</v>
      </c>
      <c r="EC101" s="9">
        <v>9.2899999999999991</v>
      </c>
      <c r="ED101" s="8">
        <v>51.5</v>
      </c>
      <c r="EE101" s="11"/>
      <c r="EF101" s="11"/>
      <c r="EG101" s="11"/>
      <c r="EH101" s="10">
        <v>0.45400000000000001</v>
      </c>
      <c r="EI101" s="8">
        <v>29</v>
      </c>
      <c r="EJ101" s="8">
        <v>49.7</v>
      </c>
      <c r="EK101" s="8">
        <v>16.899999999999999</v>
      </c>
      <c r="EL101" s="9">
        <v>2.35</v>
      </c>
      <c r="EM101" s="9">
        <v>4.87</v>
      </c>
      <c r="EN101" s="8">
        <v>10</v>
      </c>
      <c r="EO101" s="10">
        <v>0.27700000000000002</v>
      </c>
      <c r="EP101" s="9">
        <v>1.31</v>
      </c>
      <c r="EQ101" s="9">
        <v>8.16</v>
      </c>
      <c r="ER101" s="11">
        <v>3</v>
      </c>
      <c r="ES101" s="11"/>
      <c r="ET101" s="12"/>
      <c r="EU101" s="11"/>
      <c r="EV101" s="11"/>
      <c r="EW101" s="11"/>
      <c r="EX101" s="11"/>
      <c r="EY101" s="11"/>
      <c r="EZ101" s="11"/>
      <c r="FA101" s="11"/>
      <c r="FB101" s="11"/>
      <c r="FC101" s="11"/>
      <c r="FD101" s="9">
        <v>-8.64</v>
      </c>
      <c r="FE101" s="11"/>
      <c r="FF101" s="11"/>
      <c r="FG101" s="11"/>
      <c r="FH101" s="11"/>
      <c r="FI101" s="11"/>
      <c r="FJ101" s="11"/>
      <c r="FK101" s="11"/>
      <c r="FL101" s="11"/>
      <c r="FM101" s="11"/>
      <c r="FN101" s="9">
        <v>-6.82</v>
      </c>
      <c r="FO101" s="3"/>
      <c r="FP101" s="3"/>
      <c r="FQ101" s="8">
        <v>15.7</v>
      </c>
      <c r="FR101" s="12" t="s">
        <v>778</v>
      </c>
    </row>
    <row r="102" spans="1:174" x14ac:dyDescent="0.15">
      <c r="A102" s="4" t="s">
        <v>779</v>
      </c>
      <c r="B102" s="4" t="s">
        <v>780</v>
      </c>
      <c r="C102" s="3" t="s">
        <v>206</v>
      </c>
      <c r="D102" s="3" t="s">
        <v>207</v>
      </c>
      <c r="E102" s="3" t="s">
        <v>208</v>
      </c>
      <c r="F102" s="8">
        <v>600.29999999999995</v>
      </c>
      <c r="G102" s="9">
        <v>61.66</v>
      </c>
      <c r="H102" s="10">
        <v>3.1E-2</v>
      </c>
      <c r="I102" s="10">
        <v>7.0000000000000001E-3</v>
      </c>
      <c r="J102" s="10">
        <v>8.2000000000000003E-2</v>
      </c>
      <c r="K102" s="10">
        <v>0.78900000000000003</v>
      </c>
      <c r="L102" s="10">
        <v>0.68899999999999995</v>
      </c>
      <c r="M102" s="9">
        <v>2.39</v>
      </c>
      <c r="N102" s="8">
        <v>72.3</v>
      </c>
      <c r="O102" s="9">
        <v>1.1000000000000001</v>
      </c>
      <c r="P102" s="11"/>
      <c r="Q102" s="8">
        <v>-14.8</v>
      </c>
      <c r="R102" s="11"/>
      <c r="S102" s="9">
        <v>-1.01</v>
      </c>
      <c r="T102" s="11"/>
      <c r="U102" s="11"/>
      <c r="V102" s="11"/>
      <c r="W102" s="8">
        <v>44.8</v>
      </c>
      <c r="X102" s="11"/>
      <c r="Y102" s="11"/>
      <c r="Z102" s="11"/>
      <c r="AA102" s="8">
        <v>-28.8</v>
      </c>
      <c r="AB102" s="11"/>
      <c r="AC102" s="11"/>
      <c r="AD102" s="11"/>
      <c r="AE102" s="8">
        <v>-11.5</v>
      </c>
      <c r="AF102" s="11"/>
      <c r="AG102" s="11"/>
      <c r="AH102" s="9">
        <v>4.1100000000000003</v>
      </c>
      <c r="AI102" s="9">
        <v>1.82</v>
      </c>
      <c r="AJ102" s="10">
        <v>0.86099999999999999</v>
      </c>
      <c r="AK102" s="3" t="s">
        <v>209</v>
      </c>
      <c r="AL102" s="12" t="s">
        <v>781</v>
      </c>
      <c r="AM102" s="3" t="s">
        <v>211</v>
      </c>
      <c r="AN102" s="13">
        <v>1986</v>
      </c>
      <c r="AO102" s="8">
        <v>557.5</v>
      </c>
      <c r="AP102" s="8">
        <v>13.6</v>
      </c>
      <c r="AQ102" s="8">
        <v>-45.6</v>
      </c>
      <c r="AR102" s="8">
        <v>-45.8</v>
      </c>
      <c r="AS102" s="8">
        <v>-45.2</v>
      </c>
      <c r="AT102" s="8">
        <v>54.5</v>
      </c>
      <c r="AU102" s="10">
        <v>0.20699999999999999</v>
      </c>
      <c r="AV102" s="8">
        <v>136.9</v>
      </c>
      <c r="AW102" s="8">
        <v>30</v>
      </c>
      <c r="AX102" s="8">
        <v>75.599999999999994</v>
      </c>
      <c r="AY102" s="10">
        <v>0.106</v>
      </c>
      <c r="AZ102" s="11"/>
      <c r="BA102" s="9">
        <v>7.46</v>
      </c>
      <c r="BB102" s="11"/>
      <c r="BC102" s="8">
        <v>51.8</v>
      </c>
      <c r="BD102" s="8">
        <v>49.5</v>
      </c>
      <c r="BE102" s="8">
        <v>44.2</v>
      </c>
      <c r="BF102" s="8">
        <v>44.7</v>
      </c>
      <c r="BG102" s="8">
        <v>41.9</v>
      </c>
      <c r="BH102" s="8">
        <v>37.6</v>
      </c>
      <c r="BI102" s="11"/>
      <c r="BJ102" s="8">
        <v>-45.8</v>
      </c>
      <c r="BK102" s="9">
        <v>-5</v>
      </c>
      <c r="BL102" s="10">
        <v>9.2999999999999999E-2</v>
      </c>
      <c r="BM102" s="11"/>
      <c r="BN102" s="8">
        <v>-45.2</v>
      </c>
      <c r="BO102" s="11"/>
      <c r="BP102" s="11"/>
      <c r="BQ102" s="10">
        <v>-0.67700000000000005</v>
      </c>
      <c r="BR102" s="10">
        <v>-0.67700000000000005</v>
      </c>
      <c r="BS102" s="10">
        <v>-0.42299999999999999</v>
      </c>
      <c r="BT102" s="10">
        <v>-0.67700000000000005</v>
      </c>
      <c r="BU102" s="10">
        <v>-0.67700000000000005</v>
      </c>
      <c r="BV102" s="11"/>
      <c r="BW102" s="9">
        <v>9.49</v>
      </c>
      <c r="BX102" s="10">
        <v>0.68300000000000005</v>
      </c>
      <c r="BY102" s="10">
        <v>0.22600000000000001</v>
      </c>
      <c r="BZ102" s="8">
        <v>14.2</v>
      </c>
      <c r="CA102" s="8">
        <v>14</v>
      </c>
      <c r="CB102" s="11"/>
      <c r="CC102" s="9">
        <v>2.85</v>
      </c>
      <c r="CD102" s="11"/>
      <c r="CE102" s="11"/>
      <c r="CF102" s="11"/>
      <c r="CG102" s="11"/>
      <c r="CH102" s="11"/>
      <c r="CI102" s="11"/>
      <c r="CJ102" s="8">
        <v>-21.5</v>
      </c>
      <c r="CK102" s="10">
        <v>0.186</v>
      </c>
      <c r="CL102" s="10">
        <v>0.36599999999999999</v>
      </c>
      <c r="CM102" s="10">
        <v>0.35599999999999998</v>
      </c>
      <c r="CN102" s="10">
        <v>0.38400000000000001</v>
      </c>
      <c r="CO102" s="10">
        <v>0.38300000000000001</v>
      </c>
      <c r="CP102" s="10">
        <v>0.73899999999999999</v>
      </c>
      <c r="CQ102" s="10">
        <v>7.3999999999999996E-2</v>
      </c>
      <c r="CR102" s="11"/>
      <c r="CS102" s="11"/>
      <c r="CT102" s="11"/>
      <c r="CU102" s="8">
        <v>111.9</v>
      </c>
      <c r="CV102" s="11"/>
      <c r="CW102" s="11"/>
      <c r="CX102" s="8">
        <v>-39.9</v>
      </c>
      <c r="CY102" s="11"/>
      <c r="CZ102" s="11"/>
      <c r="DA102" s="9">
        <v>6.82</v>
      </c>
      <c r="DB102" s="10">
        <v>-0.68300000000000005</v>
      </c>
      <c r="DC102" s="9">
        <v>-7.38</v>
      </c>
      <c r="DD102" s="8">
        <v>17.5</v>
      </c>
      <c r="DE102" s="8">
        <v>50</v>
      </c>
      <c r="DF102" s="8">
        <v>75.599999999999994</v>
      </c>
      <c r="DG102" s="9">
        <v>8.3000000000000007</v>
      </c>
      <c r="DH102" s="10">
        <v>0.63300000000000001</v>
      </c>
      <c r="DI102" s="3" t="s">
        <v>212</v>
      </c>
      <c r="DJ102" s="8">
        <v>13.6</v>
      </c>
      <c r="DK102" s="8">
        <v>-45.6</v>
      </c>
      <c r="DL102" s="8">
        <v>-45.2</v>
      </c>
      <c r="DM102" s="8">
        <v>16.8</v>
      </c>
      <c r="DN102" s="8">
        <v>-67.5</v>
      </c>
      <c r="DO102" s="9">
        <v>12.5</v>
      </c>
      <c r="DP102" s="4" t="s">
        <v>782</v>
      </c>
      <c r="DQ102" s="8">
        <v>73.099999999999994</v>
      </c>
      <c r="DR102" s="3" t="s">
        <v>398</v>
      </c>
      <c r="DS102" s="11"/>
      <c r="DT102" s="9">
        <v>14.62</v>
      </c>
      <c r="DU102" s="9">
        <v>7.29</v>
      </c>
      <c r="DV102" s="8">
        <v>-38.299999999999997</v>
      </c>
      <c r="DW102" s="8">
        <v>30</v>
      </c>
      <c r="DX102" s="11"/>
      <c r="DY102" s="8">
        <v>21.2</v>
      </c>
      <c r="DZ102" s="11"/>
      <c r="EA102" s="11"/>
      <c r="EB102" s="9">
        <v>-1.1299999999999999</v>
      </c>
      <c r="EC102" s="9">
        <v>7.4</v>
      </c>
      <c r="ED102" s="8">
        <v>69.5</v>
      </c>
      <c r="EE102" s="11"/>
      <c r="EF102" s="8">
        <v>100</v>
      </c>
      <c r="EG102" s="11"/>
      <c r="EH102" s="9">
        <v>1.42</v>
      </c>
      <c r="EI102" s="8">
        <v>50</v>
      </c>
      <c r="EJ102" s="8">
        <v>89.3</v>
      </c>
      <c r="EK102" s="8">
        <v>42.1</v>
      </c>
      <c r="EL102" s="9">
        <v>4.17</v>
      </c>
      <c r="EM102" s="9">
        <v>9.61</v>
      </c>
      <c r="EN102" s="9">
        <v>1.47</v>
      </c>
      <c r="EO102" s="10">
        <v>0.63300000000000001</v>
      </c>
      <c r="EP102" s="9">
        <v>9.61</v>
      </c>
      <c r="EQ102" s="9">
        <v>6.21</v>
      </c>
      <c r="ER102" s="11">
        <v>3</v>
      </c>
      <c r="ES102" s="11"/>
      <c r="ET102" s="12"/>
      <c r="EU102" s="8">
        <v>-21.7</v>
      </c>
      <c r="EV102" s="8">
        <v>-27.2</v>
      </c>
      <c r="EW102" s="8">
        <v>-47</v>
      </c>
      <c r="EX102" s="8">
        <v>-32.299999999999997</v>
      </c>
      <c r="EY102" s="8">
        <v>-27.2</v>
      </c>
      <c r="EZ102" s="8">
        <v>-13.7</v>
      </c>
      <c r="FA102" s="8">
        <v>-33.299999999999997</v>
      </c>
      <c r="FB102" s="8">
        <v>-49.6</v>
      </c>
      <c r="FC102" s="8">
        <v>-32.1</v>
      </c>
      <c r="FD102" s="8">
        <v>-30.7</v>
      </c>
      <c r="FE102" s="8">
        <v>-21.1</v>
      </c>
      <c r="FF102" s="8">
        <v>-26.1</v>
      </c>
      <c r="FG102" s="8">
        <v>-43.6</v>
      </c>
      <c r="FH102" s="8">
        <v>-29.1</v>
      </c>
      <c r="FI102" s="8">
        <v>-24.7</v>
      </c>
      <c r="FJ102" s="8">
        <v>-13.5</v>
      </c>
      <c r="FK102" s="8">
        <v>-33.9</v>
      </c>
      <c r="FL102" s="8">
        <v>-56.9</v>
      </c>
      <c r="FM102" s="8">
        <v>-39.1</v>
      </c>
      <c r="FN102" s="8">
        <v>-30.1</v>
      </c>
      <c r="FO102" s="3"/>
      <c r="FP102" s="3"/>
      <c r="FQ102" s="8">
        <v>13.6</v>
      </c>
      <c r="FR102" s="12" t="s">
        <v>783</v>
      </c>
    </row>
    <row r="103" spans="1:174" x14ac:dyDescent="0.15">
      <c r="A103" s="4" t="s">
        <v>784</v>
      </c>
      <c r="B103" s="4" t="s">
        <v>785</v>
      </c>
      <c r="C103" s="3" t="s">
        <v>206</v>
      </c>
      <c r="D103" s="3" t="s">
        <v>207</v>
      </c>
      <c r="E103" s="3" t="s">
        <v>208</v>
      </c>
      <c r="F103" s="8">
        <v>592.4</v>
      </c>
      <c r="G103" s="9">
        <v>48.14</v>
      </c>
      <c r="H103" s="11"/>
      <c r="I103" s="11"/>
      <c r="J103" s="11"/>
      <c r="K103" s="11"/>
      <c r="L103" s="11"/>
      <c r="M103" s="11"/>
      <c r="N103" s="8">
        <v>26.4</v>
      </c>
      <c r="O103" s="10">
        <v>0.58199999999999996</v>
      </c>
      <c r="P103" s="11"/>
      <c r="Q103" s="11"/>
      <c r="R103" s="11"/>
      <c r="S103" s="9">
        <v>-1.26</v>
      </c>
      <c r="T103" s="11"/>
      <c r="U103" s="11"/>
      <c r="V103" s="11"/>
      <c r="W103" s="11"/>
      <c r="X103" s="11"/>
      <c r="Y103" s="11"/>
      <c r="Z103" s="11"/>
      <c r="AA103" s="11"/>
      <c r="AB103" s="11"/>
      <c r="AC103" s="11"/>
      <c r="AD103" s="11"/>
      <c r="AE103" s="11"/>
      <c r="AF103" s="11"/>
      <c r="AG103" s="11"/>
      <c r="AH103" s="11"/>
      <c r="AI103" s="9">
        <v>5.75</v>
      </c>
      <c r="AJ103" s="10">
        <v>0.26800000000000002</v>
      </c>
      <c r="AK103" s="3" t="s">
        <v>209</v>
      </c>
      <c r="AL103" s="12" t="s">
        <v>786</v>
      </c>
      <c r="AM103" s="3" t="s">
        <v>211</v>
      </c>
      <c r="AN103" s="13">
        <v>2004</v>
      </c>
      <c r="AO103" s="8">
        <v>400.8</v>
      </c>
      <c r="AP103" s="9">
        <v>1.78</v>
      </c>
      <c r="AQ103" s="8">
        <v>-14</v>
      </c>
      <c r="AR103" s="8">
        <v>-14.6</v>
      </c>
      <c r="AS103" s="8">
        <v>-84</v>
      </c>
      <c r="AT103" s="8">
        <v>191.6</v>
      </c>
      <c r="AU103" s="9">
        <v>2.4300000000000002</v>
      </c>
      <c r="AV103" s="8">
        <v>195.8</v>
      </c>
      <c r="AW103" s="14">
        <v>0</v>
      </c>
      <c r="AX103" s="8">
        <v>191.6</v>
      </c>
      <c r="AY103" s="10">
        <v>0.80400000000000005</v>
      </c>
      <c r="AZ103" s="11"/>
      <c r="BA103" s="9">
        <v>5.4</v>
      </c>
      <c r="BB103" s="11"/>
      <c r="BC103" s="8">
        <v>11</v>
      </c>
      <c r="BD103" s="9">
        <v>9.56</v>
      </c>
      <c r="BE103" s="9">
        <v>9.18</v>
      </c>
      <c r="BF103" s="9">
        <v>8.1199999999999992</v>
      </c>
      <c r="BG103" s="9">
        <v>7.05</v>
      </c>
      <c r="BH103" s="9">
        <v>5.8</v>
      </c>
      <c r="BI103" s="11"/>
      <c r="BJ103" s="8">
        <v>-14.6</v>
      </c>
      <c r="BK103" s="9">
        <v>-1.79</v>
      </c>
      <c r="BL103" s="10">
        <v>3.5000000000000003E-2</v>
      </c>
      <c r="BM103" s="11"/>
      <c r="BN103" s="8">
        <v>-84</v>
      </c>
      <c r="BO103" s="11"/>
      <c r="BP103" s="9">
        <v>1.43</v>
      </c>
      <c r="BQ103" s="8">
        <v>-34</v>
      </c>
      <c r="BR103" s="8">
        <v>-34</v>
      </c>
      <c r="BS103" s="8">
        <v>-10.199999999999999</v>
      </c>
      <c r="BT103" s="8">
        <v>-34</v>
      </c>
      <c r="BU103" s="8">
        <v>-34</v>
      </c>
      <c r="BV103" s="11"/>
      <c r="BW103" s="10">
        <v>0.29799999999999999</v>
      </c>
      <c r="BX103" s="11"/>
      <c r="BY103" s="11"/>
      <c r="BZ103" s="9">
        <v>3.84</v>
      </c>
      <c r="CA103" s="9">
        <v>1.41</v>
      </c>
      <c r="CB103" s="11"/>
      <c r="CC103" s="9">
        <v>1.21</v>
      </c>
      <c r="CD103" s="11"/>
      <c r="CE103" s="10">
        <v>0.43</v>
      </c>
      <c r="CF103" s="11"/>
      <c r="CG103" s="11"/>
      <c r="CH103" s="11"/>
      <c r="CI103" s="11"/>
      <c r="CJ103" s="9">
        <v>-8.25</v>
      </c>
      <c r="CK103" s="10">
        <v>9.2999999999999999E-2</v>
      </c>
      <c r="CL103" s="9">
        <v>1.1100000000000001</v>
      </c>
      <c r="CM103" s="9">
        <v>1.0900000000000001</v>
      </c>
      <c r="CN103" s="9">
        <v>1.07</v>
      </c>
      <c r="CO103" s="9">
        <v>1.05</v>
      </c>
      <c r="CP103" s="9">
        <v>1.03</v>
      </c>
      <c r="CQ103" s="9">
        <v>-1.21</v>
      </c>
      <c r="CR103" s="10">
        <v>-0.155</v>
      </c>
      <c r="CS103" s="11"/>
      <c r="CT103" s="9">
        <v>-5.0599999999999996</v>
      </c>
      <c r="CU103" s="8">
        <v>160.9</v>
      </c>
      <c r="CV103" s="9">
        <v>-1.19</v>
      </c>
      <c r="CW103" s="10">
        <v>0.38600000000000001</v>
      </c>
      <c r="CX103" s="11"/>
      <c r="CY103" s="11"/>
      <c r="CZ103" s="11"/>
      <c r="DA103" s="10">
        <v>0.65900000000000003</v>
      </c>
      <c r="DB103" s="11"/>
      <c r="DC103" s="10">
        <v>0.44800000000000001</v>
      </c>
      <c r="DD103" s="11"/>
      <c r="DE103" s="8">
        <v>35</v>
      </c>
      <c r="DF103" s="8">
        <v>191.6</v>
      </c>
      <c r="DG103" s="9">
        <v>22.46</v>
      </c>
      <c r="DH103" s="10">
        <v>0.3</v>
      </c>
      <c r="DI103" s="3" t="s">
        <v>212</v>
      </c>
      <c r="DJ103" s="9">
        <v>1.78</v>
      </c>
      <c r="DK103" s="8">
        <v>-14</v>
      </c>
      <c r="DL103" s="8">
        <v>-84</v>
      </c>
      <c r="DM103" s="9">
        <v>2</v>
      </c>
      <c r="DN103" s="11"/>
      <c r="DO103" s="9">
        <v>18.18</v>
      </c>
      <c r="DP103" s="4" t="s">
        <v>787</v>
      </c>
      <c r="DQ103" s="8">
        <v>29.8</v>
      </c>
      <c r="DR103" s="3" t="s">
        <v>258</v>
      </c>
      <c r="DS103" s="11"/>
      <c r="DT103" s="9">
        <v>33.630000000000003</v>
      </c>
      <c r="DU103" s="8">
        <v>18.2</v>
      </c>
      <c r="DV103" s="9">
        <v>-9.23</v>
      </c>
      <c r="DW103" s="10">
        <v>0.8</v>
      </c>
      <c r="DX103" s="11"/>
      <c r="DY103" s="8">
        <v>11.2</v>
      </c>
      <c r="DZ103" s="11"/>
      <c r="EA103" s="8">
        <v>39.9</v>
      </c>
      <c r="EB103" s="8">
        <v>-28.2</v>
      </c>
      <c r="EC103" s="9">
        <v>6.78</v>
      </c>
      <c r="ED103" s="8">
        <v>71.2</v>
      </c>
      <c r="EE103" s="11"/>
      <c r="EF103" s="11"/>
      <c r="EG103" s="11"/>
      <c r="EH103" s="9">
        <v>2.04</v>
      </c>
      <c r="EI103" s="8">
        <v>35</v>
      </c>
      <c r="EJ103" s="8">
        <v>193.2</v>
      </c>
      <c r="EK103" s="8">
        <v>12.2</v>
      </c>
      <c r="EL103" s="10">
        <v>0.55000000000000004</v>
      </c>
      <c r="EM103" s="10">
        <v>0.76200000000000001</v>
      </c>
      <c r="EN103" s="10">
        <v>0.49199999999999999</v>
      </c>
      <c r="EO103" s="10">
        <v>0.3</v>
      </c>
      <c r="EP103" s="9">
        <v>2.73</v>
      </c>
      <c r="EQ103" s="9">
        <v>5.09</v>
      </c>
      <c r="ER103" s="11"/>
      <c r="ES103" s="9">
        <v>1.78</v>
      </c>
      <c r="ET103" s="12" t="s">
        <v>460</v>
      </c>
      <c r="EU103" s="11"/>
      <c r="EV103" s="11"/>
      <c r="EW103" s="11"/>
      <c r="EX103" s="11"/>
      <c r="EY103" s="11"/>
      <c r="EZ103" s="11"/>
      <c r="FA103" s="11"/>
      <c r="FB103" s="11"/>
      <c r="FC103" s="9">
        <v>-6.27</v>
      </c>
      <c r="FD103" s="9">
        <v>-7.92</v>
      </c>
      <c r="FE103" s="11"/>
      <c r="FF103" s="11"/>
      <c r="FG103" s="11"/>
      <c r="FH103" s="11"/>
      <c r="FI103" s="11"/>
      <c r="FJ103" s="11"/>
      <c r="FK103" s="11"/>
      <c r="FL103" s="11"/>
      <c r="FM103" s="9">
        <v>-6.26</v>
      </c>
      <c r="FN103" s="9">
        <v>-7.97</v>
      </c>
      <c r="FO103" s="3"/>
      <c r="FP103" s="3"/>
      <c r="FQ103" s="9">
        <v>1.78</v>
      </c>
      <c r="FR103" s="12" t="s">
        <v>788</v>
      </c>
    </row>
    <row r="104" spans="1:174" x14ac:dyDescent="0.15">
      <c r="A104" s="4" t="s">
        <v>789</v>
      </c>
      <c r="B104" s="4" t="s">
        <v>790</v>
      </c>
      <c r="C104" s="3" t="s">
        <v>206</v>
      </c>
      <c r="D104" s="3" t="s">
        <v>207</v>
      </c>
      <c r="E104" s="3" t="s">
        <v>208</v>
      </c>
      <c r="F104" s="8">
        <v>591.79999999999995</v>
      </c>
      <c r="G104" s="9">
        <v>45.09</v>
      </c>
      <c r="H104" s="10">
        <v>7.6999999999999999E-2</v>
      </c>
      <c r="I104" s="10">
        <v>0.05</v>
      </c>
      <c r="J104" s="11"/>
      <c r="K104" s="9">
        <v>1.48</v>
      </c>
      <c r="L104" s="9">
        <v>1.21</v>
      </c>
      <c r="M104" s="11"/>
      <c r="N104" s="8">
        <v>38.9</v>
      </c>
      <c r="O104" s="10">
        <v>0.129</v>
      </c>
      <c r="P104" s="11"/>
      <c r="Q104" s="11"/>
      <c r="R104" s="11"/>
      <c r="S104" s="10">
        <v>-0.71099999999999997</v>
      </c>
      <c r="T104" s="11"/>
      <c r="U104" s="11"/>
      <c r="V104" s="11"/>
      <c r="W104" s="11"/>
      <c r="X104" s="11"/>
      <c r="Y104" s="11"/>
      <c r="Z104" s="11"/>
      <c r="AA104" s="11"/>
      <c r="AB104" s="11"/>
      <c r="AC104" s="11"/>
      <c r="AD104" s="11"/>
      <c r="AE104" s="8">
        <v>11.6</v>
      </c>
      <c r="AF104" s="11"/>
      <c r="AG104" s="11"/>
      <c r="AH104" s="10">
        <v>0.72599999999999998</v>
      </c>
      <c r="AI104" s="9">
        <v>9.86</v>
      </c>
      <c r="AJ104" s="10">
        <v>0.43</v>
      </c>
      <c r="AK104" s="3" t="s">
        <v>209</v>
      </c>
      <c r="AL104" s="12" t="s">
        <v>791</v>
      </c>
      <c r="AM104" s="3" t="s">
        <v>211</v>
      </c>
      <c r="AN104" s="13">
        <v>1997</v>
      </c>
      <c r="AO104" s="8">
        <v>537.1</v>
      </c>
      <c r="AP104" s="9">
        <v>9.52</v>
      </c>
      <c r="AQ104" s="8">
        <v>-15.1</v>
      </c>
      <c r="AR104" s="8">
        <v>-15.9</v>
      </c>
      <c r="AS104" s="8">
        <v>-16.399999999999999</v>
      </c>
      <c r="AT104" s="8">
        <v>54.6</v>
      </c>
      <c r="AU104" s="10">
        <v>0.89900000000000002</v>
      </c>
      <c r="AV104" s="8">
        <v>67.8</v>
      </c>
      <c r="AW104" s="14">
        <v>0</v>
      </c>
      <c r="AX104" s="8">
        <v>59.3</v>
      </c>
      <c r="AY104" s="10">
        <v>0.78</v>
      </c>
      <c r="AZ104" s="11"/>
      <c r="BA104" s="9">
        <v>6.95</v>
      </c>
      <c r="BB104" s="11"/>
      <c r="BC104" s="8">
        <v>18.5</v>
      </c>
      <c r="BD104" s="8">
        <v>17.600000000000001</v>
      </c>
      <c r="BE104" s="8">
        <v>16.8</v>
      </c>
      <c r="BF104" s="8">
        <v>16.7</v>
      </c>
      <c r="BG104" s="8">
        <v>17</v>
      </c>
      <c r="BH104" s="8">
        <v>16.8</v>
      </c>
      <c r="BI104" s="11"/>
      <c r="BJ104" s="8">
        <v>-15.9</v>
      </c>
      <c r="BK104" s="10">
        <v>-8.9999999999999993E-3</v>
      </c>
      <c r="BL104" s="10">
        <v>3.3000000000000002E-2</v>
      </c>
      <c r="BM104" s="11"/>
      <c r="BN104" s="8">
        <v>-16.399999999999999</v>
      </c>
      <c r="BO104" s="11"/>
      <c r="BP104" s="11"/>
      <c r="BQ104" s="10">
        <v>-0.52300000000000002</v>
      </c>
      <c r="BR104" s="10">
        <v>-0.52300000000000002</v>
      </c>
      <c r="BS104" s="10">
        <v>-0.317</v>
      </c>
      <c r="BT104" s="10">
        <v>-0.52300000000000002</v>
      </c>
      <c r="BU104" s="10">
        <v>-0.52300000000000002</v>
      </c>
      <c r="BV104" s="11"/>
      <c r="BW104" s="9">
        <v>2.97</v>
      </c>
      <c r="BX104" s="11"/>
      <c r="BY104" s="11"/>
      <c r="BZ104" s="9">
        <v>7.45</v>
      </c>
      <c r="CA104" s="9">
        <v>6.55</v>
      </c>
      <c r="CB104" s="11"/>
      <c r="CC104" s="9">
        <v>1.69</v>
      </c>
      <c r="CD104" s="11"/>
      <c r="CE104" s="11"/>
      <c r="CF104" s="11"/>
      <c r="CG104" s="11"/>
      <c r="CH104" s="11"/>
      <c r="CI104" s="11"/>
      <c r="CJ104" s="9">
        <v>-6.41</v>
      </c>
      <c r="CK104" s="10">
        <v>0.29899999999999999</v>
      </c>
      <c r="CL104" s="10">
        <v>0.58099999999999996</v>
      </c>
      <c r="CM104" s="10">
        <v>0.56399999999999995</v>
      </c>
      <c r="CN104" s="10">
        <v>0.54700000000000004</v>
      </c>
      <c r="CO104" s="10">
        <v>0.59799999999999998</v>
      </c>
      <c r="CP104" s="10">
        <v>0.39800000000000002</v>
      </c>
      <c r="CQ104" s="9">
        <v>4.26</v>
      </c>
      <c r="CR104" s="11"/>
      <c r="CS104" s="11"/>
      <c r="CT104" s="11"/>
      <c r="CU104" s="10">
        <v>0.316</v>
      </c>
      <c r="CV104" s="10">
        <v>-8.0000000000000002E-3</v>
      </c>
      <c r="CW104" s="11"/>
      <c r="CX104" s="9">
        <v>-1.51</v>
      </c>
      <c r="CY104" s="11"/>
      <c r="CZ104" s="11"/>
      <c r="DA104" s="10">
        <v>-0.94299999999999995</v>
      </c>
      <c r="DB104" s="11"/>
      <c r="DC104" s="9">
        <v>-2.91</v>
      </c>
      <c r="DD104" s="11"/>
      <c r="DE104" s="8">
        <v>38</v>
      </c>
      <c r="DF104" s="8">
        <v>59.3</v>
      </c>
      <c r="DG104" s="9">
        <v>15.2</v>
      </c>
      <c r="DH104" s="10">
        <v>0.59699999999999998</v>
      </c>
      <c r="DI104" s="3" t="s">
        <v>212</v>
      </c>
      <c r="DJ104" s="9">
        <v>9.52</v>
      </c>
      <c r="DK104" s="8">
        <v>-15.1</v>
      </c>
      <c r="DL104" s="8">
        <v>-16.399999999999999</v>
      </c>
      <c r="DM104" s="9">
        <v>7.44</v>
      </c>
      <c r="DN104" s="8">
        <v>-23.5</v>
      </c>
      <c r="DO104" s="9">
        <v>11.11</v>
      </c>
      <c r="DP104" s="4" t="s">
        <v>792</v>
      </c>
      <c r="DQ104" s="8">
        <v>-13.9</v>
      </c>
      <c r="DR104" s="3" t="s">
        <v>279</v>
      </c>
      <c r="DS104" s="11"/>
      <c r="DT104" s="9">
        <v>19.5</v>
      </c>
      <c r="DU104" s="9">
        <v>7.82</v>
      </c>
      <c r="DV104" s="9">
        <v>-9</v>
      </c>
      <c r="DW104" s="10">
        <v>0.01</v>
      </c>
      <c r="DX104" s="11"/>
      <c r="DY104" s="8">
        <v>78</v>
      </c>
      <c r="DZ104" s="11"/>
      <c r="EA104" s="11"/>
      <c r="EB104" s="8">
        <v>73.5</v>
      </c>
      <c r="EC104" s="9">
        <v>2.99</v>
      </c>
      <c r="ED104" s="8">
        <v>79.400000000000006</v>
      </c>
      <c r="EE104" s="11"/>
      <c r="EF104" s="11"/>
      <c r="EG104" s="11"/>
      <c r="EH104" s="10">
        <v>0.83199999999999996</v>
      </c>
      <c r="EI104" s="8">
        <v>38</v>
      </c>
      <c r="EJ104" s="8">
        <v>57.7</v>
      </c>
      <c r="EK104" s="8">
        <v>78.099999999999994</v>
      </c>
      <c r="EL104" s="9">
        <v>2.63</v>
      </c>
      <c r="EM104" s="9">
        <v>1.39</v>
      </c>
      <c r="EN104" s="9">
        <v>3.44</v>
      </c>
      <c r="EO104" s="10">
        <v>0.59699999999999998</v>
      </c>
      <c r="EP104" s="9">
        <v>2.83</v>
      </c>
      <c r="EQ104" s="9">
        <v>5.12</v>
      </c>
      <c r="ER104" s="11">
        <v>1</v>
      </c>
      <c r="ES104" s="9">
        <v>9.5</v>
      </c>
      <c r="ET104" s="12" t="s">
        <v>793</v>
      </c>
      <c r="EU104" s="11"/>
      <c r="EV104" s="11"/>
      <c r="EW104" s="11"/>
      <c r="EX104" s="11"/>
      <c r="EY104" s="11"/>
      <c r="EZ104" s="11"/>
      <c r="FA104" s="11"/>
      <c r="FB104" s="9">
        <v>-8.2200000000000006</v>
      </c>
      <c r="FC104" s="9">
        <v>-5.84</v>
      </c>
      <c r="FD104" s="9">
        <v>-7.92</v>
      </c>
      <c r="FE104" s="11"/>
      <c r="FF104" s="11"/>
      <c r="FG104" s="11"/>
      <c r="FH104" s="11"/>
      <c r="FI104" s="11"/>
      <c r="FJ104" s="11"/>
      <c r="FK104" s="11"/>
      <c r="FL104" s="8">
        <v>-11.2</v>
      </c>
      <c r="FM104" s="9">
        <v>-8.59</v>
      </c>
      <c r="FN104" s="8">
        <v>-60.3</v>
      </c>
      <c r="FO104" s="3"/>
      <c r="FP104" s="3"/>
      <c r="FQ104" s="9">
        <v>9.52</v>
      </c>
      <c r="FR104" s="12" t="s">
        <v>794</v>
      </c>
    </row>
    <row r="105" spans="1:174" x14ac:dyDescent="0.15">
      <c r="A105" s="4" t="s">
        <v>795</v>
      </c>
      <c r="B105" s="4" t="s">
        <v>796</v>
      </c>
      <c r="C105" s="3" t="s">
        <v>206</v>
      </c>
      <c r="D105" s="3" t="s">
        <v>207</v>
      </c>
      <c r="E105" s="3" t="s">
        <v>208</v>
      </c>
      <c r="F105" s="8">
        <v>585.6</v>
      </c>
      <c r="G105" s="9">
        <v>59.79</v>
      </c>
      <c r="H105" s="10">
        <v>7.0000000000000001E-3</v>
      </c>
      <c r="I105" s="10">
        <v>1E-3</v>
      </c>
      <c r="J105" s="14">
        <v>0</v>
      </c>
      <c r="K105" s="10">
        <v>0.318</v>
      </c>
      <c r="L105" s="10">
        <v>-0.193</v>
      </c>
      <c r="M105" s="10">
        <v>5.3999999999999999E-2</v>
      </c>
      <c r="N105" s="8">
        <v>18.7</v>
      </c>
      <c r="O105" s="10">
        <v>0.28999999999999998</v>
      </c>
      <c r="P105" s="8">
        <v>46.9</v>
      </c>
      <c r="Q105" s="8">
        <v>20.9</v>
      </c>
      <c r="R105" s="11"/>
      <c r="S105" s="9">
        <v>4.2699999999999996</v>
      </c>
      <c r="T105" s="11"/>
      <c r="U105" s="11"/>
      <c r="V105" s="11"/>
      <c r="W105" s="11"/>
      <c r="X105" s="11"/>
      <c r="Y105" s="11"/>
      <c r="Z105" s="11"/>
      <c r="AA105" s="11"/>
      <c r="AB105" s="11"/>
      <c r="AC105" s="11"/>
      <c r="AD105" s="11"/>
      <c r="AE105" s="11"/>
      <c r="AF105" s="11"/>
      <c r="AG105" s="11"/>
      <c r="AH105" s="9">
        <v>14.3</v>
      </c>
      <c r="AI105" s="9">
        <v>9.7899999999999991</v>
      </c>
      <c r="AJ105" s="9">
        <v>2.5499999999999998</v>
      </c>
      <c r="AK105" s="3" t="s">
        <v>209</v>
      </c>
      <c r="AL105" s="12" t="s">
        <v>797</v>
      </c>
      <c r="AM105" s="3" t="s">
        <v>211</v>
      </c>
      <c r="AN105" s="13">
        <v>1995</v>
      </c>
      <c r="AO105" s="8">
        <v>483.2</v>
      </c>
      <c r="AP105" s="8">
        <v>124.3</v>
      </c>
      <c r="AQ105" s="8">
        <v>95.1</v>
      </c>
      <c r="AR105" s="8">
        <v>94.7</v>
      </c>
      <c r="AS105" s="8">
        <v>81.8</v>
      </c>
      <c r="AT105" s="8">
        <v>34.1</v>
      </c>
      <c r="AU105" s="9">
        <v>1.92</v>
      </c>
      <c r="AV105" s="8">
        <v>215.4</v>
      </c>
      <c r="AW105" s="10">
        <v>0.183</v>
      </c>
      <c r="AX105" s="8">
        <v>195.1</v>
      </c>
      <c r="AY105" s="9">
        <v>1.26</v>
      </c>
      <c r="AZ105" s="11"/>
      <c r="BA105" s="8">
        <v>10.7</v>
      </c>
      <c r="BB105" s="11"/>
      <c r="BC105" s="8">
        <v>19</v>
      </c>
      <c r="BD105" s="8">
        <v>18.7</v>
      </c>
      <c r="BE105" s="8">
        <v>17.8</v>
      </c>
      <c r="BF105" s="8">
        <v>17.3</v>
      </c>
      <c r="BG105" s="8">
        <v>16.3</v>
      </c>
      <c r="BH105" s="8">
        <v>16.8</v>
      </c>
      <c r="BI105" s="11"/>
      <c r="BJ105" s="8">
        <v>94.7</v>
      </c>
      <c r="BK105" s="10">
        <v>-1.4999999999999999E-2</v>
      </c>
      <c r="BL105" s="10">
        <v>0.48499999999999999</v>
      </c>
      <c r="BM105" s="11"/>
      <c r="BN105" s="8">
        <v>95.1</v>
      </c>
      <c r="BO105" s="8">
        <v>13.3</v>
      </c>
      <c r="BP105" s="11"/>
      <c r="BQ105" s="9">
        <v>4.42</v>
      </c>
      <c r="BR105" s="9">
        <v>4.42</v>
      </c>
      <c r="BS105" s="9">
        <v>3.21</v>
      </c>
      <c r="BT105" s="9">
        <v>4.2</v>
      </c>
      <c r="BU105" s="9">
        <v>4.2</v>
      </c>
      <c r="BV105" s="8">
        <v>14</v>
      </c>
      <c r="BW105" s="8">
        <v>78.5</v>
      </c>
      <c r="BX105" s="11"/>
      <c r="BY105" s="9">
        <v>1.35</v>
      </c>
      <c r="BZ105" s="11"/>
      <c r="CA105" s="11"/>
      <c r="CB105" s="11"/>
      <c r="CC105" s="10">
        <v>0.56699999999999995</v>
      </c>
      <c r="CD105" s="11"/>
      <c r="CE105" s="11"/>
      <c r="CF105" s="10">
        <v>0.183</v>
      </c>
      <c r="CG105" s="11"/>
      <c r="CH105" s="9">
        <v>1.43</v>
      </c>
      <c r="CI105" s="11"/>
      <c r="CJ105" s="8">
        <v>2344.4</v>
      </c>
      <c r="CK105" s="11"/>
      <c r="CL105" s="11"/>
      <c r="CM105" s="9">
        <v>1.03</v>
      </c>
      <c r="CN105" s="10">
        <v>0.999</v>
      </c>
      <c r="CO105" s="10">
        <v>0.97199999999999998</v>
      </c>
      <c r="CP105" s="10">
        <v>0.94599999999999995</v>
      </c>
      <c r="CQ105" s="8">
        <v>61.3</v>
      </c>
      <c r="CR105" s="11"/>
      <c r="CS105" s="11"/>
      <c r="CT105" s="11"/>
      <c r="CU105" s="9">
        <v>1.06</v>
      </c>
      <c r="CV105" s="11"/>
      <c r="CW105" s="11"/>
      <c r="CX105" s="9">
        <v>7.43</v>
      </c>
      <c r="CY105" s="11"/>
      <c r="CZ105" s="11"/>
      <c r="DA105" s="10">
        <v>-0.249</v>
      </c>
      <c r="DB105" s="11"/>
      <c r="DC105" s="8">
        <v>-77.3</v>
      </c>
      <c r="DD105" s="9">
        <v>4.16</v>
      </c>
      <c r="DE105" s="11"/>
      <c r="DF105" s="8">
        <v>193.7</v>
      </c>
      <c r="DG105" s="9">
        <v>31.35</v>
      </c>
      <c r="DH105" s="11"/>
      <c r="DI105" s="3" t="s">
        <v>212</v>
      </c>
      <c r="DJ105" s="8">
        <v>47.7</v>
      </c>
      <c r="DK105" s="8">
        <v>19.3</v>
      </c>
      <c r="DL105" s="8">
        <v>34.4</v>
      </c>
      <c r="DM105" s="8">
        <v>155.5</v>
      </c>
      <c r="DN105" s="8">
        <v>145.1</v>
      </c>
      <c r="DO105" s="9">
        <v>12.5</v>
      </c>
      <c r="DP105" s="4" t="s">
        <v>798</v>
      </c>
      <c r="DQ105" s="8">
        <v>79.900000000000006</v>
      </c>
      <c r="DR105" s="3" t="s">
        <v>313</v>
      </c>
      <c r="DS105" s="8">
        <v>128.30000000000001</v>
      </c>
      <c r="DT105" s="9">
        <v>52.58</v>
      </c>
      <c r="DU105" s="8">
        <v>30.9</v>
      </c>
      <c r="DV105" s="8">
        <v>124.3</v>
      </c>
      <c r="DW105" s="14">
        <v>0</v>
      </c>
      <c r="DX105" s="11"/>
      <c r="DY105" s="9">
        <v>4.43</v>
      </c>
      <c r="DZ105" s="11"/>
      <c r="EA105" s="9">
        <v>1.64</v>
      </c>
      <c r="EB105" s="8">
        <v>105.6</v>
      </c>
      <c r="EC105" s="8">
        <v>10.7</v>
      </c>
      <c r="ED105" s="8">
        <v>48.5</v>
      </c>
      <c r="EE105" s="11"/>
      <c r="EF105" s="11"/>
      <c r="EG105" s="11"/>
      <c r="EH105" s="9">
        <v>4.87</v>
      </c>
      <c r="EI105" s="8">
        <v>52</v>
      </c>
      <c r="EJ105" s="8">
        <v>185.1</v>
      </c>
      <c r="EK105" s="8">
        <v>94.4</v>
      </c>
      <c r="EL105" s="10">
        <v>0.84</v>
      </c>
      <c r="EM105" s="9">
        <v>1.72</v>
      </c>
      <c r="EN105" s="10">
        <v>5.0000000000000001E-3</v>
      </c>
      <c r="EO105" s="10">
        <v>0.94799999999999995</v>
      </c>
      <c r="EP105" s="9">
        <v>1.39</v>
      </c>
      <c r="EQ105" s="9">
        <v>15.39</v>
      </c>
      <c r="ER105" s="11">
        <v>3</v>
      </c>
      <c r="ES105" s="8">
        <v>124.3</v>
      </c>
      <c r="ET105" s="12" t="s">
        <v>799</v>
      </c>
      <c r="EU105" s="11"/>
      <c r="EV105" s="11"/>
      <c r="EW105" s="11"/>
      <c r="EX105" s="11"/>
      <c r="EY105" s="11"/>
      <c r="EZ105" s="11"/>
      <c r="FA105" s="11"/>
      <c r="FB105" s="11"/>
      <c r="FC105" s="8">
        <v>46.4</v>
      </c>
      <c r="FD105" s="8">
        <v>-18.3</v>
      </c>
      <c r="FE105" s="11"/>
      <c r="FF105" s="11"/>
      <c r="FG105" s="11"/>
      <c r="FH105" s="11"/>
      <c r="FI105" s="11"/>
      <c r="FJ105" s="11"/>
      <c r="FK105" s="11"/>
      <c r="FL105" s="11"/>
      <c r="FM105" s="8">
        <v>46.5</v>
      </c>
      <c r="FN105" s="8">
        <v>-17.7</v>
      </c>
      <c r="FO105" s="3"/>
      <c r="FP105" s="3"/>
      <c r="FQ105" s="8">
        <v>124.3</v>
      </c>
      <c r="FR105" s="12" t="s">
        <v>800</v>
      </c>
    </row>
    <row r="106" spans="1:174" x14ac:dyDescent="0.15">
      <c r="A106" s="4" t="s">
        <v>801</v>
      </c>
      <c r="B106" s="4" t="s">
        <v>802</v>
      </c>
      <c r="C106" s="3" t="s">
        <v>206</v>
      </c>
      <c r="D106" s="3" t="s">
        <v>207</v>
      </c>
      <c r="E106" s="3" t="s">
        <v>208</v>
      </c>
      <c r="F106" s="8">
        <v>575.29999999999995</v>
      </c>
      <c r="G106" s="9">
        <v>60.43</v>
      </c>
      <c r="H106" s="10">
        <v>4.3999999999999997E-2</v>
      </c>
      <c r="I106" s="10">
        <v>4.0000000000000001E-3</v>
      </c>
      <c r="J106" s="11"/>
      <c r="K106" s="10">
        <v>0.95799999999999996</v>
      </c>
      <c r="L106" s="10">
        <v>0.43</v>
      </c>
      <c r="M106" s="11"/>
      <c r="N106" s="8">
        <v>25.5</v>
      </c>
      <c r="O106" s="10">
        <v>0.20799999999999999</v>
      </c>
      <c r="P106" s="11"/>
      <c r="Q106" s="11"/>
      <c r="R106" s="11"/>
      <c r="S106" s="9">
        <v>-2.3199999999999998</v>
      </c>
      <c r="T106" s="11"/>
      <c r="U106" s="11"/>
      <c r="V106" s="11"/>
      <c r="W106" s="11"/>
      <c r="X106" s="11"/>
      <c r="Y106" s="11"/>
      <c r="Z106" s="11"/>
      <c r="AA106" s="11"/>
      <c r="AB106" s="11"/>
      <c r="AC106" s="11"/>
      <c r="AD106" s="11"/>
      <c r="AE106" s="8">
        <v>-33.299999999999997</v>
      </c>
      <c r="AF106" s="11"/>
      <c r="AG106" s="11"/>
      <c r="AH106" s="9">
        <v>6.17</v>
      </c>
      <c r="AI106" s="9">
        <v>1.8</v>
      </c>
      <c r="AJ106" s="9">
        <v>1.4</v>
      </c>
      <c r="AK106" s="3" t="s">
        <v>209</v>
      </c>
      <c r="AL106" s="12" t="s">
        <v>803</v>
      </c>
      <c r="AM106" s="3" t="s">
        <v>211</v>
      </c>
      <c r="AN106" s="13">
        <v>2001</v>
      </c>
      <c r="AO106" s="8">
        <v>426.2</v>
      </c>
      <c r="AP106" s="8">
        <v>19.2</v>
      </c>
      <c r="AQ106" s="8">
        <v>-36</v>
      </c>
      <c r="AR106" s="8">
        <v>-37.6</v>
      </c>
      <c r="AS106" s="8">
        <v>-37.4</v>
      </c>
      <c r="AT106" s="8">
        <v>15.3</v>
      </c>
      <c r="AU106" s="9">
        <v>3.79</v>
      </c>
      <c r="AV106" s="8">
        <v>155.6</v>
      </c>
      <c r="AW106" s="14">
        <v>0</v>
      </c>
      <c r="AX106" s="8">
        <v>85.2</v>
      </c>
      <c r="AY106" s="9">
        <v>1.64</v>
      </c>
      <c r="AZ106" s="11"/>
      <c r="BA106" s="8">
        <v>13.6</v>
      </c>
      <c r="BB106" s="11"/>
      <c r="BC106" s="8">
        <v>43.2</v>
      </c>
      <c r="BD106" s="8">
        <v>38.700000000000003</v>
      </c>
      <c r="BE106" s="8">
        <v>37.1</v>
      </c>
      <c r="BF106" s="8">
        <v>33.799999999999997</v>
      </c>
      <c r="BG106" s="8">
        <v>32.799999999999997</v>
      </c>
      <c r="BH106" s="8">
        <v>32.200000000000003</v>
      </c>
      <c r="BI106" s="11"/>
      <c r="BJ106" s="8">
        <v>-37.6</v>
      </c>
      <c r="BK106" s="11"/>
      <c r="BL106" s="10">
        <v>0.21</v>
      </c>
      <c r="BM106" s="11"/>
      <c r="BN106" s="8">
        <v>-37.4</v>
      </c>
      <c r="BO106" s="11"/>
      <c r="BP106" s="11"/>
      <c r="BQ106" s="9">
        <v>-1.79</v>
      </c>
      <c r="BR106" s="9">
        <v>-1.79</v>
      </c>
      <c r="BS106" s="9">
        <v>-1.1200000000000001</v>
      </c>
      <c r="BT106" s="9">
        <v>-1.79</v>
      </c>
      <c r="BU106" s="9">
        <v>-1.79</v>
      </c>
      <c r="BV106" s="11"/>
      <c r="BW106" s="10">
        <v>0.41</v>
      </c>
      <c r="BX106" s="11"/>
      <c r="BY106" s="11"/>
      <c r="BZ106" s="8">
        <v>14.2</v>
      </c>
      <c r="CA106" s="8">
        <v>10.4</v>
      </c>
      <c r="CB106" s="11"/>
      <c r="CC106" s="9">
        <v>1.1000000000000001</v>
      </c>
      <c r="CD106" s="11"/>
      <c r="CE106" s="10">
        <v>0.63200000000000001</v>
      </c>
      <c r="CF106" s="11"/>
      <c r="CG106" s="11"/>
      <c r="CH106" s="11"/>
      <c r="CI106" s="11"/>
      <c r="CJ106" s="8">
        <v>39.4</v>
      </c>
      <c r="CK106" s="11"/>
      <c r="CL106" s="11"/>
      <c r="CM106" s="11"/>
      <c r="CN106" s="9">
        <v>3.46</v>
      </c>
      <c r="CO106" s="9">
        <v>3.36</v>
      </c>
      <c r="CP106" s="9">
        <v>3.11</v>
      </c>
      <c r="CQ106" s="9">
        <v>-5.72</v>
      </c>
      <c r="CR106" s="11"/>
      <c r="CS106" s="11"/>
      <c r="CT106" s="11"/>
      <c r="CU106" s="8">
        <v>61.2</v>
      </c>
      <c r="CV106" s="11"/>
      <c r="CW106" s="11"/>
      <c r="CX106" s="8">
        <v>-67.7</v>
      </c>
      <c r="CY106" s="11"/>
      <c r="CZ106" s="11"/>
      <c r="DA106" s="10">
        <v>0.70099999999999996</v>
      </c>
      <c r="DB106" s="11"/>
      <c r="DC106" s="10">
        <v>-0.114</v>
      </c>
      <c r="DD106" s="11"/>
      <c r="DE106" s="8">
        <v>124</v>
      </c>
      <c r="DF106" s="8">
        <v>85.2</v>
      </c>
      <c r="DG106" s="9">
        <v>22.53</v>
      </c>
      <c r="DH106" s="9">
        <v>1.9</v>
      </c>
      <c r="DI106" s="3" t="s">
        <v>212</v>
      </c>
      <c r="DJ106" s="8">
        <v>19.2</v>
      </c>
      <c r="DK106" s="8">
        <v>-36</v>
      </c>
      <c r="DL106" s="8">
        <v>-37.4</v>
      </c>
      <c r="DM106" s="8">
        <v>17.3</v>
      </c>
      <c r="DN106" s="8">
        <v>-48</v>
      </c>
      <c r="DO106" s="9">
        <v>20</v>
      </c>
      <c r="DP106" s="4" t="s">
        <v>804</v>
      </c>
      <c r="DQ106" s="8">
        <v>55.3</v>
      </c>
      <c r="DR106" s="3" t="s">
        <v>313</v>
      </c>
      <c r="DS106" s="11"/>
      <c r="DT106" s="9">
        <v>28.47</v>
      </c>
      <c r="DU106" s="8">
        <v>10.5</v>
      </c>
      <c r="DV106" s="8">
        <v>-23.9</v>
      </c>
      <c r="DW106" s="14">
        <v>0</v>
      </c>
      <c r="DX106" s="11"/>
      <c r="DY106" s="9">
        <v>8.16</v>
      </c>
      <c r="DZ106" s="11"/>
      <c r="EA106" s="11"/>
      <c r="EB106" s="8">
        <v>58</v>
      </c>
      <c r="EC106" s="9">
        <v>4.07</v>
      </c>
      <c r="ED106" s="8">
        <v>85.3</v>
      </c>
      <c r="EE106" s="11"/>
      <c r="EF106" s="11"/>
      <c r="EG106" s="11"/>
      <c r="EH106" s="8">
        <v>11.3</v>
      </c>
      <c r="EI106" s="8">
        <v>124</v>
      </c>
      <c r="EJ106" s="8">
        <v>151.30000000000001</v>
      </c>
      <c r="EK106" s="8">
        <v>77.7</v>
      </c>
      <c r="EL106" s="10">
        <v>0.34799999999999998</v>
      </c>
      <c r="EM106" s="9">
        <v>5.01</v>
      </c>
      <c r="EN106" s="9">
        <v>8.4600000000000009</v>
      </c>
      <c r="EO106" s="9">
        <v>1.9</v>
      </c>
      <c r="EP106" s="9">
        <v>2.69</v>
      </c>
      <c r="EQ106" s="9">
        <v>7.85</v>
      </c>
      <c r="ER106" s="11">
        <v>3</v>
      </c>
      <c r="ES106" s="8">
        <v>19.2</v>
      </c>
      <c r="ET106" s="12" t="s">
        <v>805</v>
      </c>
      <c r="EU106" s="11"/>
      <c r="EV106" s="11"/>
      <c r="EW106" s="11"/>
      <c r="EX106" s="11"/>
      <c r="EY106" s="11"/>
      <c r="EZ106" s="11"/>
      <c r="FA106" s="8">
        <v>-14</v>
      </c>
      <c r="FB106" s="8">
        <v>19.7</v>
      </c>
      <c r="FC106" s="8">
        <v>-27.8</v>
      </c>
      <c r="FD106" s="8">
        <v>-29.4</v>
      </c>
      <c r="FE106" s="11"/>
      <c r="FF106" s="11"/>
      <c r="FG106" s="11"/>
      <c r="FH106" s="11"/>
      <c r="FI106" s="11"/>
      <c r="FJ106" s="11"/>
      <c r="FK106" s="8">
        <v>-13.5</v>
      </c>
      <c r="FL106" s="8">
        <v>19.7</v>
      </c>
      <c r="FM106" s="8">
        <v>-27.6</v>
      </c>
      <c r="FN106" s="8">
        <v>-28.9</v>
      </c>
      <c r="FO106" s="3"/>
      <c r="FP106" s="3"/>
      <c r="FQ106" s="8">
        <v>19.2</v>
      </c>
      <c r="FR106" s="12" t="s">
        <v>806</v>
      </c>
    </row>
    <row r="107" spans="1:174" x14ac:dyDescent="0.15">
      <c r="A107" s="4" t="s">
        <v>807</v>
      </c>
      <c r="B107" s="4" t="s">
        <v>808</v>
      </c>
      <c r="C107" s="3" t="s">
        <v>206</v>
      </c>
      <c r="D107" s="3" t="s">
        <v>207</v>
      </c>
      <c r="E107" s="3" t="s">
        <v>208</v>
      </c>
      <c r="F107" s="8">
        <v>564</v>
      </c>
      <c r="G107" s="9">
        <v>40.659999999999997</v>
      </c>
      <c r="H107" s="14">
        <v>0</v>
      </c>
      <c r="I107" s="14">
        <v>0</v>
      </c>
      <c r="J107" s="11"/>
      <c r="K107" s="10">
        <v>-1.9E-2</v>
      </c>
      <c r="L107" s="10">
        <v>-1.9E-2</v>
      </c>
      <c r="M107" s="11"/>
      <c r="N107" s="8">
        <v>29.3</v>
      </c>
      <c r="O107" s="10">
        <v>0.115</v>
      </c>
      <c r="P107" s="11"/>
      <c r="Q107" s="8">
        <v>-59</v>
      </c>
      <c r="R107" s="11"/>
      <c r="S107" s="9">
        <v>-2.52</v>
      </c>
      <c r="T107" s="11"/>
      <c r="U107" s="11"/>
      <c r="V107" s="11"/>
      <c r="W107" s="11"/>
      <c r="X107" s="11"/>
      <c r="Y107" s="11"/>
      <c r="Z107" s="11"/>
      <c r="AA107" s="11"/>
      <c r="AB107" s="11"/>
      <c r="AC107" s="11"/>
      <c r="AD107" s="11"/>
      <c r="AE107" s="11"/>
      <c r="AF107" s="11"/>
      <c r="AG107" s="11"/>
      <c r="AH107" s="10">
        <v>6.6000000000000003E-2</v>
      </c>
      <c r="AI107" s="10">
        <v>0.11700000000000001</v>
      </c>
      <c r="AJ107" s="10">
        <v>7.2999999999999995E-2</v>
      </c>
      <c r="AK107" s="3" t="s">
        <v>209</v>
      </c>
      <c r="AL107" s="12" t="s">
        <v>809</v>
      </c>
      <c r="AM107" s="3" t="s">
        <v>211</v>
      </c>
      <c r="AN107" s="13">
        <v>2008</v>
      </c>
      <c r="AO107" s="8">
        <v>393.5</v>
      </c>
      <c r="AP107" s="14">
        <v>0</v>
      </c>
      <c r="AQ107" s="8">
        <v>-46</v>
      </c>
      <c r="AR107" s="8">
        <v>-46.1</v>
      </c>
      <c r="AS107" s="8">
        <v>-57.5</v>
      </c>
      <c r="AT107" s="8">
        <v>170.6</v>
      </c>
      <c r="AU107" s="10">
        <v>0.71399999999999997</v>
      </c>
      <c r="AV107" s="8">
        <v>174.3</v>
      </c>
      <c r="AW107" s="14">
        <v>0</v>
      </c>
      <c r="AX107" s="8">
        <v>167.4</v>
      </c>
      <c r="AY107" s="10">
        <v>0.82699999999999996</v>
      </c>
      <c r="AZ107" s="11"/>
      <c r="BA107" s="8">
        <v>13.5</v>
      </c>
      <c r="BB107" s="11"/>
      <c r="BC107" s="8">
        <v>32.6</v>
      </c>
      <c r="BD107" s="8">
        <v>24.5</v>
      </c>
      <c r="BE107" s="8">
        <v>18.5</v>
      </c>
      <c r="BF107" s="8">
        <v>16.2</v>
      </c>
      <c r="BG107" s="8">
        <v>14.9</v>
      </c>
      <c r="BH107" s="8">
        <v>14.4</v>
      </c>
      <c r="BI107" s="11"/>
      <c r="BJ107" s="8">
        <v>-46.1</v>
      </c>
      <c r="BK107" s="11"/>
      <c r="BL107" s="10">
        <v>0.13200000000000001</v>
      </c>
      <c r="BM107" s="11"/>
      <c r="BN107" s="8">
        <v>-57.5</v>
      </c>
      <c r="BO107" s="11"/>
      <c r="BP107" s="8">
        <v>25.6</v>
      </c>
      <c r="BQ107" s="9">
        <v>-4.3899999999999997</v>
      </c>
      <c r="BR107" s="9">
        <v>-4.3899999999999997</v>
      </c>
      <c r="BS107" s="9">
        <v>-1.9</v>
      </c>
      <c r="BT107" s="9">
        <v>-4.3899999999999997</v>
      </c>
      <c r="BU107" s="9">
        <v>-4.3899999999999997</v>
      </c>
      <c r="BV107" s="11"/>
      <c r="BW107" s="11"/>
      <c r="BX107" s="11"/>
      <c r="BY107" s="10">
        <v>0.182</v>
      </c>
      <c r="BZ107" s="10">
        <v>0.83799999999999997</v>
      </c>
      <c r="CA107" s="10">
        <v>0.124</v>
      </c>
      <c r="CB107" s="11"/>
      <c r="CC107" s="9">
        <v>1.26</v>
      </c>
      <c r="CD107" s="11"/>
      <c r="CE107" s="11"/>
      <c r="CF107" s="11"/>
      <c r="CG107" s="11"/>
      <c r="CH107" s="11"/>
      <c r="CI107" s="11"/>
      <c r="CJ107" s="11"/>
      <c r="CK107" s="11"/>
      <c r="CL107" s="11"/>
      <c r="CM107" s="11"/>
      <c r="CN107" s="10">
        <v>0.52900000000000003</v>
      </c>
      <c r="CO107" s="10">
        <v>0.78100000000000003</v>
      </c>
      <c r="CP107" s="10">
        <v>0.76500000000000001</v>
      </c>
      <c r="CQ107" s="9">
        <v>-1.52</v>
      </c>
      <c r="CR107" s="11"/>
      <c r="CS107" s="11"/>
      <c r="CT107" s="11"/>
      <c r="CU107" s="8">
        <v>132.30000000000001</v>
      </c>
      <c r="CV107" s="11"/>
      <c r="CW107" s="11"/>
      <c r="CX107" s="10">
        <v>5.5E-2</v>
      </c>
      <c r="CY107" s="11"/>
      <c r="CZ107" s="11"/>
      <c r="DA107" s="10">
        <v>0.94399999999999995</v>
      </c>
      <c r="DB107" s="11"/>
      <c r="DC107" s="11"/>
      <c r="DD107" s="11"/>
      <c r="DE107" s="8">
        <v>33</v>
      </c>
      <c r="DF107" s="8">
        <v>167.4</v>
      </c>
      <c r="DG107" s="9">
        <v>19.28</v>
      </c>
      <c r="DH107" s="10">
        <v>0.52</v>
      </c>
      <c r="DI107" s="3" t="s">
        <v>212</v>
      </c>
      <c r="DJ107" s="11"/>
      <c r="DK107" s="8">
        <v>-46</v>
      </c>
      <c r="DL107" s="8">
        <v>-57.5</v>
      </c>
      <c r="DM107" s="14">
        <v>0</v>
      </c>
      <c r="DN107" s="8">
        <v>-58.5</v>
      </c>
      <c r="DO107" s="9">
        <v>9.09</v>
      </c>
      <c r="DP107" s="4" t="s">
        <v>810</v>
      </c>
      <c r="DQ107" s="11"/>
      <c r="DR107" s="3" t="s">
        <v>245</v>
      </c>
      <c r="DS107" s="11"/>
      <c r="DT107" s="9">
        <v>36.86</v>
      </c>
      <c r="DU107" s="8">
        <v>16.2</v>
      </c>
      <c r="DV107" s="11"/>
      <c r="DW107" s="14">
        <v>0</v>
      </c>
      <c r="DX107" s="11"/>
      <c r="DY107" s="8">
        <v>13.3</v>
      </c>
      <c r="DZ107" s="11"/>
      <c r="EA107" s="8">
        <v>58</v>
      </c>
      <c r="EB107" s="8">
        <v>-47.3</v>
      </c>
      <c r="EC107" s="9">
        <v>2.98</v>
      </c>
      <c r="ED107" s="8">
        <v>60.3</v>
      </c>
      <c r="EE107" s="11"/>
      <c r="EF107" s="11"/>
      <c r="EG107" s="11"/>
      <c r="EH107" s="10">
        <v>7.6999999999999999E-2</v>
      </c>
      <c r="EI107" s="8">
        <v>33</v>
      </c>
      <c r="EJ107" s="8">
        <v>173</v>
      </c>
      <c r="EK107" s="8">
        <v>14.3</v>
      </c>
      <c r="EL107" s="10">
        <v>0.315</v>
      </c>
      <c r="EM107" s="9">
        <v>3.67</v>
      </c>
      <c r="EN107" s="11"/>
      <c r="EO107" s="10">
        <v>0.52</v>
      </c>
      <c r="EP107" s="9">
        <v>2.72</v>
      </c>
      <c r="EQ107" s="9">
        <v>10.33</v>
      </c>
      <c r="ER107" s="11"/>
      <c r="ES107" s="11"/>
      <c r="ET107" s="12"/>
      <c r="EU107" s="11"/>
      <c r="EV107" s="11"/>
      <c r="EW107" s="11"/>
      <c r="EX107" s="11"/>
      <c r="EY107" s="11"/>
      <c r="EZ107" s="11"/>
      <c r="FA107" s="11"/>
      <c r="FB107" s="9">
        <v>-8.16</v>
      </c>
      <c r="FC107" s="8">
        <v>-12.9</v>
      </c>
      <c r="FD107" s="8">
        <v>-19.3</v>
      </c>
      <c r="FE107" s="11"/>
      <c r="FF107" s="11"/>
      <c r="FG107" s="11"/>
      <c r="FH107" s="11"/>
      <c r="FI107" s="11"/>
      <c r="FJ107" s="11"/>
      <c r="FK107" s="11"/>
      <c r="FL107" s="9">
        <v>-7.17</v>
      </c>
      <c r="FM107" s="8">
        <v>-13.2</v>
      </c>
      <c r="FN107" s="8">
        <v>-18.5</v>
      </c>
      <c r="FO107" s="3"/>
      <c r="FP107" s="3"/>
      <c r="FQ107" s="11"/>
      <c r="FR107" s="12"/>
    </row>
    <row r="108" spans="1:174" x14ac:dyDescent="0.15">
      <c r="A108" s="4" t="s">
        <v>811</v>
      </c>
      <c r="B108" s="4" t="s">
        <v>812</v>
      </c>
      <c r="C108" s="3" t="s">
        <v>206</v>
      </c>
      <c r="D108" s="3" t="s">
        <v>207</v>
      </c>
      <c r="E108" s="3" t="s">
        <v>208</v>
      </c>
      <c r="F108" s="8">
        <v>560.6</v>
      </c>
      <c r="G108" s="9">
        <v>51.28</v>
      </c>
      <c r="H108" s="10">
        <v>8.0000000000000002E-3</v>
      </c>
      <c r="I108" s="10">
        <v>6.0000000000000001E-3</v>
      </c>
      <c r="J108" s="10">
        <v>8.9999999999999993E-3</v>
      </c>
      <c r="K108" s="10">
        <v>0.64800000000000002</v>
      </c>
      <c r="L108" s="10">
        <v>0.63600000000000001</v>
      </c>
      <c r="M108" s="10">
        <v>0.74</v>
      </c>
      <c r="N108" s="8">
        <v>41.3</v>
      </c>
      <c r="O108" s="9">
        <v>1.35</v>
      </c>
      <c r="P108" s="11"/>
      <c r="Q108" s="9">
        <v>-1.44</v>
      </c>
      <c r="R108" s="11"/>
      <c r="S108" s="9">
        <v>-4.03</v>
      </c>
      <c r="T108" s="11"/>
      <c r="U108" s="11"/>
      <c r="V108" s="11"/>
      <c r="W108" s="8">
        <v>36.6</v>
      </c>
      <c r="X108" s="11"/>
      <c r="Y108" s="11"/>
      <c r="Z108" s="11"/>
      <c r="AA108" s="8">
        <v>-11.1</v>
      </c>
      <c r="AB108" s="11"/>
      <c r="AC108" s="11"/>
      <c r="AD108" s="11"/>
      <c r="AE108" s="8">
        <v>-40.799999999999997</v>
      </c>
      <c r="AF108" s="11"/>
      <c r="AG108" s="11"/>
      <c r="AH108" s="11"/>
      <c r="AI108" s="9">
        <v>8.4</v>
      </c>
      <c r="AJ108" s="10">
        <v>7.1999999999999995E-2</v>
      </c>
      <c r="AK108" s="3" t="s">
        <v>209</v>
      </c>
      <c r="AL108" s="12" t="s">
        <v>813</v>
      </c>
      <c r="AM108" s="3" t="s">
        <v>211</v>
      </c>
      <c r="AN108" s="13">
        <v>1980</v>
      </c>
      <c r="AO108" s="8">
        <v>356.6</v>
      </c>
      <c r="AP108" s="9">
        <v>9.76</v>
      </c>
      <c r="AQ108" s="8">
        <v>-130</v>
      </c>
      <c r="AR108" s="8">
        <v>-133.69999999999999</v>
      </c>
      <c r="AS108" s="8">
        <v>-135.80000000000001</v>
      </c>
      <c r="AT108" s="8">
        <v>73.599999999999994</v>
      </c>
      <c r="AU108" s="8">
        <v>38.5</v>
      </c>
      <c r="AV108" s="8">
        <v>295</v>
      </c>
      <c r="AW108" s="9">
        <v>6.33</v>
      </c>
      <c r="AX108" s="8">
        <v>247.7</v>
      </c>
      <c r="AY108" s="8">
        <v>25.4</v>
      </c>
      <c r="AZ108" s="11"/>
      <c r="BA108" s="8">
        <v>49.3</v>
      </c>
      <c r="BB108" s="11"/>
      <c r="BC108" s="8">
        <v>94.2</v>
      </c>
      <c r="BD108" s="8">
        <v>88.5</v>
      </c>
      <c r="BE108" s="8">
        <v>87.7</v>
      </c>
      <c r="BF108" s="8">
        <v>80.099999999999994</v>
      </c>
      <c r="BG108" s="8">
        <v>72.900000000000006</v>
      </c>
      <c r="BH108" s="8">
        <v>60.7</v>
      </c>
      <c r="BI108" s="11"/>
      <c r="BJ108" s="8">
        <v>-133.69999999999999</v>
      </c>
      <c r="BK108" s="11"/>
      <c r="BL108" s="10">
        <v>0.77900000000000003</v>
      </c>
      <c r="BM108" s="11"/>
      <c r="BN108" s="8">
        <v>-135.80000000000001</v>
      </c>
      <c r="BO108" s="11"/>
      <c r="BP108" s="11"/>
      <c r="BQ108" s="9">
        <v>-3.39</v>
      </c>
      <c r="BR108" s="9">
        <v>-3.39</v>
      </c>
      <c r="BS108" s="9">
        <v>-2.12</v>
      </c>
      <c r="BT108" s="9">
        <v>-3.39</v>
      </c>
      <c r="BU108" s="9">
        <v>-3.39</v>
      </c>
      <c r="BV108" s="11"/>
      <c r="BW108" s="9">
        <v>2.42</v>
      </c>
      <c r="BX108" s="11"/>
      <c r="BY108" s="8">
        <v>32.200000000000003</v>
      </c>
      <c r="BZ108" s="8">
        <v>58.4</v>
      </c>
      <c r="CA108" s="8">
        <v>19.899999999999999</v>
      </c>
      <c r="CB108" s="11"/>
      <c r="CC108" s="8">
        <v>12.4</v>
      </c>
      <c r="CD108" s="11"/>
      <c r="CE108" s="9">
        <v>1.19</v>
      </c>
      <c r="CF108" s="9">
        <v>3.74</v>
      </c>
      <c r="CG108" s="11"/>
      <c r="CH108" s="11"/>
      <c r="CI108" s="11"/>
      <c r="CJ108" s="8">
        <v>-31.4</v>
      </c>
      <c r="CK108" s="9">
        <v>5.63</v>
      </c>
      <c r="CL108" s="9">
        <v>4.97</v>
      </c>
      <c r="CM108" s="9">
        <v>4.8499999999999996</v>
      </c>
      <c r="CN108" s="9">
        <v>4.7300000000000004</v>
      </c>
      <c r="CO108" s="9">
        <v>4.6100000000000003</v>
      </c>
      <c r="CP108" s="9">
        <v>4.38</v>
      </c>
      <c r="CQ108" s="8">
        <v>25.2</v>
      </c>
      <c r="CR108" s="11"/>
      <c r="CS108" s="11"/>
      <c r="CT108" s="11"/>
      <c r="CU108" s="8">
        <v>116</v>
      </c>
      <c r="CV108" s="10">
        <v>-9.4E-2</v>
      </c>
      <c r="CW108" s="11"/>
      <c r="CX108" s="8">
        <v>-133.6</v>
      </c>
      <c r="CY108" s="11"/>
      <c r="CZ108" s="11"/>
      <c r="DA108" s="8">
        <v>10.8</v>
      </c>
      <c r="DB108" s="11"/>
      <c r="DC108" s="9">
        <v>1.1100000000000001</v>
      </c>
      <c r="DD108" s="11"/>
      <c r="DE108" s="8">
        <v>204</v>
      </c>
      <c r="DF108" s="8">
        <v>247.7</v>
      </c>
      <c r="DG108" s="9">
        <v>13.57</v>
      </c>
      <c r="DH108" s="9">
        <v>4.4000000000000004</v>
      </c>
      <c r="DI108" s="3" t="s">
        <v>212</v>
      </c>
      <c r="DJ108" s="9">
        <v>9.76</v>
      </c>
      <c r="DK108" s="8">
        <v>-130</v>
      </c>
      <c r="DL108" s="8">
        <v>-135.80000000000001</v>
      </c>
      <c r="DM108" s="9">
        <v>3.13</v>
      </c>
      <c r="DN108" s="8">
        <v>-210.9</v>
      </c>
      <c r="DO108" s="9">
        <v>14.29</v>
      </c>
      <c r="DP108" s="4" t="s">
        <v>814</v>
      </c>
      <c r="DQ108" s="8">
        <v>129.5</v>
      </c>
      <c r="DR108" s="3" t="s">
        <v>313</v>
      </c>
      <c r="DS108" s="11"/>
      <c r="DT108" s="9">
        <v>40</v>
      </c>
      <c r="DU108" s="8">
        <v>11.3</v>
      </c>
      <c r="DV108" s="8">
        <v>-84.4</v>
      </c>
      <c r="DW108" s="9">
        <v>1.67</v>
      </c>
      <c r="DX108" s="11"/>
      <c r="DY108" s="8">
        <v>257</v>
      </c>
      <c r="DZ108" s="11"/>
      <c r="EA108" s="11"/>
      <c r="EB108" s="8">
        <v>247.2</v>
      </c>
      <c r="EC108" s="8">
        <v>10.4</v>
      </c>
      <c r="ED108" s="8">
        <v>84.8</v>
      </c>
      <c r="EE108" s="11"/>
      <c r="EF108" s="8">
        <v>75.099999999999994</v>
      </c>
      <c r="EG108" s="8">
        <v>25.3</v>
      </c>
      <c r="EH108" s="8">
        <v>19.3</v>
      </c>
      <c r="EI108" s="8">
        <v>204</v>
      </c>
      <c r="EJ108" s="8">
        <v>247.8</v>
      </c>
      <c r="EK108" s="8">
        <v>270.8</v>
      </c>
      <c r="EL108" s="9">
        <v>8.08</v>
      </c>
      <c r="EM108" s="8">
        <v>14.6</v>
      </c>
      <c r="EN108" s="8">
        <v>13.2</v>
      </c>
      <c r="EO108" s="9">
        <v>4.4000000000000004</v>
      </c>
      <c r="EP108" s="9">
        <v>5.39</v>
      </c>
      <c r="EQ108" s="9">
        <v>24.25</v>
      </c>
      <c r="ER108" s="11">
        <v>2</v>
      </c>
      <c r="ES108" s="9">
        <v>9.76</v>
      </c>
      <c r="ET108" s="12" t="s">
        <v>815</v>
      </c>
      <c r="EU108" s="8">
        <v>-25</v>
      </c>
      <c r="EV108" s="8">
        <v>-17.5</v>
      </c>
      <c r="EW108" s="8">
        <v>-33</v>
      </c>
      <c r="EX108" s="8">
        <v>-31.5</v>
      </c>
      <c r="EY108" s="8">
        <v>-17.5</v>
      </c>
      <c r="EZ108" s="8">
        <v>-15.5</v>
      </c>
      <c r="FA108" s="8">
        <v>-20.9</v>
      </c>
      <c r="FB108" s="8">
        <v>-34.799999999999997</v>
      </c>
      <c r="FC108" s="8">
        <v>-29.1</v>
      </c>
      <c r="FD108" s="8">
        <v>-89</v>
      </c>
      <c r="FE108" s="8">
        <v>-21.9</v>
      </c>
      <c r="FF108" s="8">
        <v>-18.2</v>
      </c>
      <c r="FG108" s="8">
        <v>-28.7</v>
      </c>
      <c r="FH108" s="8">
        <v>-27.2</v>
      </c>
      <c r="FI108" s="8">
        <v>-24</v>
      </c>
      <c r="FJ108" s="8">
        <v>-25.2</v>
      </c>
      <c r="FK108" s="8">
        <v>-32.200000000000003</v>
      </c>
      <c r="FL108" s="9">
        <v>-2.3199999999999998</v>
      </c>
      <c r="FM108" s="8">
        <v>-121.3</v>
      </c>
      <c r="FN108" s="8">
        <v>-112</v>
      </c>
      <c r="FO108" s="3"/>
      <c r="FP108" s="3"/>
      <c r="FQ108" s="9">
        <v>9.76</v>
      </c>
      <c r="FR108" s="12" t="s">
        <v>816</v>
      </c>
    </row>
    <row r="109" spans="1:174" x14ac:dyDescent="0.15">
      <c r="A109" s="4" t="s">
        <v>817</v>
      </c>
      <c r="B109" s="4" t="s">
        <v>818</v>
      </c>
      <c r="C109" s="3" t="s">
        <v>206</v>
      </c>
      <c r="D109" s="3" t="s">
        <v>207</v>
      </c>
      <c r="E109" s="3" t="s">
        <v>208</v>
      </c>
      <c r="F109" s="8">
        <v>539.29999999999995</v>
      </c>
      <c r="G109" s="9">
        <v>28.54</v>
      </c>
      <c r="H109" s="10">
        <v>1.0999999999999999E-2</v>
      </c>
      <c r="I109" s="10">
        <v>1.0999999999999999E-2</v>
      </c>
      <c r="J109" s="10">
        <v>9.5000000000000001E-2</v>
      </c>
      <c r="K109" s="10">
        <v>0.60899999999999999</v>
      </c>
      <c r="L109" s="10">
        <v>0.64500000000000002</v>
      </c>
      <c r="M109" s="9">
        <v>2.83</v>
      </c>
      <c r="N109" s="8">
        <v>70.3</v>
      </c>
      <c r="O109" s="10">
        <v>0.68500000000000005</v>
      </c>
      <c r="P109" s="11"/>
      <c r="Q109" s="11"/>
      <c r="R109" s="11"/>
      <c r="S109" s="9">
        <v>-1.19</v>
      </c>
      <c r="T109" s="11"/>
      <c r="U109" s="11"/>
      <c r="V109" s="11"/>
      <c r="W109" s="8">
        <v>14.1</v>
      </c>
      <c r="X109" s="11"/>
      <c r="Y109" s="11"/>
      <c r="Z109" s="11"/>
      <c r="AA109" s="8">
        <v>170.7</v>
      </c>
      <c r="AB109" s="11"/>
      <c r="AC109" s="11"/>
      <c r="AD109" s="11"/>
      <c r="AE109" s="8">
        <v>425.8</v>
      </c>
      <c r="AF109" s="11"/>
      <c r="AG109" s="11"/>
      <c r="AH109" s="9">
        <v>30.83</v>
      </c>
      <c r="AI109" s="9">
        <v>4.8099999999999996</v>
      </c>
      <c r="AJ109" s="9">
        <v>2.2400000000000002</v>
      </c>
      <c r="AK109" s="3" t="s">
        <v>209</v>
      </c>
      <c r="AL109" s="12" t="s">
        <v>819</v>
      </c>
      <c r="AM109" s="3" t="s">
        <v>211</v>
      </c>
      <c r="AN109" s="13">
        <v>1996</v>
      </c>
      <c r="AO109" s="8">
        <v>551.6</v>
      </c>
      <c r="AP109" s="9">
        <v>1.45</v>
      </c>
      <c r="AQ109" s="8">
        <v>-101.1</v>
      </c>
      <c r="AR109" s="8">
        <v>-101.1</v>
      </c>
      <c r="AS109" s="8">
        <v>-135.6</v>
      </c>
      <c r="AT109" s="8">
        <v>13.4</v>
      </c>
      <c r="AU109" s="8">
        <v>40</v>
      </c>
      <c r="AV109" s="8">
        <v>58.4</v>
      </c>
      <c r="AW109" s="8">
        <v>25.7</v>
      </c>
      <c r="AX109" s="8">
        <v>-35</v>
      </c>
      <c r="AY109" s="8">
        <v>33.700000000000003</v>
      </c>
      <c r="AZ109" s="11"/>
      <c r="BA109" s="8">
        <v>16.899999999999999</v>
      </c>
      <c r="BB109" s="11"/>
      <c r="BC109" s="8">
        <v>85.6</v>
      </c>
      <c r="BD109" s="8">
        <v>75.400000000000006</v>
      </c>
      <c r="BE109" s="8">
        <v>65.5</v>
      </c>
      <c r="BF109" s="8">
        <v>52.3</v>
      </c>
      <c r="BG109" s="8">
        <v>43.9</v>
      </c>
      <c r="BH109" s="8">
        <v>41.2</v>
      </c>
      <c r="BI109" s="10">
        <v>1.0999999999999999E-2</v>
      </c>
      <c r="BJ109" s="8">
        <v>-101.1</v>
      </c>
      <c r="BK109" s="10">
        <v>-0.996</v>
      </c>
      <c r="BL109" s="11"/>
      <c r="BM109" s="11"/>
      <c r="BN109" s="8">
        <v>-135.6</v>
      </c>
      <c r="BO109" s="11"/>
      <c r="BP109" s="11"/>
      <c r="BQ109" s="9">
        <v>-2.29</v>
      </c>
      <c r="BR109" s="9">
        <v>-2.29</v>
      </c>
      <c r="BS109" s="9">
        <v>-1.24</v>
      </c>
      <c r="BT109" s="9">
        <v>-2.29</v>
      </c>
      <c r="BU109" s="9">
        <v>-2.29</v>
      </c>
      <c r="BV109" s="11"/>
      <c r="BW109" s="11"/>
      <c r="BX109" s="11"/>
      <c r="BY109" s="10">
        <v>0.86499999999999999</v>
      </c>
      <c r="BZ109" s="8">
        <v>40.200000000000003</v>
      </c>
      <c r="CA109" s="10">
        <v>0.16</v>
      </c>
      <c r="CB109" s="11"/>
      <c r="CC109" s="8">
        <v>15.6</v>
      </c>
      <c r="CD109" s="10">
        <v>0.98399999999999999</v>
      </c>
      <c r="CE109" s="8">
        <v>50.9</v>
      </c>
      <c r="CF109" s="8">
        <v>24.5</v>
      </c>
      <c r="CG109" s="11"/>
      <c r="CH109" s="11"/>
      <c r="CI109" s="11"/>
      <c r="CJ109" s="8">
        <v>79.7</v>
      </c>
      <c r="CK109" s="11"/>
      <c r="CL109" s="11"/>
      <c r="CM109" s="11"/>
      <c r="CN109" s="10">
        <v>0.39200000000000002</v>
      </c>
      <c r="CO109" s="10">
        <v>0.38300000000000001</v>
      </c>
      <c r="CP109" s="10">
        <v>0.374</v>
      </c>
      <c r="CQ109" s="8">
        <v>-48.1</v>
      </c>
      <c r="CR109" s="11"/>
      <c r="CS109" s="11"/>
      <c r="CT109" s="11"/>
      <c r="CU109" s="8">
        <v>64.400000000000006</v>
      </c>
      <c r="CV109" s="10">
        <v>-2.5000000000000001E-2</v>
      </c>
      <c r="CW109" s="8">
        <v>24.5</v>
      </c>
      <c r="CX109" s="9">
        <v>-2.63</v>
      </c>
      <c r="CY109" s="11"/>
      <c r="CZ109" s="11"/>
      <c r="DA109" s="8">
        <v>24.3</v>
      </c>
      <c r="DB109" s="11"/>
      <c r="DC109" s="11"/>
      <c r="DD109" s="8">
        <v>10.3</v>
      </c>
      <c r="DE109" s="8">
        <v>12</v>
      </c>
      <c r="DF109" s="8">
        <v>-35</v>
      </c>
      <c r="DG109" s="9">
        <v>7.67</v>
      </c>
      <c r="DH109" s="10">
        <v>0.3</v>
      </c>
      <c r="DI109" s="3" t="s">
        <v>212</v>
      </c>
      <c r="DJ109" s="9">
        <v>1.45</v>
      </c>
      <c r="DK109" s="8">
        <v>-101.1</v>
      </c>
      <c r="DL109" s="8">
        <v>-135.6</v>
      </c>
      <c r="DM109" s="9">
        <v>2</v>
      </c>
      <c r="DN109" s="11"/>
      <c r="DO109" s="9">
        <v>20</v>
      </c>
      <c r="DP109" s="4" t="s">
        <v>820</v>
      </c>
      <c r="DQ109" s="8">
        <v>31.1</v>
      </c>
      <c r="DR109" s="3" t="s">
        <v>568</v>
      </c>
      <c r="DS109" s="11"/>
      <c r="DT109" s="9">
        <v>9.35</v>
      </c>
      <c r="DU109" s="9">
        <v>3.79</v>
      </c>
      <c r="DV109" s="8">
        <v>-84.2</v>
      </c>
      <c r="DW109" s="9">
        <v>1.22</v>
      </c>
      <c r="DX109" s="11"/>
      <c r="DY109" s="8">
        <v>18.5</v>
      </c>
      <c r="DZ109" s="11"/>
      <c r="EA109" s="11"/>
      <c r="EB109" s="9">
        <v>-9.82</v>
      </c>
      <c r="EC109" s="9">
        <v>7.59</v>
      </c>
      <c r="ED109" s="8">
        <v>64.400000000000006</v>
      </c>
      <c r="EE109" s="11"/>
      <c r="EF109" s="8">
        <v>72.8</v>
      </c>
      <c r="EG109" s="8">
        <v>27.2</v>
      </c>
      <c r="EH109" s="9">
        <v>1.1599999999999999</v>
      </c>
      <c r="EI109" s="8">
        <v>12</v>
      </c>
      <c r="EJ109" s="8">
        <v>14.6</v>
      </c>
      <c r="EK109" s="8">
        <v>18.600000000000001</v>
      </c>
      <c r="EL109" s="9">
        <v>8.94</v>
      </c>
      <c r="EM109" s="10">
        <v>0.84199999999999997</v>
      </c>
      <c r="EN109" s="9">
        <v>8.69</v>
      </c>
      <c r="EO109" s="10">
        <v>0.3</v>
      </c>
      <c r="EP109" s="9">
        <v>1.55</v>
      </c>
      <c r="EQ109" s="9">
        <v>10.56</v>
      </c>
      <c r="ER109" s="11">
        <v>3</v>
      </c>
      <c r="ES109" s="9">
        <v>1.45</v>
      </c>
      <c r="ET109" s="12" t="s">
        <v>821</v>
      </c>
      <c r="EU109" s="9">
        <v>-6.12</v>
      </c>
      <c r="EV109" s="9">
        <v>-6.43</v>
      </c>
      <c r="EW109" s="9">
        <v>-6.01</v>
      </c>
      <c r="EX109" s="8">
        <v>-16</v>
      </c>
      <c r="EY109" s="8">
        <v>-21.6</v>
      </c>
      <c r="EZ109" s="8">
        <v>-17.100000000000001</v>
      </c>
      <c r="FA109" s="8">
        <v>-15.4</v>
      </c>
      <c r="FB109" s="8">
        <v>-26.8</v>
      </c>
      <c r="FC109" s="8">
        <v>-43.8</v>
      </c>
      <c r="FD109" s="8">
        <v>-55.5</v>
      </c>
      <c r="FE109" s="9">
        <v>-8.51</v>
      </c>
      <c r="FF109" s="9">
        <v>-9.94</v>
      </c>
      <c r="FG109" s="9">
        <v>-1.4</v>
      </c>
      <c r="FH109" s="8">
        <v>-21.2</v>
      </c>
      <c r="FI109" s="8">
        <v>-22.3</v>
      </c>
      <c r="FJ109" s="8">
        <v>-27</v>
      </c>
      <c r="FK109" s="8">
        <v>-27.4</v>
      </c>
      <c r="FL109" s="8">
        <v>-32.799999999999997</v>
      </c>
      <c r="FM109" s="8">
        <v>-67.3</v>
      </c>
      <c r="FN109" s="8">
        <v>-65.8</v>
      </c>
      <c r="FO109" s="3"/>
      <c r="FP109" s="3"/>
      <c r="FQ109" s="9">
        <v>1.45</v>
      </c>
      <c r="FR109" s="12" t="s">
        <v>822</v>
      </c>
    </row>
    <row r="110" spans="1:174" x14ac:dyDescent="0.15">
      <c r="A110" s="4" t="s">
        <v>823</v>
      </c>
      <c r="B110" s="4" t="s">
        <v>824</v>
      </c>
      <c r="C110" s="3" t="s">
        <v>206</v>
      </c>
      <c r="D110" s="3" t="s">
        <v>207</v>
      </c>
      <c r="E110" s="3" t="s">
        <v>208</v>
      </c>
      <c r="F110" s="8">
        <v>519.9</v>
      </c>
      <c r="G110" s="9">
        <v>14.82</v>
      </c>
      <c r="H110" s="11"/>
      <c r="I110" s="11"/>
      <c r="J110" s="11"/>
      <c r="K110" s="11"/>
      <c r="L110" s="11"/>
      <c r="M110" s="11"/>
      <c r="N110" s="8">
        <v>30.8</v>
      </c>
      <c r="O110" s="10">
        <v>0.40300000000000002</v>
      </c>
      <c r="P110" s="11"/>
      <c r="Q110" s="11"/>
      <c r="R110" s="11"/>
      <c r="S110" s="9">
        <v>-2.13</v>
      </c>
      <c r="T110" s="11"/>
      <c r="U110" s="11"/>
      <c r="V110" s="11"/>
      <c r="W110" s="11"/>
      <c r="X110" s="11"/>
      <c r="Y110" s="11"/>
      <c r="Z110" s="11"/>
      <c r="AA110" s="11"/>
      <c r="AB110" s="11"/>
      <c r="AC110" s="11"/>
      <c r="AD110" s="11"/>
      <c r="AE110" s="11"/>
      <c r="AF110" s="11"/>
      <c r="AG110" s="11"/>
      <c r="AH110" s="9">
        <v>7.17</v>
      </c>
      <c r="AI110" s="9">
        <v>11.87</v>
      </c>
      <c r="AJ110" s="9">
        <v>11.17</v>
      </c>
      <c r="AK110" s="3" t="s">
        <v>209</v>
      </c>
      <c r="AL110" s="12" t="s">
        <v>825</v>
      </c>
      <c r="AM110" s="3" t="s">
        <v>211</v>
      </c>
      <c r="AN110" s="13">
        <v>2010</v>
      </c>
      <c r="AO110" s="8">
        <v>618.79999999999995</v>
      </c>
      <c r="AP110" s="9">
        <v>1.6</v>
      </c>
      <c r="AQ110" s="8">
        <v>-45.4</v>
      </c>
      <c r="AR110" s="8">
        <v>-47.5</v>
      </c>
      <c r="AS110" s="8">
        <v>-47.7</v>
      </c>
      <c r="AT110" s="8">
        <v>107</v>
      </c>
      <c r="AU110" s="8">
        <v>15.7</v>
      </c>
      <c r="AV110" s="8">
        <v>128.80000000000001</v>
      </c>
      <c r="AW110" s="9">
        <v>3.54</v>
      </c>
      <c r="AX110" s="8">
        <v>118.6</v>
      </c>
      <c r="AY110" s="11"/>
      <c r="AZ110" s="11"/>
      <c r="BA110" s="8">
        <v>21.4</v>
      </c>
      <c r="BB110" s="11"/>
      <c r="BC110" s="8">
        <v>22.1</v>
      </c>
      <c r="BD110" s="8">
        <v>21</v>
      </c>
      <c r="BE110" s="8">
        <v>19.899999999999999</v>
      </c>
      <c r="BF110" s="8">
        <v>18</v>
      </c>
      <c r="BG110" s="8">
        <v>16</v>
      </c>
      <c r="BH110" s="9">
        <v>5.56</v>
      </c>
      <c r="BI110" s="11"/>
      <c r="BJ110" s="8">
        <v>-47.5</v>
      </c>
      <c r="BK110" s="10">
        <v>-6.0999999999999999E-2</v>
      </c>
      <c r="BL110" s="11"/>
      <c r="BM110" s="11"/>
      <c r="BN110" s="8">
        <v>-47.7</v>
      </c>
      <c r="BO110" s="11"/>
      <c r="BP110" s="11"/>
      <c r="BQ110" s="8">
        <v>-56.3</v>
      </c>
      <c r="BR110" s="8">
        <v>-56.3</v>
      </c>
      <c r="BS110" s="8">
        <v>-35.200000000000003</v>
      </c>
      <c r="BT110" s="8">
        <v>-56.3</v>
      </c>
      <c r="BU110" s="8">
        <v>-56.3</v>
      </c>
      <c r="BV110" s="11"/>
      <c r="BW110" s="11"/>
      <c r="BX110" s="11"/>
      <c r="BY110" s="11"/>
      <c r="BZ110" s="11"/>
      <c r="CA110" s="11"/>
      <c r="CB110" s="11"/>
      <c r="CC110" s="9">
        <v>2.86</v>
      </c>
      <c r="CD110" s="11"/>
      <c r="CE110" s="11"/>
      <c r="CF110" s="11"/>
      <c r="CG110" s="11"/>
      <c r="CH110" s="8">
        <v>202.4</v>
      </c>
      <c r="CI110" s="11"/>
      <c r="CJ110" s="8">
        <v>983.8</v>
      </c>
      <c r="CK110" s="11"/>
      <c r="CL110" s="11"/>
      <c r="CM110" s="11"/>
      <c r="CN110" s="11"/>
      <c r="CO110" s="11"/>
      <c r="CP110" s="11"/>
      <c r="CQ110" s="9">
        <v>-1.06</v>
      </c>
      <c r="CR110" s="11"/>
      <c r="CS110" s="11"/>
      <c r="CT110" s="11"/>
      <c r="CU110" s="11"/>
      <c r="CV110" s="11"/>
      <c r="CW110" s="11"/>
      <c r="CX110" s="11"/>
      <c r="CY110" s="11"/>
      <c r="CZ110" s="11"/>
      <c r="DA110" s="11"/>
      <c r="DB110" s="11"/>
      <c r="DC110" s="11"/>
      <c r="DD110" s="9">
        <v>1.95</v>
      </c>
      <c r="DE110" s="11"/>
      <c r="DF110" s="8">
        <v>-83.8</v>
      </c>
      <c r="DG110" s="9">
        <v>16.88</v>
      </c>
      <c r="DH110" s="11"/>
      <c r="DI110" s="3" t="s">
        <v>212</v>
      </c>
      <c r="DJ110" s="9">
        <v>1.6</v>
      </c>
      <c r="DK110" s="8">
        <v>-45.4</v>
      </c>
      <c r="DL110" s="8">
        <v>-47.7</v>
      </c>
      <c r="DM110" s="9">
        <v>9.06</v>
      </c>
      <c r="DN110" s="8">
        <v>-60.5</v>
      </c>
      <c r="DO110" s="9">
        <v>13.33</v>
      </c>
      <c r="DP110" s="4" t="s">
        <v>826</v>
      </c>
      <c r="DQ110" s="8">
        <v>416.7</v>
      </c>
      <c r="DR110" s="3" t="s">
        <v>245</v>
      </c>
      <c r="DS110" s="11"/>
      <c r="DT110" s="9">
        <v>22.35</v>
      </c>
      <c r="DU110" s="8">
        <v>16.3</v>
      </c>
      <c r="DV110" s="9">
        <v>-4.0199999999999996</v>
      </c>
      <c r="DW110" s="9">
        <v>2</v>
      </c>
      <c r="DX110" s="11"/>
      <c r="DY110" s="8">
        <v>43.1</v>
      </c>
      <c r="DZ110" s="11"/>
      <c r="EA110" s="8">
        <v>86.6</v>
      </c>
      <c r="EB110" s="8">
        <v>-37.299999999999997</v>
      </c>
      <c r="EC110" s="9">
        <v>4.96</v>
      </c>
      <c r="ED110" s="8">
        <v>68.8</v>
      </c>
      <c r="EE110" s="11"/>
      <c r="EF110" s="11"/>
      <c r="EG110" s="11"/>
      <c r="EH110" s="9">
        <v>6.85</v>
      </c>
      <c r="EI110" s="11"/>
      <c r="EJ110" s="8">
        <v>111.5</v>
      </c>
      <c r="EK110" s="8">
        <v>43.8</v>
      </c>
      <c r="EL110" s="10">
        <v>0.498</v>
      </c>
      <c r="EM110" s="10">
        <v>0.71799999999999997</v>
      </c>
      <c r="EN110" s="10">
        <v>0.16800000000000001</v>
      </c>
      <c r="EO110" s="11"/>
      <c r="EP110" s="11"/>
      <c r="EQ110" s="11"/>
      <c r="ER110" s="11"/>
      <c r="ES110" s="11"/>
      <c r="ET110" s="12"/>
      <c r="EU110" s="11"/>
      <c r="EV110" s="11"/>
      <c r="EW110" s="11"/>
      <c r="EX110" s="11"/>
      <c r="EY110" s="11"/>
      <c r="EZ110" s="11"/>
      <c r="FA110" s="11"/>
      <c r="FB110" s="11"/>
      <c r="FC110" s="9">
        <v>-8.56</v>
      </c>
      <c r="FD110" s="8">
        <v>-24.8</v>
      </c>
      <c r="FE110" s="11"/>
      <c r="FF110" s="11"/>
      <c r="FG110" s="11"/>
      <c r="FH110" s="11"/>
      <c r="FI110" s="11"/>
      <c r="FJ110" s="11"/>
      <c r="FK110" s="11"/>
      <c r="FL110" s="11"/>
      <c r="FM110" s="9">
        <v>-8.6</v>
      </c>
      <c r="FN110" s="8">
        <v>-24.8</v>
      </c>
      <c r="FO110" s="3"/>
      <c r="FP110" s="3"/>
      <c r="FQ110" s="9">
        <v>1.6</v>
      </c>
      <c r="FR110" s="12" t="s">
        <v>827</v>
      </c>
    </row>
    <row r="111" spans="1:174" x14ac:dyDescent="0.15">
      <c r="A111" s="4" t="s">
        <v>828</v>
      </c>
      <c r="B111" s="4" t="s">
        <v>829</v>
      </c>
      <c r="C111" s="3" t="s">
        <v>206</v>
      </c>
      <c r="D111" s="3" t="s">
        <v>207</v>
      </c>
      <c r="E111" s="3" t="s">
        <v>208</v>
      </c>
      <c r="F111" s="8">
        <v>503.2</v>
      </c>
      <c r="G111" s="9">
        <v>28.83</v>
      </c>
      <c r="H111" s="10">
        <v>1.9E-2</v>
      </c>
      <c r="I111" s="10">
        <v>8.1000000000000003E-2</v>
      </c>
      <c r="J111" s="10">
        <v>0.17</v>
      </c>
      <c r="K111" s="10">
        <v>0.77800000000000002</v>
      </c>
      <c r="L111" s="9">
        <v>2.21</v>
      </c>
      <c r="M111" s="9">
        <v>2.73</v>
      </c>
      <c r="N111" s="8">
        <v>60.7</v>
      </c>
      <c r="O111" s="9">
        <v>1.25</v>
      </c>
      <c r="P111" s="11"/>
      <c r="Q111" s="11"/>
      <c r="R111" s="11"/>
      <c r="S111" s="10">
        <v>-0.74199999999999999</v>
      </c>
      <c r="T111" s="11"/>
      <c r="U111" s="11"/>
      <c r="V111" s="11"/>
      <c r="W111" s="8">
        <v>24.5</v>
      </c>
      <c r="X111" s="11"/>
      <c r="Y111" s="11"/>
      <c r="Z111" s="11"/>
      <c r="AA111" s="9">
        <v>2.77</v>
      </c>
      <c r="AB111" s="11"/>
      <c r="AC111" s="11"/>
      <c r="AD111" s="11"/>
      <c r="AE111" s="9">
        <v>2.2000000000000002</v>
      </c>
      <c r="AF111" s="11"/>
      <c r="AG111" s="11"/>
      <c r="AH111" s="11"/>
      <c r="AI111" s="9">
        <v>6.2</v>
      </c>
      <c r="AJ111" s="9">
        <v>5.51</v>
      </c>
      <c r="AK111" s="3" t="s">
        <v>209</v>
      </c>
      <c r="AL111" s="12" t="s">
        <v>830</v>
      </c>
      <c r="AM111" s="3" t="s">
        <v>211</v>
      </c>
      <c r="AN111" s="13">
        <v>1979</v>
      </c>
      <c r="AO111" s="8">
        <v>409.9</v>
      </c>
      <c r="AP111" s="8">
        <v>10.5</v>
      </c>
      <c r="AQ111" s="8">
        <v>-37.9</v>
      </c>
      <c r="AR111" s="8">
        <v>-39.5</v>
      </c>
      <c r="AS111" s="8">
        <v>-36.1</v>
      </c>
      <c r="AT111" s="8">
        <v>40.5</v>
      </c>
      <c r="AU111" s="9">
        <v>4.58</v>
      </c>
      <c r="AV111" s="8">
        <v>131.80000000000001</v>
      </c>
      <c r="AW111" s="14">
        <v>0</v>
      </c>
      <c r="AX111" s="8">
        <v>111.5</v>
      </c>
      <c r="AY111" s="9">
        <v>1.38</v>
      </c>
      <c r="AZ111" s="11"/>
      <c r="BA111" s="8">
        <v>15.9</v>
      </c>
      <c r="BB111" s="11"/>
      <c r="BC111" s="8">
        <v>34.1</v>
      </c>
      <c r="BD111" s="8">
        <v>31.3</v>
      </c>
      <c r="BE111" s="8">
        <v>29.7</v>
      </c>
      <c r="BF111" s="8">
        <v>24.5</v>
      </c>
      <c r="BG111" s="8">
        <v>21.4</v>
      </c>
      <c r="BH111" s="8">
        <v>19.399999999999999</v>
      </c>
      <c r="BI111" s="11"/>
      <c r="BJ111" s="8">
        <v>-39.5</v>
      </c>
      <c r="BK111" s="11"/>
      <c r="BL111" s="10">
        <v>0.36499999999999999</v>
      </c>
      <c r="BM111" s="11"/>
      <c r="BN111" s="8">
        <v>-36.1</v>
      </c>
      <c r="BO111" s="11"/>
      <c r="BP111" s="11"/>
      <c r="BQ111" s="10">
        <v>-0.61099999999999999</v>
      </c>
      <c r="BR111" s="10">
        <v>-0.61099999999999999</v>
      </c>
      <c r="BS111" s="10">
        <v>-0.38100000000000001</v>
      </c>
      <c r="BT111" s="10">
        <v>-0.64500000000000002</v>
      </c>
      <c r="BU111" s="10">
        <v>-0.64500000000000002</v>
      </c>
      <c r="BV111" s="11"/>
      <c r="BW111" s="9">
        <v>2.8</v>
      </c>
      <c r="BX111" s="11"/>
      <c r="BY111" s="10">
        <v>0.34300000000000003</v>
      </c>
      <c r="BZ111" s="9">
        <v>7.13</v>
      </c>
      <c r="CA111" s="9">
        <v>2.54</v>
      </c>
      <c r="CB111" s="8">
        <v>10.1</v>
      </c>
      <c r="CC111" s="9">
        <v>2.0299999999999998</v>
      </c>
      <c r="CD111" s="11"/>
      <c r="CE111" s="9">
        <v>2.02</v>
      </c>
      <c r="CF111" s="11"/>
      <c r="CG111" s="10">
        <v>0.311</v>
      </c>
      <c r="CH111" s="11"/>
      <c r="CI111" s="11"/>
      <c r="CJ111" s="8">
        <v>-22.4</v>
      </c>
      <c r="CK111" s="9">
        <v>7.72</v>
      </c>
      <c r="CL111" s="9">
        <v>1.51</v>
      </c>
      <c r="CM111" s="9">
        <v>1.28</v>
      </c>
      <c r="CN111" s="9">
        <v>1.3</v>
      </c>
      <c r="CO111" s="9">
        <v>1.32</v>
      </c>
      <c r="CP111" s="10">
        <v>0.621</v>
      </c>
      <c r="CQ111" s="8">
        <v>14.2</v>
      </c>
      <c r="CR111" s="11"/>
      <c r="CS111" s="11"/>
      <c r="CT111" s="11"/>
      <c r="CU111" s="8">
        <v>72.5</v>
      </c>
      <c r="CV111" s="11"/>
      <c r="CW111" s="11"/>
      <c r="CX111" s="8">
        <v>-34.4</v>
      </c>
      <c r="CY111" s="11"/>
      <c r="CZ111" s="11"/>
      <c r="DA111" s="10">
        <v>0.99299999999999999</v>
      </c>
      <c r="DB111" s="11"/>
      <c r="DC111" s="10">
        <v>0.497</v>
      </c>
      <c r="DD111" s="11"/>
      <c r="DE111" s="8">
        <v>106</v>
      </c>
      <c r="DF111" s="8">
        <v>111.2</v>
      </c>
      <c r="DG111" s="9">
        <v>8.2899999999999991</v>
      </c>
      <c r="DH111" s="9">
        <v>1.2</v>
      </c>
      <c r="DI111" s="3" t="s">
        <v>212</v>
      </c>
      <c r="DJ111" s="8">
        <v>10.5</v>
      </c>
      <c r="DK111" s="8">
        <v>-37.9</v>
      </c>
      <c r="DL111" s="8">
        <v>-36.1</v>
      </c>
      <c r="DM111" s="8">
        <v>13.7</v>
      </c>
      <c r="DN111" s="11"/>
      <c r="DO111" s="9">
        <v>9.09</v>
      </c>
      <c r="DP111" s="4" t="s">
        <v>831</v>
      </c>
      <c r="DQ111" s="8">
        <v>-20.2</v>
      </c>
      <c r="DR111" s="3" t="s">
        <v>214</v>
      </c>
      <c r="DS111" s="11"/>
      <c r="DT111" s="9">
        <v>14.56</v>
      </c>
      <c r="DU111" s="9">
        <v>6.33</v>
      </c>
      <c r="DV111" s="8">
        <v>-23.6</v>
      </c>
      <c r="DW111" s="14">
        <v>0</v>
      </c>
      <c r="DX111" s="10">
        <v>0.44800000000000001</v>
      </c>
      <c r="DY111" s="8">
        <v>33.700000000000003</v>
      </c>
      <c r="DZ111" s="8">
        <v>10.1</v>
      </c>
      <c r="EA111" s="11"/>
      <c r="EB111" s="8">
        <v>52.5</v>
      </c>
      <c r="EC111" s="9">
        <v>3.48</v>
      </c>
      <c r="ED111" s="8">
        <v>93.8</v>
      </c>
      <c r="EE111" s="11"/>
      <c r="EF111" s="11"/>
      <c r="EG111" s="11"/>
      <c r="EH111" s="9">
        <v>3.13</v>
      </c>
      <c r="EI111" s="8">
        <v>106</v>
      </c>
      <c r="EJ111" s="8">
        <v>98.9</v>
      </c>
      <c r="EK111" s="8">
        <v>58.7</v>
      </c>
      <c r="EL111" s="9">
        <v>2.39</v>
      </c>
      <c r="EM111" s="9">
        <v>5.03</v>
      </c>
      <c r="EN111" s="8">
        <v>21.6</v>
      </c>
      <c r="EO111" s="9">
        <v>1.2</v>
      </c>
      <c r="EP111" s="9">
        <v>4.84</v>
      </c>
      <c r="EQ111" s="9">
        <v>6.19</v>
      </c>
      <c r="ER111" s="11">
        <v>1</v>
      </c>
      <c r="ES111" s="8">
        <v>10.5</v>
      </c>
      <c r="ET111" s="12" t="s">
        <v>832</v>
      </c>
      <c r="EU111" s="8">
        <v>-11.5</v>
      </c>
      <c r="EV111" s="8">
        <v>-12.2</v>
      </c>
      <c r="EW111" s="8">
        <v>-13.3</v>
      </c>
      <c r="EX111" s="8">
        <v>-15.9</v>
      </c>
      <c r="EY111" s="8">
        <v>-13.7</v>
      </c>
      <c r="EZ111" s="8">
        <v>-14</v>
      </c>
      <c r="FA111" s="8">
        <v>-19.2</v>
      </c>
      <c r="FB111" s="8">
        <v>-22.2</v>
      </c>
      <c r="FC111" s="8">
        <v>-24.6</v>
      </c>
      <c r="FD111" s="8">
        <v>-21.5</v>
      </c>
      <c r="FE111" s="8">
        <v>-11</v>
      </c>
      <c r="FF111" s="8">
        <v>-15.3</v>
      </c>
      <c r="FG111" s="8">
        <v>-12.3</v>
      </c>
      <c r="FH111" s="8">
        <v>-11.2</v>
      </c>
      <c r="FI111" s="8">
        <v>-13</v>
      </c>
      <c r="FJ111" s="8">
        <v>-24.4</v>
      </c>
      <c r="FK111" s="8">
        <v>-17.600000000000001</v>
      </c>
      <c r="FL111" s="8">
        <v>-15.3</v>
      </c>
      <c r="FM111" s="8">
        <v>-19.7</v>
      </c>
      <c r="FN111" s="8">
        <v>-66</v>
      </c>
      <c r="FO111" s="3"/>
      <c r="FP111" s="3"/>
      <c r="FQ111" s="8">
        <v>10.5</v>
      </c>
      <c r="FR111" s="12" t="s">
        <v>833</v>
      </c>
    </row>
    <row r="112" spans="1:174" x14ac:dyDescent="0.15">
      <c r="A112" s="4" t="s">
        <v>834</v>
      </c>
      <c r="B112" s="4" t="s">
        <v>835</v>
      </c>
      <c r="C112" s="3" t="s">
        <v>206</v>
      </c>
      <c r="D112" s="3" t="s">
        <v>207</v>
      </c>
      <c r="E112" s="3" t="s">
        <v>208</v>
      </c>
      <c r="F112" s="8">
        <v>497.6</v>
      </c>
      <c r="G112" s="9">
        <v>66.09</v>
      </c>
      <c r="H112" s="10">
        <v>3.0000000000000001E-3</v>
      </c>
      <c r="I112" s="10">
        <v>1.6E-2</v>
      </c>
      <c r="J112" s="10">
        <v>0.19800000000000001</v>
      </c>
      <c r="K112" s="10">
        <v>0.47499999999999998</v>
      </c>
      <c r="L112" s="10">
        <v>0.85499999999999998</v>
      </c>
      <c r="M112" s="9">
        <v>2.5499999999999998</v>
      </c>
      <c r="N112" s="8">
        <v>195.9</v>
      </c>
      <c r="O112" s="9">
        <v>3.93</v>
      </c>
      <c r="P112" s="11"/>
      <c r="Q112" s="11"/>
      <c r="R112" s="11"/>
      <c r="S112" s="10">
        <v>-0.86499999999999999</v>
      </c>
      <c r="T112" s="11"/>
      <c r="U112" s="11"/>
      <c r="V112" s="11"/>
      <c r="W112" s="9">
        <v>-7.17</v>
      </c>
      <c r="X112" s="11"/>
      <c r="Y112" s="11"/>
      <c r="Z112" s="11"/>
      <c r="AA112" s="8">
        <v>-30.2</v>
      </c>
      <c r="AB112" s="11"/>
      <c r="AC112" s="11"/>
      <c r="AD112" s="11"/>
      <c r="AE112" s="8">
        <v>-55.7</v>
      </c>
      <c r="AF112" s="11"/>
      <c r="AG112" s="11"/>
      <c r="AH112" s="11"/>
      <c r="AI112" s="9">
        <v>7.52</v>
      </c>
      <c r="AJ112" s="10">
        <v>5.8000000000000003E-2</v>
      </c>
      <c r="AK112" s="3" t="s">
        <v>209</v>
      </c>
      <c r="AL112" s="12" t="s">
        <v>836</v>
      </c>
      <c r="AM112" s="3" t="s">
        <v>211</v>
      </c>
      <c r="AN112" s="13">
        <v>1994</v>
      </c>
      <c r="AO112" s="8">
        <v>714.9</v>
      </c>
      <c r="AP112" s="8">
        <v>25.1</v>
      </c>
      <c r="AQ112" s="8">
        <v>-214.5</v>
      </c>
      <c r="AR112" s="8">
        <v>-216.9</v>
      </c>
      <c r="AS112" s="8">
        <v>-268.5</v>
      </c>
      <c r="AT112" s="8">
        <v>80.400000000000006</v>
      </c>
      <c r="AU112" s="9">
        <v>2.4300000000000002</v>
      </c>
      <c r="AV112" s="8">
        <v>328</v>
      </c>
      <c r="AW112" s="8">
        <v>361.7</v>
      </c>
      <c r="AX112" s="8">
        <v>-114.8</v>
      </c>
      <c r="AY112" s="10">
        <v>0.47399999999999998</v>
      </c>
      <c r="AZ112" s="11"/>
      <c r="BA112" s="8">
        <v>50.8</v>
      </c>
      <c r="BB112" s="11"/>
      <c r="BC112" s="8">
        <v>189.1</v>
      </c>
      <c r="BD112" s="8">
        <v>199</v>
      </c>
      <c r="BE112" s="8">
        <v>202.8</v>
      </c>
      <c r="BF112" s="8">
        <v>200.9</v>
      </c>
      <c r="BG112" s="8">
        <v>178.8</v>
      </c>
      <c r="BH112" s="8">
        <v>161.69999999999999</v>
      </c>
      <c r="BI112" s="11"/>
      <c r="BJ112" s="8">
        <v>-216.9</v>
      </c>
      <c r="BK112" s="8">
        <v>-48.6</v>
      </c>
      <c r="BL112" s="9">
        <v>1.66</v>
      </c>
      <c r="BM112" s="11"/>
      <c r="BN112" s="8">
        <v>-268.7</v>
      </c>
      <c r="BO112" s="10">
        <v>-0.182</v>
      </c>
      <c r="BP112" s="11"/>
      <c r="BQ112" s="9">
        <v>-1.38</v>
      </c>
      <c r="BR112" s="9">
        <v>-1.38</v>
      </c>
      <c r="BS112" s="10">
        <v>-0.84299999999999997</v>
      </c>
      <c r="BT112" s="9">
        <v>-1.38</v>
      </c>
      <c r="BU112" s="9">
        <v>-1.38</v>
      </c>
      <c r="BV112" s="11"/>
      <c r="BW112" s="9">
        <v>4.88</v>
      </c>
      <c r="BX112" s="9">
        <v>2.38</v>
      </c>
      <c r="BY112" s="8">
        <v>12.2</v>
      </c>
      <c r="BZ112" s="8">
        <v>48.7</v>
      </c>
      <c r="CA112" s="8">
        <v>46.3</v>
      </c>
      <c r="CB112" s="8">
        <v>63.7</v>
      </c>
      <c r="CC112" s="9">
        <v>6.41</v>
      </c>
      <c r="CD112" s="11"/>
      <c r="CE112" s="9">
        <v>6.43</v>
      </c>
      <c r="CF112" s="8">
        <v>262.39999999999998</v>
      </c>
      <c r="CG112" s="11"/>
      <c r="CH112" s="11"/>
      <c r="CI112" s="11"/>
      <c r="CJ112" s="8">
        <v>-19.899999999999999</v>
      </c>
      <c r="CK112" s="11"/>
      <c r="CL112" s="11"/>
      <c r="CM112" s="9">
        <v>2.81</v>
      </c>
      <c r="CN112" s="9">
        <v>9.1</v>
      </c>
      <c r="CO112" s="8">
        <v>16.399999999999999</v>
      </c>
      <c r="CP112" s="8">
        <v>20.2</v>
      </c>
      <c r="CQ112" s="9">
        <v>2.29</v>
      </c>
      <c r="CR112" s="11"/>
      <c r="CS112" s="11"/>
      <c r="CT112" s="11"/>
      <c r="CU112" s="8">
        <v>77.2</v>
      </c>
      <c r="CV112" s="8">
        <v>-11.7</v>
      </c>
      <c r="CW112" s="11"/>
      <c r="CX112" s="8">
        <v>145.6</v>
      </c>
      <c r="CY112" s="10">
        <v>0.83799999999999997</v>
      </c>
      <c r="CZ112" s="11"/>
      <c r="DA112" s="8">
        <v>-13.2</v>
      </c>
      <c r="DB112" s="10">
        <v>0.50900000000000001</v>
      </c>
      <c r="DC112" s="10">
        <v>-0.94099999999999995</v>
      </c>
      <c r="DD112" s="8">
        <v>13.9</v>
      </c>
      <c r="DE112" s="8">
        <v>98</v>
      </c>
      <c r="DF112" s="8">
        <v>-114.8</v>
      </c>
      <c r="DG112" s="9">
        <v>2.54</v>
      </c>
      <c r="DH112" s="8">
        <v>10.3</v>
      </c>
      <c r="DI112" s="3" t="s">
        <v>212</v>
      </c>
      <c r="DJ112" s="8">
        <v>25.1</v>
      </c>
      <c r="DK112" s="8">
        <v>-214.5</v>
      </c>
      <c r="DL112" s="8">
        <v>-268.5</v>
      </c>
      <c r="DM112" s="8">
        <v>38.4</v>
      </c>
      <c r="DN112" s="8">
        <v>-137</v>
      </c>
      <c r="DO112" s="9">
        <v>15.38</v>
      </c>
      <c r="DP112" s="4" t="s">
        <v>837</v>
      </c>
      <c r="DQ112" s="8">
        <v>72</v>
      </c>
      <c r="DR112" s="3" t="s">
        <v>372</v>
      </c>
      <c r="DS112" s="11"/>
      <c r="DT112" s="9">
        <v>4.55</v>
      </c>
      <c r="DU112" s="9">
        <v>1.26</v>
      </c>
      <c r="DV112" s="8">
        <v>23.1</v>
      </c>
      <c r="DW112" s="8">
        <v>347.2</v>
      </c>
      <c r="DX112" s="11"/>
      <c r="DY112" s="8">
        <v>104</v>
      </c>
      <c r="DZ112" s="8">
        <v>63.7</v>
      </c>
      <c r="EA112" s="11"/>
      <c r="EB112" s="8">
        <v>66.2</v>
      </c>
      <c r="EC112" s="9">
        <v>5.04</v>
      </c>
      <c r="ED112" s="8">
        <v>92.5</v>
      </c>
      <c r="EE112" s="8">
        <v>79.5</v>
      </c>
      <c r="EF112" s="8">
        <v>27.3</v>
      </c>
      <c r="EG112" s="8">
        <v>22.2</v>
      </c>
      <c r="EH112" s="8">
        <v>68.400000000000006</v>
      </c>
      <c r="EI112" s="8">
        <v>98</v>
      </c>
      <c r="EJ112" s="8">
        <v>167.2</v>
      </c>
      <c r="EK112" s="8">
        <v>266.60000000000002</v>
      </c>
      <c r="EL112" s="9">
        <v>9.35</v>
      </c>
      <c r="EM112" s="8">
        <v>60.9</v>
      </c>
      <c r="EN112" s="9">
        <v>5.88</v>
      </c>
      <c r="EO112" s="8">
        <v>10.3</v>
      </c>
      <c r="EP112" s="8">
        <v>27.8</v>
      </c>
      <c r="EQ112" s="9">
        <v>5</v>
      </c>
      <c r="ER112" s="11">
        <v>3</v>
      </c>
      <c r="ES112" s="8">
        <v>25.1</v>
      </c>
      <c r="ET112" s="12" t="s">
        <v>838</v>
      </c>
      <c r="EU112" s="8">
        <v>-106.6</v>
      </c>
      <c r="EV112" s="8">
        <v>-94</v>
      </c>
      <c r="EW112" s="8">
        <v>-126.8</v>
      </c>
      <c r="EX112" s="8">
        <v>-157</v>
      </c>
      <c r="EY112" s="8">
        <v>-176.4</v>
      </c>
      <c r="EZ112" s="8">
        <v>-121.9</v>
      </c>
      <c r="FA112" s="8">
        <v>-58.7</v>
      </c>
      <c r="FB112" s="8">
        <v>99.7</v>
      </c>
      <c r="FC112" s="8">
        <v>-113.3</v>
      </c>
      <c r="FD112" s="8">
        <v>-199.5</v>
      </c>
      <c r="FE112" s="8">
        <v>-137.19999999999999</v>
      </c>
      <c r="FF112" s="8">
        <v>-84.4</v>
      </c>
      <c r="FG112" s="8">
        <v>-101.5</v>
      </c>
      <c r="FH112" s="8">
        <v>-86.4</v>
      </c>
      <c r="FI112" s="8">
        <v>-162.9</v>
      </c>
      <c r="FJ112" s="8">
        <v>-135.19999999999999</v>
      </c>
      <c r="FK112" s="8">
        <v>-92.3</v>
      </c>
      <c r="FL112" s="8">
        <v>75.7</v>
      </c>
      <c r="FM112" s="8">
        <v>-147.6</v>
      </c>
      <c r="FN112" s="8">
        <v>-244.8</v>
      </c>
      <c r="FO112" s="3"/>
      <c r="FP112" s="3"/>
      <c r="FQ112" s="8">
        <v>25.1</v>
      </c>
      <c r="FR112" s="12" t="s">
        <v>839</v>
      </c>
    </row>
    <row r="113" spans="1:174" x14ac:dyDescent="0.15">
      <c r="A113" s="4" t="s">
        <v>840</v>
      </c>
      <c r="B113" s="4" t="s">
        <v>841</v>
      </c>
      <c r="C113" s="3" t="s">
        <v>206</v>
      </c>
      <c r="D113" s="3" t="s">
        <v>207</v>
      </c>
      <c r="E113" s="3" t="s">
        <v>208</v>
      </c>
      <c r="F113" s="8">
        <v>493.7</v>
      </c>
      <c r="G113" s="9">
        <v>14.97</v>
      </c>
      <c r="H113" s="10">
        <v>3.4000000000000002E-2</v>
      </c>
      <c r="I113" s="10">
        <v>6.0000000000000001E-3</v>
      </c>
      <c r="J113" s="10">
        <v>7.5999999999999998E-2</v>
      </c>
      <c r="K113" s="9">
        <v>1.32</v>
      </c>
      <c r="L113" s="9">
        <v>2.2799999999999998</v>
      </c>
      <c r="M113" s="8">
        <v>-18.2</v>
      </c>
      <c r="N113" s="8">
        <v>44.1</v>
      </c>
      <c r="O113" s="10">
        <v>0.121</v>
      </c>
      <c r="P113" s="11"/>
      <c r="Q113" s="11"/>
      <c r="R113" s="11"/>
      <c r="S113" s="10">
        <v>-0.57999999999999996</v>
      </c>
      <c r="T113" s="11"/>
      <c r="U113" s="11"/>
      <c r="V113" s="11"/>
      <c r="W113" s="11"/>
      <c r="X113" s="11"/>
      <c r="Y113" s="11"/>
      <c r="Z113" s="11"/>
      <c r="AA113" s="11"/>
      <c r="AB113" s="11"/>
      <c r="AC113" s="11"/>
      <c r="AD113" s="11"/>
      <c r="AE113" s="11"/>
      <c r="AF113" s="11"/>
      <c r="AG113" s="11"/>
      <c r="AH113" s="10">
        <v>0.30299999999999999</v>
      </c>
      <c r="AI113" s="9">
        <v>8.67</v>
      </c>
      <c r="AJ113" s="10">
        <v>0.45400000000000001</v>
      </c>
      <c r="AK113" s="3" t="s">
        <v>209</v>
      </c>
      <c r="AL113" s="12" t="s">
        <v>842</v>
      </c>
      <c r="AM113" s="3" t="s">
        <v>211</v>
      </c>
      <c r="AN113" s="13">
        <v>2007</v>
      </c>
      <c r="AO113" s="8">
        <v>448.8</v>
      </c>
      <c r="AP113" s="14">
        <v>0</v>
      </c>
      <c r="AQ113" s="8">
        <v>-12</v>
      </c>
      <c r="AR113" s="8">
        <v>-12</v>
      </c>
      <c r="AS113" s="8">
        <v>-12</v>
      </c>
      <c r="AT113" s="8">
        <v>44.9</v>
      </c>
      <c r="AU113" s="9">
        <v>1.53</v>
      </c>
      <c r="AV113" s="8">
        <v>46.5</v>
      </c>
      <c r="AW113" s="14">
        <v>0</v>
      </c>
      <c r="AX113" s="8">
        <v>44.8</v>
      </c>
      <c r="AY113" s="9">
        <v>1.59</v>
      </c>
      <c r="AZ113" s="11"/>
      <c r="BA113" s="9">
        <v>9.34</v>
      </c>
      <c r="BB113" s="11"/>
      <c r="BC113" s="9">
        <v>2.71</v>
      </c>
      <c r="BD113" s="9">
        <v>1.58</v>
      </c>
      <c r="BE113" s="9">
        <v>1.47</v>
      </c>
      <c r="BF113" s="9">
        <v>1.36</v>
      </c>
      <c r="BG113" s="9">
        <v>1.33</v>
      </c>
      <c r="BH113" s="9">
        <v>1.02</v>
      </c>
      <c r="BI113" s="11"/>
      <c r="BJ113" s="8">
        <v>-12</v>
      </c>
      <c r="BK113" s="11"/>
      <c r="BL113" s="10">
        <v>6.0000000000000001E-3</v>
      </c>
      <c r="BM113" s="11"/>
      <c r="BN113" s="8">
        <v>-12</v>
      </c>
      <c r="BO113" s="11"/>
      <c r="BP113" s="11"/>
      <c r="BQ113" s="10">
        <v>-0.48199999999999998</v>
      </c>
      <c r="BR113" s="10">
        <v>-0.48199999999999998</v>
      </c>
      <c r="BS113" s="10">
        <v>-0.30099999999999999</v>
      </c>
      <c r="BT113" s="10">
        <v>-0.48199999999999998</v>
      </c>
      <c r="BU113" s="10">
        <v>-0.48199999999999998</v>
      </c>
      <c r="BV113" s="11"/>
      <c r="BW113" s="11"/>
      <c r="BX113" s="11"/>
      <c r="BY113" s="11"/>
      <c r="BZ113" s="9">
        <v>1.64</v>
      </c>
      <c r="CA113" s="10">
        <v>0.104</v>
      </c>
      <c r="CB113" s="11"/>
      <c r="CC113" s="9">
        <v>1.25</v>
      </c>
      <c r="CD113" s="11"/>
      <c r="CE113" s="10">
        <v>0.111</v>
      </c>
      <c r="CF113" s="11"/>
      <c r="CG113" s="11"/>
      <c r="CH113" s="14">
        <v>0</v>
      </c>
      <c r="CI113" s="11"/>
      <c r="CJ113" s="11"/>
      <c r="CK113" s="11"/>
      <c r="CL113" s="10">
        <v>0.14099999999999999</v>
      </c>
      <c r="CM113" s="10">
        <v>0.13600000000000001</v>
      </c>
      <c r="CN113" s="10">
        <v>0.13300000000000001</v>
      </c>
      <c r="CO113" s="10">
        <v>0.129</v>
      </c>
      <c r="CP113" s="10">
        <v>0.125</v>
      </c>
      <c r="CQ113" s="10">
        <v>0.501</v>
      </c>
      <c r="CR113" s="11"/>
      <c r="CS113" s="11"/>
      <c r="CT113" s="11"/>
      <c r="CU113" s="8">
        <v>35.5</v>
      </c>
      <c r="CV113" s="11"/>
      <c r="CW113" s="11"/>
      <c r="CX113" s="11"/>
      <c r="CY113" s="11"/>
      <c r="CZ113" s="11"/>
      <c r="DA113" s="10">
        <v>-0.35499999999999998</v>
      </c>
      <c r="DB113" s="11"/>
      <c r="DC113" s="11"/>
      <c r="DD113" s="11"/>
      <c r="DE113" s="8">
        <v>14</v>
      </c>
      <c r="DF113" s="8">
        <v>44.8</v>
      </c>
      <c r="DG113" s="9">
        <v>11.2</v>
      </c>
      <c r="DH113" s="11"/>
      <c r="DI113" s="3" t="s">
        <v>212</v>
      </c>
      <c r="DJ113" s="11"/>
      <c r="DK113" s="8">
        <v>-12</v>
      </c>
      <c r="DL113" s="8">
        <v>-12</v>
      </c>
      <c r="DM113" s="14">
        <v>0</v>
      </c>
      <c r="DN113" s="8">
        <v>-26.4</v>
      </c>
      <c r="DO113" s="9">
        <v>16.670000000000002</v>
      </c>
      <c r="DP113" s="4" t="s">
        <v>843</v>
      </c>
      <c r="DQ113" s="11"/>
      <c r="DR113" s="3" t="s">
        <v>643</v>
      </c>
      <c r="DS113" s="11"/>
      <c r="DT113" s="9">
        <v>15.03</v>
      </c>
      <c r="DU113" s="9">
        <v>4.97</v>
      </c>
      <c r="DV113" s="11"/>
      <c r="DW113" s="14">
        <v>0</v>
      </c>
      <c r="DX113" s="11"/>
      <c r="DY113" s="8">
        <v>19.7</v>
      </c>
      <c r="DZ113" s="11"/>
      <c r="EA113" s="14">
        <v>0</v>
      </c>
      <c r="EB113" s="8">
        <v>17.600000000000001</v>
      </c>
      <c r="EC113" s="9">
        <v>4.1399999999999997</v>
      </c>
      <c r="ED113" s="8">
        <v>62.2</v>
      </c>
      <c r="EE113" s="11"/>
      <c r="EF113" s="11"/>
      <c r="EG113" s="11"/>
      <c r="EH113" s="10">
        <v>7.0000000000000001E-3</v>
      </c>
      <c r="EI113" s="8">
        <v>14</v>
      </c>
      <c r="EJ113" s="8">
        <v>45</v>
      </c>
      <c r="EK113" s="8">
        <v>19.8</v>
      </c>
      <c r="EL113" s="10">
        <v>0.41299999999999998</v>
      </c>
      <c r="EM113" s="9">
        <v>1.86</v>
      </c>
      <c r="EN113" s="11"/>
      <c r="EO113" s="11"/>
      <c r="EP113" s="9">
        <v>1.86</v>
      </c>
      <c r="EQ113" s="9">
        <v>7.31</v>
      </c>
      <c r="ER113" s="11">
        <v>1</v>
      </c>
      <c r="ES113" s="11"/>
      <c r="ET113" s="12"/>
      <c r="EU113" s="11"/>
      <c r="EV113" s="11"/>
      <c r="EW113" s="11"/>
      <c r="EX113" s="10">
        <v>-6.0000000000000001E-3</v>
      </c>
      <c r="EY113" s="10">
        <v>-5.7000000000000002E-2</v>
      </c>
      <c r="EZ113" s="10">
        <v>-1.6E-2</v>
      </c>
      <c r="FA113" s="10">
        <v>-0.81499999999999995</v>
      </c>
      <c r="FB113" s="8">
        <v>-21.1</v>
      </c>
      <c r="FC113" s="9">
        <v>-8.1300000000000008</v>
      </c>
      <c r="FD113" s="9">
        <v>-5.99</v>
      </c>
      <c r="FE113" s="11"/>
      <c r="FF113" s="11"/>
      <c r="FG113" s="11"/>
      <c r="FH113" s="10">
        <v>-6.0000000000000001E-3</v>
      </c>
      <c r="FI113" s="10">
        <v>-5.7000000000000002E-2</v>
      </c>
      <c r="FJ113" s="10">
        <v>-1.6E-2</v>
      </c>
      <c r="FK113" s="9">
        <v>-1.61</v>
      </c>
      <c r="FL113" s="8">
        <v>-25.7</v>
      </c>
      <c r="FM113" s="9">
        <v>-3.31</v>
      </c>
      <c r="FN113" s="8">
        <v>-25.4</v>
      </c>
      <c r="FO113" s="3"/>
      <c r="FP113" s="3"/>
      <c r="FQ113" s="11"/>
      <c r="FR113" s="12"/>
    </row>
    <row r="114" spans="1:174" x14ac:dyDescent="0.15">
      <c r="A114" s="4" t="s">
        <v>844</v>
      </c>
      <c r="B114" s="4" t="s">
        <v>845</v>
      </c>
      <c r="C114" s="3" t="s">
        <v>206</v>
      </c>
      <c r="D114" s="3" t="s">
        <v>207</v>
      </c>
      <c r="E114" s="3" t="s">
        <v>208</v>
      </c>
      <c r="F114" s="8">
        <v>491.5</v>
      </c>
      <c r="G114" s="9">
        <v>56.02</v>
      </c>
      <c r="H114" s="10">
        <v>2.5999999999999999E-2</v>
      </c>
      <c r="I114" s="10">
        <v>2.5000000000000001E-2</v>
      </c>
      <c r="J114" s="11"/>
      <c r="K114" s="9">
        <v>-1.1299999999999999</v>
      </c>
      <c r="L114" s="9">
        <v>-1.33</v>
      </c>
      <c r="M114" s="11"/>
      <c r="N114" s="8">
        <v>23.3</v>
      </c>
      <c r="O114" s="10">
        <v>0.25800000000000001</v>
      </c>
      <c r="P114" s="11"/>
      <c r="Q114" s="11"/>
      <c r="R114" s="11"/>
      <c r="S114" s="9">
        <v>-1.35</v>
      </c>
      <c r="T114" s="11"/>
      <c r="U114" s="11"/>
      <c r="V114" s="11"/>
      <c r="W114" s="11"/>
      <c r="X114" s="11"/>
      <c r="Y114" s="11"/>
      <c r="Z114" s="11"/>
      <c r="AA114" s="11"/>
      <c r="AB114" s="11"/>
      <c r="AC114" s="11"/>
      <c r="AD114" s="11"/>
      <c r="AE114" s="11"/>
      <c r="AF114" s="11"/>
      <c r="AG114" s="11"/>
      <c r="AH114" s="9">
        <v>7.81</v>
      </c>
      <c r="AI114" s="10">
        <v>0.41099999999999998</v>
      </c>
      <c r="AJ114" s="10">
        <v>1.2999999999999999E-2</v>
      </c>
      <c r="AK114" s="3" t="s">
        <v>209</v>
      </c>
      <c r="AL114" s="12" t="s">
        <v>846</v>
      </c>
      <c r="AM114" s="3" t="s">
        <v>211</v>
      </c>
      <c r="AN114" s="13">
        <v>2000</v>
      </c>
      <c r="AO114" s="8">
        <v>406.3</v>
      </c>
      <c r="AP114" s="14">
        <v>0</v>
      </c>
      <c r="AQ114" s="8">
        <v>-27.9</v>
      </c>
      <c r="AR114" s="8">
        <v>-28</v>
      </c>
      <c r="AS114" s="8">
        <v>-28.7</v>
      </c>
      <c r="AT114" s="8">
        <v>14.4</v>
      </c>
      <c r="AU114" s="10">
        <v>0.61599999999999999</v>
      </c>
      <c r="AV114" s="8">
        <v>96.9</v>
      </c>
      <c r="AW114" s="9">
        <v>9.91</v>
      </c>
      <c r="AX114" s="8">
        <v>82</v>
      </c>
      <c r="AY114" s="10">
        <v>0.624</v>
      </c>
      <c r="AZ114" s="11"/>
      <c r="BA114" s="9">
        <v>7.3</v>
      </c>
      <c r="BB114" s="11"/>
      <c r="BC114" s="8">
        <v>20.7</v>
      </c>
      <c r="BD114" s="8">
        <v>20</v>
      </c>
      <c r="BE114" s="8">
        <v>19.2</v>
      </c>
      <c r="BF114" s="8">
        <v>16.899999999999999</v>
      </c>
      <c r="BG114" s="8">
        <v>15</v>
      </c>
      <c r="BH114" s="8">
        <v>12.6</v>
      </c>
      <c r="BI114" s="11"/>
      <c r="BJ114" s="8">
        <v>-28</v>
      </c>
      <c r="BK114" s="10">
        <v>-0.38900000000000001</v>
      </c>
      <c r="BL114" s="10">
        <v>7.5999999999999998E-2</v>
      </c>
      <c r="BM114" s="11"/>
      <c r="BN114" s="8">
        <v>-28.7</v>
      </c>
      <c r="BO114" s="11"/>
      <c r="BP114" s="10">
        <v>0.85599999999999998</v>
      </c>
      <c r="BQ114" s="9">
        <v>-2.2799999999999998</v>
      </c>
      <c r="BR114" s="9">
        <v>-2.2799999999999998</v>
      </c>
      <c r="BS114" s="9">
        <v>-1.38</v>
      </c>
      <c r="BT114" s="9">
        <v>-2.2799999999999998</v>
      </c>
      <c r="BU114" s="9">
        <v>-2.2799999999999998</v>
      </c>
      <c r="BV114" s="11"/>
      <c r="BW114" s="11"/>
      <c r="BX114" s="11"/>
      <c r="BY114" s="11"/>
      <c r="BZ114" s="10">
        <v>0.93700000000000006</v>
      </c>
      <c r="CA114" s="10">
        <v>0.32100000000000001</v>
      </c>
      <c r="CB114" s="11"/>
      <c r="CC114" s="9">
        <v>2.2000000000000002</v>
      </c>
      <c r="CD114" s="11"/>
      <c r="CE114" s="11"/>
      <c r="CF114" s="9">
        <v>9.91</v>
      </c>
      <c r="CG114" s="11"/>
      <c r="CH114" s="11"/>
      <c r="CI114" s="11"/>
      <c r="CJ114" s="11"/>
      <c r="CK114" s="11"/>
      <c r="CL114" s="11"/>
      <c r="CM114" s="10">
        <v>8.3000000000000004E-2</v>
      </c>
      <c r="CN114" s="10">
        <v>9.7000000000000003E-2</v>
      </c>
      <c r="CO114" s="10">
        <v>9.5000000000000001E-2</v>
      </c>
      <c r="CP114" s="10">
        <v>9.1999999999999998E-2</v>
      </c>
      <c r="CQ114" s="10">
        <v>-0.94299999999999995</v>
      </c>
      <c r="CR114" s="11"/>
      <c r="CS114" s="11"/>
      <c r="CT114" s="11"/>
      <c r="CU114" s="8">
        <v>94.6</v>
      </c>
      <c r="CV114" s="11"/>
      <c r="CW114" s="8">
        <v>11.1</v>
      </c>
      <c r="CX114" s="8">
        <v>-67.7</v>
      </c>
      <c r="CY114" s="11"/>
      <c r="CZ114" s="11"/>
      <c r="DA114" s="9">
        <v>1.64</v>
      </c>
      <c r="DB114" s="11"/>
      <c r="DC114" s="11"/>
      <c r="DD114" s="11"/>
      <c r="DE114" s="8">
        <v>26</v>
      </c>
      <c r="DF114" s="8">
        <v>82</v>
      </c>
      <c r="DG114" s="9">
        <v>21.09</v>
      </c>
      <c r="DH114" s="11"/>
      <c r="DI114" s="3" t="s">
        <v>212</v>
      </c>
      <c r="DJ114" s="11"/>
      <c r="DK114" s="8">
        <v>-19.899999999999999</v>
      </c>
      <c r="DL114" s="8">
        <v>-20</v>
      </c>
      <c r="DM114" s="14">
        <v>0</v>
      </c>
      <c r="DN114" s="8">
        <v>-33.299999999999997</v>
      </c>
      <c r="DO114" s="9">
        <v>18.18</v>
      </c>
      <c r="DP114" s="4" t="s">
        <v>847</v>
      </c>
      <c r="DQ114" s="11"/>
      <c r="DR114" s="3" t="s">
        <v>258</v>
      </c>
      <c r="DS114" s="11"/>
      <c r="DT114" s="9">
        <v>28.25</v>
      </c>
      <c r="DU114" s="9">
        <v>7.82</v>
      </c>
      <c r="DV114" s="11"/>
      <c r="DW114" s="14">
        <v>0</v>
      </c>
      <c r="DX114" s="11"/>
      <c r="DY114" s="9">
        <v>9.9600000000000009</v>
      </c>
      <c r="DZ114" s="11"/>
      <c r="EA114" s="11"/>
      <c r="EB114" s="8">
        <v>21.3</v>
      </c>
      <c r="EC114" s="8">
        <v>32.6</v>
      </c>
      <c r="ED114" s="8">
        <v>52</v>
      </c>
      <c r="EE114" s="11"/>
      <c r="EF114" s="8">
        <v>100</v>
      </c>
      <c r="EG114" s="11"/>
      <c r="EH114" s="10">
        <v>0.434</v>
      </c>
      <c r="EI114" s="8">
        <v>16</v>
      </c>
      <c r="EJ114" s="8">
        <v>96</v>
      </c>
      <c r="EK114" s="8">
        <v>23.4</v>
      </c>
      <c r="EL114" s="9">
        <v>1.01</v>
      </c>
      <c r="EM114" s="9">
        <v>2.25</v>
      </c>
      <c r="EN114" s="10">
        <v>7.0000000000000001E-3</v>
      </c>
      <c r="EO114" s="10">
        <v>0.1</v>
      </c>
      <c r="EP114" s="9">
        <v>1.54</v>
      </c>
      <c r="EQ114" s="9">
        <v>3.19</v>
      </c>
      <c r="ER114" s="11"/>
      <c r="ES114" s="11"/>
      <c r="ET114" s="12"/>
      <c r="EU114" s="11"/>
      <c r="EV114" s="11"/>
      <c r="EW114" s="11"/>
      <c r="EX114" s="11"/>
      <c r="EY114" s="11"/>
      <c r="EZ114" s="11"/>
      <c r="FA114" s="11"/>
      <c r="FB114" s="9">
        <v>-4.34</v>
      </c>
      <c r="FC114" s="8">
        <v>-15.9</v>
      </c>
      <c r="FD114" s="8">
        <v>-20</v>
      </c>
      <c r="FE114" s="11"/>
      <c r="FF114" s="11"/>
      <c r="FG114" s="11"/>
      <c r="FH114" s="11"/>
      <c r="FI114" s="11"/>
      <c r="FJ114" s="11"/>
      <c r="FK114" s="11"/>
      <c r="FL114" s="9">
        <v>-5.72</v>
      </c>
      <c r="FM114" s="8">
        <v>-15.7</v>
      </c>
      <c r="FN114" s="8">
        <v>-20</v>
      </c>
      <c r="FO114" s="3"/>
      <c r="FP114" s="3"/>
      <c r="FQ114" s="11"/>
      <c r="FR114" s="12"/>
    </row>
    <row r="115" spans="1:174" x14ac:dyDescent="0.15">
      <c r="A115" s="4" t="s">
        <v>848</v>
      </c>
      <c r="B115" s="4" t="s">
        <v>849</v>
      </c>
      <c r="C115" s="3" t="s">
        <v>206</v>
      </c>
      <c r="D115" s="3" t="s">
        <v>207</v>
      </c>
      <c r="E115" s="3" t="s">
        <v>208</v>
      </c>
      <c r="F115" s="8">
        <v>480.2</v>
      </c>
      <c r="G115" s="9">
        <v>41.98</v>
      </c>
      <c r="H115" s="10">
        <v>1.2999999999999999E-2</v>
      </c>
      <c r="I115" s="10">
        <v>2.1999999999999999E-2</v>
      </c>
      <c r="J115" s="11"/>
      <c r="K115" s="10">
        <v>0.66700000000000004</v>
      </c>
      <c r="L115" s="10">
        <v>0.86199999999999999</v>
      </c>
      <c r="M115" s="11"/>
      <c r="N115" s="8">
        <v>21.5</v>
      </c>
      <c r="O115" s="10">
        <v>6.3E-2</v>
      </c>
      <c r="P115" s="11"/>
      <c r="Q115" s="11"/>
      <c r="R115" s="11"/>
      <c r="S115" s="9">
        <v>-2.37</v>
      </c>
      <c r="T115" s="11"/>
      <c r="U115" s="11"/>
      <c r="V115" s="11"/>
      <c r="W115" s="11"/>
      <c r="X115" s="11"/>
      <c r="Y115" s="11"/>
      <c r="Z115" s="11"/>
      <c r="AA115" s="11"/>
      <c r="AB115" s="11"/>
      <c r="AC115" s="11"/>
      <c r="AD115" s="11"/>
      <c r="AE115" s="11"/>
      <c r="AF115" s="11"/>
      <c r="AG115" s="11"/>
      <c r="AH115" s="9">
        <v>7.86</v>
      </c>
      <c r="AI115" s="9">
        <v>1.77</v>
      </c>
      <c r="AJ115" s="9">
        <v>1.42</v>
      </c>
      <c r="AK115" s="3" t="s">
        <v>209</v>
      </c>
      <c r="AL115" s="12" t="s">
        <v>850</v>
      </c>
      <c r="AM115" s="3" t="s">
        <v>211</v>
      </c>
      <c r="AN115" s="13">
        <v>2007</v>
      </c>
      <c r="AO115" s="8">
        <v>332.2</v>
      </c>
      <c r="AP115" s="14">
        <v>0</v>
      </c>
      <c r="AQ115" s="8">
        <v>-26.9</v>
      </c>
      <c r="AR115" s="8">
        <v>-27</v>
      </c>
      <c r="AS115" s="8">
        <v>-27.3</v>
      </c>
      <c r="AT115" s="8">
        <v>103.1</v>
      </c>
      <c r="AU115" s="9">
        <v>1.1100000000000001</v>
      </c>
      <c r="AV115" s="8">
        <v>153.4</v>
      </c>
      <c r="AW115" s="9">
        <v>3.59</v>
      </c>
      <c r="AX115" s="8">
        <v>144.9</v>
      </c>
      <c r="AY115" s="10">
        <v>0.80200000000000005</v>
      </c>
      <c r="AZ115" s="11"/>
      <c r="BA115" s="9">
        <v>9.06</v>
      </c>
      <c r="BB115" s="11"/>
      <c r="BC115" s="8">
        <v>17.899999999999999</v>
      </c>
      <c r="BD115" s="8">
        <v>14.7</v>
      </c>
      <c r="BE115" s="8">
        <v>12.6</v>
      </c>
      <c r="BF115" s="8">
        <v>12</v>
      </c>
      <c r="BG115" s="8">
        <v>11.1</v>
      </c>
      <c r="BH115" s="8">
        <v>11.8</v>
      </c>
      <c r="BI115" s="11"/>
      <c r="BJ115" s="8">
        <v>-27</v>
      </c>
      <c r="BK115" s="10">
        <v>-0.40100000000000002</v>
      </c>
      <c r="BL115" s="10">
        <v>0.47899999999999998</v>
      </c>
      <c r="BM115" s="11"/>
      <c r="BN115" s="8">
        <v>-27.3</v>
      </c>
      <c r="BO115" s="11"/>
      <c r="BP115" s="11"/>
      <c r="BQ115" s="9">
        <v>-1.97</v>
      </c>
      <c r="BR115" s="9">
        <v>-1.97</v>
      </c>
      <c r="BS115" s="9">
        <v>-1.21</v>
      </c>
      <c r="BT115" s="9">
        <v>-1.97</v>
      </c>
      <c r="BU115" s="9">
        <v>-1.97</v>
      </c>
      <c r="BV115" s="11"/>
      <c r="BW115" s="11"/>
      <c r="BX115" s="11"/>
      <c r="BY115" s="10">
        <v>1.7000000000000001E-2</v>
      </c>
      <c r="BZ115" s="9">
        <v>1.38</v>
      </c>
      <c r="CA115" s="10">
        <v>0.26800000000000002</v>
      </c>
      <c r="CB115" s="11"/>
      <c r="CC115" s="9">
        <v>1.59</v>
      </c>
      <c r="CD115" s="11"/>
      <c r="CE115" s="10">
        <v>0.1</v>
      </c>
      <c r="CF115" s="9">
        <v>1.59</v>
      </c>
      <c r="CG115" s="11"/>
      <c r="CH115" s="11"/>
      <c r="CI115" s="11"/>
      <c r="CJ115" s="11"/>
      <c r="CK115" s="11"/>
      <c r="CL115" s="11"/>
      <c r="CM115" s="11"/>
      <c r="CN115" s="11"/>
      <c r="CO115" s="10">
        <v>0.24399999999999999</v>
      </c>
      <c r="CP115" s="10">
        <v>0.28999999999999998</v>
      </c>
      <c r="CQ115" s="10">
        <v>-0.94199999999999995</v>
      </c>
      <c r="CR115" s="11"/>
      <c r="CS115" s="11"/>
      <c r="CT115" s="11"/>
      <c r="CU115" s="8">
        <v>162.5</v>
      </c>
      <c r="CV115" s="9">
        <v>-1.5</v>
      </c>
      <c r="CW115" s="11"/>
      <c r="CX115" s="8">
        <v>-48.6</v>
      </c>
      <c r="CY115" s="11"/>
      <c r="CZ115" s="11"/>
      <c r="DA115" s="10">
        <v>0.51800000000000002</v>
      </c>
      <c r="DB115" s="11"/>
      <c r="DC115" s="11"/>
      <c r="DD115" s="9">
        <v>9.0399999999999991</v>
      </c>
      <c r="DE115" s="8">
        <v>29</v>
      </c>
      <c r="DF115" s="8">
        <v>144.9</v>
      </c>
      <c r="DG115" s="9">
        <v>22.38</v>
      </c>
      <c r="DH115" s="10">
        <v>0.24299999999999999</v>
      </c>
      <c r="DI115" s="3" t="s">
        <v>212</v>
      </c>
      <c r="DJ115" s="11"/>
      <c r="DK115" s="8">
        <v>-26.9</v>
      </c>
      <c r="DL115" s="8">
        <v>-27.3</v>
      </c>
      <c r="DM115" s="14">
        <v>0</v>
      </c>
      <c r="DN115" s="8">
        <v>-55.7</v>
      </c>
      <c r="DO115" s="9">
        <v>12.5</v>
      </c>
      <c r="DP115" s="4" t="s">
        <v>851</v>
      </c>
      <c r="DQ115" s="11"/>
      <c r="DR115" s="3" t="s">
        <v>258</v>
      </c>
      <c r="DS115" s="11"/>
      <c r="DT115" s="9">
        <v>30.37</v>
      </c>
      <c r="DU115" s="8">
        <v>11.1</v>
      </c>
      <c r="DV115" s="11"/>
      <c r="DW115" s="9">
        <v>5.05</v>
      </c>
      <c r="DX115" s="11"/>
      <c r="DY115" s="8">
        <v>16.2</v>
      </c>
      <c r="DZ115" s="11"/>
      <c r="EA115" s="8">
        <v>74.8</v>
      </c>
      <c r="EB115" s="8">
        <v>-64.7</v>
      </c>
      <c r="EC115" s="9">
        <v>1.64</v>
      </c>
      <c r="ED115" s="8">
        <v>48.1</v>
      </c>
      <c r="EE115" s="11"/>
      <c r="EF115" s="11"/>
      <c r="EG115" s="8">
        <v>100</v>
      </c>
      <c r="EH115" s="10">
        <v>0.80100000000000005</v>
      </c>
      <c r="EI115" s="8">
        <v>29</v>
      </c>
      <c r="EJ115" s="8">
        <v>152.1</v>
      </c>
      <c r="EK115" s="8">
        <v>16.600000000000001</v>
      </c>
      <c r="EL115" s="9">
        <v>1.28</v>
      </c>
      <c r="EM115" s="9">
        <v>2.19</v>
      </c>
      <c r="EN115" s="10">
        <v>6.8000000000000005E-2</v>
      </c>
      <c r="EO115" s="10">
        <v>0.24299999999999999</v>
      </c>
      <c r="EP115" s="9">
        <v>1.29</v>
      </c>
      <c r="EQ115" s="9">
        <v>10.26</v>
      </c>
      <c r="ER115" s="11"/>
      <c r="ES115" s="11"/>
      <c r="ET115" s="12"/>
      <c r="EU115" s="11"/>
      <c r="EV115" s="11"/>
      <c r="EW115" s="11"/>
      <c r="EX115" s="11"/>
      <c r="EY115" s="11"/>
      <c r="EZ115" s="11"/>
      <c r="FA115" s="11"/>
      <c r="FB115" s="8">
        <v>-11.5</v>
      </c>
      <c r="FC115" s="8">
        <v>-15</v>
      </c>
      <c r="FD115" s="8">
        <v>-17.8</v>
      </c>
      <c r="FE115" s="11"/>
      <c r="FF115" s="11"/>
      <c r="FG115" s="11"/>
      <c r="FH115" s="11"/>
      <c r="FI115" s="11"/>
      <c r="FJ115" s="11"/>
      <c r="FK115" s="11"/>
      <c r="FL115" s="8">
        <v>-11.4</v>
      </c>
      <c r="FM115" s="8">
        <v>-15</v>
      </c>
      <c r="FN115" s="8">
        <v>-18.2</v>
      </c>
      <c r="FO115" s="3"/>
      <c r="FP115" s="3"/>
      <c r="FQ115" s="11"/>
      <c r="FR115" s="12"/>
    </row>
    <row r="116" spans="1:174" x14ac:dyDescent="0.15">
      <c r="A116" s="4" t="s">
        <v>852</v>
      </c>
      <c r="B116" s="4" t="s">
        <v>853</v>
      </c>
      <c r="C116" s="3" t="s">
        <v>206</v>
      </c>
      <c r="D116" s="3" t="s">
        <v>207</v>
      </c>
      <c r="E116" s="3" t="s">
        <v>208</v>
      </c>
      <c r="F116" s="8">
        <v>459.4</v>
      </c>
      <c r="G116" s="9">
        <v>52.78</v>
      </c>
      <c r="H116" s="10">
        <v>2.8000000000000001E-2</v>
      </c>
      <c r="I116" s="10">
        <v>1E-3</v>
      </c>
      <c r="J116" s="10">
        <v>6.5000000000000002E-2</v>
      </c>
      <c r="K116" s="10">
        <v>0.73599999999999999</v>
      </c>
      <c r="L116" s="8">
        <v>13.9</v>
      </c>
      <c r="M116" s="8">
        <v>126.3</v>
      </c>
      <c r="N116" s="8">
        <v>16.2</v>
      </c>
      <c r="O116" s="10">
        <v>4.7E-2</v>
      </c>
      <c r="P116" s="11"/>
      <c r="Q116" s="11"/>
      <c r="R116" s="11"/>
      <c r="S116" s="9">
        <v>-2.87</v>
      </c>
      <c r="T116" s="11"/>
      <c r="U116" s="11"/>
      <c r="V116" s="11"/>
      <c r="W116" s="11"/>
      <c r="X116" s="11"/>
      <c r="Y116" s="11"/>
      <c r="Z116" s="11"/>
      <c r="AA116" s="11"/>
      <c r="AB116" s="11"/>
      <c r="AC116" s="11"/>
      <c r="AD116" s="11"/>
      <c r="AE116" s="11"/>
      <c r="AF116" s="11"/>
      <c r="AG116" s="11"/>
      <c r="AH116" s="11"/>
      <c r="AI116" s="10">
        <v>0.27900000000000003</v>
      </c>
      <c r="AJ116" s="10">
        <v>0.17699999999999999</v>
      </c>
      <c r="AK116" s="3" t="s">
        <v>209</v>
      </c>
      <c r="AL116" s="12" t="s">
        <v>854</v>
      </c>
      <c r="AM116" s="3" t="s">
        <v>211</v>
      </c>
      <c r="AN116" s="11"/>
      <c r="AO116" s="8">
        <v>430.1</v>
      </c>
      <c r="AP116" s="14">
        <v>0</v>
      </c>
      <c r="AQ116" s="8">
        <v>-38.6</v>
      </c>
      <c r="AR116" s="8">
        <v>-38.799999999999997</v>
      </c>
      <c r="AS116" s="8">
        <v>-43.7</v>
      </c>
      <c r="AT116" s="9">
        <v>6.59</v>
      </c>
      <c r="AU116" s="10">
        <v>0.496</v>
      </c>
      <c r="AV116" s="8">
        <v>33.5</v>
      </c>
      <c r="AW116" s="14">
        <v>0</v>
      </c>
      <c r="AX116" s="8">
        <v>28.1</v>
      </c>
      <c r="AY116" s="10">
        <v>0.38600000000000001</v>
      </c>
      <c r="AZ116" s="11"/>
      <c r="BA116" s="8">
        <v>12.7</v>
      </c>
      <c r="BB116" s="11"/>
      <c r="BC116" s="8">
        <v>26.1</v>
      </c>
      <c r="BD116" s="8">
        <v>23.9</v>
      </c>
      <c r="BE116" s="8">
        <v>22.6</v>
      </c>
      <c r="BF116" s="8">
        <v>20.2</v>
      </c>
      <c r="BG116" s="8">
        <v>20.6</v>
      </c>
      <c r="BH116" s="8">
        <v>21.3</v>
      </c>
      <c r="BI116" s="11"/>
      <c r="BJ116" s="8">
        <v>-38.799999999999997</v>
      </c>
      <c r="BK116" s="11"/>
      <c r="BL116" s="10">
        <v>0.123</v>
      </c>
      <c r="BM116" s="11"/>
      <c r="BN116" s="8">
        <v>-43.7</v>
      </c>
      <c r="BO116" s="11"/>
      <c r="BP116" s="11"/>
      <c r="BQ116" s="9">
        <v>-3.24</v>
      </c>
      <c r="BR116" s="9">
        <v>-3.24</v>
      </c>
      <c r="BS116" s="9">
        <v>-2.0099999999999998</v>
      </c>
      <c r="BT116" s="9">
        <v>-3.24</v>
      </c>
      <c r="BU116" s="9">
        <v>-3.24</v>
      </c>
      <c r="BV116" s="11"/>
      <c r="BW116" s="11"/>
      <c r="BX116" s="11"/>
      <c r="BY116" s="10">
        <v>0.622</v>
      </c>
      <c r="BZ116" s="10">
        <v>0.73099999999999998</v>
      </c>
      <c r="CA116" s="10">
        <v>0.23499999999999999</v>
      </c>
      <c r="CB116" s="11"/>
      <c r="CC116" s="9">
        <v>1.66</v>
      </c>
      <c r="CD116" s="11"/>
      <c r="CE116" s="11"/>
      <c r="CF116" s="11"/>
      <c r="CG116" s="11"/>
      <c r="CH116" s="11"/>
      <c r="CI116" s="11"/>
      <c r="CJ116" s="11"/>
      <c r="CK116" s="11"/>
      <c r="CL116" s="11"/>
      <c r="CM116" s="10">
        <v>2.5000000000000001E-2</v>
      </c>
      <c r="CN116" s="10">
        <v>0.30299999999999999</v>
      </c>
      <c r="CO116" s="10">
        <v>0.28999999999999998</v>
      </c>
      <c r="CP116" s="10">
        <v>0.223</v>
      </c>
      <c r="CQ116" s="8">
        <v>34.5</v>
      </c>
      <c r="CR116" s="11"/>
      <c r="CS116" s="11"/>
      <c r="CT116" s="11"/>
      <c r="CU116" s="10">
        <v>0.88700000000000001</v>
      </c>
      <c r="CV116" s="11"/>
      <c r="CW116" s="11"/>
      <c r="CX116" s="8">
        <v>24.6</v>
      </c>
      <c r="CY116" s="11"/>
      <c r="CZ116" s="11"/>
      <c r="DA116" s="10">
        <v>0.151</v>
      </c>
      <c r="DB116" s="11"/>
      <c r="DC116" s="11"/>
      <c r="DD116" s="11"/>
      <c r="DE116" s="8">
        <v>33</v>
      </c>
      <c r="DF116" s="8">
        <v>28.1</v>
      </c>
      <c r="DG116" s="9">
        <v>28.42</v>
      </c>
      <c r="DH116" s="10">
        <v>0.4</v>
      </c>
      <c r="DI116" s="3" t="s">
        <v>212</v>
      </c>
      <c r="DJ116" s="11"/>
      <c r="DK116" s="8">
        <v>-38.6</v>
      </c>
      <c r="DL116" s="8">
        <v>-43.7</v>
      </c>
      <c r="DM116" s="14">
        <v>0</v>
      </c>
      <c r="DN116" s="11"/>
      <c r="DO116" s="9">
        <v>12.5</v>
      </c>
      <c r="DP116" s="4" t="s">
        <v>855</v>
      </c>
      <c r="DQ116" s="11"/>
      <c r="DR116" s="3" t="s">
        <v>398</v>
      </c>
      <c r="DS116" s="11"/>
      <c r="DT116" s="9">
        <v>30.77</v>
      </c>
      <c r="DU116" s="8">
        <v>13.7</v>
      </c>
      <c r="DV116" s="11"/>
      <c r="DW116" s="14">
        <v>0</v>
      </c>
      <c r="DX116" s="11"/>
      <c r="DY116" s="8">
        <v>14.2</v>
      </c>
      <c r="DZ116" s="11"/>
      <c r="EA116" s="11"/>
      <c r="EB116" s="8">
        <v>25.9</v>
      </c>
      <c r="EC116" s="9">
        <v>3.56</v>
      </c>
      <c r="ED116" s="8">
        <v>74.5</v>
      </c>
      <c r="EE116" s="11"/>
      <c r="EF116" s="11"/>
      <c r="EG116" s="11"/>
      <c r="EH116" s="10">
        <v>0.379</v>
      </c>
      <c r="EI116" s="8">
        <v>33</v>
      </c>
      <c r="EJ116" s="8">
        <v>32.700000000000003</v>
      </c>
      <c r="EK116" s="8">
        <v>64.2</v>
      </c>
      <c r="EL116" s="9">
        <v>1.3</v>
      </c>
      <c r="EM116" s="9">
        <v>3.94</v>
      </c>
      <c r="EN116" s="8">
        <v>33.4</v>
      </c>
      <c r="EO116" s="10">
        <v>0.4</v>
      </c>
      <c r="EP116" s="9">
        <v>1.46</v>
      </c>
      <c r="EQ116" s="9">
        <v>14</v>
      </c>
      <c r="ER116" s="11">
        <v>1</v>
      </c>
      <c r="ES116" s="11"/>
      <c r="ET116" s="12"/>
      <c r="EU116" s="9">
        <v>-8.14</v>
      </c>
      <c r="EV116" s="8">
        <v>-13.3</v>
      </c>
      <c r="EW116" s="9">
        <v>-3.18</v>
      </c>
      <c r="EX116" s="8">
        <v>-22.5</v>
      </c>
      <c r="EY116" s="8">
        <v>-10.199999999999999</v>
      </c>
      <c r="EZ116" s="8">
        <v>-22</v>
      </c>
      <c r="FA116" s="8">
        <v>-13.2</v>
      </c>
      <c r="FB116" s="8">
        <v>-10.1</v>
      </c>
      <c r="FC116" s="8">
        <v>-20.5</v>
      </c>
      <c r="FD116" s="8">
        <v>-31</v>
      </c>
      <c r="FE116" s="9">
        <v>-9.14</v>
      </c>
      <c r="FF116" s="8">
        <v>-13.1</v>
      </c>
      <c r="FG116" s="9">
        <v>-6.45</v>
      </c>
      <c r="FH116" s="8">
        <v>-22.3</v>
      </c>
      <c r="FI116" s="9">
        <v>-7.27</v>
      </c>
      <c r="FJ116" s="8">
        <v>-22.5</v>
      </c>
      <c r="FK116" s="8">
        <v>-14.7</v>
      </c>
      <c r="FL116" s="9">
        <v>-9.7799999999999994</v>
      </c>
      <c r="FM116" s="8">
        <v>-20.3</v>
      </c>
      <c r="FN116" s="8">
        <v>-52.9</v>
      </c>
      <c r="FO116" s="3"/>
      <c r="FP116" s="3"/>
      <c r="FQ116" s="11"/>
      <c r="FR116" s="12"/>
    </row>
    <row r="117" spans="1:174" x14ac:dyDescent="0.15">
      <c r="A117" s="4" t="s">
        <v>856</v>
      </c>
      <c r="B117" s="4" t="s">
        <v>857</v>
      </c>
      <c r="C117" s="3" t="s">
        <v>206</v>
      </c>
      <c r="D117" s="3" t="s">
        <v>207</v>
      </c>
      <c r="E117" s="3" t="s">
        <v>208</v>
      </c>
      <c r="F117" s="8">
        <v>445</v>
      </c>
      <c r="G117" s="9">
        <v>56</v>
      </c>
      <c r="H117" s="10">
        <v>7.4999999999999997E-2</v>
      </c>
      <c r="I117" s="10">
        <v>1.2E-2</v>
      </c>
      <c r="J117" s="10">
        <v>5.3999999999999999E-2</v>
      </c>
      <c r="K117" s="9">
        <v>2.38</v>
      </c>
      <c r="L117" s="9">
        <v>1.28</v>
      </c>
      <c r="M117" s="9">
        <v>2.13</v>
      </c>
      <c r="N117" s="8">
        <v>36.200000000000003</v>
      </c>
      <c r="O117" s="10">
        <v>0.215</v>
      </c>
      <c r="P117" s="11"/>
      <c r="Q117" s="11"/>
      <c r="R117" s="11"/>
      <c r="S117" s="9">
        <v>-1.02</v>
      </c>
      <c r="T117" s="11"/>
      <c r="U117" s="11"/>
      <c r="V117" s="11"/>
      <c r="W117" s="11"/>
      <c r="X117" s="11"/>
      <c r="Y117" s="11"/>
      <c r="Z117" s="11"/>
      <c r="AA117" s="11"/>
      <c r="AB117" s="11"/>
      <c r="AC117" s="11"/>
      <c r="AD117" s="11"/>
      <c r="AE117" s="8">
        <v>93.3</v>
      </c>
      <c r="AF117" s="11"/>
      <c r="AG117" s="11"/>
      <c r="AH117" s="10">
        <v>0.79400000000000004</v>
      </c>
      <c r="AI117" s="9">
        <v>21.59</v>
      </c>
      <c r="AJ117" s="9">
        <v>5.69</v>
      </c>
      <c r="AK117" s="3" t="s">
        <v>209</v>
      </c>
      <c r="AL117" s="12" t="s">
        <v>858</v>
      </c>
      <c r="AM117" s="3" t="s">
        <v>211</v>
      </c>
      <c r="AN117" s="13">
        <v>2006</v>
      </c>
      <c r="AO117" s="8">
        <v>385.2</v>
      </c>
      <c r="AP117" s="9">
        <v>3.83</v>
      </c>
      <c r="AQ117" s="8">
        <v>-31.3</v>
      </c>
      <c r="AR117" s="8">
        <v>-34.5</v>
      </c>
      <c r="AS117" s="8">
        <v>-34.700000000000003</v>
      </c>
      <c r="AT117" s="8">
        <v>71.900000000000006</v>
      </c>
      <c r="AU117" s="9">
        <v>2.2799999999999998</v>
      </c>
      <c r="AV117" s="8">
        <v>141.5</v>
      </c>
      <c r="AW117" s="8">
        <v>12.1</v>
      </c>
      <c r="AX117" s="8">
        <v>108.7</v>
      </c>
      <c r="AY117" s="10">
        <v>0.59099999999999997</v>
      </c>
      <c r="AZ117" s="11"/>
      <c r="BA117" s="8">
        <v>10.5</v>
      </c>
      <c r="BB117" s="11"/>
      <c r="BC117" s="8">
        <v>24</v>
      </c>
      <c r="BD117" s="8">
        <v>20.3</v>
      </c>
      <c r="BE117" s="8">
        <v>16.899999999999999</v>
      </c>
      <c r="BF117" s="8">
        <v>13.7</v>
      </c>
      <c r="BG117" s="9">
        <v>9.02</v>
      </c>
      <c r="BH117" s="9">
        <v>6.79</v>
      </c>
      <c r="BI117" s="9">
        <v>2.35</v>
      </c>
      <c r="BJ117" s="8">
        <v>-34.5</v>
      </c>
      <c r="BK117" s="9">
        <v>-1.63</v>
      </c>
      <c r="BL117" s="10">
        <v>1.2E-2</v>
      </c>
      <c r="BM117" s="11"/>
      <c r="BN117" s="8">
        <v>-36.4</v>
      </c>
      <c r="BO117" s="9">
        <v>-1.7</v>
      </c>
      <c r="BP117" s="11"/>
      <c r="BQ117" s="9">
        <v>-1.3</v>
      </c>
      <c r="BR117" s="9">
        <v>-1.3</v>
      </c>
      <c r="BS117" s="10">
        <v>-0.84699999999999998</v>
      </c>
      <c r="BT117" s="9">
        <v>-1.3</v>
      </c>
      <c r="BU117" s="9">
        <v>-1.3</v>
      </c>
      <c r="BV117" s="11"/>
      <c r="BW117" s="10">
        <v>0.73199999999999998</v>
      </c>
      <c r="BX117" s="11"/>
      <c r="BY117" s="10">
        <v>5.2999999999999999E-2</v>
      </c>
      <c r="BZ117" s="9">
        <v>3.96</v>
      </c>
      <c r="CA117" s="9">
        <v>1.69</v>
      </c>
      <c r="CB117" s="8">
        <v>24</v>
      </c>
      <c r="CC117" s="9">
        <v>1.66</v>
      </c>
      <c r="CD117" s="11"/>
      <c r="CE117" s="11"/>
      <c r="CF117" s="9">
        <v>8.83</v>
      </c>
      <c r="CG117" s="11"/>
      <c r="CH117" s="11"/>
      <c r="CI117" s="11"/>
      <c r="CJ117" s="8">
        <v>731.5</v>
      </c>
      <c r="CK117" s="11"/>
      <c r="CL117" s="11"/>
      <c r="CM117" s="10">
        <v>0.09</v>
      </c>
      <c r="CN117" s="10">
        <v>0.17699999999999999</v>
      </c>
      <c r="CO117" s="10">
        <v>0.252</v>
      </c>
      <c r="CP117" s="10">
        <v>0.55200000000000005</v>
      </c>
      <c r="CQ117" s="10">
        <v>-8.6999999999999994E-2</v>
      </c>
      <c r="CR117" s="11"/>
      <c r="CS117" s="11"/>
      <c r="CT117" s="11"/>
      <c r="CU117" s="8">
        <v>72.3</v>
      </c>
      <c r="CV117" s="11"/>
      <c r="CW117" s="9">
        <v>7.5</v>
      </c>
      <c r="CX117" s="8">
        <v>-10</v>
      </c>
      <c r="CY117" s="11"/>
      <c r="CZ117" s="11"/>
      <c r="DA117" s="10">
        <v>-0.497</v>
      </c>
      <c r="DB117" s="11"/>
      <c r="DC117" s="10">
        <v>-0.371</v>
      </c>
      <c r="DD117" s="8">
        <v>15.2</v>
      </c>
      <c r="DE117" s="8">
        <v>66</v>
      </c>
      <c r="DF117" s="8">
        <v>108.7</v>
      </c>
      <c r="DG117" s="9">
        <v>12.29</v>
      </c>
      <c r="DH117" s="10">
        <v>0.51300000000000001</v>
      </c>
      <c r="DI117" s="3" t="s">
        <v>212</v>
      </c>
      <c r="DJ117" s="9">
        <v>3.83</v>
      </c>
      <c r="DK117" s="8">
        <v>-31.3</v>
      </c>
      <c r="DL117" s="8">
        <v>-34.700000000000003</v>
      </c>
      <c r="DM117" s="9">
        <v>8.01</v>
      </c>
      <c r="DN117" s="11"/>
      <c r="DO117" s="9">
        <v>14.29</v>
      </c>
      <c r="DP117" s="4" t="s">
        <v>859</v>
      </c>
      <c r="DQ117" s="8">
        <v>54.2</v>
      </c>
      <c r="DR117" s="3" t="s">
        <v>245</v>
      </c>
      <c r="DS117" s="11"/>
      <c r="DT117" s="9">
        <v>14.3</v>
      </c>
      <c r="DU117" s="9">
        <v>3.1</v>
      </c>
      <c r="DV117" s="8">
        <v>-21.7</v>
      </c>
      <c r="DW117" s="9">
        <v>4.8099999999999996</v>
      </c>
      <c r="DX117" s="11"/>
      <c r="DY117" s="8">
        <v>31.7</v>
      </c>
      <c r="DZ117" s="8">
        <v>24</v>
      </c>
      <c r="EA117" s="11"/>
      <c r="EB117" s="8">
        <v>66.8</v>
      </c>
      <c r="EC117" s="9">
        <v>5.51</v>
      </c>
      <c r="ED117" s="8">
        <v>77.599999999999994</v>
      </c>
      <c r="EE117" s="11"/>
      <c r="EF117" s="11"/>
      <c r="EG117" s="8">
        <v>102.9</v>
      </c>
      <c r="EH117" s="9">
        <v>1.03</v>
      </c>
      <c r="EI117" s="8">
        <v>66</v>
      </c>
      <c r="EJ117" s="8">
        <v>73.900000000000006</v>
      </c>
      <c r="EK117" s="8">
        <v>32.6</v>
      </c>
      <c r="EL117" s="9">
        <v>2.15</v>
      </c>
      <c r="EM117" s="9">
        <v>2.95</v>
      </c>
      <c r="EN117" s="11"/>
      <c r="EO117" s="10">
        <v>0.51300000000000001</v>
      </c>
      <c r="EP117" s="9">
        <v>2.2400000000000002</v>
      </c>
      <c r="EQ117" s="9">
        <v>6.33</v>
      </c>
      <c r="ER117" s="11">
        <v>1</v>
      </c>
      <c r="ES117" s="11"/>
      <c r="ET117" s="12"/>
      <c r="EU117" s="11"/>
      <c r="EV117" s="11"/>
      <c r="EW117" s="11"/>
      <c r="EX117" s="10">
        <v>-1.6E-2</v>
      </c>
      <c r="EY117" s="10">
        <v>-2.5999999999999999E-2</v>
      </c>
      <c r="EZ117" s="10">
        <v>-0.95399999999999996</v>
      </c>
      <c r="FA117" s="9">
        <v>-1.81</v>
      </c>
      <c r="FB117" s="9">
        <v>-3.24</v>
      </c>
      <c r="FC117" s="9">
        <v>-4.8499999999999996</v>
      </c>
      <c r="FD117" s="8">
        <v>-15.7</v>
      </c>
      <c r="FE117" s="11"/>
      <c r="FF117" s="11"/>
      <c r="FG117" s="11"/>
      <c r="FH117" s="10">
        <v>-1.6E-2</v>
      </c>
      <c r="FI117" s="10">
        <v>-2.5999999999999999E-2</v>
      </c>
      <c r="FJ117" s="10">
        <v>-0.94199999999999995</v>
      </c>
      <c r="FK117" s="9">
        <v>-1.81</v>
      </c>
      <c r="FL117" s="9">
        <v>-3.24</v>
      </c>
      <c r="FM117" s="9">
        <v>-4.8499999999999996</v>
      </c>
      <c r="FN117" s="8">
        <v>-21.9</v>
      </c>
      <c r="FO117" s="3"/>
      <c r="FP117" s="3"/>
      <c r="FQ117" s="11"/>
      <c r="FR117" s="12"/>
    </row>
    <row r="118" spans="1:174" x14ac:dyDescent="0.15">
      <c r="A118" s="4" t="s">
        <v>860</v>
      </c>
      <c r="B118" s="4" t="s">
        <v>861</v>
      </c>
      <c r="C118" s="3" t="s">
        <v>206</v>
      </c>
      <c r="D118" s="3" t="s">
        <v>207</v>
      </c>
      <c r="E118" s="3" t="s">
        <v>208</v>
      </c>
      <c r="F118" s="8">
        <v>441.9</v>
      </c>
      <c r="G118" s="9">
        <v>46.08</v>
      </c>
      <c r="H118" s="11"/>
      <c r="I118" s="11"/>
      <c r="J118" s="11"/>
      <c r="K118" s="11"/>
      <c r="L118" s="11"/>
      <c r="M118" s="11"/>
      <c r="N118" s="8">
        <v>14.4</v>
      </c>
      <c r="O118" s="10">
        <v>3.1E-2</v>
      </c>
      <c r="P118" s="11"/>
      <c r="Q118" s="11"/>
      <c r="R118" s="11"/>
      <c r="S118" s="9">
        <v>-2.06</v>
      </c>
      <c r="T118" s="11"/>
      <c r="U118" s="11"/>
      <c r="V118" s="11"/>
      <c r="W118" s="11"/>
      <c r="X118" s="11"/>
      <c r="Y118" s="11"/>
      <c r="Z118" s="11"/>
      <c r="AA118" s="11"/>
      <c r="AB118" s="11"/>
      <c r="AC118" s="11"/>
      <c r="AD118" s="11"/>
      <c r="AE118" s="11"/>
      <c r="AF118" s="11"/>
      <c r="AG118" s="11"/>
      <c r="AH118" s="11"/>
      <c r="AI118" s="9">
        <v>6.95</v>
      </c>
      <c r="AJ118" s="11"/>
      <c r="AK118" s="3" t="s">
        <v>209</v>
      </c>
      <c r="AL118" s="12" t="s">
        <v>862</v>
      </c>
      <c r="AM118" s="3" t="s">
        <v>211</v>
      </c>
      <c r="AN118" s="11"/>
      <c r="AO118" s="8">
        <v>552.4</v>
      </c>
      <c r="AP118" s="10">
        <v>0.39500000000000002</v>
      </c>
      <c r="AQ118" s="9">
        <v>-7.09</v>
      </c>
      <c r="AR118" s="9">
        <v>-7.1</v>
      </c>
      <c r="AS118" s="9">
        <v>-8.2899999999999991</v>
      </c>
      <c r="AT118" s="9">
        <v>1.53</v>
      </c>
      <c r="AU118" s="10">
        <v>2.7E-2</v>
      </c>
      <c r="AV118" s="9">
        <v>2.09</v>
      </c>
      <c r="AW118" s="8">
        <v>10.3</v>
      </c>
      <c r="AX118" s="8">
        <v>-18.8</v>
      </c>
      <c r="AY118" s="11"/>
      <c r="AZ118" s="11"/>
      <c r="BA118" s="9">
        <v>4.47</v>
      </c>
      <c r="BB118" s="11"/>
      <c r="BC118" s="9">
        <v>3.03</v>
      </c>
      <c r="BD118" s="9">
        <v>3.06</v>
      </c>
      <c r="BE118" s="9">
        <v>3.85</v>
      </c>
      <c r="BF118" s="9">
        <v>4.63</v>
      </c>
      <c r="BG118" s="9">
        <v>3.65</v>
      </c>
      <c r="BH118" s="9">
        <v>5.38</v>
      </c>
      <c r="BI118" s="11"/>
      <c r="BJ118" s="9">
        <v>-7.1</v>
      </c>
      <c r="BK118" s="10">
        <v>-0.79400000000000004</v>
      </c>
      <c r="BL118" s="10">
        <v>4.0000000000000001E-3</v>
      </c>
      <c r="BM118" s="11"/>
      <c r="BN118" s="9">
        <v>-8.2899999999999991</v>
      </c>
      <c r="BO118" s="11"/>
      <c r="BP118" s="9">
        <v>3.39</v>
      </c>
      <c r="BQ118" s="9">
        <v>-9.25</v>
      </c>
      <c r="BR118" s="9">
        <v>-9.25</v>
      </c>
      <c r="BS118" s="9">
        <v>-5.25</v>
      </c>
      <c r="BT118" s="9">
        <v>-9.25</v>
      </c>
      <c r="BU118" s="9">
        <v>-9.25</v>
      </c>
      <c r="BV118" s="11"/>
      <c r="BW118" s="11"/>
      <c r="BX118" s="11"/>
      <c r="BY118" s="11"/>
      <c r="BZ118" s="11"/>
      <c r="CA118" s="11"/>
      <c r="CB118" s="11"/>
      <c r="CC118" s="9">
        <v>5.5</v>
      </c>
      <c r="CD118" s="8">
        <v>10.3</v>
      </c>
      <c r="CE118" s="11"/>
      <c r="CF118" s="11"/>
      <c r="CG118" s="11"/>
      <c r="CH118" s="8">
        <v>101.7</v>
      </c>
      <c r="CI118" s="11"/>
      <c r="CJ118" s="8">
        <v>-28.9</v>
      </c>
      <c r="CK118" s="11"/>
      <c r="CL118" s="11"/>
      <c r="CM118" s="11"/>
      <c r="CN118" s="10">
        <v>0.51300000000000001</v>
      </c>
      <c r="CO118" s="10">
        <v>0.51300000000000001</v>
      </c>
      <c r="CP118" s="10">
        <v>0.53100000000000003</v>
      </c>
      <c r="CQ118" s="11"/>
      <c r="CR118" s="11"/>
      <c r="CS118" s="11"/>
      <c r="CT118" s="11"/>
      <c r="CU118" s="14">
        <v>0</v>
      </c>
      <c r="CV118" s="10">
        <v>-0.83099999999999996</v>
      </c>
      <c r="CW118" s="8">
        <v>10.6</v>
      </c>
      <c r="CX118" s="10">
        <v>0.159</v>
      </c>
      <c r="CY118" s="11"/>
      <c r="CZ118" s="11"/>
      <c r="DA118" s="9">
        <v>-1.83</v>
      </c>
      <c r="DB118" s="11"/>
      <c r="DC118" s="10">
        <v>0.14699999999999999</v>
      </c>
      <c r="DD118" s="9">
        <v>7.87</v>
      </c>
      <c r="DE118" s="11"/>
      <c r="DF118" s="8">
        <v>-120.5</v>
      </c>
      <c r="DG118" s="9">
        <v>30.65</v>
      </c>
      <c r="DH118" s="11"/>
      <c r="DI118" s="3" t="s">
        <v>212</v>
      </c>
      <c r="DJ118" s="10">
        <v>0.47799999999999998</v>
      </c>
      <c r="DK118" s="9">
        <v>-7.44</v>
      </c>
      <c r="DL118" s="9">
        <v>-4.6500000000000004</v>
      </c>
      <c r="DM118" s="9">
        <v>4.5</v>
      </c>
      <c r="DN118" s="11"/>
      <c r="DO118" s="9">
        <v>33.33</v>
      </c>
      <c r="DP118" s="4" t="s">
        <v>863</v>
      </c>
      <c r="DQ118" s="11"/>
      <c r="DR118" s="3" t="s">
        <v>372</v>
      </c>
      <c r="DS118" s="11"/>
      <c r="DT118" s="9">
        <v>39.799999999999997</v>
      </c>
      <c r="DU118" s="8">
        <v>16</v>
      </c>
      <c r="DV118" s="9">
        <v>-2.63</v>
      </c>
      <c r="DW118" s="11"/>
      <c r="DX118" s="11"/>
      <c r="DY118" s="11"/>
      <c r="DZ118" s="11"/>
      <c r="EA118" s="11"/>
      <c r="EB118" s="11"/>
      <c r="EC118" s="9">
        <v>1.18</v>
      </c>
      <c r="ED118" s="8">
        <v>44.9</v>
      </c>
      <c r="EE118" s="11"/>
      <c r="EF118" s="8">
        <v>100</v>
      </c>
      <c r="EG118" s="11"/>
      <c r="EH118" s="11"/>
      <c r="EI118" s="8">
        <v>13</v>
      </c>
      <c r="EJ118" s="9">
        <v>1.57</v>
      </c>
      <c r="EK118" s="11"/>
      <c r="EL118" s="11"/>
      <c r="EM118" s="11"/>
      <c r="EN118" s="11"/>
      <c r="EO118" s="9">
        <v>1.03</v>
      </c>
      <c r="EP118" s="10">
        <v>8.5000000000000006E-2</v>
      </c>
      <c r="EQ118" s="9">
        <v>31.82</v>
      </c>
      <c r="ER118" s="11"/>
      <c r="ES118" s="10">
        <v>0.39500000000000002</v>
      </c>
      <c r="ET118" s="12" t="s">
        <v>864</v>
      </c>
      <c r="EU118" s="11"/>
      <c r="EV118" s="11"/>
      <c r="EW118" s="11"/>
      <c r="EX118" s="11"/>
      <c r="EY118" s="11"/>
      <c r="EZ118" s="11"/>
      <c r="FA118" s="10">
        <v>0.68100000000000005</v>
      </c>
      <c r="FB118" s="8">
        <v>33.299999999999997</v>
      </c>
      <c r="FC118" s="8">
        <v>-18.2</v>
      </c>
      <c r="FD118" s="9">
        <v>-7.54</v>
      </c>
      <c r="FE118" s="11"/>
      <c r="FF118" s="11"/>
      <c r="FG118" s="11"/>
      <c r="FH118" s="11"/>
      <c r="FI118" s="11"/>
      <c r="FJ118" s="11"/>
      <c r="FK118" s="9">
        <v>1.52</v>
      </c>
      <c r="FL118" s="8">
        <v>34</v>
      </c>
      <c r="FM118" s="8">
        <v>-43.2</v>
      </c>
      <c r="FN118" s="9">
        <v>-4.6500000000000004</v>
      </c>
      <c r="FO118" s="3"/>
      <c r="FP118" s="3"/>
      <c r="FQ118" s="10">
        <v>0.39500000000000002</v>
      </c>
      <c r="FR118" s="12" t="s">
        <v>865</v>
      </c>
    </row>
    <row r="119" spans="1:174" x14ac:dyDescent="0.15">
      <c r="A119" s="4" t="s">
        <v>866</v>
      </c>
      <c r="B119" s="4" t="s">
        <v>867</v>
      </c>
      <c r="C119" s="3" t="s">
        <v>206</v>
      </c>
      <c r="D119" s="3" t="s">
        <v>207</v>
      </c>
      <c r="E119" s="3" t="s">
        <v>208</v>
      </c>
      <c r="F119" s="8">
        <v>427.3</v>
      </c>
      <c r="G119" s="9">
        <v>47.42</v>
      </c>
      <c r="H119" s="10">
        <v>1.9E-2</v>
      </c>
      <c r="I119" s="10">
        <v>1.6E-2</v>
      </c>
      <c r="J119" s="11"/>
      <c r="K119" s="10">
        <v>0.93500000000000005</v>
      </c>
      <c r="L119" s="10">
        <v>0.85</v>
      </c>
      <c r="M119" s="11"/>
      <c r="N119" s="8">
        <v>17.8</v>
      </c>
      <c r="O119" s="10">
        <v>0.17799999999999999</v>
      </c>
      <c r="P119" s="11"/>
      <c r="Q119" s="8">
        <v>62</v>
      </c>
      <c r="R119" s="11"/>
      <c r="S119" s="9">
        <v>-2.6</v>
      </c>
      <c r="T119" s="11"/>
      <c r="U119" s="11"/>
      <c r="V119" s="11"/>
      <c r="W119" s="11"/>
      <c r="X119" s="11"/>
      <c r="Y119" s="11"/>
      <c r="Z119" s="11"/>
      <c r="AA119" s="11"/>
      <c r="AB119" s="11"/>
      <c r="AC119" s="11"/>
      <c r="AD119" s="11"/>
      <c r="AE119" s="11"/>
      <c r="AF119" s="11"/>
      <c r="AG119" s="11"/>
      <c r="AH119" s="10">
        <v>0.53400000000000003</v>
      </c>
      <c r="AI119" s="10">
        <v>0.66800000000000004</v>
      </c>
      <c r="AJ119" s="10">
        <v>0.111</v>
      </c>
      <c r="AK119" s="3" t="s">
        <v>209</v>
      </c>
      <c r="AL119" s="12" t="s">
        <v>868</v>
      </c>
      <c r="AM119" s="3" t="s">
        <v>211</v>
      </c>
      <c r="AN119" s="13">
        <v>2006</v>
      </c>
      <c r="AO119" s="8">
        <v>331.2</v>
      </c>
      <c r="AP119" s="14">
        <v>0</v>
      </c>
      <c r="AQ119" s="8">
        <v>-44.4</v>
      </c>
      <c r="AR119" s="8">
        <v>-45.1</v>
      </c>
      <c r="AS119" s="8">
        <v>-47.9</v>
      </c>
      <c r="AT119" s="8">
        <v>26.1</v>
      </c>
      <c r="AU119" s="9">
        <v>2.17</v>
      </c>
      <c r="AV119" s="8">
        <v>103.6</v>
      </c>
      <c r="AW119" s="14">
        <v>0</v>
      </c>
      <c r="AX119" s="8">
        <v>98.3</v>
      </c>
      <c r="AY119" s="9">
        <v>2.0099999999999998</v>
      </c>
      <c r="AZ119" s="11"/>
      <c r="BA119" s="8">
        <v>15.6</v>
      </c>
      <c r="BB119" s="11"/>
      <c r="BC119" s="8">
        <v>29.5</v>
      </c>
      <c r="BD119" s="8">
        <v>23.7</v>
      </c>
      <c r="BE119" s="8">
        <v>18.7</v>
      </c>
      <c r="BF119" s="8">
        <v>14.4</v>
      </c>
      <c r="BG119" s="8">
        <v>11.6</v>
      </c>
      <c r="BH119" s="8">
        <v>18.899999999999999</v>
      </c>
      <c r="BI119" s="11"/>
      <c r="BJ119" s="8">
        <v>-45.1</v>
      </c>
      <c r="BK119" s="10">
        <v>-0.19900000000000001</v>
      </c>
      <c r="BL119" s="10">
        <v>6.3E-2</v>
      </c>
      <c r="BM119" s="11"/>
      <c r="BN119" s="8">
        <v>-47.9</v>
      </c>
      <c r="BO119" s="11"/>
      <c r="BP119" s="10">
        <v>0.20399999999999999</v>
      </c>
      <c r="BQ119" s="9">
        <v>-3</v>
      </c>
      <c r="BR119" s="9">
        <v>-3</v>
      </c>
      <c r="BS119" s="9">
        <v>-1.86</v>
      </c>
      <c r="BT119" s="9">
        <v>-3</v>
      </c>
      <c r="BU119" s="9">
        <v>-3</v>
      </c>
      <c r="BV119" s="11"/>
      <c r="BW119" s="11"/>
      <c r="BX119" s="11"/>
      <c r="BY119" s="10">
        <v>2.4E-2</v>
      </c>
      <c r="BZ119" s="9">
        <v>5.22</v>
      </c>
      <c r="CA119" s="9">
        <v>3.06</v>
      </c>
      <c r="CB119" s="11"/>
      <c r="CC119" s="9">
        <v>1.24</v>
      </c>
      <c r="CD119" s="11"/>
      <c r="CE119" s="10">
        <v>7.6999999999999999E-2</v>
      </c>
      <c r="CF119" s="11"/>
      <c r="CG119" s="11"/>
      <c r="CH119" s="11"/>
      <c r="CI119" s="11"/>
      <c r="CJ119" s="11"/>
      <c r="CK119" s="9">
        <v>1.58</v>
      </c>
      <c r="CL119" s="9">
        <v>1.68</v>
      </c>
      <c r="CM119" s="9">
        <v>1.63</v>
      </c>
      <c r="CN119" s="9">
        <v>1.58</v>
      </c>
      <c r="CO119" s="9">
        <v>2.12</v>
      </c>
      <c r="CP119" s="9">
        <v>2.1</v>
      </c>
      <c r="CQ119" s="9">
        <v>-2.93</v>
      </c>
      <c r="CR119" s="11"/>
      <c r="CS119" s="11"/>
      <c r="CT119" s="11"/>
      <c r="CU119" s="8">
        <v>95</v>
      </c>
      <c r="CV119" s="9">
        <v>-5.03</v>
      </c>
      <c r="CW119" s="11"/>
      <c r="CX119" s="8">
        <v>-73.7</v>
      </c>
      <c r="CY119" s="11"/>
      <c r="CZ119" s="11"/>
      <c r="DA119" s="10">
        <v>-9.7000000000000003E-2</v>
      </c>
      <c r="DB119" s="11"/>
      <c r="DC119" s="11"/>
      <c r="DD119" s="11"/>
      <c r="DE119" s="8">
        <v>42</v>
      </c>
      <c r="DF119" s="8">
        <v>98.3</v>
      </c>
      <c r="DG119" s="9">
        <v>23.98</v>
      </c>
      <c r="DH119" s="10">
        <v>0.74099999999999999</v>
      </c>
      <c r="DI119" s="3" t="s">
        <v>212</v>
      </c>
      <c r="DJ119" s="11"/>
      <c r="DK119" s="8">
        <v>-44.4</v>
      </c>
      <c r="DL119" s="8">
        <v>-47.9</v>
      </c>
      <c r="DM119" s="9">
        <v>2.5</v>
      </c>
      <c r="DN119" s="11"/>
      <c r="DO119" s="9">
        <v>30</v>
      </c>
      <c r="DP119" s="4" t="s">
        <v>869</v>
      </c>
      <c r="DQ119" s="11"/>
      <c r="DR119" s="3" t="s">
        <v>279</v>
      </c>
      <c r="DS119" s="11"/>
      <c r="DT119" s="9">
        <v>31.72</v>
      </c>
      <c r="DU119" s="9">
        <v>8</v>
      </c>
      <c r="DV119" s="8">
        <v>-29.5</v>
      </c>
      <c r="DW119" s="9">
        <v>4.8499999999999996</v>
      </c>
      <c r="DX119" s="11"/>
      <c r="DY119" s="8">
        <v>46.6</v>
      </c>
      <c r="DZ119" s="11"/>
      <c r="EA119" s="8">
        <v>110.8</v>
      </c>
      <c r="EB119" s="8">
        <v>-68.900000000000006</v>
      </c>
      <c r="EC119" s="9">
        <v>5.23</v>
      </c>
      <c r="ED119" s="8">
        <v>51.5</v>
      </c>
      <c r="EE119" s="11"/>
      <c r="EF119" s="11"/>
      <c r="EG119" s="11"/>
      <c r="EH119" s="9">
        <v>1.77</v>
      </c>
      <c r="EI119" s="8">
        <v>42</v>
      </c>
      <c r="EJ119" s="8">
        <v>97.3</v>
      </c>
      <c r="EK119" s="8">
        <v>48.7</v>
      </c>
      <c r="EL119" s="9">
        <v>1.7</v>
      </c>
      <c r="EM119" s="9">
        <v>1.29</v>
      </c>
      <c r="EN119" s="10">
        <v>0.105</v>
      </c>
      <c r="EO119" s="10">
        <v>0.74099999999999999</v>
      </c>
      <c r="EP119" s="9">
        <v>3.61</v>
      </c>
      <c r="EQ119" s="9">
        <v>11.28</v>
      </c>
      <c r="ER119" s="11">
        <v>1</v>
      </c>
      <c r="ES119" s="11"/>
      <c r="ET119" s="12"/>
      <c r="EU119" s="11"/>
      <c r="EV119" s="11"/>
      <c r="EW119" s="11"/>
      <c r="EX119" s="11"/>
      <c r="EY119" s="11"/>
      <c r="EZ119" s="11"/>
      <c r="FA119" s="11"/>
      <c r="FB119" s="9">
        <v>-7.61</v>
      </c>
      <c r="FC119" s="9">
        <v>-9.25</v>
      </c>
      <c r="FD119" s="8">
        <v>-17.399999999999999</v>
      </c>
      <c r="FE119" s="11"/>
      <c r="FF119" s="11"/>
      <c r="FG119" s="11"/>
      <c r="FH119" s="11"/>
      <c r="FI119" s="11"/>
      <c r="FJ119" s="11"/>
      <c r="FK119" s="11"/>
      <c r="FL119" s="9">
        <v>-8.56</v>
      </c>
      <c r="FM119" s="8">
        <v>-10.1</v>
      </c>
      <c r="FN119" s="8">
        <v>-18.5</v>
      </c>
      <c r="FO119" s="3"/>
      <c r="FP119" s="3"/>
      <c r="FQ119" s="11"/>
      <c r="FR119" s="12"/>
    </row>
    <row r="120" spans="1:174" x14ac:dyDescent="0.15">
      <c r="A120" s="4" t="s">
        <v>870</v>
      </c>
      <c r="B120" s="4" t="s">
        <v>871</v>
      </c>
      <c r="C120" s="3" t="s">
        <v>206</v>
      </c>
      <c r="D120" s="3" t="s">
        <v>207</v>
      </c>
      <c r="E120" s="3" t="s">
        <v>208</v>
      </c>
      <c r="F120" s="8">
        <v>422.9</v>
      </c>
      <c r="G120" s="9">
        <v>57.06</v>
      </c>
      <c r="H120" s="10">
        <v>3.1E-2</v>
      </c>
      <c r="I120" s="10">
        <v>0.06</v>
      </c>
      <c r="J120" s="10">
        <v>0.17799999999999999</v>
      </c>
      <c r="K120" s="10">
        <v>0.95799999999999996</v>
      </c>
      <c r="L120" s="9">
        <v>1.6</v>
      </c>
      <c r="M120" s="9">
        <v>3.04</v>
      </c>
      <c r="N120" s="8">
        <v>116.2</v>
      </c>
      <c r="O120" s="9">
        <v>1.99</v>
      </c>
      <c r="P120" s="11"/>
      <c r="Q120" s="11"/>
      <c r="R120" s="11"/>
      <c r="S120" s="10">
        <v>-0.58499999999999996</v>
      </c>
      <c r="T120" s="11"/>
      <c r="U120" s="11"/>
      <c r="V120" s="11"/>
      <c r="W120" s="8">
        <v>17.8</v>
      </c>
      <c r="X120" s="11"/>
      <c r="Y120" s="11"/>
      <c r="Z120" s="11"/>
      <c r="AA120" s="8">
        <v>-28.1</v>
      </c>
      <c r="AB120" s="11"/>
      <c r="AC120" s="11"/>
      <c r="AD120" s="11"/>
      <c r="AE120" s="8">
        <v>-31.3</v>
      </c>
      <c r="AF120" s="11"/>
      <c r="AG120" s="11"/>
      <c r="AH120" s="11"/>
      <c r="AI120" s="9">
        <v>8.07</v>
      </c>
      <c r="AJ120" s="10">
        <v>0.49099999999999999</v>
      </c>
      <c r="AK120" s="3" t="s">
        <v>209</v>
      </c>
      <c r="AL120" s="12" t="s">
        <v>872</v>
      </c>
      <c r="AM120" s="3" t="s">
        <v>211</v>
      </c>
      <c r="AN120" s="13">
        <v>1981</v>
      </c>
      <c r="AO120" s="8">
        <v>380</v>
      </c>
      <c r="AP120" s="8">
        <v>18.899999999999999</v>
      </c>
      <c r="AQ120" s="8">
        <v>-79.900000000000006</v>
      </c>
      <c r="AR120" s="8">
        <v>-81.7</v>
      </c>
      <c r="AS120" s="8">
        <v>-38.299999999999997</v>
      </c>
      <c r="AT120" s="8">
        <v>78.400000000000006</v>
      </c>
      <c r="AU120" s="9">
        <v>5.12</v>
      </c>
      <c r="AV120" s="8">
        <v>89.6</v>
      </c>
      <c r="AW120" s="8">
        <v>35.5</v>
      </c>
      <c r="AX120" s="9">
        <v>3.1</v>
      </c>
      <c r="AY120" s="10">
        <v>0.32500000000000001</v>
      </c>
      <c r="AZ120" s="11"/>
      <c r="BA120" s="8">
        <v>19.899999999999999</v>
      </c>
      <c r="BB120" s="11"/>
      <c r="BC120" s="8">
        <v>80.7</v>
      </c>
      <c r="BD120" s="8">
        <v>84.3</v>
      </c>
      <c r="BE120" s="8">
        <v>82.3</v>
      </c>
      <c r="BF120" s="8">
        <v>79.8</v>
      </c>
      <c r="BG120" s="8">
        <v>74.900000000000006</v>
      </c>
      <c r="BH120" s="8">
        <v>67.7</v>
      </c>
      <c r="BI120" s="11"/>
      <c r="BJ120" s="8">
        <v>-81.7</v>
      </c>
      <c r="BK120" s="9">
        <v>-4.3</v>
      </c>
      <c r="BL120" s="11"/>
      <c r="BM120" s="11"/>
      <c r="BN120" s="8">
        <v>-38.299999999999997</v>
      </c>
      <c r="BO120" s="11"/>
      <c r="BP120" s="11"/>
      <c r="BQ120" s="10">
        <v>-0.35699999999999998</v>
      </c>
      <c r="BR120" s="10">
        <v>-0.35699999999999998</v>
      </c>
      <c r="BS120" s="10">
        <v>-0.222</v>
      </c>
      <c r="BT120" s="10">
        <v>-0.67500000000000004</v>
      </c>
      <c r="BU120" s="10">
        <v>-0.67500000000000004</v>
      </c>
      <c r="BV120" s="11"/>
      <c r="BW120" s="9">
        <v>2.99</v>
      </c>
      <c r="BX120" s="11"/>
      <c r="BY120" s="11"/>
      <c r="BZ120" s="8">
        <v>38.6</v>
      </c>
      <c r="CA120" s="8">
        <v>33.5</v>
      </c>
      <c r="CB120" s="11"/>
      <c r="CC120" s="9">
        <v>5.99</v>
      </c>
      <c r="CD120" s="11"/>
      <c r="CE120" s="11"/>
      <c r="CF120" s="8">
        <v>16.3</v>
      </c>
      <c r="CG120" s="11"/>
      <c r="CH120" s="11"/>
      <c r="CI120" s="11"/>
      <c r="CJ120" s="8">
        <v>-46.8</v>
      </c>
      <c r="CK120" s="8">
        <v>10.7</v>
      </c>
      <c r="CL120" s="9">
        <v>3.85</v>
      </c>
      <c r="CM120" s="9">
        <v>3.74</v>
      </c>
      <c r="CN120" s="9">
        <v>3.64</v>
      </c>
      <c r="CO120" s="9">
        <v>3.53</v>
      </c>
      <c r="CP120" s="9">
        <v>3.43</v>
      </c>
      <c r="CQ120" s="9">
        <v>6.57</v>
      </c>
      <c r="CR120" s="11"/>
      <c r="CS120" s="11"/>
      <c r="CT120" s="11"/>
      <c r="CU120" s="8">
        <v>41.5</v>
      </c>
      <c r="CV120" s="9">
        <v>-5.92</v>
      </c>
      <c r="CW120" s="11"/>
      <c r="CX120" s="8">
        <v>20</v>
      </c>
      <c r="CY120" s="11"/>
      <c r="CZ120" s="11"/>
      <c r="DA120" s="9">
        <v>-3.77</v>
      </c>
      <c r="DB120" s="11"/>
      <c r="DC120" s="10">
        <v>0.47199999999999998</v>
      </c>
      <c r="DD120" s="8">
        <v>11.2</v>
      </c>
      <c r="DE120" s="8">
        <v>183</v>
      </c>
      <c r="DF120" s="9">
        <v>3.1</v>
      </c>
      <c r="DG120" s="9">
        <v>3.64</v>
      </c>
      <c r="DH120" s="9">
        <v>3.45</v>
      </c>
      <c r="DI120" s="3" t="s">
        <v>212</v>
      </c>
      <c r="DJ120" s="8">
        <v>18.899999999999999</v>
      </c>
      <c r="DK120" s="8">
        <v>-79.900000000000006</v>
      </c>
      <c r="DL120" s="8">
        <v>-38.299999999999997</v>
      </c>
      <c r="DM120" s="8">
        <v>31.2</v>
      </c>
      <c r="DN120" s="8">
        <v>-60.8</v>
      </c>
      <c r="DO120" s="9">
        <v>22.22</v>
      </c>
      <c r="DP120" s="4" t="s">
        <v>873</v>
      </c>
      <c r="DQ120" s="8">
        <v>26.6</v>
      </c>
      <c r="DR120" s="3" t="s">
        <v>279</v>
      </c>
      <c r="DS120" s="11"/>
      <c r="DT120" s="9">
        <v>5.95</v>
      </c>
      <c r="DU120" s="9">
        <v>3.22</v>
      </c>
      <c r="DV120" s="8">
        <v>-10.6</v>
      </c>
      <c r="DW120" s="8">
        <v>41</v>
      </c>
      <c r="DX120" s="11"/>
      <c r="DY120" s="8">
        <v>101.7</v>
      </c>
      <c r="DZ120" s="11"/>
      <c r="EA120" s="11"/>
      <c r="EB120" s="9">
        <v>-3.99</v>
      </c>
      <c r="EC120" s="8">
        <v>10.1</v>
      </c>
      <c r="ED120" s="8">
        <v>74</v>
      </c>
      <c r="EE120" s="11"/>
      <c r="EF120" s="8">
        <v>37.700000000000003</v>
      </c>
      <c r="EG120" s="8">
        <v>60.2</v>
      </c>
      <c r="EH120" s="8">
        <v>19</v>
      </c>
      <c r="EI120" s="8">
        <v>183</v>
      </c>
      <c r="EJ120" s="8">
        <v>83.8</v>
      </c>
      <c r="EK120" s="8">
        <v>127.1</v>
      </c>
      <c r="EL120" s="9">
        <v>9.6199999999999992</v>
      </c>
      <c r="EM120" s="8">
        <v>12</v>
      </c>
      <c r="EN120" s="9">
        <v>2.2200000000000002</v>
      </c>
      <c r="EO120" s="9">
        <v>3.45</v>
      </c>
      <c r="EP120" s="9">
        <v>7.7</v>
      </c>
      <c r="EQ120" s="9">
        <v>8.15</v>
      </c>
      <c r="ER120" s="11">
        <v>1</v>
      </c>
      <c r="ES120" s="8">
        <v>18.899999999999999</v>
      </c>
      <c r="ET120" s="12" t="s">
        <v>874</v>
      </c>
      <c r="EU120" s="8">
        <v>-78.099999999999994</v>
      </c>
      <c r="EV120" s="8">
        <v>-36</v>
      </c>
      <c r="EW120" s="8">
        <v>-40.700000000000003</v>
      </c>
      <c r="EX120" s="9">
        <v>-2.54</v>
      </c>
      <c r="EY120" s="8">
        <v>-38.700000000000003</v>
      </c>
      <c r="EZ120" s="8">
        <v>16.600000000000001</v>
      </c>
      <c r="FA120" s="8">
        <v>-67</v>
      </c>
      <c r="FB120" s="8">
        <v>-32</v>
      </c>
      <c r="FC120" s="8">
        <v>-51.6</v>
      </c>
      <c r="FD120" s="8">
        <v>-57.9</v>
      </c>
      <c r="FE120" s="8">
        <v>-78.900000000000006</v>
      </c>
      <c r="FF120" s="9">
        <v>2.78</v>
      </c>
      <c r="FG120" s="8">
        <v>-51.8</v>
      </c>
      <c r="FH120" s="8">
        <v>-12.3</v>
      </c>
      <c r="FI120" s="8">
        <v>-45.2</v>
      </c>
      <c r="FJ120" s="10">
        <v>0.55000000000000004</v>
      </c>
      <c r="FK120" s="8">
        <v>-68.8</v>
      </c>
      <c r="FL120" s="8">
        <v>-32.700000000000003</v>
      </c>
      <c r="FM120" s="8">
        <v>-71.099999999999994</v>
      </c>
      <c r="FN120" s="8">
        <v>-124.1</v>
      </c>
      <c r="FO120" s="3"/>
      <c r="FP120" s="3"/>
      <c r="FQ120" s="8">
        <v>18.899999999999999</v>
      </c>
      <c r="FR120" s="12" t="s">
        <v>875</v>
      </c>
    </row>
    <row r="121" spans="1:174" x14ac:dyDescent="0.15">
      <c r="A121" s="4" t="s">
        <v>876</v>
      </c>
      <c r="B121" s="4" t="s">
        <v>877</v>
      </c>
      <c r="C121" s="3" t="s">
        <v>206</v>
      </c>
      <c r="D121" s="3" t="s">
        <v>207</v>
      </c>
      <c r="E121" s="3" t="s">
        <v>208</v>
      </c>
      <c r="F121" s="8">
        <v>419.9</v>
      </c>
      <c r="G121" s="9">
        <v>49.38</v>
      </c>
      <c r="H121" s="10">
        <v>0.106</v>
      </c>
      <c r="I121" s="10">
        <v>9.2999999999999999E-2</v>
      </c>
      <c r="J121" s="10">
        <v>1.2E-2</v>
      </c>
      <c r="K121" s="9">
        <v>1.84</v>
      </c>
      <c r="L121" s="9">
        <v>1.92</v>
      </c>
      <c r="M121" s="10">
        <v>0.71399999999999997</v>
      </c>
      <c r="N121" s="8">
        <v>29.5</v>
      </c>
      <c r="O121" s="10">
        <v>0.161</v>
      </c>
      <c r="P121" s="11"/>
      <c r="Q121" s="8">
        <v>58</v>
      </c>
      <c r="R121" s="11"/>
      <c r="S121" s="9">
        <v>-2.99</v>
      </c>
      <c r="T121" s="11"/>
      <c r="U121" s="11"/>
      <c r="V121" s="11"/>
      <c r="W121" s="11"/>
      <c r="X121" s="11"/>
      <c r="Y121" s="11"/>
      <c r="Z121" s="11"/>
      <c r="AA121" s="11"/>
      <c r="AB121" s="11"/>
      <c r="AC121" s="11"/>
      <c r="AD121" s="11"/>
      <c r="AE121" s="11"/>
      <c r="AF121" s="11"/>
      <c r="AG121" s="11"/>
      <c r="AH121" s="10">
        <v>0.26800000000000002</v>
      </c>
      <c r="AI121" s="9">
        <v>1.37</v>
      </c>
      <c r="AJ121" s="10">
        <v>0.14499999999999999</v>
      </c>
      <c r="AK121" s="3" t="s">
        <v>209</v>
      </c>
      <c r="AL121" s="12" t="s">
        <v>878</v>
      </c>
      <c r="AM121" s="3" t="s">
        <v>211</v>
      </c>
      <c r="AN121" s="13">
        <v>1983</v>
      </c>
      <c r="AO121" s="8">
        <v>348.9</v>
      </c>
      <c r="AP121" s="14">
        <v>0</v>
      </c>
      <c r="AQ121" s="8">
        <v>-74</v>
      </c>
      <c r="AR121" s="8">
        <v>-74.599999999999994</v>
      </c>
      <c r="AS121" s="8">
        <v>-76.400000000000006</v>
      </c>
      <c r="AT121" s="8">
        <v>72.7</v>
      </c>
      <c r="AU121" s="9">
        <v>2.82</v>
      </c>
      <c r="AV121" s="8">
        <v>76.7</v>
      </c>
      <c r="AW121" s="9">
        <v>1.6</v>
      </c>
      <c r="AX121" s="8">
        <v>63.1</v>
      </c>
      <c r="AY121" s="9">
        <v>1.44</v>
      </c>
      <c r="AZ121" s="11"/>
      <c r="BA121" s="8">
        <v>21.4</v>
      </c>
      <c r="BB121" s="11"/>
      <c r="BC121" s="8">
        <v>54.8</v>
      </c>
      <c r="BD121" s="8">
        <v>49.5</v>
      </c>
      <c r="BE121" s="8">
        <v>41</v>
      </c>
      <c r="BF121" s="8">
        <v>37.4</v>
      </c>
      <c r="BG121" s="8">
        <v>32.5</v>
      </c>
      <c r="BH121" s="8">
        <v>29.3</v>
      </c>
      <c r="BI121" s="11"/>
      <c r="BJ121" s="8">
        <v>-74.599999999999994</v>
      </c>
      <c r="BK121" s="10">
        <v>-0.88700000000000001</v>
      </c>
      <c r="BL121" s="10">
        <v>3.0000000000000001E-3</v>
      </c>
      <c r="BM121" s="11"/>
      <c r="BN121" s="8">
        <v>-76.400000000000006</v>
      </c>
      <c r="BO121" s="11"/>
      <c r="BP121" s="11"/>
      <c r="BQ121" s="9">
        <v>-2.87</v>
      </c>
      <c r="BR121" s="9">
        <v>-2.87</v>
      </c>
      <c r="BS121" s="9">
        <v>-1.78</v>
      </c>
      <c r="BT121" s="9">
        <v>-2.87</v>
      </c>
      <c r="BU121" s="9">
        <v>-2.87</v>
      </c>
      <c r="BV121" s="11"/>
      <c r="BW121" s="11"/>
      <c r="BX121" s="11"/>
      <c r="BY121" s="11"/>
      <c r="BZ121" s="9">
        <v>7.65</v>
      </c>
      <c r="CA121" s="9">
        <v>4.83</v>
      </c>
      <c r="CB121" s="11"/>
      <c r="CC121" s="9">
        <v>2.5499999999999998</v>
      </c>
      <c r="CD121" s="9">
        <v>1.6</v>
      </c>
      <c r="CE121" s="10">
        <v>0.105</v>
      </c>
      <c r="CF121" s="11"/>
      <c r="CG121" s="11"/>
      <c r="CH121" s="11"/>
      <c r="CI121" s="11"/>
      <c r="CJ121" s="11"/>
      <c r="CK121" s="11"/>
      <c r="CL121" s="11"/>
      <c r="CM121" s="11"/>
      <c r="CN121" s="11"/>
      <c r="CO121" s="10">
        <v>0.72199999999999998</v>
      </c>
      <c r="CP121" s="10">
        <v>0.86699999999999999</v>
      </c>
      <c r="CQ121" s="9">
        <v>-5.64</v>
      </c>
      <c r="CR121" s="11"/>
      <c r="CS121" s="11"/>
      <c r="CT121" s="11"/>
      <c r="CU121" s="8">
        <v>62.1</v>
      </c>
      <c r="CV121" s="11"/>
      <c r="CW121" s="11"/>
      <c r="CX121" s="11"/>
      <c r="CY121" s="11"/>
      <c r="CZ121" s="11"/>
      <c r="DA121" s="9">
        <v>1.29</v>
      </c>
      <c r="DB121" s="11"/>
      <c r="DC121" s="11"/>
      <c r="DD121" s="8">
        <v>60.1</v>
      </c>
      <c r="DE121" s="8">
        <v>59</v>
      </c>
      <c r="DF121" s="8">
        <v>63.1</v>
      </c>
      <c r="DG121" s="9">
        <v>14.22</v>
      </c>
      <c r="DH121" s="9">
        <v>1.72</v>
      </c>
      <c r="DI121" s="3" t="s">
        <v>212</v>
      </c>
      <c r="DJ121" s="11"/>
      <c r="DK121" s="8">
        <v>-74</v>
      </c>
      <c r="DL121" s="8">
        <v>-76.400000000000006</v>
      </c>
      <c r="DM121" s="14">
        <v>0</v>
      </c>
      <c r="DN121" s="11"/>
      <c r="DO121" s="9">
        <v>28.57</v>
      </c>
      <c r="DP121" s="4" t="s">
        <v>879</v>
      </c>
      <c r="DQ121" s="11"/>
      <c r="DR121" s="3" t="s">
        <v>214</v>
      </c>
      <c r="DS121" s="11"/>
      <c r="DT121" s="9">
        <v>16.489999999999998</v>
      </c>
      <c r="DU121" s="9">
        <v>6.51</v>
      </c>
      <c r="DV121" s="8">
        <v>-53.1</v>
      </c>
      <c r="DW121" s="9">
        <v>1.03</v>
      </c>
      <c r="DX121" s="11"/>
      <c r="DY121" s="8">
        <v>72.3</v>
      </c>
      <c r="DZ121" s="11"/>
      <c r="EA121" s="11"/>
      <c r="EB121" s="8">
        <v>68.900000000000006</v>
      </c>
      <c r="EC121" s="9">
        <v>2.36</v>
      </c>
      <c r="ED121" s="8">
        <v>66.400000000000006</v>
      </c>
      <c r="EE121" s="11"/>
      <c r="EF121" s="8">
        <v>334.2</v>
      </c>
      <c r="EG121" s="11"/>
      <c r="EH121" s="9">
        <v>2.42</v>
      </c>
      <c r="EI121" s="8">
        <v>59</v>
      </c>
      <c r="EJ121" s="8">
        <v>73.7</v>
      </c>
      <c r="EK121" s="8">
        <v>72.900000000000006</v>
      </c>
      <c r="EL121" s="9">
        <v>1.26</v>
      </c>
      <c r="EM121" s="9">
        <v>4.57</v>
      </c>
      <c r="EN121" s="10">
        <v>0.13100000000000001</v>
      </c>
      <c r="EO121" s="9">
        <v>1.72</v>
      </c>
      <c r="EP121" s="9">
        <v>7.92</v>
      </c>
      <c r="EQ121" s="9">
        <v>8.69</v>
      </c>
      <c r="ER121" s="11">
        <v>1</v>
      </c>
      <c r="ES121" s="11"/>
      <c r="ET121" s="12"/>
      <c r="EU121" s="9">
        <v>-9.32</v>
      </c>
      <c r="EV121" s="9">
        <v>-8.4700000000000006</v>
      </c>
      <c r="EW121" s="8">
        <v>-18.899999999999999</v>
      </c>
      <c r="EX121" s="8">
        <v>-23.6</v>
      </c>
      <c r="EY121" s="8">
        <v>-23.4</v>
      </c>
      <c r="EZ121" s="8">
        <v>-10.199999999999999</v>
      </c>
      <c r="FA121" s="9">
        <v>-9.93</v>
      </c>
      <c r="FB121" s="8">
        <v>-11.1</v>
      </c>
      <c r="FC121" s="8">
        <v>-23.8</v>
      </c>
      <c r="FD121" s="8">
        <v>-54.5</v>
      </c>
      <c r="FE121" s="9">
        <v>-9.2200000000000006</v>
      </c>
      <c r="FF121" s="9">
        <v>-8.2100000000000009</v>
      </c>
      <c r="FG121" s="9">
        <v>5.27</v>
      </c>
      <c r="FH121" s="8">
        <v>-20.2</v>
      </c>
      <c r="FI121" s="8">
        <v>-23.1</v>
      </c>
      <c r="FJ121" s="8">
        <v>-10</v>
      </c>
      <c r="FK121" s="9">
        <v>-7.35</v>
      </c>
      <c r="FL121" s="8">
        <v>-11.8</v>
      </c>
      <c r="FM121" s="8">
        <v>-23.3</v>
      </c>
      <c r="FN121" s="8">
        <v>-55.3</v>
      </c>
      <c r="FO121" s="3"/>
      <c r="FP121" s="3"/>
      <c r="FQ121" s="11"/>
      <c r="FR121" s="12"/>
    </row>
    <row r="122" spans="1:174" x14ac:dyDescent="0.15">
      <c r="A122" s="4" t="s">
        <v>880</v>
      </c>
      <c r="B122" s="4" t="s">
        <v>881</v>
      </c>
      <c r="C122" s="3" t="s">
        <v>206</v>
      </c>
      <c r="D122" s="3" t="s">
        <v>207</v>
      </c>
      <c r="E122" s="3" t="s">
        <v>208</v>
      </c>
      <c r="F122" s="8">
        <v>416.4</v>
      </c>
      <c r="G122" s="9">
        <v>25.96</v>
      </c>
      <c r="H122" s="10">
        <v>8.5999999999999993E-2</v>
      </c>
      <c r="I122" s="10">
        <v>7.9000000000000001E-2</v>
      </c>
      <c r="J122" s="10">
        <v>1.6E-2</v>
      </c>
      <c r="K122" s="9">
        <v>1.36</v>
      </c>
      <c r="L122" s="9">
        <v>1.3</v>
      </c>
      <c r="M122" s="10">
        <v>0.78900000000000003</v>
      </c>
      <c r="N122" s="8">
        <v>96.6</v>
      </c>
      <c r="O122" s="9">
        <v>1.08</v>
      </c>
      <c r="P122" s="11"/>
      <c r="Q122" s="11"/>
      <c r="R122" s="11"/>
      <c r="S122" s="9">
        <v>-1.05</v>
      </c>
      <c r="T122" s="11"/>
      <c r="U122" s="11"/>
      <c r="V122" s="11"/>
      <c r="W122" s="11"/>
      <c r="X122" s="11"/>
      <c r="Y122" s="11"/>
      <c r="Z122" s="11"/>
      <c r="AA122" s="11"/>
      <c r="AB122" s="11"/>
      <c r="AC122" s="11"/>
      <c r="AD122" s="11"/>
      <c r="AE122" s="11"/>
      <c r="AF122" s="11"/>
      <c r="AG122" s="11"/>
      <c r="AH122" s="9">
        <v>1.1499999999999999</v>
      </c>
      <c r="AI122" s="9">
        <v>8.18</v>
      </c>
      <c r="AJ122" s="10">
        <v>0.34599999999999997</v>
      </c>
      <c r="AK122" s="3" t="s">
        <v>209</v>
      </c>
      <c r="AL122" s="12" t="s">
        <v>882</v>
      </c>
      <c r="AM122" s="3" t="s">
        <v>211</v>
      </c>
      <c r="AN122" s="11"/>
      <c r="AO122" s="8">
        <v>420</v>
      </c>
      <c r="AP122" s="14">
        <v>0</v>
      </c>
      <c r="AQ122" s="8">
        <v>-94.1</v>
      </c>
      <c r="AR122" s="8">
        <v>-94.2</v>
      </c>
      <c r="AS122" s="8">
        <v>-95.7</v>
      </c>
      <c r="AT122" s="8">
        <v>146.5</v>
      </c>
      <c r="AU122" s="10">
        <v>0.64200000000000002</v>
      </c>
      <c r="AV122" s="8">
        <v>213.3</v>
      </c>
      <c r="AW122" s="8">
        <v>200</v>
      </c>
      <c r="AX122" s="9">
        <v>-5.16</v>
      </c>
      <c r="AY122" s="10">
        <v>0.17299999999999999</v>
      </c>
      <c r="AZ122" s="11"/>
      <c r="BA122" s="8">
        <v>11</v>
      </c>
      <c r="BB122" s="11"/>
      <c r="BC122" s="8">
        <v>83.3</v>
      </c>
      <c r="BD122" s="8">
        <v>75.2</v>
      </c>
      <c r="BE122" s="8">
        <v>65</v>
      </c>
      <c r="BF122" s="8">
        <v>49.6</v>
      </c>
      <c r="BG122" s="8">
        <v>50.6</v>
      </c>
      <c r="BH122" s="8">
        <v>42.3</v>
      </c>
      <c r="BI122" s="11"/>
      <c r="BJ122" s="8">
        <v>-94.2</v>
      </c>
      <c r="BK122" s="9">
        <v>-2.91</v>
      </c>
      <c r="BL122" s="10">
        <v>3.5999999999999997E-2</v>
      </c>
      <c r="BM122" s="11"/>
      <c r="BN122" s="8">
        <v>-95.7</v>
      </c>
      <c r="BO122" s="11"/>
      <c r="BP122" s="11"/>
      <c r="BQ122" s="9">
        <v>-1.02</v>
      </c>
      <c r="BR122" s="9">
        <v>-1.02</v>
      </c>
      <c r="BS122" s="10">
        <v>-0.63400000000000001</v>
      </c>
      <c r="BT122" s="9">
        <v>-1.02</v>
      </c>
      <c r="BU122" s="9">
        <v>-1.02</v>
      </c>
      <c r="BV122" s="11"/>
      <c r="BW122" s="11"/>
      <c r="BX122" s="11"/>
      <c r="BY122" s="9">
        <v>3.6</v>
      </c>
      <c r="BZ122" s="10">
        <v>0.86499999999999999</v>
      </c>
      <c r="CA122" s="10">
        <v>0.223</v>
      </c>
      <c r="CB122" s="11"/>
      <c r="CC122" s="8">
        <v>13.9</v>
      </c>
      <c r="CD122" s="11"/>
      <c r="CE122" s="11"/>
      <c r="CF122" s="8">
        <v>200</v>
      </c>
      <c r="CG122" s="11"/>
      <c r="CH122" s="11"/>
      <c r="CI122" s="11"/>
      <c r="CJ122" s="11"/>
      <c r="CK122" s="9">
        <v>1.65</v>
      </c>
      <c r="CL122" s="10">
        <v>0.439</v>
      </c>
      <c r="CM122" s="10">
        <v>0.439</v>
      </c>
      <c r="CN122" s="10">
        <v>0.439</v>
      </c>
      <c r="CO122" s="9">
        <v>1.1000000000000001</v>
      </c>
      <c r="CP122" s="10">
        <v>0.56999999999999995</v>
      </c>
      <c r="CQ122" s="9">
        <v>-2.54</v>
      </c>
      <c r="CR122" s="11"/>
      <c r="CS122" s="11"/>
      <c r="CT122" s="11"/>
      <c r="CU122" s="8">
        <v>30.7</v>
      </c>
      <c r="CV122" s="11"/>
      <c r="CW122" s="8">
        <v>200</v>
      </c>
      <c r="CX122" s="10">
        <v>0.45500000000000002</v>
      </c>
      <c r="CY122" s="11"/>
      <c r="CZ122" s="11"/>
      <c r="DA122" s="10">
        <v>0.316</v>
      </c>
      <c r="DB122" s="11"/>
      <c r="DC122" s="11"/>
      <c r="DD122" s="11"/>
      <c r="DE122" s="8">
        <v>35</v>
      </c>
      <c r="DF122" s="9">
        <v>-5.16</v>
      </c>
      <c r="DG122" s="9">
        <v>4.3099999999999996</v>
      </c>
      <c r="DH122" s="9">
        <v>2.2000000000000002</v>
      </c>
      <c r="DI122" s="3" t="s">
        <v>212</v>
      </c>
      <c r="DJ122" s="11"/>
      <c r="DK122" s="8">
        <v>-94.1</v>
      </c>
      <c r="DL122" s="8">
        <v>-95.7</v>
      </c>
      <c r="DM122" s="14">
        <v>0</v>
      </c>
      <c r="DN122" s="8">
        <v>-83</v>
      </c>
      <c r="DO122" s="9">
        <v>9.09</v>
      </c>
      <c r="DP122" s="4" t="s">
        <v>883</v>
      </c>
      <c r="DQ122" s="11"/>
      <c r="DR122" s="3" t="s">
        <v>230</v>
      </c>
      <c r="DS122" s="11"/>
      <c r="DT122" s="9">
        <v>5.52</v>
      </c>
      <c r="DU122" s="9">
        <v>2.4500000000000002</v>
      </c>
      <c r="DV122" s="11"/>
      <c r="DW122" s="14">
        <v>0</v>
      </c>
      <c r="DX122" s="11"/>
      <c r="DY122" s="8">
        <v>18.100000000000001</v>
      </c>
      <c r="DZ122" s="11"/>
      <c r="EA122" s="11"/>
      <c r="EB122" s="8">
        <v>55.3</v>
      </c>
      <c r="EC122" s="8">
        <v>13.9</v>
      </c>
      <c r="ED122" s="8">
        <v>68.599999999999994</v>
      </c>
      <c r="EE122" s="11"/>
      <c r="EF122" s="8">
        <v>100</v>
      </c>
      <c r="EG122" s="11"/>
      <c r="EH122" s="9">
        <v>2.2999999999999998</v>
      </c>
      <c r="EI122" s="8">
        <v>35</v>
      </c>
      <c r="EJ122" s="8">
        <v>200.2</v>
      </c>
      <c r="EK122" s="8">
        <v>71.900000000000006</v>
      </c>
      <c r="EL122" s="8">
        <v>13.5</v>
      </c>
      <c r="EM122" s="9">
        <v>2.13</v>
      </c>
      <c r="EN122" s="11"/>
      <c r="EO122" s="9">
        <v>2.2000000000000002</v>
      </c>
      <c r="EP122" s="8">
        <v>16.600000000000001</v>
      </c>
      <c r="EQ122" s="9">
        <v>3.2</v>
      </c>
      <c r="ER122" s="11">
        <v>1</v>
      </c>
      <c r="ES122" s="11"/>
      <c r="ET122" s="12"/>
      <c r="EU122" s="11"/>
      <c r="EV122" s="11"/>
      <c r="EW122" s="14">
        <v>0</v>
      </c>
      <c r="EX122" s="14">
        <v>0</v>
      </c>
      <c r="EY122" s="9">
        <v>-3.57</v>
      </c>
      <c r="EZ122" s="9">
        <v>-8.1999999999999993</v>
      </c>
      <c r="FA122" s="8">
        <v>-16.100000000000001</v>
      </c>
      <c r="FB122" s="8">
        <v>-20.2</v>
      </c>
      <c r="FC122" s="8">
        <v>-36.700000000000003</v>
      </c>
      <c r="FD122" s="8">
        <v>-62.3</v>
      </c>
      <c r="FE122" s="11"/>
      <c r="FF122" s="11"/>
      <c r="FG122" s="10">
        <v>-0.02</v>
      </c>
      <c r="FH122" s="10">
        <v>-0.02</v>
      </c>
      <c r="FI122" s="8">
        <v>-31.8</v>
      </c>
      <c r="FJ122" s="9">
        <v>-8.1300000000000008</v>
      </c>
      <c r="FK122" s="8">
        <v>-15.2</v>
      </c>
      <c r="FL122" s="8">
        <v>-14.5</v>
      </c>
      <c r="FM122" s="8">
        <v>-39.4</v>
      </c>
      <c r="FN122" s="8">
        <v>-62.1</v>
      </c>
      <c r="FO122" s="3"/>
      <c r="FP122" s="3"/>
      <c r="FQ122" s="11"/>
      <c r="FR122" s="12"/>
    </row>
    <row r="123" spans="1:174" x14ac:dyDescent="0.15">
      <c r="A123" s="4" t="s">
        <v>884</v>
      </c>
      <c r="B123" s="4" t="s">
        <v>885</v>
      </c>
      <c r="C123" s="3" t="s">
        <v>206</v>
      </c>
      <c r="D123" s="3" t="s">
        <v>207</v>
      </c>
      <c r="E123" s="3" t="s">
        <v>208</v>
      </c>
      <c r="F123" s="8">
        <v>415.8</v>
      </c>
      <c r="G123" s="9">
        <v>15.61</v>
      </c>
      <c r="H123" s="10">
        <v>1.7999999999999999E-2</v>
      </c>
      <c r="I123" s="10">
        <v>1.4999999999999999E-2</v>
      </c>
      <c r="J123" s="10">
        <v>0.09</v>
      </c>
      <c r="K123" s="10">
        <v>0.61699999999999999</v>
      </c>
      <c r="L123" s="10">
        <v>0.51800000000000002</v>
      </c>
      <c r="M123" s="9">
        <v>1.24</v>
      </c>
      <c r="N123" s="8">
        <v>83.2</v>
      </c>
      <c r="O123" s="10">
        <v>0.24299999999999999</v>
      </c>
      <c r="P123" s="11"/>
      <c r="Q123" s="11"/>
      <c r="R123" s="11"/>
      <c r="S123" s="11"/>
      <c r="T123" s="11"/>
      <c r="U123" s="11"/>
      <c r="V123" s="11"/>
      <c r="W123" s="8">
        <v>22.5</v>
      </c>
      <c r="X123" s="11"/>
      <c r="Y123" s="11"/>
      <c r="Z123" s="11"/>
      <c r="AA123" s="8">
        <v>22.2</v>
      </c>
      <c r="AB123" s="11"/>
      <c r="AC123" s="11"/>
      <c r="AD123" s="11"/>
      <c r="AE123" s="9">
        <v>5.75</v>
      </c>
      <c r="AF123" s="11"/>
      <c r="AG123" s="11"/>
      <c r="AH123" s="9">
        <v>6.45</v>
      </c>
      <c r="AI123" s="9">
        <v>15.9</v>
      </c>
      <c r="AJ123" s="9">
        <v>1.05</v>
      </c>
      <c r="AK123" s="3" t="s">
        <v>209</v>
      </c>
      <c r="AL123" s="12" t="s">
        <v>886</v>
      </c>
      <c r="AM123" s="3" t="s">
        <v>211</v>
      </c>
      <c r="AN123" s="13">
        <v>1990</v>
      </c>
      <c r="AO123" s="8">
        <v>416.6</v>
      </c>
      <c r="AP123" s="9">
        <v>5.24</v>
      </c>
      <c r="AQ123" s="8">
        <v>-42.3</v>
      </c>
      <c r="AR123" s="8">
        <v>-50.7</v>
      </c>
      <c r="AS123" s="8">
        <v>-36.4</v>
      </c>
      <c r="AT123" s="8">
        <v>29.5</v>
      </c>
      <c r="AU123" s="9">
        <v>2.86</v>
      </c>
      <c r="AV123" s="8">
        <v>74.900000000000006</v>
      </c>
      <c r="AW123" s="10">
        <v>0.52700000000000002</v>
      </c>
      <c r="AX123" s="8">
        <v>62.7</v>
      </c>
      <c r="AY123" s="10">
        <v>0.70299999999999996</v>
      </c>
      <c r="AZ123" s="11"/>
      <c r="BA123" s="8">
        <v>17.600000000000001</v>
      </c>
      <c r="BB123" s="11"/>
      <c r="BC123" s="8">
        <v>37.5</v>
      </c>
      <c r="BD123" s="8">
        <v>35.5</v>
      </c>
      <c r="BE123" s="8">
        <v>33.1</v>
      </c>
      <c r="BF123" s="8">
        <v>29.6</v>
      </c>
      <c r="BG123" s="8">
        <v>26.6</v>
      </c>
      <c r="BH123" s="8">
        <v>22.2</v>
      </c>
      <c r="BI123" s="11"/>
      <c r="BJ123" s="8">
        <v>-50.7</v>
      </c>
      <c r="BK123" s="10">
        <v>-9.0999999999999998E-2</v>
      </c>
      <c r="BL123" s="10">
        <v>3.0000000000000001E-3</v>
      </c>
      <c r="BM123" s="11"/>
      <c r="BN123" s="8">
        <v>-51.1</v>
      </c>
      <c r="BO123" s="9">
        <v>-7.35</v>
      </c>
      <c r="BP123" s="10">
        <v>8.6999999999999994E-2</v>
      </c>
      <c r="BQ123" s="10">
        <v>-0.54900000000000004</v>
      </c>
      <c r="BR123" s="10">
        <v>-0.54900000000000004</v>
      </c>
      <c r="BS123" s="10">
        <v>-0.37</v>
      </c>
      <c r="BT123" s="10">
        <v>-0.54900000000000004</v>
      </c>
      <c r="BU123" s="10">
        <v>-0.54900000000000004</v>
      </c>
      <c r="BV123" s="11"/>
      <c r="BW123" s="9">
        <v>1.04</v>
      </c>
      <c r="BX123" s="10">
        <v>0.26600000000000001</v>
      </c>
      <c r="BY123" s="10">
        <v>0.11</v>
      </c>
      <c r="BZ123" s="9">
        <v>5.28</v>
      </c>
      <c r="CA123" s="9">
        <v>2.42</v>
      </c>
      <c r="CB123" s="11"/>
      <c r="CC123" s="9">
        <v>2.2999999999999998</v>
      </c>
      <c r="CD123" s="10">
        <v>0.06</v>
      </c>
      <c r="CE123" s="10">
        <v>0.41699999999999998</v>
      </c>
      <c r="CF123" s="11"/>
      <c r="CG123" s="8">
        <v>26.3</v>
      </c>
      <c r="CH123" s="9">
        <v>3.5</v>
      </c>
      <c r="CI123" s="11"/>
      <c r="CJ123" s="8">
        <v>18.2</v>
      </c>
      <c r="CK123" s="9">
        <v>4.03</v>
      </c>
      <c r="CL123" s="9">
        <v>1.39</v>
      </c>
      <c r="CM123" s="9">
        <v>1.35</v>
      </c>
      <c r="CN123" s="9">
        <v>1.32</v>
      </c>
      <c r="CO123" s="9">
        <v>1.44</v>
      </c>
      <c r="CP123" s="9">
        <v>1.68</v>
      </c>
      <c r="CQ123" s="10">
        <v>0.41</v>
      </c>
      <c r="CR123" s="11"/>
      <c r="CS123" s="11"/>
      <c r="CT123" s="11"/>
      <c r="CU123" s="8">
        <v>59.5</v>
      </c>
      <c r="CV123" s="10">
        <v>-2.5999999999999999E-2</v>
      </c>
      <c r="CW123" s="10">
        <v>0.47099999999999997</v>
      </c>
      <c r="CX123" s="10">
        <v>-0.315</v>
      </c>
      <c r="CY123" s="11"/>
      <c r="CZ123" s="11"/>
      <c r="DA123" s="10">
        <v>-0.47</v>
      </c>
      <c r="DB123" s="10">
        <v>-8.6999999999999994E-2</v>
      </c>
      <c r="DC123" s="10">
        <v>-6.2E-2</v>
      </c>
      <c r="DD123" s="8">
        <v>77.5</v>
      </c>
      <c r="DE123" s="8">
        <v>119</v>
      </c>
      <c r="DF123" s="8">
        <v>33</v>
      </c>
      <c r="DG123" s="9">
        <v>5</v>
      </c>
      <c r="DH123" s="9">
        <v>3.2</v>
      </c>
      <c r="DI123" s="3" t="s">
        <v>212</v>
      </c>
      <c r="DJ123" s="9">
        <v>5.24</v>
      </c>
      <c r="DK123" s="8">
        <v>-42.3</v>
      </c>
      <c r="DL123" s="8">
        <v>-36.4</v>
      </c>
      <c r="DM123" s="11"/>
      <c r="DN123" s="11"/>
      <c r="DO123" s="9">
        <v>20</v>
      </c>
      <c r="DP123" s="4" t="s">
        <v>887</v>
      </c>
      <c r="DQ123" s="11"/>
      <c r="DR123" s="3" t="s">
        <v>643</v>
      </c>
      <c r="DS123" s="11"/>
      <c r="DT123" s="9">
        <v>5.7</v>
      </c>
      <c r="DU123" s="9">
        <v>2.21</v>
      </c>
      <c r="DV123" s="9">
        <v>4.41</v>
      </c>
      <c r="DW123" s="14">
        <v>0</v>
      </c>
      <c r="DX123" s="8">
        <v>27.5</v>
      </c>
      <c r="DY123" s="9">
        <v>5.5</v>
      </c>
      <c r="DZ123" s="11"/>
      <c r="EA123" s="11"/>
      <c r="EB123" s="8">
        <v>14.8</v>
      </c>
      <c r="EC123" s="9">
        <v>1.1599999999999999</v>
      </c>
      <c r="ED123" s="8">
        <v>56.2</v>
      </c>
      <c r="EE123" s="11"/>
      <c r="EF123" s="8">
        <v>89.7</v>
      </c>
      <c r="EG123" s="11"/>
      <c r="EH123" s="9">
        <v>7.01</v>
      </c>
      <c r="EI123" s="8">
        <v>119</v>
      </c>
      <c r="EJ123" s="8">
        <v>32.4</v>
      </c>
      <c r="EK123" s="9">
        <v>7.95</v>
      </c>
      <c r="EL123" s="9">
        <v>3.44</v>
      </c>
      <c r="EM123" s="9">
        <v>2.9</v>
      </c>
      <c r="EN123" s="10">
        <v>0.627</v>
      </c>
      <c r="EO123" s="9">
        <v>3.2</v>
      </c>
      <c r="EP123" s="9">
        <v>3.97</v>
      </c>
      <c r="EQ123" s="9">
        <v>4.04</v>
      </c>
      <c r="ER123" s="11">
        <v>1</v>
      </c>
      <c r="ES123" s="9">
        <v>5.24</v>
      </c>
      <c r="ET123" s="12" t="s">
        <v>888</v>
      </c>
      <c r="EU123" s="9">
        <v>-1.92</v>
      </c>
      <c r="EV123" s="9">
        <v>-2.02</v>
      </c>
      <c r="EW123" s="9">
        <v>-1.75</v>
      </c>
      <c r="EX123" s="9">
        <v>-1.22</v>
      </c>
      <c r="EY123" s="9">
        <v>-2.82</v>
      </c>
      <c r="EZ123" s="9">
        <v>-3.52</v>
      </c>
      <c r="FA123" s="9">
        <v>-9.85</v>
      </c>
      <c r="FB123" s="8">
        <v>-18.7</v>
      </c>
      <c r="FC123" s="8">
        <v>-25</v>
      </c>
      <c r="FD123" s="8">
        <v>-38.5</v>
      </c>
      <c r="FE123" s="9">
        <v>-3.09</v>
      </c>
      <c r="FF123" s="9">
        <v>-2.0699999999999998</v>
      </c>
      <c r="FG123" s="9">
        <v>-1.87</v>
      </c>
      <c r="FH123" s="9">
        <v>-1.44</v>
      </c>
      <c r="FI123" s="9">
        <v>-3.78</v>
      </c>
      <c r="FJ123" s="9">
        <v>-5.14</v>
      </c>
      <c r="FK123" s="8">
        <v>-11.2</v>
      </c>
      <c r="FL123" s="8">
        <v>-16.5</v>
      </c>
      <c r="FM123" s="8">
        <v>-21.4</v>
      </c>
      <c r="FN123" s="8">
        <v>-43.9</v>
      </c>
      <c r="FO123" s="3"/>
      <c r="FP123" s="3"/>
      <c r="FQ123" s="9">
        <v>5.24</v>
      </c>
      <c r="FR123" s="12" t="s">
        <v>889</v>
      </c>
    </row>
    <row r="124" spans="1:174" x14ac:dyDescent="0.15">
      <c r="A124" s="4" t="s">
        <v>890</v>
      </c>
      <c r="B124" s="4" t="s">
        <v>891</v>
      </c>
      <c r="C124" s="3" t="s">
        <v>206</v>
      </c>
      <c r="D124" s="3" t="s">
        <v>207</v>
      </c>
      <c r="E124" s="3" t="s">
        <v>208</v>
      </c>
      <c r="F124" s="8">
        <v>406.6</v>
      </c>
      <c r="G124" s="9">
        <v>22.48</v>
      </c>
      <c r="H124" s="11"/>
      <c r="I124" s="11"/>
      <c r="J124" s="11"/>
      <c r="K124" s="11"/>
      <c r="L124" s="11"/>
      <c r="M124" s="11"/>
      <c r="N124" s="8">
        <v>16.899999999999999</v>
      </c>
      <c r="O124" s="10">
        <v>6.2E-2</v>
      </c>
      <c r="P124" s="11"/>
      <c r="Q124" s="11"/>
      <c r="R124" s="11"/>
      <c r="S124" s="8">
        <v>-11.3</v>
      </c>
      <c r="T124" s="11"/>
      <c r="U124" s="11"/>
      <c r="V124" s="11"/>
      <c r="W124" s="11"/>
      <c r="X124" s="11"/>
      <c r="Y124" s="11"/>
      <c r="Z124" s="11"/>
      <c r="AA124" s="11"/>
      <c r="AB124" s="11"/>
      <c r="AC124" s="11"/>
      <c r="AD124" s="11"/>
      <c r="AE124" s="11"/>
      <c r="AF124" s="11"/>
      <c r="AG124" s="11"/>
      <c r="AH124" s="9">
        <v>5.44</v>
      </c>
      <c r="AI124" s="10">
        <v>0.76</v>
      </c>
      <c r="AJ124" s="14">
        <v>0</v>
      </c>
      <c r="AK124" s="3" t="s">
        <v>209</v>
      </c>
      <c r="AL124" s="12" t="s">
        <v>892</v>
      </c>
      <c r="AM124" s="3" t="s">
        <v>211</v>
      </c>
      <c r="AN124" s="13">
        <v>2008</v>
      </c>
      <c r="AO124" s="8">
        <v>323.2</v>
      </c>
      <c r="AP124" s="9">
        <v>4.66</v>
      </c>
      <c r="AQ124" s="8">
        <v>-20.9</v>
      </c>
      <c r="AR124" s="8">
        <v>-21.2</v>
      </c>
      <c r="AS124" s="8">
        <v>-26.4</v>
      </c>
      <c r="AT124" s="8">
        <v>83.4</v>
      </c>
      <c r="AU124" s="10">
        <v>0.309</v>
      </c>
      <c r="AV124" s="8">
        <v>85</v>
      </c>
      <c r="AW124" s="14">
        <v>0</v>
      </c>
      <c r="AX124" s="8">
        <v>79</v>
      </c>
      <c r="AY124" s="10">
        <v>0.22800000000000001</v>
      </c>
      <c r="AZ124" s="11"/>
      <c r="BA124" s="9">
        <v>8.98</v>
      </c>
      <c r="BB124" s="11"/>
      <c r="BC124" s="8">
        <v>16.7</v>
      </c>
      <c r="BD124" s="8">
        <v>13.6</v>
      </c>
      <c r="BE124" s="8">
        <v>13.1</v>
      </c>
      <c r="BF124" s="8">
        <v>11.6</v>
      </c>
      <c r="BG124" s="9">
        <v>8.6</v>
      </c>
      <c r="BH124" s="11"/>
      <c r="BI124" s="11"/>
      <c r="BJ124" s="8">
        <v>-21.2</v>
      </c>
      <c r="BK124" s="11"/>
      <c r="BL124" s="10">
        <v>6.0000000000000001E-3</v>
      </c>
      <c r="BM124" s="11"/>
      <c r="BN124" s="8">
        <v>-26.4</v>
      </c>
      <c r="BO124" s="11"/>
      <c r="BP124" s="11"/>
      <c r="BQ124" s="9">
        <v>-2.65</v>
      </c>
      <c r="BR124" s="9">
        <v>-2.65</v>
      </c>
      <c r="BS124" s="9">
        <v>-1.6</v>
      </c>
      <c r="BT124" s="9">
        <v>-2.65</v>
      </c>
      <c r="BU124" s="9">
        <v>-2.65</v>
      </c>
      <c r="BV124" s="11"/>
      <c r="BW124" s="10">
        <v>0.05</v>
      </c>
      <c r="BX124" s="10">
        <v>0.48099999999999998</v>
      </c>
      <c r="BY124" s="11"/>
      <c r="BZ124" s="11"/>
      <c r="CA124" s="11"/>
      <c r="CB124" s="11"/>
      <c r="CC124" s="9">
        <v>3.07</v>
      </c>
      <c r="CD124" s="11"/>
      <c r="CE124" s="10">
        <v>0.04</v>
      </c>
      <c r="CF124" s="11"/>
      <c r="CG124" s="11"/>
      <c r="CH124" s="11"/>
      <c r="CI124" s="11"/>
      <c r="CJ124" s="11"/>
      <c r="CK124" s="11"/>
      <c r="CL124" s="10">
        <v>6.0000000000000001E-3</v>
      </c>
      <c r="CM124" s="10">
        <v>7.3999999999999996E-2</v>
      </c>
      <c r="CN124" s="10">
        <v>0.434</v>
      </c>
      <c r="CO124" s="10">
        <v>0.45400000000000001</v>
      </c>
      <c r="CP124" s="10">
        <v>0.43</v>
      </c>
      <c r="CQ124" s="11"/>
      <c r="CR124" s="11"/>
      <c r="CS124" s="11"/>
      <c r="CT124" s="11"/>
      <c r="CU124" s="8">
        <v>57.8</v>
      </c>
      <c r="CV124" s="11"/>
      <c r="CW124" s="11"/>
      <c r="CX124" s="11"/>
      <c r="CY124" s="11"/>
      <c r="CZ124" s="11"/>
      <c r="DA124" s="9">
        <v>2.1</v>
      </c>
      <c r="DB124" s="10">
        <v>-0.46700000000000003</v>
      </c>
      <c r="DC124" s="10">
        <v>0.153</v>
      </c>
      <c r="DD124" s="11"/>
      <c r="DE124" s="11"/>
      <c r="DF124" s="8">
        <v>79</v>
      </c>
      <c r="DG124" s="9">
        <v>24.09</v>
      </c>
      <c r="DH124" s="11"/>
      <c r="DI124" s="3" t="s">
        <v>212</v>
      </c>
      <c r="DJ124" s="9">
        <v>1.6</v>
      </c>
      <c r="DK124" s="8">
        <v>-14.7</v>
      </c>
      <c r="DL124" s="8">
        <v>-16</v>
      </c>
      <c r="DM124" s="9">
        <v>2.83</v>
      </c>
      <c r="DN124" s="11"/>
      <c r="DO124" s="9">
        <v>7.14</v>
      </c>
      <c r="DP124" s="4" t="s">
        <v>893</v>
      </c>
      <c r="DQ124" s="11"/>
      <c r="DR124" s="3" t="s">
        <v>245</v>
      </c>
      <c r="DS124" s="11"/>
      <c r="DT124" s="9">
        <v>40.130000000000003</v>
      </c>
      <c r="DU124" s="8">
        <v>11.5</v>
      </c>
      <c r="DV124" s="9">
        <v>4.46</v>
      </c>
      <c r="DW124" s="11"/>
      <c r="DX124" s="11"/>
      <c r="DY124" s="11"/>
      <c r="DZ124" s="11"/>
      <c r="EA124" s="11"/>
      <c r="EB124" s="11"/>
      <c r="EC124" s="9">
        <v>1.68</v>
      </c>
      <c r="ED124" s="8">
        <v>27.5</v>
      </c>
      <c r="EE124" s="11"/>
      <c r="EF124" s="11"/>
      <c r="EG124" s="11"/>
      <c r="EH124" s="11"/>
      <c r="EI124" s="8">
        <v>28</v>
      </c>
      <c r="EJ124" s="8">
        <v>84.7</v>
      </c>
      <c r="EK124" s="11"/>
      <c r="EL124" s="11"/>
      <c r="EM124" s="11"/>
      <c r="EN124" s="11"/>
      <c r="EO124" s="10">
        <v>0.56100000000000005</v>
      </c>
      <c r="EP124" s="9">
        <v>1.46</v>
      </c>
      <c r="EQ124" s="9">
        <v>1.2</v>
      </c>
      <c r="ER124" s="11"/>
      <c r="ES124" s="9">
        <v>4.66</v>
      </c>
      <c r="ET124" s="12" t="s">
        <v>894</v>
      </c>
      <c r="EU124" s="11"/>
      <c r="EV124" s="11"/>
      <c r="EW124" s="11"/>
      <c r="EX124" s="11"/>
      <c r="EY124" s="11"/>
      <c r="EZ124" s="11"/>
      <c r="FA124" s="11"/>
      <c r="FB124" s="11"/>
      <c r="FC124" s="8">
        <v>-10.9</v>
      </c>
      <c r="FD124" s="8">
        <v>-15.1</v>
      </c>
      <c r="FE124" s="11"/>
      <c r="FF124" s="11"/>
      <c r="FG124" s="11"/>
      <c r="FH124" s="11"/>
      <c r="FI124" s="11"/>
      <c r="FJ124" s="11"/>
      <c r="FK124" s="11"/>
      <c r="FL124" s="11"/>
      <c r="FM124" s="8">
        <v>-10.8</v>
      </c>
      <c r="FN124" s="8">
        <v>-16</v>
      </c>
      <c r="FO124" s="3"/>
      <c r="FP124" s="3"/>
      <c r="FQ124" s="9">
        <v>4.66</v>
      </c>
      <c r="FR124" s="12" t="s">
        <v>895</v>
      </c>
    </row>
    <row r="125" spans="1:174" x14ac:dyDescent="0.15">
      <c r="A125" s="4" t="s">
        <v>896</v>
      </c>
      <c r="B125" s="4" t="s">
        <v>897</v>
      </c>
      <c r="C125" s="3" t="s">
        <v>206</v>
      </c>
      <c r="D125" s="3" t="s">
        <v>207</v>
      </c>
      <c r="E125" s="3" t="s">
        <v>208</v>
      </c>
      <c r="F125" s="8">
        <v>403.6</v>
      </c>
      <c r="G125" s="9">
        <v>39.630000000000003</v>
      </c>
      <c r="H125" s="10">
        <v>1.6E-2</v>
      </c>
      <c r="I125" s="14">
        <v>0</v>
      </c>
      <c r="J125" s="10">
        <v>0.11899999999999999</v>
      </c>
      <c r="K125" s="10">
        <v>0.83099999999999996</v>
      </c>
      <c r="L125" s="10">
        <v>0.16200000000000001</v>
      </c>
      <c r="M125" s="9">
        <v>2.64</v>
      </c>
      <c r="N125" s="8">
        <v>117.8</v>
      </c>
      <c r="O125" s="9">
        <v>1.83</v>
      </c>
      <c r="P125" s="11"/>
      <c r="Q125" s="11"/>
      <c r="R125" s="11"/>
      <c r="S125" s="10">
        <v>-0.45500000000000002</v>
      </c>
      <c r="T125" s="11"/>
      <c r="U125" s="11"/>
      <c r="V125" s="11"/>
      <c r="W125" s="8">
        <v>-22.6</v>
      </c>
      <c r="X125" s="11"/>
      <c r="Y125" s="11"/>
      <c r="Z125" s="11"/>
      <c r="AA125" s="8">
        <v>-70.8</v>
      </c>
      <c r="AB125" s="11"/>
      <c r="AC125" s="11"/>
      <c r="AD125" s="11"/>
      <c r="AE125" s="8">
        <v>11.3</v>
      </c>
      <c r="AF125" s="11"/>
      <c r="AG125" s="11"/>
      <c r="AH125" s="11"/>
      <c r="AI125" s="9">
        <v>1.29</v>
      </c>
      <c r="AJ125" s="10">
        <v>0.17</v>
      </c>
      <c r="AK125" s="3" t="s">
        <v>209</v>
      </c>
      <c r="AL125" s="12" t="s">
        <v>898</v>
      </c>
      <c r="AM125" s="3" t="s">
        <v>211</v>
      </c>
      <c r="AN125" s="13">
        <v>1989</v>
      </c>
      <c r="AO125" s="8">
        <v>363.2</v>
      </c>
      <c r="AP125" s="10">
        <v>7.2999999999999995E-2</v>
      </c>
      <c r="AQ125" s="8">
        <v>-38.5</v>
      </c>
      <c r="AR125" s="8">
        <v>-38.799999999999997</v>
      </c>
      <c r="AS125" s="8">
        <v>-38.6</v>
      </c>
      <c r="AT125" s="8">
        <v>20</v>
      </c>
      <c r="AU125" s="9">
        <v>1.31</v>
      </c>
      <c r="AV125" s="8">
        <v>51.4</v>
      </c>
      <c r="AW125" s="10">
        <v>0.87</v>
      </c>
      <c r="AX125" s="8">
        <v>43.4</v>
      </c>
      <c r="AY125" s="9">
        <v>1.0900000000000001</v>
      </c>
      <c r="AZ125" s="11"/>
      <c r="BA125" s="8">
        <v>11.3</v>
      </c>
      <c r="BB125" s="11"/>
      <c r="BC125" s="8">
        <v>27.5</v>
      </c>
      <c r="BD125" s="8">
        <v>22.9</v>
      </c>
      <c r="BE125" s="8">
        <v>18.7</v>
      </c>
      <c r="BF125" s="8">
        <v>15.1</v>
      </c>
      <c r="BG125" s="8">
        <v>10.5</v>
      </c>
      <c r="BH125" s="9">
        <v>9.91</v>
      </c>
      <c r="BI125" s="11"/>
      <c r="BJ125" s="8">
        <v>-38.799999999999997</v>
      </c>
      <c r="BK125" s="11"/>
      <c r="BL125" s="10">
        <v>3.9E-2</v>
      </c>
      <c r="BM125" s="11"/>
      <c r="BN125" s="8">
        <v>-38.6</v>
      </c>
      <c r="BO125" s="11"/>
      <c r="BP125" s="10">
        <v>0.51900000000000002</v>
      </c>
      <c r="BQ125" s="10">
        <v>-0.47299999999999998</v>
      </c>
      <c r="BR125" s="10">
        <v>-0.47299999999999998</v>
      </c>
      <c r="BS125" s="10">
        <v>-0.29199999999999998</v>
      </c>
      <c r="BT125" s="10">
        <v>-0.47299999999999998</v>
      </c>
      <c r="BU125" s="10">
        <v>-0.47299999999999998</v>
      </c>
      <c r="BV125" s="11"/>
      <c r="BW125" s="11"/>
      <c r="BX125" s="11"/>
      <c r="BY125" s="11"/>
      <c r="BZ125" s="9">
        <v>4.41</v>
      </c>
      <c r="CA125" s="9">
        <v>3.1</v>
      </c>
      <c r="CB125" s="11"/>
      <c r="CC125" s="9">
        <v>2.46</v>
      </c>
      <c r="CD125" s="11"/>
      <c r="CE125" s="10">
        <v>0.251</v>
      </c>
      <c r="CF125" s="10">
        <v>0.74199999999999999</v>
      </c>
      <c r="CG125" s="11"/>
      <c r="CH125" s="11"/>
      <c r="CI125" s="11"/>
      <c r="CJ125" s="8">
        <v>55.3</v>
      </c>
      <c r="CK125" s="11"/>
      <c r="CL125" s="11"/>
      <c r="CM125" s="11"/>
      <c r="CN125" s="9">
        <v>1.05</v>
      </c>
      <c r="CO125" s="9">
        <v>1.55</v>
      </c>
      <c r="CP125" s="9">
        <v>1.52</v>
      </c>
      <c r="CQ125" s="9">
        <v>-2.1800000000000002</v>
      </c>
      <c r="CR125" s="10">
        <v>-0.79800000000000004</v>
      </c>
      <c r="CS125" s="11"/>
      <c r="CT125" s="11"/>
      <c r="CU125" s="8">
        <v>45.6</v>
      </c>
      <c r="CV125" s="10">
        <v>-5.0000000000000001E-3</v>
      </c>
      <c r="CW125" s="10">
        <v>0.82499999999999996</v>
      </c>
      <c r="CX125" s="8">
        <v>-19.5</v>
      </c>
      <c r="CY125" s="11"/>
      <c r="CZ125" s="11"/>
      <c r="DA125" s="9">
        <v>2.8</v>
      </c>
      <c r="DB125" s="11"/>
      <c r="DC125" s="11"/>
      <c r="DD125" s="9">
        <v>2.77</v>
      </c>
      <c r="DE125" s="8">
        <v>45</v>
      </c>
      <c r="DF125" s="8">
        <v>43.4</v>
      </c>
      <c r="DG125" s="9">
        <v>3.43</v>
      </c>
      <c r="DH125" s="9">
        <v>1.67</v>
      </c>
      <c r="DI125" s="3" t="s">
        <v>212</v>
      </c>
      <c r="DJ125" s="10">
        <v>7.2999999999999995E-2</v>
      </c>
      <c r="DK125" s="8">
        <v>-38.5</v>
      </c>
      <c r="DL125" s="8">
        <v>-38.6</v>
      </c>
      <c r="DM125" s="10">
        <v>0.1</v>
      </c>
      <c r="DN125" s="11"/>
      <c r="DO125" s="9">
        <v>16.670000000000002</v>
      </c>
      <c r="DP125" s="4" t="s">
        <v>899</v>
      </c>
      <c r="DQ125" s="8">
        <v>3601.2</v>
      </c>
      <c r="DR125" s="3" t="s">
        <v>313</v>
      </c>
      <c r="DS125" s="11"/>
      <c r="DT125" s="9">
        <v>5.48</v>
      </c>
      <c r="DU125" s="9">
        <v>1.94</v>
      </c>
      <c r="DV125" s="8">
        <v>-11.2</v>
      </c>
      <c r="DW125" s="14">
        <v>0</v>
      </c>
      <c r="DX125" s="11"/>
      <c r="DY125" s="8">
        <v>26.3</v>
      </c>
      <c r="DZ125" s="11"/>
      <c r="EA125" s="8">
        <v>11</v>
      </c>
      <c r="EB125" s="8">
        <v>21.5</v>
      </c>
      <c r="EC125" s="9">
        <v>9.4700000000000006</v>
      </c>
      <c r="ED125" s="8">
        <v>92.8</v>
      </c>
      <c r="EE125" s="11"/>
      <c r="EF125" s="11"/>
      <c r="EG125" s="8">
        <v>100</v>
      </c>
      <c r="EH125" s="10">
        <v>0.628</v>
      </c>
      <c r="EI125" s="8">
        <v>45</v>
      </c>
      <c r="EJ125" s="8">
        <v>42.4</v>
      </c>
      <c r="EK125" s="8">
        <v>30.3</v>
      </c>
      <c r="EL125" s="10">
        <v>0.90400000000000003</v>
      </c>
      <c r="EM125" s="9">
        <v>2.54</v>
      </c>
      <c r="EN125" s="10">
        <v>0.96599999999999997</v>
      </c>
      <c r="EO125" s="9">
        <v>1.67</v>
      </c>
      <c r="EP125" s="8">
        <v>17</v>
      </c>
      <c r="EQ125" s="9">
        <v>3.56</v>
      </c>
      <c r="ER125" s="11">
        <v>3</v>
      </c>
      <c r="ES125" s="10">
        <v>7.2999999999999995E-2</v>
      </c>
      <c r="ET125" s="12" t="s">
        <v>377</v>
      </c>
      <c r="EU125" s="8">
        <v>-12.9</v>
      </c>
      <c r="EV125" s="8">
        <v>-13.8</v>
      </c>
      <c r="EW125" s="8">
        <v>-16.600000000000001</v>
      </c>
      <c r="EX125" s="8">
        <v>-14.7</v>
      </c>
      <c r="EY125" s="10">
        <v>0.5</v>
      </c>
      <c r="EZ125" s="9">
        <v>7.39</v>
      </c>
      <c r="FA125" s="8">
        <v>-18</v>
      </c>
      <c r="FB125" s="8">
        <v>-25.9</v>
      </c>
      <c r="FC125" s="8">
        <v>-19.899999999999999</v>
      </c>
      <c r="FD125" s="8">
        <v>-18.2</v>
      </c>
      <c r="FE125" s="8">
        <v>-12.7</v>
      </c>
      <c r="FF125" s="8">
        <v>-13.7</v>
      </c>
      <c r="FG125" s="8">
        <v>-16.5</v>
      </c>
      <c r="FH125" s="8">
        <v>-13.2</v>
      </c>
      <c r="FI125" s="9">
        <v>1.51</v>
      </c>
      <c r="FJ125" s="9">
        <v>7.55</v>
      </c>
      <c r="FK125" s="8">
        <v>-18</v>
      </c>
      <c r="FL125" s="8">
        <v>-23.8</v>
      </c>
      <c r="FM125" s="8">
        <v>-19.2</v>
      </c>
      <c r="FN125" s="8">
        <v>-18.2</v>
      </c>
      <c r="FO125" s="3"/>
      <c r="FP125" s="3"/>
      <c r="FQ125" s="10">
        <v>7.2999999999999995E-2</v>
      </c>
      <c r="FR125" s="12" t="s">
        <v>900</v>
      </c>
    </row>
    <row r="126" spans="1:174" x14ac:dyDescent="0.15">
      <c r="A126" s="4" t="s">
        <v>901</v>
      </c>
      <c r="B126" s="4" t="s">
        <v>902</v>
      </c>
      <c r="C126" s="3" t="s">
        <v>206</v>
      </c>
      <c r="D126" s="3" t="s">
        <v>207</v>
      </c>
      <c r="E126" s="3" t="s">
        <v>208</v>
      </c>
      <c r="F126" s="8">
        <v>403.2</v>
      </c>
      <c r="G126" s="9">
        <v>70.27</v>
      </c>
      <c r="H126" s="10">
        <v>0.08</v>
      </c>
      <c r="I126" s="10">
        <v>8.5000000000000006E-2</v>
      </c>
      <c r="J126" s="10">
        <v>8.2000000000000003E-2</v>
      </c>
      <c r="K126" s="9">
        <v>1.33</v>
      </c>
      <c r="L126" s="9">
        <v>1.69</v>
      </c>
      <c r="M126" s="9">
        <v>1.71</v>
      </c>
      <c r="N126" s="8">
        <v>69.599999999999994</v>
      </c>
      <c r="O126" s="9">
        <v>1.1000000000000001</v>
      </c>
      <c r="P126" s="11"/>
      <c r="Q126" s="11"/>
      <c r="R126" s="11"/>
      <c r="S126" s="10">
        <v>-0.53</v>
      </c>
      <c r="T126" s="11"/>
      <c r="U126" s="11"/>
      <c r="V126" s="11"/>
      <c r="W126" s="8">
        <v>16.600000000000001</v>
      </c>
      <c r="X126" s="11"/>
      <c r="Y126" s="11"/>
      <c r="Z126" s="11"/>
      <c r="AA126" s="9">
        <v>-1.94</v>
      </c>
      <c r="AB126" s="8">
        <v>-24.8</v>
      </c>
      <c r="AC126" s="8">
        <v>-69.400000000000006</v>
      </c>
      <c r="AD126" s="8">
        <v>-59.2</v>
      </c>
      <c r="AE126" s="8">
        <v>-19.399999999999999</v>
      </c>
      <c r="AF126" s="11"/>
      <c r="AG126" s="11"/>
      <c r="AH126" s="11"/>
      <c r="AI126" s="9">
        <v>2.42</v>
      </c>
      <c r="AJ126" s="10">
        <v>0.23100000000000001</v>
      </c>
      <c r="AK126" s="3" t="s">
        <v>209</v>
      </c>
      <c r="AL126" s="12" t="s">
        <v>903</v>
      </c>
      <c r="AM126" s="3" t="s">
        <v>211</v>
      </c>
      <c r="AN126" s="13">
        <v>1986</v>
      </c>
      <c r="AO126" s="8">
        <v>283.89999999999998</v>
      </c>
      <c r="AP126" s="8">
        <v>44.4</v>
      </c>
      <c r="AQ126" s="10">
        <v>0.84099999999999997</v>
      </c>
      <c r="AR126" s="10">
        <v>0.29599999999999999</v>
      </c>
      <c r="AS126" s="9">
        <v>4.41</v>
      </c>
      <c r="AT126" s="8">
        <v>119.3</v>
      </c>
      <c r="AU126" s="9">
        <v>2.5499999999999998</v>
      </c>
      <c r="AV126" s="8">
        <v>161</v>
      </c>
      <c r="AW126" s="14">
        <v>0</v>
      </c>
      <c r="AX126" s="8">
        <v>124.9</v>
      </c>
      <c r="AY126" s="10">
        <v>0.71399999999999997</v>
      </c>
      <c r="AZ126" s="11"/>
      <c r="BA126" s="8">
        <v>14.9</v>
      </c>
      <c r="BB126" s="11"/>
      <c r="BC126" s="8">
        <v>28.6</v>
      </c>
      <c r="BD126" s="8">
        <v>30.4</v>
      </c>
      <c r="BE126" s="8">
        <v>31.6</v>
      </c>
      <c r="BF126" s="8">
        <v>33.299999999999997</v>
      </c>
      <c r="BG126" s="8">
        <v>34.6</v>
      </c>
      <c r="BH126" s="8">
        <v>33</v>
      </c>
      <c r="BI126" s="10">
        <v>0.54500000000000004</v>
      </c>
      <c r="BJ126" s="10">
        <v>0.29599999999999999</v>
      </c>
      <c r="BK126" s="11"/>
      <c r="BL126" s="10">
        <v>5.0999999999999997E-2</v>
      </c>
      <c r="BM126" s="11"/>
      <c r="BN126" s="9">
        <v>3.42</v>
      </c>
      <c r="BO126" s="10">
        <v>-0.98899999999999999</v>
      </c>
      <c r="BP126" s="11"/>
      <c r="BQ126" s="10">
        <v>6.5000000000000002E-2</v>
      </c>
      <c r="BR126" s="10">
        <v>6.5000000000000002E-2</v>
      </c>
      <c r="BS126" s="10">
        <v>3.0000000000000001E-3</v>
      </c>
      <c r="BT126" s="10">
        <v>0.06</v>
      </c>
      <c r="BU126" s="10">
        <v>0.06</v>
      </c>
      <c r="BV126" s="11"/>
      <c r="BW126" s="10">
        <v>4.3999999999999997E-2</v>
      </c>
      <c r="BX126" s="11"/>
      <c r="BY126" s="11"/>
      <c r="BZ126" s="8">
        <v>12.4</v>
      </c>
      <c r="CA126" s="9">
        <v>9.82</v>
      </c>
      <c r="CB126" s="9">
        <v>7.7</v>
      </c>
      <c r="CC126" s="9">
        <v>1.04</v>
      </c>
      <c r="CD126" s="11"/>
      <c r="CE126" s="10">
        <v>0.19800000000000001</v>
      </c>
      <c r="CF126" s="11"/>
      <c r="CG126" s="11"/>
      <c r="CH126" s="11"/>
      <c r="CI126" s="11"/>
      <c r="CJ126" s="8">
        <v>464.4</v>
      </c>
      <c r="CK126" s="9">
        <v>2.14</v>
      </c>
      <c r="CL126" s="9">
        <v>2.08</v>
      </c>
      <c r="CM126" s="9">
        <v>2.0299999999999998</v>
      </c>
      <c r="CN126" s="9">
        <v>1.98</v>
      </c>
      <c r="CO126" s="9">
        <v>1.93</v>
      </c>
      <c r="CP126" s="9">
        <v>1.89</v>
      </c>
      <c r="CQ126" s="9">
        <v>-2.2599999999999998</v>
      </c>
      <c r="CR126" s="11"/>
      <c r="CS126" s="11"/>
      <c r="CT126" s="11"/>
      <c r="CU126" s="8">
        <v>37.9</v>
      </c>
      <c r="CV126" s="11"/>
      <c r="CW126" s="11"/>
      <c r="CX126" s="9">
        <v>2.4</v>
      </c>
      <c r="CY126" s="11"/>
      <c r="CZ126" s="11"/>
      <c r="DA126" s="10">
        <v>5.8000000000000003E-2</v>
      </c>
      <c r="DB126" s="11"/>
      <c r="DC126" s="9">
        <v>2.77</v>
      </c>
      <c r="DD126" s="11"/>
      <c r="DE126" s="8">
        <v>57</v>
      </c>
      <c r="DF126" s="8">
        <v>124.9</v>
      </c>
      <c r="DG126" s="9">
        <v>5.79</v>
      </c>
      <c r="DH126" s="9">
        <v>3.98</v>
      </c>
      <c r="DI126" s="3" t="s">
        <v>212</v>
      </c>
      <c r="DJ126" s="8">
        <v>44.4</v>
      </c>
      <c r="DK126" s="10">
        <v>0.84099999999999997</v>
      </c>
      <c r="DL126" s="9">
        <v>4.41</v>
      </c>
      <c r="DM126" s="8">
        <v>13.8</v>
      </c>
      <c r="DN126" s="11"/>
      <c r="DO126" s="9">
        <v>15.79</v>
      </c>
      <c r="DP126" s="4" t="s">
        <v>904</v>
      </c>
      <c r="DQ126" s="9">
        <v>9.94</v>
      </c>
      <c r="DR126" s="3" t="s">
        <v>643</v>
      </c>
      <c r="DS126" s="11"/>
      <c r="DT126" s="9">
        <v>7.84</v>
      </c>
      <c r="DU126" s="9">
        <v>3.1</v>
      </c>
      <c r="DV126" s="8">
        <v>15.8</v>
      </c>
      <c r="DW126" s="14">
        <v>0</v>
      </c>
      <c r="DX126" s="11"/>
      <c r="DY126" s="8">
        <v>65.900000000000006</v>
      </c>
      <c r="DZ126" s="9">
        <v>7.7</v>
      </c>
      <c r="EA126" s="11"/>
      <c r="EB126" s="8">
        <v>79</v>
      </c>
      <c r="EC126" s="9">
        <v>5.77</v>
      </c>
      <c r="ED126" s="8">
        <v>78.3</v>
      </c>
      <c r="EE126" s="11"/>
      <c r="EF126" s="11"/>
      <c r="EG126" s="11"/>
      <c r="EH126" s="9">
        <v>9.68</v>
      </c>
      <c r="EI126" s="8">
        <v>57</v>
      </c>
      <c r="EJ126" s="8">
        <v>121.9</v>
      </c>
      <c r="EK126" s="8">
        <v>70.7</v>
      </c>
      <c r="EL126" s="10">
        <v>0.79300000000000004</v>
      </c>
      <c r="EM126" s="9">
        <v>5.4</v>
      </c>
      <c r="EN126" s="10">
        <v>0.43099999999999999</v>
      </c>
      <c r="EO126" s="9">
        <v>3.98</v>
      </c>
      <c r="EP126" s="9">
        <v>5.42</v>
      </c>
      <c r="EQ126" s="9">
        <v>9.9600000000000009</v>
      </c>
      <c r="ER126" s="11">
        <v>1</v>
      </c>
      <c r="ES126" s="8">
        <v>44.4</v>
      </c>
      <c r="ET126" s="12" t="s">
        <v>905</v>
      </c>
      <c r="EU126" s="8">
        <v>-40.6</v>
      </c>
      <c r="EV126" s="8">
        <v>-69.7</v>
      </c>
      <c r="EW126" s="8">
        <v>-16</v>
      </c>
      <c r="EX126" s="8">
        <v>-51.5</v>
      </c>
      <c r="EY126" s="8">
        <v>-50.9</v>
      </c>
      <c r="EZ126" s="8">
        <v>-32.299999999999997</v>
      </c>
      <c r="FA126" s="8">
        <v>-69.900000000000006</v>
      </c>
      <c r="FB126" s="8">
        <v>10.3</v>
      </c>
      <c r="FC126" s="8">
        <v>-32</v>
      </c>
      <c r="FD126" s="8">
        <v>-40.4</v>
      </c>
      <c r="FE126" s="8">
        <v>-42</v>
      </c>
      <c r="FF126" s="8">
        <v>-69.400000000000006</v>
      </c>
      <c r="FG126" s="8">
        <v>-21.6</v>
      </c>
      <c r="FH126" s="8">
        <v>-43.7</v>
      </c>
      <c r="FI126" s="8">
        <v>-44.7</v>
      </c>
      <c r="FJ126" s="8">
        <v>-30.6</v>
      </c>
      <c r="FK126" s="8">
        <v>-69.7</v>
      </c>
      <c r="FL126" s="8">
        <v>10.4</v>
      </c>
      <c r="FM126" s="8">
        <v>-35.4</v>
      </c>
      <c r="FN126" s="8">
        <v>-42.6</v>
      </c>
      <c r="FO126" s="3"/>
      <c r="FP126" s="3"/>
      <c r="FQ126" s="8">
        <v>44.4</v>
      </c>
      <c r="FR126" s="12" t="s">
        <v>906</v>
      </c>
    </row>
    <row r="127" spans="1:174" x14ac:dyDescent="0.15">
      <c r="A127" s="4" t="s">
        <v>907</v>
      </c>
      <c r="B127" s="4" t="s">
        <v>908</v>
      </c>
      <c r="C127" s="3" t="s">
        <v>206</v>
      </c>
      <c r="D127" s="3" t="s">
        <v>207</v>
      </c>
      <c r="E127" s="3" t="s">
        <v>208</v>
      </c>
      <c r="F127" s="8">
        <v>398.8</v>
      </c>
      <c r="G127" s="10">
        <v>0.375</v>
      </c>
      <c r="H127" s="10">
        <v>0.01</v>
      </c>
      <c r="I127" s="10">
        <v>7.0000000000000001E-3</v>
      </c>
      <c r="J127" s="10">
        <v>6.0000000000000001E-3</v>
      </c>
      <c r="K127" s="9">
        <v>1.33</v>
      </c>
      <c r="L127" s="10">
        <v>0.92500000000000004</v>
      </c>
      <c r="M127" s="9">
        <v>1.4</v>
      </c>
      <c r="N127" s="9">
        <v>9.9499999999999993</v>
      </c>
      <c r="O127" s="10">
        <v>2.7E-2</v>
      </c>
      <c r="P127" s="11"/>
      <c r="Q127" s="11"/>
      <c r="R127" s="11"/>
      <c r="S127" s="11"/>
      <c r="T127" s="11"/>
      <c r="U127" s="11"/>
      <c r="V127" s="11"/>
      <c r="W127" s="11"/>
      <c r="X127" s="11"/>
      <c r="Y127" s="11"/>
      <c r="Z127" s="11"/>
      <c r="AA127" s="11"/>
      <c r="AB127" s="11"/>
      <c r="AC127" s="11"/>
      <c r="AD127" s="11"/>
      <c r="AE127" s="11"/>
      <c r="AF127" s="11"/>
      <c r="AG127" s="11"/>
      <c r="AH127" s="9">
        <v>9.89</v>
      </c>
      <c r="AI127" s="9">
        <v>19.3</v>
      </c>
      <c r="AJ127" s="9">
        <v>2.4900000000000002</v>
      </c>
      <c r="AK127" s="3" t="s">
        <v>209</v>
      </c>
      <c r="AL127" s="12" t="s">
        <v>909</v>
      </c>
      <c r="AM127" s="3" t="s">
        <v>211</v>
      </c>
      <c r="AN127" s="11"/>
      <c r="AO127" s="8">
        <v>389.1</v>
      </c>
      <c r="AP127" s="9">
        <v>4.1500000000000004</v>
      </c>
      <c r="AQ127" s="9">
        <v>-6.06</v>
      </c>
      <c r="AR127" s="9">
        <v>-6.92</v>
      </c>
      <c r="AS127" s="8">
        <v>-16.399999999999999</v>
      </c>
      <c r="AT127" s="9">
        <v>9.82</v>
      </c>
      <c r="AU127" s="9">
        <v>1.3</v>
      </c>
      <c r="AV127" s="8">
        <v>41.6</v>
      </c>
      <c r="AW127" s="10">
        <v>3.5000000000000003E-2</v>
      </c>
      <c r="AX127" s="8">
        <v>36.299999999999997</v>
      </c>
      <c r="AY127" s="10">
        <v>0.13600000000000001</v>
      </c>
      <c r="AZ127" s="11"/>
      <c r="BA127" s="9">
        <v>7.43</v>
      </c>
      <c r="BB127" s="11"/>
      <c r="BC127" s="9">
        <v>2.4500000000000002</v>
      </c>
      <c r="BD127" s="9">
        <v>1.91</v>
      </c>
      <c r="BE127" s="9">
        <v>1.91</v>
      </c>
      <c r="BF127" s="9">
        <v>1.89</v>
      </c>
      <c r="BG127" s="9">
        <v>3.53</v>
      </c>
      <c r="BH127" s="9">
        <v>4.0199999999999996</v>
      </c>
      <c r="BI127" s="11"/>
      <c r="BJ127" s="9">
        <v>-6.92</v>
      </c>
      <c r="BK127" s="10">
        <v>-0.25800000000000001</v>
      </c>
      <c r="BL127" s="10">
        <v>3.0000000000000001E-3</v>
      </c>
      <c r="BM127" s="9">
        <v>-4.26</v>
      </c>
      <c r="BN127" s="8">
        <v>-11.8</v>
      </c>
      <c r="BO127" s="10">
        <v>0.34399999999999997</v>
      </c>
      <c r="BP127" s="11"/>
      <c r="BQ127" s="9">
        <v>-2.11</v>
      </c>
      <c r="BR127" s="9">
        <v>-1.56</v>
      </c>
      <c r="BS127" s="10">
        <v>-0.57099999999999995</v>
      </c>
      <c r="BT127" s="9">
        <v>-2.11</v>
      </c>
      <c r="BU127" s="9">
        <v>-1.56</v>
      </c>
      <c r="BV127" s="11"/>
      <c r="BW127" s="10">
        <v>0.17499999999999999</v>
      </c>
      <c r="BX127" s="10">
        <v>0.34799999999999998</v>
      </c>
      <c r="BY127" s="10">
        <v>0.27600000000000002</v>
      </c>
      <c r="BZ127" s="9">
        <v>2.85</v>
      </c>
      <c r="CA127" s="9">
        <v>1.56</v>
      </c>
      <c r="CB127" s="9">
        <v>7.68</v>
      </c>
      <c r="CC127" s="10">
        <v>0.224</v>
      </c>
      <c r="CD127" s="10">
        <v>3.5000000000000003E-2</v>
      </c>
      <c r="CE127" s="9">
        <v>2.77</v>
      </c>
      <c r="CF127" s="11"/>
      <c r="CG127" s="11"/>
      <c r="CH127" s="11"/>
      <c r="CI127" s="11"/>
      <c r="CJ127" s="8">
        <v>4435.3999999999996</v>
      </c>
      <c r="CK127" s="11"/>
      <c r="CL127" s="11"/>
      <c r="CM127" s="11"/>
      <c r="CN127" s="11"/>
      <c r="CO127" s="11"/>
      <c r="CP127" s="10">
        <v>0.34699999999999998</v>
      </c>
      <c r="CQ127" s="9">
        <v>-2.06</v>
      </c>
      <c r="CR127" s="11"/>
      <c r="CS127" s="11"/>
      <c r="CT127" s="11"/>
      <c r="CU127" s="8">
        <v>18.7</v>
      </c>
      <c r="CV127" s="10">
        <v>-3.3000000000000002E-2</v>
      </c>
      <c r="CW127" s="10">
        <v>3.6999999999999998E-2</v>
      </c>
      <c r="CX127" s="10">
        <v>-2E-3</v>
      </c>
      <c r="CY127" s="11"/>
      <c r="CZ127" s="9">
        <v>-2.76</v>
      </c>
      <c r="DA127" s="10">
        <v>0.02</v>
      </c>
      <c r="DB127" s="10">
        <v>-0.13300000000000001</v>
      </c>
      <c r="DC127" s="10">
        <v>-2.4E-2</v>
      </c>
      <c r="DD127" s="11"/>
      <c r="DE127" s="11"/>
      <c r="DF127" s="8">
        <v>36.299999999999997</v>
      </c>
      <c r="DG127" s="9">
        <v>40.1</v>
      </c>
      <c r="DH127" s="11"/>
      <c r="DI127" s="3" t="s">
        <v>212</v>
      </c>
      <c r="DJ127" s="9">
        <v>4.07</v>
      </c>
      <c r="DK127" s="9">
        <v>-7.67</v>
      </c>
      <c r="DL127" s="8">
        <v>-13.8</v>
      </c>
      <c r="DM127" s="11"/>
      <c r="DN127" s="11"/>
      <c r="DO127" s="9">
        <v>33.33</v>
      </c>
      <c r="DP127" s="4" t="s">
        <v>910</v>
      </c>
      <c r="DQ127" s="11"/>
      <c r="DR127" s="3" t="s">
        <v>643</v>
      </c>
      <c r="DS127" s="11"/>
      <c r="DT127" s="9">
        <v>49</v>
      </c>
      <c r="DU127" s="9">
        <v>4.24</v>
      </c>
      <c r="DV127" s="9">
        <v>2.97</v>
      </c>
      <c r="DW127" s="10">
        <v>3.1E-2</v>
      </c>
      <c r="DX127" s="11"/>
      <c r="DY127" s="9">
        <v>3.47</v>
      </c>
      <c r="DZ127" s="9">
        <v>6.81</v>
      </c>
      <c r="EA127" s="11"/>
      <c r="EB127" s="8">
        <v>14.6</v>
      </c>
      <c r="EC127" s="9">
        <v>5.08</v>
      </c>
      <c r="ED127" s="8">
        <v>70.8</v>
      </c>
      <c r="EE127" s="11"/>
      <c r="EF127" s="11"/>
      <c r="EG127" s="11"/>
      <c r="EH127" s="11"/>
      <c r="EI127" s="8">
        <v>39</v>
      </c>
      <c r="EJ127" s="8">
        <v>11.1</v>
      </c>
      <c r="EK127" s="9">
        <v>3.83</v>
      </c>
      <c r="EL127" s="10">
        <v>0.157</v>
      </c>
      <c r="EM127" s="10">
        <v>0.86499999999999999</v>
      </c>
      <c r="EN127" s="10">
        <v>0.83399999999999996</v>
      </c>
      <c r="EO127" s="10">
        <v>3.6999999999999998E-2</v>
      </c>
      <c r="EP127" s="10">
        <v>0.70499999999999996</v>
      </c>
      <c r="EQ127" s="9">
        <v>4.1900000000000004</v>
      </c>
      <c r="ER127" s="11">
        <v>3</v>
      </c>
      <c r="ES127" s="11"/>
      <c r="ET127" s="12"/>
      <c r="EU127" s="11"/>
      <c r="EV127" s="11"/>
      <c r="EW127" s="11"/>
      <c r="EX127" s="11"/>
      <c r="EY127" s="11"/>
      <c r="EZ127" s="11"/>
      <c r="FA127" s="11"/>
      <c r="FB127" s="9">
        <v>-1.55</v>
      </c>
      <c r="FC127" s="9">
        <v>-7.06</v>
      </c>
      <c r="FD127" s="9">
        <v>-8.51</v>
      </c>
      <c r="FE127" s="11"/>
      <c r="FF127" s="11"/>
      <c r="FG127" s="11"/>
      <c r="FH127" s="11"/>
      <c r="FI127" s="11"/>
      <c r="FJ127" s="11"/>
      <c r="FK127" s="11"/>
      <c r="FL127" s="9">
        <v>-1.59</v>
      </c>
      <c r="FM127" s="9">
        <v>-7.03</v>
      </c>
      <c r="FN127" s="8">
        <v>-13.8</v>
      </c>
      <c r="FO127" s="3"/>
      <c r="FP127" s="3"/>
      <c r="FQ127" s="9">
        <v>4.1500000000000004</v>
      </c>
      <c r="FR127" s="12" t="s">
        <v>911</v>
      </c>
    </row>
    <row r="128" spans="1:174" x14ac:dyDescent="0.15">
      <c r="A128" s="4" t="s">
        <v>912</v>
      </c>
      <c r="B128" s="4" t="s">
        <v>913</v>
      </c>
      <c r="C128" s="3" t="s">
        <v>206</v>
      </c>
      <c r="D128" s="3" t="s">
        <v>207</v>
      </c>
      <c r="E128" s="3" t="s">
        <v>208</v>
      </c>
      <c r="F128" s="8">
        <v>394.9</v>
      </c>
      <c r="G128" s="9">
        <v>67.489999999999995</v>
      </c>
      <c r="H128" s="10">
        <v>4.4999999999999998E-2</v>
      </c>
      <c r="I128" s="10">
        <v>6.6000000000000003E-2</v>
      </c>
      <c r="J128" s="10">
        <v>0.17899999999999999</v>
      </c>
      <c r="K128" s="10">
        <v>0.65500000000000003</v>
      </c>
      <c r="L128" s="10">
        <v>0.83799999999999997</v>
      </c>
      <c r="M128" s="9">
        <v>1.74</v>
      </c>
      <c r="N128" s="8">
        <v>65.8</v>
      </c>
      <c r="O128" s="10">
        <v>0.96799999999999997</v>
      </c>
      <c r="P128" s="11"/>
      <c r="Q128" s="11"/>
      <c r="R128" s="11"/>
      <c r="S128" s="10">
        <v>-0.69499999999999995</v>
      </c>
      <c r="T128" s="11"/>
      <c r="U128" s="11"/>
      <c r="V128" s="11"/>
      <c r="W128" s="8">
        <v>93.2</v>
      </c>
      <c r="X128" s="11"/>
      <c r="Y128" s="11"/>
      <c r="Z128" s="11"/>
      <c r="AA128" s="8">
        <v>37.5</v>
      </c>
      <c r="AB128" s="11"/>
      <c r="AC128" s="11"/>
      <c r="AD128" s="11"/>
      <c r="AE128" s="9">
        <v>-1.07</v>
      </c>
      <c r="AF128" s="11"/>
      <c r="AG128" s="11"/>
      <c r="AH128" s="11"/>
      <c r="AI128" s="9">
        <v>12.04</v>
      </c>
      <c r="AJ128" s="9">
        <v>3.63</v>
      </c>
      <c r="AK128" s="3" t="s">
        <v>209</v>
      </c>
      <c r="AL128" s="12" t="s">
        <v>914</v>
      </c>
      <c r="AM128" s="3" t="s">
        <v>211</v>
      </c>
      <c r="AN128" s="13">
        <v>1987</v>
      </c>
      <c r="AO128" s="8">
        <v>358.1</v>
      </c>
      <c r="AP128" s="8">
        <v>186.8</v>
      </c>
      <c r="AQ128" s="9">
        <v>-6.22</v>
      </c>
      <c r="AR128" s="8">
        <v>-31.6</v>
      </c>
      <c r="AS128" s="8">
        <v>-45.7</v>
      </c>
      <c r="AT128" s="8">
        <v>129.9</v>
      </c>
      <c r="AU128" s="9">
        <v>1.41</v>
      </c>
      <c r="AV128" s="8">
        <v>490</v>
      </c>
      <c r="AW128" s="8">
        <v>96.3</v>
      </c>
      <c r="AX128" s="8">
        <v>254.6</v>
      </c>
      <c r="AY128" s="10">
        <v>0.93400000000000005</v>
      </c>
      <c r="AZ128" s="11"/>
      <c r="BA128" s="8">
        <v>97.4</v>
      </c>
      <c r="BB128" s="11"/>
      <c r="BC128" s="8">
        <v>74.400000000000006</v>
      </c>
      <c r="BD128" s="8">
        <v>69.099999999999994</v>
      </c>
      <c r="BE128" s="8">
        <v>68.3</v>
      </c>
      <c r="BF128" s="8">
        <v>67.400000000000006</v>
      </c>
      <c r="BG128" s="8">
        <v>49.8</v>
      </c>
      <c r="BH128" s="8">
        <v>57</v>
      </c>
      <c r="BI128" s="8">
        <v>24.3</v>
      </c>
      <c r="BJ128" s="8">
        <v>-31.6</v>
      </c>
      <c r="BK128" s="9">
        <v>-8.58</v>
      </c>
      <c r="BL128" s="11"/>
      <c r="BM128" s="11"/>
      <c r="BN128" s="8">
        <v>-43.5</v>
      </c>
      <c r="BO128" s="9">
        <v>2.19</v>
      </c>
      <c r="BP128" s="11"/>
      <c r="BQ128" s="10">
        <v>-0.70699999999999996</v>
      </c>
      <c r="BR128" s="10">
        <v>-0.70699999999999996</v>
      </c>
      <c r="BS128" s="10">
        <v>-0.45100000000000001</v>
      </c>
      <c r="BT128" s="10">
        <v>-0.71</v>
      </c>
      <c r="BU128" s="10">
        <v>-0.71</v>
      </c>
      <c r="BV128" s="11"/>
      <c r="BW128" s="8">
        <v>70.8</v>
      </c>
      <c r="BX128" s="9">
        <v>9.1999999999999993</v>
      </c>
      <c r="BY128" s="11"/>
      <c r="BZ128" s="9">
        <v>7.45</v>
      </c>
      <c r="CA128" s="9">
        <v>6.05</v>
      </c>
      <c r="CB128" s="8">
        <v>18.2</v>
      </c>
      <c r="CC128" s="9">
        <v>8.99</v>
      </c>
      <c r="CD128" s="11"/>
      <c r="CE128" s="8">
        <v>11.2</v>
      </c>
      <c r="CF128" s="8">
        <v>96.3</v>
      </c>
      <c r="CG128" s="11"/>
      <c r="CH128" s="10">
        <v>0.123</v>
      </c>
      <c r="CI128" s="11"/>
      <c r="CJ128" s="8">
        <v>19.899999999999999</v>
      </c>
      <c r="CK128" s="11"/>
      <c r="CL128" s="10">
        <v>0.46</v>
      </c>
      <c r="CM128" s="9">
        <v>1.1599999999999999</v>
      </c>
      <c r="CN128" s="9">
        <v>1.1200000000000001</v>
      </c>
      <c r="CO128" s="9">
        <v>1.1499999999999999</v>
      </c>
      <c r="CP128" s="9">
        <v>1.21</v>
      </c>
      <c r="CQ128" s="9">
        <v>-5.65</v>
      </c>
      <c r="CR128" s="11"/>
      <c r="CS128" s="11"/>
      <c r="CT128" s="9">
        <v>-1.73</v>
      </c>
      <c r="CU128" s="9">
        <v>2.5499999999999998</v>
      </c>
      <c r="CV128" s="11"/>
      <c r="CW128" s="11"/>
      <c r="CX128" s="8">
        <v>-20.9</v>
      </c>
      <c r="CY128" s="11"/>
      <c r="CZ128" s="11"/>
      <c r="DA128" s="9">
        <v>5.3</v>
      </c>
      <c r="DB128" s="9">
        <v>4.25</v>
      </c>
      <c r="DC128" s="8">
        <v>-21.7</v>
      </c>
      <c r="DD128" s="9">
        <v>9.1199999999999992</v>
      </c>
      <c r="DE128" s="8">
        <v>241</v>
      </c>
      <c r="DF128" s="8">
        <v>254.4</v>
      </c>
      <c r="DG128" s="9">
        <v>6.01</v>
      </c>
      <c r="DH128" s="9">
        <v>1.9</v>
      </c>
      <c r="DI128" s="3" t="s">
        <v>212</v>
      </c>
      <c r="DJ128" s="8">
        <v>186.8</v>
      </c>
      <c r="DK128" s="9">
        <v>-6.22</v>
      </c>
      <c r="DL128" s="8">
        <v>-45.7</v>
      </c>
      <c r="DM128" s="8">
        <v>162.4</v>
      </c>
      <c r="DN128" s="8">
        <v>-22.9</v>
      </c>
      <c r="DO128" s="9">
        <v>14.29</v>
      </c>
      <c r="DP128" s="4" t="s">
        <v>915</v>
      </c>
      <c r="DQ128" s="9">
        <v>-7.02</v>
      </c>
      <c r="DR128" s="3" t="s">
        <v>279</v>
      </c>
      <c r="DS128" s="11"/>
      <c r="DT128" s="9">
        <v>9.27</v>
      </c>
      <c r="DU128" s="9">
        <v>5.65</v>
      </c>
      <c r="DV128" s="8">
        <v>159.80000000000001</v>
      </c>
      <c r="DW128" s="8">
        <v>91.5</v>
      </c>
      <c r="DX128" s="11"/>
      <c r="DY128" s="8">
        <v>156.30000000000001</v>
      </c>
      <c r="DZ128" s="8">
        <v>18.5</v>
      </c>
      <c r="EA128" s="10">
        <v>0.123</v>
      </c>
      <c r="EB128" s="8">
        <v>281.5</v>
      </c>
      <c r="EC128" s="9">
        <v>4.25</v>
      </c>
      <c r="ED128" s="8">
        <v>80.8</v>
      </c>
      <c r="EE128" s="11"/>
      <c r="EF128" s="8">
        <v>124.6</v>
      </c>
      <c r="EG128" s="11"/>
      <c r="EH128" s="9">
        <v>4.4000000000000004</v>
      </c>
      <c r="EI128" s="8">
        <v>241</v>
      </c>
      <c r="EJ128" s="8">
        <v>222.5</v>
      </c>
      <c r="EK128" s="8">
        <v>235.2</v>
      </c>
      <c r="EL128" s="8">
        <v>12.8</v>
      </c>
      <c r="EM128" s="8">
        <v>65.900000000000006</v>
      </c>
      <c r="EN128" s="8">
        <v>11.2</v>
      </c>
      <c r="EO128" s="9">
        <v>1.9</v>
      </c>
      <c r="EP128" s="8">
        <v>12.6</v>
      </c>
      <c r="EQ128" s="9">
        <v>7.12</v>
      </c>
      <c r="ER128" s="11">
        <v>1</v>
      </c>
      <c r="ES128" s="8">
        <v>186.5</v>
      </c>
      <c r="ET128" s="12" t="s">
        <v>916</v>
      </c>
      <c r="EU128" s="8">
        <v>-12.8</v>
      </c>
      <c r="EV128" s="8">
        <v>-19.899999999999999</v>
      </c>
      <c r="EW128" s="8">
        <v>-26.5</v>
      </c>
      <c r="EX128" s="8">
        <v>-37.200000000000003</v>
      </c>
      <c r="EY128" s="8">
        <v>-14.5</v>
      </c>
      <c r="EZ128" s="8">
        <v>-28.5</v>
      </c>
      <c r="FA128" s="8">
        <v>-48</v>
      </c>
      <c r="FB128" s="8">
        <v>56.5</v>
      </c>
      <c r="FC128" s="8">
        <v>88.2</v>
      </c>
      <c r="FD128" s="8">
        <v>-32.1</v>
      </c>
      <c r="FE128" s="8">
        <v>-12.3</v>
      </c>
      <c r="FF128" s="8">
        <v>-18.600000000000001</v>
      </c>
      <c r="FG128" s="8">
        <v>-23.3</v>
      </c>
      <c r="FH128" s="8">
        <v>-22</v>
      </c>
      <c r="FI128" s="8">
        <v>-14.2</v>
      </c>
      <c r="FJ128" s="8">
        <v>-19</v>
      </c>
      <c r="FK128" s="8">
        <v>-47.1</v>
      </c>
      <c r="FL128" s="8">
        <v>49.9</v>
      </c>
      <c r="FM128" s="8">
        <v>94.2</v>
      </c>
      <c r="FN128" s="8">
        <v>-62.1</v>
      </c>
      <c r="FO128" s="3"/>
      <c r="FP128" s="3"/>
      <c r="FQ128" s="8">
        <v>186.8</v>
      </c>
      <c r="FR128" s="12" t="s">
        <v>917</v>
      </c>
    </row>
    <row r="129" spans="1:174" x14ac:dyDescent="0.15">
      <c r="A129" s="4" t="s">
        <v>918</v>
      </c>
      <c r="B129" s="4" t="s">
        <v>919</v>
      </c>
      <c r="C129" s="3" t="s">
        <v>206</v>
      </c>
      <c r="D129" s="3" t="s">
        <v>207</v>
      </c>
      <c r="E129" s="3" t="s">
        <v>208</v>
      </c>
      <c r="F129" s="8">
        <v>385.6</v>
      </c>
      <c r="G129" s="9">
        <v>70.91</v>
      </c>
      <c r="H129" s="10">
        <v>0.14099999999999999</v>
      </c>
      <c r="I129" s="10">
        <v>0.06</v>
      </c>
      <c r="J129" s="10">
        <v>0.113</v>
      </c>
      <c r="K129" s="9">
        <v>2.38</v>
      </c>
      <c r="L129" s="9">
        <v>2.82</v>
      </c>
      <c r="M129" s="9">
        <v>1.89</v>
      </c>
      <c r="N129" s="8">
        <v>41.6</v>
      </c>
      <c r="O129" s="10">
        <v>0.79400000000000004</v>
      </c>
      <c r="P129" s="11"/>
      <c r="Q129" s="11"/>
      <c r="R129" s="11"/>
      <c r="S129" s="9">
        <v>-1.07</v>
      </c>
      <c r="T129" s="11"/>
      <c r="U129" s="11"/>
      <c r="V129" s="11"/>
      <c r="W129" s="8">
        <v>107.4</v>
      </c>
      <c r="X129" s="11"/>
      <c r="Y129" s="11"/>
      <c r="Z129" s="11"/>
      <c r="AA129" s="8">
        <v>61.6</v>
      </c>
      <c r="AB129" s="11"/>
      <c r="AC129" s="11"/>
      <c r="AD129" s="11"/>
      <c r="AE129" s="8">
        <v>17.100000000000001</v>
      </c>
      <c r="AF129" s="11"/>
      <c r="AG129" s="11"/>
      <c r="AH129" s="11"/>
      <c r="AI129" s="9">
        <v>1.53</v>
      </c>
      <c r="AJ129" s="9">
        <v>1.32</v>
      </c>
      <c r="AK129" s="3" t="s">
        <v>209</v>
      </c>
      <c r="AL129" s="12" t="s">
        <v>920</v>
      </c>
      <c r="AM129" s="3" t="s">
        <v>211</v>
      </c>
      <c r="AN129" s="13">
        <v>2002</v>
      </c>
      <c r="AO129" s="8">
        <v>255.8</v>
      </c>
      <c r="AP129" s="8">
        <v>50.2</v>
      </c>
      <c r="AQ129" s="8">
        <v>-54.2</v>
      </c>
      <c r="AR129" s="8">
        <v>-57</v>
      </c>
      <c r="AS129" s="8">
        <v>20.2</v>
      </c>
      <c r="AT129" s="8">
        <v>60.9</v>
      </c>
      <c r="AU129" s="9">
        <v>2.44</v>
      </c>
      <c r="AV129" s="8">
        <v>171.7</v>
      </c>
      <c r="AW129" s="14">
        <v>0</v>
      </c>
      <c r="AX129" s="8">
        <v>160.80000000000001</v>
      </c>
      <c r="AY129" s="10">
        <v>0.76900000000000002</v>
      </c>
      <c r="AZ129" s="11"/>
      <c r="BA129" s="8">
        <v>84</v>
      </c>
      <c r="BB129" s="11"/>
      <c r="BC129" s="8">
        <v>19.2</v>
      </c>
      <c r="BD129" s="8">
        <v>20.399999999999999</v>
      </c>
      <c r="BE129" s="8">
        <v>24.8</v>
      </c>
      <c r="BF129" s="8">
        <v>27.3</v>
      </c>
      <c r="BG129" s="8">
        <v>28.5</v>
      </c>
      <c r="BH129" s="8">
        <v>32.9</v>
      </c>
      <c r="BI129" s="9">
        <v>2.25</v>
      </c>
      <c r="BJ129" s="8">
        <v>-57</v>
      </c>
      <c r="BK129" s="11"/>
      <c r="BL129" s="11"/>
      <c r="BM129" s="11"/>
      <c r="BN129" s="8">
        <v>20.2</v>
      </c>
      <c r="BO129" s="11"/>
      <c r="BP129" s="11"/>
      <c r="BQ129" s="10">
        <v>0.57999999999999996</v>
      </c>
      <c r="BR129" s="10">
        <v>0.57999999999999996</v>
      </c>
      <c r="BS129" s="9">
        <v>-1.02</v>
      </c>
      <c r="BT129" s="10">
        <v>0.55000000000000004</v>
      </c>
      <c r="BU129" s="10">
        <v>0.55000000000000004</v>
      </c>
      <c r="BV129" s="11"/>
      <c r="BW129" s="9">
        <v>3.65</v>
      </c>
      <c r="BX129" s="9">
        <v>5.17</v>
      </c>
      <c r="BY129" s="10">
        <v>0.154</v>
      </c>
      <c r="BZ129" s="9">
        <v>4.17</v>
      </c>
      <c r="CA129" s="9">
        <v>1.73</v>
      </c>
      <c r="CB129" s="11"/>
      <c r="CC129" s="10">
        <v>0.83499999999999996</v>
      </c>
      <c r="CD129" s="11"/>
      <c r="CE129" s="10">
        <v>0.27500000000000002</v>
      </c>
      <c r="CF129" s="11"/>
      <c r="CG129" s="11"/>
      <c r="CH129" s="11"/>
      <c r="CI129" s="11"/>
      <c r="CJ129" s="8">
        <v>48</v>
      </c>
      <c r="CK129" s="9">
        <v>7.09</v>
      </c>
      <c r="CL129" s="9">
        <v>1.62</v>
      </c>
      <c r="CM129" s="9">
        <v>1.58</v>
      </c>
      <c r="CN129" s="9">
        <v>1.54</v>
      </c>
      <c r="CO129" s="9">
        <v>1.5</v>
      </c>
      <c r="CP129" s="9">
        <v>1.4</v>
      </c>
      <c r="CQ129" s="8">
        <v>31.7</v>
      </c>
      <c r="CR129" s="11"/>
      <c r="CS129" s="11"/>
      <c r="CT129" s="11"/>
      <c r="CU129" s="8">
        <v>90.2</v>
      </c>
      <c r="CV129" s="11"/>
      <c r="CW129" s="11"/>
      <c r="CX129" s="8">
        <v>-11.3</v>
      </c>
      <c r="CY129" s="11"/>
      <c r="CZ129" s="11"/>
      <c r="DA129" s="10">
        <v>0.17399999999999999</v>
      </c>
      <c r="DB129" s="9">
        <v>-2.21</v>
      </c>
      <c r="DC129" s="9">
        <v>-1.62</v>
      </c>
      <c r="DD129" s="11"/>
      <c r="DE129" s="8">
        <v>64</v>
      </c>
      <c r="DF129" s="8">
        <v>160.80000000000001</v>
      </c>
      <c r="DG129" s="9">
        <v>9.26</v>
      </c>
      <c r="DH129" s="9">
        <v>1.7</v>
      </c>
      <c r="DI129" s="3" t="s">
        <v>212</v>
      </c>
      <c r="DJ129" s="8">
        <v>50.2</v>
      </c>
      <c r="DK129" s="8">
        <v>-54.2</v>
      </c>
      <c r="DL129" s="8">
        <v>20.2</v>
      </c>
      <c r="DM129" s="8">
        <v>104.2</v>
      </c>
      <c r="DN129" s="8">
        <v>-25</v>
      </c>
      <c r="DO129" s="9">
        <v>28.57</v>
      </c>
      <c r="DP129" s="4" t="s">
        <v>921</v>
      </c>
      <c r="DQ129" s="8">
        <v>74.400000000000006</v>
      </c>
      <c r="DR129" s="3" t="s">
        <v>297</v>
      </c>
      <c r="DS129" s="11"/>
      <c r="DT129" s="9">
        <v>17.690000000000001</v>
      </c>
      <c r="DU129" s="9">
        <v>8.34</v>
      </c>
      <c r="DV129" s="8">
        <v>48.6</v>
      </c>
      <c r="DW129" s="14">
        <v>0</v>
      </c>
      <c r="DX129" s="11"/>
      <c r="DY129" s="8">
        <v>64.8</v>
      </c>
      <c r="DZ129" s="11"/>
      <c r="EA129" s="11"/>
      <c r="EB129" s="8">
        <v>44.1</v>
      </c>
      <c r="EC129" s="9">
        <v>6.65</v>
      </c>
      <c r="ED129" s="8">
        <v>54.1</v>
      </c>
      <c r="EE129" s="11"/>
      <c r="EF129" s="11"/>
      <c r="EG129" s="11"/>
      <c r="EH129" s="9">
        <v>5.59</v>
      </c>
      <c r="EI129" s="8">
        <v>64</v>
      </c>
      <c r="EJ129" s="8">
        <v>141.69999999999999</v>
      </c>
      <c r="EK129" s="8">
        <v>135.6</v>
      </c>
      <c r="EL129" s="10">
        <v>0.66100000000000003</v>
      </c>
      <c r="EM129" s="9">
        <v>5.18</v>
      </c>
      <c r="EN129" s="8">
        <v>27</v>
      </c>
      <c r="EO129" s="9">
        <v>1.7</v>
      </c>
      <c r="EP129" s="9">
        <v>6.88</v>
      </c>
      <c r="EQ129" s="9">
        <v>10.65</v>
      </c>
      <c r="ER129" s="11">
        <v>3</v>
      </c>
      <c r="ES129" s="8">
        <v>50.2</v>
      </c>
      <c r="ET129" s="12" t="s">
        <v>922</v>
      </c>
      <c r="EU129" s="9">
        <v>-9.5299999999999994</v>
      </c>
      <c r="EV129" s="8">
        <v>-24.3</v>
      </c>
      <c r="EW129" s="8">
        <v>-65.7</v>
      </c>
      <c r="EX129" s="8">
        <v>-80</v>
      </c>
      <c r="EY129" s="8">
        <v>-52.8</v>
      </c>
      <c r="EZ129" s="8">
        <v>-35.9</v>
      </c>
      <c r="FA129" s="9">
        <v>8.84</v>
      </c>
      <c r="FB129" s="8">
        <v>-10.7</v>
      </c>
      <c r="FC129" s="8">
        <v>-29.2</v>
      </c>
      <c r="FD129" s="8">
        <v>-21.2</v>
      </c>
      <c r="FE129" s="9">
        <v>-9.4700000000000006</v>
      </c>
      <c r="FF129" s="8">
        <v>-23.9</v>
      </c>
      <c r="FG129" s="8">
        <v>-63.5</v>
      </c>
      <c r="FH129" s="8">
        <v>-74.099999999999994</v>
      </c>
      <c r="FI129" s="8">
        <v>-51.1</v>
      </c>
      <c r="FJ129" s="8">
        <v>-35.9</v>
      </c>
      <c r="FK129" s="9">
        <v>7.19</v>
      </c>
      <c r="FL129" s="9">
        <v>-9.8000000000000007</v>
      </c>
      <c r="FM129" s="8">
        <v>-28.6</v>
      </c>
      <c r="FN129" s="8">
        <v>-21.1</v>
      </c>
      <c r="FO129" s="3"/>
      <c r="FP129" s="3"/>
      <c r="FQ129" s="8">
        <v>50.2</v>
      </c>
      <c r="FR129" s="12" t="s">
        <v>923</v>
      </c>
    </row>
    <row r="130" spans="1:174" x14ac:dyDescent="0.15">
      <c r="A130" s="4" t="s">
        <v>924</v>
      </c>
      <c r="B130" s="4" t="s">
        <v>925</v>
      </c>
      <c r="C130" s="3" t="s">
        <v>206</v>
      </c>
      <c r="D130" s="3" t="s">
        <v>207</v>
      </c>
      <c r="E130" s="3" t="s">
        <v>208</v>
      </c>
      <c r="F130" s="8">
        <v>382.5</v>
      </c>
      <c r="G130" s="9">
        <v>53.96</v>
      </c>
      <c r="H130" s="10">
        <v>9.8000000000000004E-2</v>
      </c>
      <c r="I130" s="10">
        <v>0.107</v>
      </c>
      <c r="J130" s="10">
        <v>0.14399999999999999</v>
      </c>
      <c r="K130" s="9">
        <v>2.4300000000000002</v>
      </c>
      <c r="L130" s="9">
        <v>2.75</v>
      </c>
      <c r="M130" s="9">
        <v>2.75</v>
      </c>
      <c r="N130" s="8">
        <v>54.8</v>
      </c>
      <c r="O130" s="9">
        <v>2.8</v>
      </c>
      <c r="P130" s="11"/>
      <c r="Q130" s="11"/>
      <c r="R130" s="11"/>
      <c r="S130" s="11"/>
      <c r="T130" s="11"/>
      <c r="U130" s="11"/>
      <c r="V130" s="11"/>
      <c r="W130" s="10">
        <v>-0.75600000000000001</v>
      </c>
      <c r="X130" s="11"/>
      <c r="Y130" s="11"/>
      <c r="Z130" s="11"/>
      <c r="AA130" s="8">
        <v>-37.6</v>
      </c>
      <c r="AB130" s="11"/>
      <c r="AC130" s="11"/>
      <c r="AD130" s="11"/>
      <c r="AE130" s="8">
        <v>132.69999999999999</v>
      </c>
      <c r="AF130" s="11"/>
      <c r="AG130" s="11"/>
      <c r="AH130" s="11"/>
      <c r="AI130" s="9">
        <v>1.08</v>
      </c>
      <c r="AJ130" s="10">
        <v>0.28299999999999997</v>
      </c>
      <c r="AK130" s="3" t="s">
        <v>209</v>
      </c>
      <c r="AL130" s="12" t="s">
        <v>926</v>
      </c>
      <c r="AM130" s="3" t="s">
        <v>211</v>
      </c>
      <c r="AN130" s="13">
        <v>1989</v>
      </c>
      <c r="AO130" s="8">
        <v>255.3</v>
      </c>
      <c r="AP130" s="10">
        <v>0.30199999999999999</v>
      </c>
      <c r="AQ130" s="8">
        <v>-65.599999999999994</v>
      </c>
      <c r="AR130" s="8">
        <v>-66.8</v>
      </c>
      <c r="AS130" s="8">
        <v>-70.599999999999994</v>
      </c>
      <c r="AT130" s="8">
        <v>104</v>
      </c>
      <c r="AU130" s="9">
        <v>4.12</v>
      </c>
      <c r="AV130" s="8">
        <v>162.1</v>
      </c>
      <c r="AW130" s="10">
        <v>0.91900000000000004</v>
      </c>
      <c r="AX130" s="8">
        <v>145.69999999999999</v>
      </c>
      <c r="AY130" s="9">
        <v>2.16</v>
      </c>
      <c r="AZ130" s="11"/>
      <c r="BA130" s="8">
        <v>28.5</v>
      </c>
      <c r="BB130" s="9">
        <v>7.19</v>
      </c>
      <c r="BC130" s="8">
        <v>46.6</v>
      </c>
      <c r="BD130" s="8">
        <v>31</v>
      </c>
      <c r="BE130" s="8">
        <v>23</v>
      </c>
      <c r="BF130" s="8">
        <v>17.600000000000001</v>
      </c>
      <c r="BG130" s="8">
        <v>14.7</v>
      </c>
      <c r="BH130" s="8">
        <v>12.8</v>
      </c>
      <c r="BI130" s="9">
        <v>1.23</v>
      </c>
      <c r="BJ130" s="8">
        <v>-66.8</v>
      </c>
      <c r="BK130" s="11"/>
      <c r="BL130" s="10">
        <v>0.84199999999999997</v>
      </c>
      <c r="BM130" s="11"/>
      <c r="BN130" s="8">
        <v>-70.599999999999994</v>
      </c>
      <c r="BO130" s="10">
        <v>5.0000000000000001E-3</v>
      </c>
      <c r="BP130" s="11"/>
      <c r="BQ130" s="9">
        <v>-1.38</v>
      </c>
      <c r="BR130" s="9">
        <v>-1.38</v>
      </c>
      <c r="BS130" s="10">
        <v>-0.80600000000000005</v>
      </c>
      <c r="BT130" s="9">
        <v>-1.38</v>
      </c>
      <c r="BU130" s="9">
        <v>-1.38</v>
      </c>
      <c r="BV130" s="11"/>
      <c r="BW130" s="10">
        <v>0.127</v>
      </c>
      <c r="BX130" s="11"/>
      <c r="BY130" s="10">
        <v>6.3E-2</v>
      </c>
      <c r="BZ130" s="9">
        <v>8.57</v>
      </c>
      <c r="CA130" s="9">
        <v>4.45</v>
      </c>
      <c r="CB130" s="11"/>
      <c r="CC130" s="9">
        <v>6</v>
      </c>
      <c r="CD130" s="11"/>
      <c r="CE130" s="9">
        <v>1.86</v>
      </c>
      <c r="CF130" s="11"/>
      <c r="CG130" s="10">
        <v>-0.55500000000000005</v>
      </c>
      <c r="CH130" s="14">
        <v>0</v>
      </c>
      <c r="CI130" s="11"/>
      <c r="CJ130" s="8">
        <v>72.599999999999994</v>
      </c>
      <c r="CK130" s="11"/>
      <c r="CL130" s="10">
        <v>0.46</v>
      </c>
      <c r="CM130" s="10">
        <v>0.63800000000000001</v>
      </c>
      <c r="CN130" s="10">
        <v>0.61399999999999999</v>
      </c>
      <c r="CO130" s="10">
        <v>0.59699999999999998</v>
      </c>
      <c r="CP130" s="10">
        <v>0.57999999999999996</v>
      </c>
      <c r="CQ130" s="10">
        <v>0.31900000000000001</v>
      </c>
      <c r="CR130" s="11"/>
      <c r="CS130" s="11"/>
      <c r="CT130" s="11"/>
      <c r="CU130" s="8">
        <v>77</v>
      </c>
      <c r="CV130" s="10">
        <v>-0.27400000000000002</v>
      </c>
      <c r="CW130" s="11"/>
      <c r="CX130" s="8">
        <v>-23.7</v>
      </c>
      <c r="CY130" s="11"/>
      <c r="CZ130" s="11"/>
      <c r="DA130" s="9">
        <v>5.44</v>
      </c>
      <c r="DB130" s="11"/>
      <c r="DC130" s="10">
        <v>-0.04</v>
      </c>
      <c r="DD130" s="11"/>
      <c r="DE130" s="11"/>
      <c r="DF130" s="8">
        <v>146.30000000000001</v>
      </c>
      <c r="DG130" s="9">
        <v>6.98</v>
      </c>
      <c r="DH130" s="11"/>
      <c r="DI130" s="3" t="s">
        <v>212</v>
      </c>
      <c r="DJ130" s="10">
        <v>0.17499999999999999</v>
      </c>
      <c r="DK130" s="8">
        <v>-47.4</v>
      </c>
      <c r="DL130" s="8">
        <v>-58.6</v>
      </c>
      <c r="DM130" s="11"/>
      <c r="DN130" s="11"/>
      <c r="DO130" s="9">
        <v>60</v>
      </c>
      <c r="DP130" s="4" t="s">
        <v>927</v>
      </c>
      <c r="DQ130" s="8">
        <v>38</v>
      </c>
      <c r="DR130" s="3" t="s">
        <v>214</v>
      </c>
      <c r="DS130" s="11"/>
      <c r="DT130" s="9">
        <v>18.87</v>
      </c>
      <c r="DU130" s="9">
        <v>4.95</v>
      </c>
      <c r="DV130" s="10">
        <v>0.30199999999999999</v>
      </c>
      <c r="DW130" s="9">
        <v>2.2799999999999998</v>
      </c>
      <c r="DX130" s="9">
        <v>-1.82</v>
      </c>
      <c r="DY130" s="8">
        <v>59.7</v>
      </c>
      <c r="DZ130" s="11"/>
      <c r="EA130" s="14">
        <v>0</v>
      </c>
      <c r="EB130" s="8">
        <v>82.7</v>
      </c>
      <c r="EC130" s="9">
        <v>6.11</v>
      </c>
      <c r="ED130" s="8">
        <v>86.1</v>
      </c>
      <c r="EE130" s="11"/>
      <c r="EF130" s="9">
        <v>4.8899999999999997</v>
      </c>
      <c r="EG130" s="11"/>
      <c r="EH130" s="9">
        <v>2.17</v>
      </c>
      <c r="EI130" s="8">
        <v>81</v>
      </c>
      <c r="EJ130" s="8">
        <v>132.19999999999999</v>
      </c>
      <c r="EK130" s="8">
        <v>76.400000000000006</v>
      </c>
      <c r="EL130" s="10">
        <v>0.58899999999999997</v>
      </c>
      <c r="EM130" s="9">
        <v>1.36</v>
      </c>
      <c r="EN130" s="9">
        <v>5.8</v>
      </c>
      <c r="EO130" s="10">
        <v>0.55400000000000005</v>
      </c>
      <c r="EP130" s="9">
        <v>3.85</v>
      </c>
      <c r="EQ130" s="9">
        <v>6.99</v>
      </c>
      <c r="ER130" s="11">
        <v>1</v>
      </c>
      <c r="ES130" s="10">
        <v>0.30199999999999999</v>
      </c>
      <c r="ET130" s="12" t="s">
        <v>928</v>
      </c>
      <c r="EU130" s="9">
        <v>-4.2</v>
      </c>
      <c r="EV130" s="8">
        <v>-12</v>
      </c>
      <c r="EW130" s="8">
        <v>-18.399999999999999</v>
      </c>
      <c r="EX130" s="8">
        <v>-28.2</v>
      </c>
      <c r="EY130" s="8">
        <v>-33.799999999999997</v>
      </c>
      <c r="EZ130" s="8">
        <v>-10.9</v>
      </c>
      <c r="FA130" s="9">
        <v>-7.01</v>
      </c>
      <c r="FB130" s="9">
        <v>-8.5299999999999994</v>
      </c>
      <c r="FC130" s="8">
        <v>-21.9</v>
      </c>
      <c r="FD130" s="8">
        <v>-24</v>
      </c>
      <c r="FE130" s="9">
        <v>-3.85</v>
      </c>
      <c r="FF130" s="9">
        <v>-8.43</v>
      </c>
      <c r="FG130" s="8">
        <v>-19.600000000000001</v>
      </c>
      <c r="FH130" s="8">
        <v>-31.5</v>
      </c>
      <c r="FI130" s="8">
        <v>-29.9</v>
      </c>
      <c r="FJ130" s="8">
        <v>-12.8</v>
      </c>
      <c r="FK130" s="9">
        <v>-5.67</v>
      </c>
      <c r="FL130" s="9">
        <v>-4.18</v>
      </c>
      <c r="FM130" s="8">
        <v>-23.3</v>
      </c>
      <c r="FN130" s="8">
        <v>-37.200000000000003</v>
      </c>
      <c r="FO130" s="3"/>
      <c r="FP130" s="3"/>
      <c r="FQ130" s="10">
        <v>0.30199999999999999</v>
      </c>
      <c r="FR130" s="12" t="s">
        <v>929</v>
      </c>
    </row>
    <row r="131" spans="1:174" x14ac:dyDescent="0.15">
      <c r="A131" s="4" t="s">
        <v>930</v>
      </c>
      <c r="B131" s="4" t="s">
        <v>931</v>
      </c>
      <c r="C131" s="3" t="s">
        <v>206</v>
      </c>
      <c r="D131" s="3" t="s">
        <v>207</v>
      </c>
      <c r="E131" s="3" t="s">
        <v>208</v>
      </c>
      <c r="F131" s="8">
        <v>374.7</v>
      </c>
      <c r="G131" s="9">
        <v>45.84</v>
      </c>
      <c r="H131" s="10">
        <v>1.6E-2</v>
      </c>
      <c r="I131" s="10">
        <v>1.6E-2</v>
      </c>
      <c r="J131" s="10">
        <v>0.03</v>
      </c>
      <c r="K131" s="10">
        <v>0.64800000000000002</v>
      </c>
      <c r="L131" s="10">
        <v>0.68</v>
      </c>
      <c r="M131" s="10">
        <v>0.90200000000000002</v>
      </c>
      <c r="N131" s="8">
        <v>36</v>
      </c>
      <c r="O131" s="10">
        <v>0.312</v>
      </c>
      <c r="P131" s="11"/>
      <c r="Q131" s="11"/>
      <c r="R131" s="11"/>
      <c r="S131" s="9">
        <v>-1.73</v>
      </c>
      <c r="T131" s="11"/>
      <c r="U131" s="11"/>
      <c r="V131" s="11"/>
      <c r="W131" s="11"/>
      <c r="X131" s="11"/>
      <c r="Y131" s="11"/>
      <c r="Z131" s="11"/>
      <c r="AA131" s="11"/>
      <c r="AB131" s="11"/>
      <c r="AC131" s="11"/>
      <c r="AD131" s="11"/>
      <c r="AE131" s="11"/>
      <c r="AF131" s="11"/>
      <c r="AG131" s="11"/>
      <c r="AH131" s="11"/>
      <c r="AI131" s="9">
        <v>10.99</v>
      </c>
      <c r="AJ131" s="10">
        <v>0.623</v>
      </c>
      <c r="AK131" s="3" t="s">
        <v>209</v>
      </c>
      <c r="AL131" s="12" t="s">
        <v>932</v>
      </c>
      <c r="AM131" s="3" t="s">
        <v>211</v>
      </c>
      <c r="AN131" s="13">
        <v>2010</v>
      </c>
      <c r="AO131" s="8">
        <v>282</v>
      </c>
      <c r="AP131" s="14">
        <v>0</v>
      </c>
      <c r="AQ131" s="8">
        <v>-53.2</v>
      </c>
      <c r="AR131" s="8">
        <v>-53.6</v>
      </c>
      <c r="AS131" s="8">
        <v>-53.4</v>
      </c>
      <c r="AT131" s="8">
        <v>33.9</v>
      </c>
      <c r="AU131" s="9">
        <v>2.83</v>
      </c>
      <c r="AV131" s="8">
        <v>98.6</v>
      </c>
      <c r="AW131" s="14">
        <v>0</v>
      </c>
      <c r="AX131" s="8">
        <v>88.8</v>
      </c>
      <c r="AY131" s="9">
        <v>2.4300000000000002</v>
      </c>
      <c r="AZ131" s="11"/>
      <c r="BA131" s="8">
        <v>18.2</v>
      </c>
      <c r="BB131" s="11"/>
      <c r="BC131" s="8">
        <v>35.4</v>
      </c>
      <c r="BD131" s="8">
        <v>33.6</v>
      </c>
      <c r="BE131" s="8">
        <v>31.3</v>
      </c>
      <c r="BF131" s="8">
        <v>29</v>
      </c>
      <c r="BG131" s="8">
        <v>25.9</v>
      </c>
      <c r="BH131" s="8">
        <v>22.2</v>
      </c>
      <c r="BI131" s="11"/>
      <c r="BJ131" s="8">
        <v>-53.6</v>
      </c>
      <c r="BK131" s="11"/>
      <c r="BL131" s="10">
        <v>0.24199999999999999</v>
      </c>
      <c r="BM131" s="11"/>
      <c r="BN131" s="8">
        <v>-53.4</v>
      </c>
      <c r="BO131" s="11"/>
      <c r="BP131" s="11"/>
      <c r="BQ131" s="9">
        <v>-2.0699999999999998</v>
      </c>
      <c r="BR131" s="9">
        <v>-2.0699999999999998</v>
      </c>
      <c r="BS131" s="9">
        <v>-1.29</v>
      </c>
      <c r="BT131" s="9">
        <v>-2.0699999999999998</v>
      </c>
      <c r="BU131" s="9">
        <v>-2.0699999999999998</v>
      </c>
      <c r="BV131" s="11"/>
      <c r="BW131" s="11"/>
      <c r="BX131" s="11"/>
      <c r="BY131" s="11"/>
      <c r="BZ131" s="9">
        <v>3.69</v>
      </c>
      <c r="CA131" s="10">
        <v>0.86099999999999999</v>
      </c>
      <c r="CB131" s="11"/>
      <c r="CC131" s="9">
        <v>3.22</v>
      </c>
      <c r="CD131" s="11"/>
      <c r="CE131" s="10">
        <v>0.14399999999999999</v>
      </c>
      <c r="CF131" s="11"/>
      <c r="CG131" s="11"/>
      <c r="CH131" s="11"/>
      <c r="CI131" s="11"/>
      <c r="CJ131" s="11"/>
      <c r="CK131" s="11"/>
      <c r="CL131" s="10">
        <v>0.41499999999999998</v>
      </c>
      <c r="CM131" s="10">
        <v>0.54200000000000004</v>
      </c>
      <c r="CN131" s="10">
        <v>0.52700000000000002</v>
      </c>
      <c r="CO131" s="10">
        <v>0.51200000000000001</v>
      </c>
      <c r="CP131" s="10">
        <v>0.497</v>
      </c>
      <c r="CQ131" s="10">
        <v>0.59799999999999998</v>
      </c>
      <c r="CR131" s="11"/>
      <c r="CS131" s="11"/>
      <c r="CT131" s="11"/>
      <c r="CU131" s="9">
        <v>9.5500000000000007</v>
      </c>
      <c r="CV131" s="11"/>
      <c r="CW131" s="11"/>
      <c r="CX131" s="8">
        <v>45.6</v>
      </c>
      <c r="CY131" s="11"/>
      <c r="CZ131" s="11"/>
      <c r="DA131" s="10">
        <v>0.28699999999999998</v>
      </c>
      <c r="DB131" s="11"/>
      <c r="DC131" s="11"/>
      <c r="DD131" s="11"/>
      <c r="DE131" s="8">
        <v>47</v>
      </c>
      <c r="DF131" s="8">
        <v>88.8</v>
      </c>
      <c r="DG131" s="9">
        <v>10.42</v>
      </c>
      <c r="DH131" s="10">
        <v>0.54100000000000004</v>
      </c>
      <c r="DI131" s="3" t="s">
        <v>212</v>
      </c>
      <c r="DJ131" s="11"/>
      <c r="DK131" s="8">
        <v>-53.2</v>
      </c>
      <c r="DL131" s="8">
        <v>-53.4</v>
      </c>
      <c r="DM131" s="14">
        <v>0</v>
      </c>
      <c r="DN131" s="8">
        <v>-61.4</v>
      </c>
      <c r="DO131" s="9">
        <v>30</v>
      </c>
      <c r="DP131" s="4" t="s">
        <v>933</v>
      </c>
      <c r="DQ131" s="11"/>
      <c r="DR131" s="3" t="s">
        <v>313</v>
      </c>
      <c r="DS131" s="11"/>
      <c r="DT131" s="9">
        <v>12.35</v>
      </c>
      <c r="DU131" s="9">
        <v>6.78</v>
      </c>
      <c r="DV131" s="11"/>
      <c r="DW131" s="14">
        <v>0</v>
      </c>
      <c r="DX131" s="11"/>
      <c r="DY131" s="8">
        <v>18.899999999999999</v>
      </c>
      <c r="DZ131" s="11"/>
      <c r="EA131" s="11"/>
      <c r="EB131" s="8">
        <v>117.4</v>
      </c>
      <c r="EC131" s="9">
        <v>6.31</v>
      </c>
      <c r="ED131" s="8">
        <v>82.5</v>
      </c>
      <c r="EE131" s="11"/>
      <c r="EF131" s="11"/>
      <c r="EG131" s="11"/>
      <c r="EH131" s="10">
        <v>0.307</v>
      </c>
      <c r="EI131" s="8">
        <v>47</v>
      </c>
      <c r="EJ131" s="8">
        <v>95.3</v>
      </c>
      <c r="EK131" s="8">
        <v>102</v>
      </c>
      <c r="EL131" s="9">
        <v>2.76</v>
      </c>
      <c r="EM131" s="9">
        <v>5.01</v>
      </c>
      <c r="EN131" s="10">
        <v>3.7999999999999999E-2</v>
      </c>
      <c r="EO131" s="10">
        <v>0.54100000000000004</v>
      </c>
      <c r="EP131" s="9">
        <v>4.21</v>
      </c>
      <c r="EQ131" s="9">
        <v>10.38</v>
      </c>
      <c r="ER131" s="11">
        <v>3</v>
      </c>
      <c r="ES131" s="11"/>
      <c r="ET131" s="12"/>
      <c r="EU131" s="11"/>
      <c r="EV131" s="11"/>
      <c r="EW131" s="11"/>
      <c r="EX131" s="11"/>
      <c r="EY131" s="11"/>
      <c r="EZ131" s="11"/>
      <c r="FA131" s="9">
        <v>-1.88</v>
      </c>
      <c r="FB131" s="8">
        <v>-13.7</v>
      </c>
      <c r="FC131" s="8">
        <v>-32.200000000000003</v>
      </c>
      <c r="FD131" s="8">
        <v>-41.4</v>
      </c>
      <c r="FE131" s="11"/>
      <c r="FF131" s="11"/>
      <c r="FG131" s="11"/>
      <c r="FH131" s="11"/>
      <c r="FI131" s="11"/>
      <c r="FJ131" s="11"/>
      <c r="FK131" s="9">
        <v>-1.88</v>
      </c>
      <c r="FL131" s="8">
        <v>-13.7</v>
      </c>
      <c r="FM131" s="8">
        <v>-32</v>
      </c>
      <c r="FN131" s="8">
        <v>-41.2</v>
      </c>
      <c r="FO131" s="3"/>
      <c r="FP131" s="3"/>
      <c r="FQ131" s="11"/>
      <c r="FR131" s="12"/>
    </row>
    <row r="132" spans="1:174" x14ac:dyDescent="0.15">
      <c r="A132" s="4" t="s">
        <v>934</v>
      </c>
      <c r="B132" s="4" t="s">
        <v>935</v>
      </c>
      <c r="C132" s="3" t="s">
        <v>206</v>
      </c>
      <c r="D132" s="3" t="s">
        <v>207</v>
      </c>
      <c r="E132" s="3" t="s">
        <v>208</v>
      </c>
      <c r="F132" s="8">
        <v>362.7</v>
      </c>
      <c r="G132" s="9">
        <v>1.41</v>
      </c>
      <c r="H132" s="10">
        <v>1.4999999999999999E-2</v>
      </c>
      <c r="I132" s="10">
        <v>2E-3</v>
      </c>
      <c r="J132" s="10">
        <v>1E-3</v>
      </c>
      <c r="K132" s="10">
        <v>-0.73599999999999999</v>
      </c>
      <c r="L132" s="10">
        <v>-0.224</v>
      </c>
      <c r="M132" s="10">
        <v>-0.27500000000000002</v>
      </c>
      <c r="N132" s="8">
        <v>116.6</v>
      </c>
      <c r="O132" s="10">
        <v>0.376</v>
      </c>
      <c r="P132" s="11"/>
      <c r="Q132" s="11"/>
      <c r="R132" s="11"/>
      <c r="S132" s="11"/>
      <c r="T132" s="11"/>
      <c r="U132" s="11"/>
      <c r="V132" s="11"/>
      <c r="W132" s="11"/>
      <c r="X132" s="11"/>
      <c r="Y132" s="11"/>
      <c r="Z132" s="11"/>
      <c r="AA132" s="11"/>
      <c r="AB132" s="11"/>
      <c r="AC132" s="11"/>
      <c r="AD132" s="11"/>
      <c r="AE132" s="11"/>
      <c r="AF132" s="11"/>
      <c r="AG132" s="11"/>
      <c r="AH132" s="9">
        <v>6.86</v>
      </c>
      <c r="AI132" s="9">
        <v>27.77</v>
      </c>
      <c r="AJ132" s="9">
        <v>9.7200000000000006</v>
      </c>
      <c r="AK132" s="3" t="s">
        <v>209</v>
      </c>
      <c r="AL132" s="12" t="s">
        <v>936</v>
      </c>
      <c r="AM132" s="3" t="s">
        <v>211</v>
      </c>
      <c r="AN132" s="13">
        <v>2007</v>
      </c>
      <c r="AO132" s="8">
        <v>355.3</v>
      </c>
      <c r="AP132" s="14">
        <v>0</v>
      </c>
      <c r="AQ132" s="8">
        <v>-12.2</v>
      </c>
      <c r="AR132" s="8">
        <v>-12.6</v>
      </c>
      <c r="AS132" s="8">
        <v>-12.8</v>
      </c>
      <c r="AT132" s="9">
        <v>9.4700000000000006</v>
      </c>
      <c r="AU132" s="10">
        <v>4.2999999999999997E-2</v>
      </c>
      <c r="AV132" s="8">
        <v>14.9</v>
      </c>
      <c r="AW132" s="9">
        <v>2.02</v>
      </c>
      <c r="AX132" s="9">
        <v>7.12</v>
      </c>
      <c r="AY132" s="10">
        <v>5.1999999999999998E-2</v>
      </c>
      <c r="AZ132" s="11"/>
      <c r="BA132" s="9">
        <v>2.0699999999999998</v>
      </c>
      <c r="BB132" s="11"/>
      <c r="BC132" s="8">
        <v>10.6</v>
      </c>
      <c r="BD132" s="9">
        <v>9.6300000000000008</v>
      </c>
      <c r="BE132" s="9">
        <v>6.34</v>
      </c>
      <c r="BF132" s="9">
        <v>3.92</v>
      </c>
      <c r="BG132" s="9">
        <v>2.63</v>
      </c>
      <c r="BH132" s="9">
        <v>1.9</v>
      </c>
      <c r="BI132" s="11"/>
      <c r="BJ132" s="8">
        <v>-12.6</v>
      </c>
      <c r="BK132" s="10">
        <v>-0.20200000000000001</v>
      </c>
      <c r="BL132" s="10">
        <v>3.0000000000000001E-3</v>
      </c>
      <c r="BM132" s="11"/>
      <c r="BN132" s="8">
        <v>-12.8</v>
      </c>
      <c r="BO132" s="11"/>
      <c r="BP132" s="14">
        <v>0</v>
      </c>
      <c r="BQ132" s="10">
        <v>-0.11600000000000001</v>
      </c>
      <c r="BR132" s="10">
        <v>-0.11600000000000001</v>
      </c>
      <c r="BS132" s="10">
        <v>-7.2999999999999995E-2</v>
      </c>
      <c r="BT132" s="10">
        <v>-0.11899999999999999</v>
      </c>
      <c r="BU132" s="10">
        <v>-0.11899999999999999</v>
      </c>
      <c r="BV132" s="11"/>
      <c r="BW132" s="11"/>
      <c r="BX132" s="11"/>
      <c r="BY132" s="11"/>
      <c r="BZ132" s="11"/>
      <c r="CA132" s="11"/>
      <c r="CB132" s="11"/>
      <c r="CC132" s="10">
        <v>0.39900000000000002</v>
      </c>
      <c r="CD132" s="9">
        <v>2.02</v>
      </c>
      <c r="CE132" s="11"/>
      <c r="CF132" s="11"/>
      <c r="CG132" s="11"/>
      <c r="CH132" s="11"/>
      <c r="CI132" s="11"/>
      <c r="CJ132" s="11"/>
      <c r="CK132" s="11"/>
      <c r="CL132" s="10">
        <v>5.3999999999999999E-2</v>
      </c>
      <c r="CM132" s="10">
        <v>0.20699999999999999</v>
      </c>
      <c r="CN132" s="10">
        <v>0.20699999999999999</v>
      </c>
      <c r="CO132" s="10">
        <v>0.20699999999999999</v>
      </c>
      <c r="CP132" s="10">
        <v>0.20699999999999999</v>
      </c>
      <c r="CQ132" s="9">
        <v>1.1299999999999999</v>
      </c>
      <c r="CR132" s="11"/>
      <c r="CS132" s="11"/>
      <c r="CT132" s="11"/>
      <c r="CU132" s="8">
        <v>17.399999999999999</v>
      </c>
      <c r="CV132" s="11"/>
      <c r="CW132" s="11"/>
      <c r="CX132" s="10">
        <v>-0.88200000000000001</v>
      </c>
      <c r="CY132" s="11"/>
      <c r="CZ132" s="11"/>
      <c r="DA132" s="10">
        <v>0.307</v>
      </c>
      <c r="DB132" s="11"/>
      <c r="DC132" s="11"/>
      <c r="DD132" s="8">
        <v>10.1</v>
      </c>
      <c r="DE132" s="11"/>
      <c r="DF132" s="9">
        <v>7.12</v>
      </c>
      <c r="DG132" s="9">
        <v>3.11</v>
      </c>
      <c r="DH132" s="11"/>
      <c r="DI132" s="3" t="s">
        <v>212</v>
      </c>
      <c r="DJ132" s="11"/>
      <c r="DK132" s="9">
        <v>-7.75</v>
      </c>
      <c r="DL132" s="9">
        <v>-8.25</v>
      </c>
      <c r="DM132" s="11"/>
      <c r="DN132" s="11"/>
      <c r="DO132" s="9">
        <v>28.57</v>
      </c>
      <c r="DP132" s="4" t="s">
        <v>937</v>
      </c>
      <c r="DQ132" s="11"/>
      <c r="DR132" s="3" t="s">
        <v>237</v>
      </c>
      <c r="DS132" s="11"/>
      <c r="DT132" s="9">
        <v>4.93</v>
      </c>
      <c r="DU132" s="9">
        <v>1.49</v>
      </c>
      <c r="DV132" s="11"/>
      <c r="DW132" s="9">
        <v>2.02</v>
      </c>
      <c r="DX132" s="11"/>
      <c r="DY132" s="9">
        <v>4.9800000000000004</v>
      </c>
      <c r="DZ132" s="11"/>
      <c r="EA132" s="11"/>
      <c r="EB132" s="9">
        <v>1.23</v>
      </c>
      <c r="EC132" s="10">
        <v>0.27200000000000002</v>
      </c>
      <c r="ED132" s="8">
        <v>65.3</v>
      </c>
      <c r="EE132" s="11"/>
      <c r="EF132" s="11"/>
      <c r="EG132" s="8">
        <v>100</v>
      </c>
      <c r="EH132" s="10">
        <v>0.88800000000000001</v>
      </c>
      <c r="EI132" s="9">
        <v>9</v>
      </c>
      <c r="EJ132" s="9">
        <v>9.57</v>
      </c>
      <c r="EK132" s="9">
        <v>5.54</v>
      </c>
      <c r="EL132" s="10">
        <v>9.0999999999999998E-2</v>
      </c>
      <c r="EM132" s="9">
        <v>5.82</v>
      </c>
      <c r="EN132" s="9">
        <v>1.4</v>
      </c>
      <c r="EO132" s="10">
        <v>0.16200000000000001</v>
      </c>
      <c r="EP132" s="8">
        <v>39</v>
      </c>
      <c r="EQ132" s="11"/>
      <c r="ER132" s="11">
        <v>1</v>
      </c>
      <c r="ES132" s="11"/>
      <c r="ET132" s="12"/>
      <c r="EU132" s="11"/>
      <c r="EV132" s="11"/>
      <c r="EW132" s="11"/>
      <c r="EX132" s="11"/>
      <c r="EY132" s="10">
        <v>-0.88700000000000001</v>
      </c>
      <c r="EZ132" s="9">
        <v>-2.66</v>
      </c>
      <c r="FA132" s="9">
        <v>-3.94</v>
      </c>
      <c r="FB132" s="9">
        <v>-6.14</v>
      </c>
      <c r="FC132" s="9">
        <v>-3.33</v>
      </c>
      <c r="FD132" s="9">
        <v>-4.3499999999999996</v>
      </c>
      <c r="FE132" s="11"/>
      <c r="FF132" s="11"/>
      <c r="FG132" s="11"/>
      <c r="FH132" s="11"/>
      <c r="FI132" s="10">
        <v>-0.91</v>
      </c>
      <c r="FJ132" s="9">
        <v>-2.7</v>
      </c>
      <c r="FK132" s="9">
        <v>-4.07</v>
      </c>
      <c r="FL132" s="9">
        <v>-6.59</v>
      </c>
      <c r="FM132" s="9">
        <v>-3.09</v>
      </c>
      <c r="FN132" s="9">
        <v>-4.58</v>
      </c>
      <c r="FO132" s="3"/>
      <c r="FP132" s="3"/>
      <c r="FQ132" s="11"/>
      <c r="FR132" s="12"/>
    </row>
    <row r="133" spans="1:174" x14ac:dyDescent="0.15">
      <c r="A133" s="4" t="s">
        <v>938</v>
      </c>
      <c r="B133" s="4" t="s">
        <v>939</v>
      </c>
      <c r="C133" s="3" t="s">
        <v>206</v>
      </c>
      <c r="D133" s="3" t="s">
        <v>207</v>
      </c>
      <c r="E133" s="3" t="s">
        <v>208</v>
      </c>
      <c r="F133" s="8">
        <v>357.8</v>
      </c>
      <c r="G133" s="9">
        <v>24.62</v>
      </c>
      <c r="H133" s="14">
        <v>0</v>
      </c>
      <c r="I133" s="14">
        <v>0</v>
      </c>
      <c r="J133" s="10">
        <v>6.0000000000000001E-3</v>
      </c>
      <c r="K133" s="10">
        <v>-0.19500000000000001</v>
      </c>
      <c r="L133" s="10">
        <v>-0.14899999999999999</v>
      </c>
      <c r="M133" s="10">
        <v>0.71699999999999997</v>
      </c>
      <c r="N133" s="8">
        <v>27.2</v>
      </c>
      <c r="O133" s="10">
        <v>0.56299999999999994</v>
      </c>
      <c r="P133" s="11"/>
      <c r="Q133" s="11"/>
      <c r="R133" s="11"/>
      <c r="S133" s="9">
        <v>-1.1499999999999999</v>
      </c>
      <c r="T133" s="11"/>
      <c r="U133" s="11"/>
      <c r="V133" s="11"/>
      <c r="W133" s="8">
        <v>21.8</v>
      </c>
      <c r="X133" s="11"/>
      <c r="Y133" s="11"/>
      <c r="Z133" s="11"/>
      <c r="AA133" s="8">
        <v>102.1</v>
      </c>
      <c r="AB133" s="11"/>
      <c r="AC133" s="11"/>
      <c r="AD133" s="11"/>
      <c r="AE133" s="11"/>
      <c r="AF133" s="11"/>
      <c r="AG133" s="11"/>
      <c r="AH133" s="11"/>
      <c r="AI133" s="9">
        <v>4.7</v>
      </c>
      <c r="AJ133" s="10">
        <v>0.82199999999999995</v>
      </c>
      <c r="AK133" s="3" t="s">
        <v>209</v>
      </c>
      <c r="AL133" s="12" t="s">
        <v>940</v>
      </c>
      <c r="AM133" s="3" t="s">
        <v>211</v>
      </c>
      <c r="AN133" s="13">
        <v>2002</v>
      </c>
      <c r="AO133" s="8">
        <v>327.3</v>
      </c>
      <c r="AP133" s="9">
        <v>1</v>
      </c>
      <c r="AQ133" s="8">
        <v>-20.100000000000001</v>
      </c>
      <c r="AR133" s="8">
        <v>-20.399999999999999</v>
      </c>
      <c r="AS133" s="8">
        <v>-18.399999999999999</v>
      </c>
      <c r="AT133" s="8">
        <v>30.6</v>
      </c>
      <c r="AU133" s="10">
        <v>7.0000000000000007E-2</v>
      </c>
      <c r="AV133" s="8">
        <v>34.5</v>
      </c>
      <c r="AW133" s="10">
        <v>6.3E-2</v>
      </c>
      <c r="AX133" s="8">
        <v>31.4</v>
      </c>
      <c r="AY133" s="14">
        <v>0</v>
      </c>
      <c r="AZ133" s="11"/>
      <c r="BA133" s="8">
        <v>10.7</v>
      </c>
      <c r="BB133" s="11"/>
      <c r="BC133" s="8">
        <v>10.7</v>
      </c>
      <c r="BD133" s="9">
        <v>8.69</v>
      </c>
      <c r="BE133" s="9">
        <v>7.32</v>
      </c>
      <c r="BF133" s="9">
        <v>5.64</v>
      </c>
      <c r="BG133" s="9">
        <v>6.2</v>
      </c>
      <c r="BH133" s="9">
        <v>5.62</v>
      </c>
      <c r="BI133" s="11"/>
      <c r="BJ133" s="8">
        <v>-20.399999999999999</v>
      </c>
      <c r="BK133" s="10">
        <v>-3.0000000000000001E-3</v>
      </c>
      <c r="BL133" s="11"/>
      <c r="BM133" s="11"/>
      <c r="BN133" s="8">
        <v>-20.100000000000001</v>
      </c>
      <c r="BO133" s="9">
        <v>-1.73</v>
      </c>
      <c r="BP133" s="11"/>
      <c r="BQ133" s="10">
        <v>-0.96499999999999997</v>
      </c>
      <c r="BR133" s="10">
        <v>-0.96499999999999997</v>
      </c>
      <c r="BS133" s="10">
        <v>-0.66</v>
      </c>
      <c r="BT133" s="10">
        <v>-0.96499999999999997</v>
      </c>
      <c r="BU133" s="10">
        <v>-0.96499999999999997</v>
      </c>
      <c r="BV133" s="11"/>
      <c r="BW133" s="11"/>
      <c r="BX133" s="11"/>
      <c r="BY133" s="10">
        <v>0.89100000000000001</v>
      </c>
      <c r="BZ133" s="10">
        <v>0.33400000000000002</v>
      </c>
      <c r="CA133" s="10">
        <v>0.26300000000000001</v>
      </c>
      <c r="CB133" s="11"/>
      <c r="CC133" s="9">
        <v>1.53</v>
      </c>
      <c r="CD133" s="10">
        <v>6.3E-2</v>
      </c>
      <c r="CE133" s="10">
        <v>4.8000000000000001E-2</v>
      </c>
      <c r="CF133" s="11"/>
      <c r="CG133" s="11"/>
      <c r="CH133" s="11"/>
      <c r="CI133" s="11"/>
      <c r="CJ133" s="11"/>
      <c r="CK133" s="11"/>
      <c r="CL133" s="11"/>
      <c r="CM133" s="11"/>
      <c r="CN133" s="11"/>
      <c r="CO133" s="10">
        <v>0.02</v>
      </c>
      <c r="CP133" s="10">
        <v>0.24</v>
      </c>
      <c r="CQ133" s="9">
        <v>1.24</v>
      </c>
      <c r="CR133" s="11"/>
      <c r="CS133" s="11"/>
      <c r="CT133" s="11"/>
      <c r="CU133" s="8">
        <v>30</v>
      </c>
      <c r="CV133" s="10">
        <v>-6.5000000000000002E-2</v>
      </c>
      <c r="CW133" s="11"/>
      <c r="CX133" s="10">
        <v>-0.60399999999999998</v>
      </c>
      <c r="CY133" s="11"/>
      <c r="CZ133" s="11"/>
      <c r="DA133" s="10">
        <v>-0.44800000000000001</v>
      </c>
      <c r="DB133" s="11"/>
      <c r="DC133" s="11"/>
      <c r="DD133" s="11"/>
      <c r="DE133" s="11"/>
      <c r="DF133" s="8">
        <v>31.4</v>
      </c>
      <c r="DG133" s="9">
        <v>13.15</v>
      </c>
      <c r="DH133" s="11"/>
      <c r="DI133" s="3" t="s">
        <v>212</v>
      </c>
      <c r="DJ133" s="9">
        <v>1</v>
      </c>
      <c r="DK133" s="8">
        <v>-19.3</v>
      </c>
      <c r="DL133" s="8">
        <v>-16.5</v>
      </c>
      <c r="DM133" s="10">
        <v>0.09</v>
      </c>
      <c r="DN133" s="11"/>
      <c r="DO133" s="9">
        <v>8.33</v>
      </c>
      <c r="DP133" s="4" t="s">
        <v>941</v>
      </c>
      <c r="DQ133" s="8">
        <v>33.200000000000003</v>
      </c>
      <c r="DR133" s="3" t="s">
        <v>214</v>
      </c>
      <c r="DS133" s="11"/>
      <c r="DT133" s="9">
        <v>14.5</v>
      </c>
      <c r="DU133" s="9">
        <v>2.46</v>
      </c>
      <c r="DV133" s="9">
        <v>1</v>
      </c>
      <c r="DW133" s="10">
        <v>0.22800000000000001</v>
      </c>
      <c r="DX133" s="11"/>
      <c r="DY133" s="8">
        <v>16</v>
      </c>
      <c r="DZ133" s="11"/>
      <c r="EA133" s="11"/>
      <c r="EB133" s="8">
        <v>14.9</v>
      </c>
      <c r="EC133" s="9">
        <v>8.56</v>
      </c>
      <c r="ED133" s="8">
        <v>76.400000000000006</v>
      </c>
      <c r="EE133" s="8">
        <v>100</v>
      </c>
      <c r="EF133" s="14">
        <v>0</v>
      </c>
      <c r="EG133" s="11"/>
      <c r="EH133" s="10">
        <v>0.5</v>
      </c>
      <c r="EI133" s="8">
        <v>20</v>
      </c>
      <c r="EJ133" s="8">
        <v>31.5</v>
      </c>
      <c r="EK133" s="8">
        <v>16.2</v>
      </c>
      <c r="EL133" s="9">
        <v>2.31</v>
      </c>
      <c r="EM133" s="10">
        <v>0.73899999999999999</v>
      </c>
      <c r="EN133" s="10">
        <v>0.28599999999999998</v>
      </c>
      <c r="EO133" s="10">
        <v>0.33</v>
      </c>
      <c r="EP133" s="10">
        <v>0.46800000000000003</v>
      </c>
      <c r="EQ133" s="9">
        <v>15.51</v>
      </c>
      <c r="ER133" s="11">
        <v>1</v>
      </c>
      <c r="ES133" s="11"/>
      <c r="ET133" s="12"/>
      <c r="EU133" s="10">
        <v>-0.754</v>
      </c>
      <c r="EV133" s="9">
        <v>-2.0699999999999998</v>
      </c>
      <c r="EW133" s="9">
        <v>-3.77</v>
      </c>
      <c r="EX133" s="9">
        <v>-4.84</v>
      </c>
      <c r="EY133" s="9">
        <v>-4.4800000000000004</v>
      </c>
      <c r="EZ133" s="9">
        <v>-5.88</v>
      </c>
      <c r="FA133" s="9">
        <v>-9.31</v>
      </c>
      <c r="FB133" s="8">
        <v>-13.3</v>
      </c>
      <c r="FC133" s="8">
        <v>-11.3</v>
      </c>
      <c r="FD133" s="8">
        <v>-18.5</v>
      </c>
      <c r="FE133" s="10">
        <v>-0.749</v>
      </c>
      <c r="FF133" s="9">
        <v>-2.02</v>
      </c>
      <c r="FG133" s="9">
        <v>-5.78</v>
      </c>
      <c r="FH133" s="9">
        <v>-3.82</v>
      </c>
      <c r="FI133" s="9">
        <v>-3.83</v>
      </c>
      <c r="FJ133" s="9">
        <v>-3.31</v>
      </c>
      <c r="FK133" s="9">
        <v>-5.99</v>
      </c>
      <c r="FL133" s="8">
        <v>-13.2</v>
      </c>
      <c r="FM133" s="8">
        <v>-13.4</v>
      </c>
      <c r="FN133" s="8">
        <v>-19.5</v>
      </c>
      <c r="FO133" s="3"/>
      <c r="FP133" s="3"/>
      <c r="FQ133" s="11"/>
      <c r="FR133" s="12"/>
    </row>
    <row r="134" spans="1:174" x14ac:dyDescent="0.15">
      <c r="A134" s="4" t="s">
        <v>942</v>
      </c>
      <c r="B134" s="4" t="s">
        <v>943</v>
      </c>
      <c r="C134" s="3" t="s">
        <v>206</v>
      </c>
      <c r="D134" s="3" t="s">
        <v>207</v>
      </c>
      <c r="E134" s="3" t="s">
        <v>208</v>
      </c>
      <c r="F134" s="8">
        <v>346.5</v>
      </c>
      <c r="G134" s="9">
        <v>43.64</v>
      </c>
      <c r="H134" s="10">
        <v>0.03</v>
      </c>
      <c r="I134" s="10">
        <v>1.2999999999999999E-2</v>
      </c>
      <c r="J134" s="10">
        <v>2.8000000000000001E-2</v>
      </c>
      <c r="K134" s="10">
        <v>-0.77</v>
      </c>
      <c r="L134" s="10">
        <v>-0.63200000000000001</v>
      </c>
      <c r="M134" s="10">
        <v>0.626</v>
      </c>
      <c r="N134" s="8">
        <v>93.4</v>
      </c>
      <c r="O134" s="10">
        <v>0.77900000000000003</v>
      </c>
      <c r="P134" s="11"/>
      <c r="Q134" s="11"/>
      <c r="R134" s="11"/>
      <c r="S134" s="10">
        <v>-0.60699999999999998</v>
      </c>
      <c r="T134" s="11"/>
      <c r="U134" s="11"/>
      <c r="V134" s="11"/>
      <c r="W134" s="10">
        <v>0.55700000000000005</v>
      </c>
      <c r="X134" s="11"/>
      <c r="Y134" s="11"/>
      <c r="Z134" s="11"/>
      <c r="AA134" s="8">
        <v>-40.799999999999997</v>
      </c>
      <c r="AB134" s="11"/>
      <c r="AC134" s="11"/>
      <c r="AD134" s="11"/>
      <c r="AE134" s="8">
        <v>-53.2</v>
      </c>
      <c r="AF134" s="11"/>
      <c r="AG134" s="11"/>
      <c r="AH134" s="10">
        <v>3.6999999999999998E-2</v>
      </c>
      <c r="AI134" s="9">
        <v>6.01</v>
      </c>
      <c r="AJ134" s="10">
        <v>0.35799999999999998</v>
      </c>
      <c r="AK134" s="3" t="s">
        <v>209</v>
      </c>
      <c r="AL134" s="12" t="s">
        <v>944</v>
      </c>
      <c r="AM134" s="3" t="s">
        <v>211</v>
      </c>
      <c r="AN134" s="13">
        <v>1982</v>
      </c>
      <c r="AO134" s="8">
        <v>324.7</v>
      </c>
      <c r="AP134" s="9">
        <v>4.42</v>
      </c>
      <c r="AQ134" s="8">
        <v>-44.8</v>
      </c>
      <c r="AR134" s="8">
        <v>-45.3</v>
      </c>
      <c r="AS134" s="8">
        <v>-45.2</v>
      </c>
      <c r="AT134" s="9">
        <v>2.85</v>
      </c>
      <c r="AU134" s="9">
        <v>2.0499999999999998</v>
      </c>
      <c r="AV134" s="8">
        <v>26.8</v>
      </c>
      <c r="AW134" s="14">
        <v>0</v>
      </c>
      <c r="AX134" s="8">
        <v>16.100000000000001</v>
      </c>
      <c r="AY134" s="10">
        <v>0.60299999999999998</v>
      </c>
      <c r="AZ134" s="11"/>
      <c r="BA134" s="8">
        <v>11.1</v>
      </c>
      <c r="BB134" s="11"/>
      <c r="BC134" s="8">
        <v>38.4</v>
      </c>
      <c r="BD134" s="8">
        <v>35.6</v>
      </c>
      <c r="BE134" s="8">
        <v>33.700000000000003</v>
      </c>
      <c r="BF134" s="8">
        <v>30.3</v>
      </c>
      <c r="BG134" s="8">
        <v>30.2</v>
      </c>
      <c r="BH134" s="8">
        <v>29.1</v>
      </c>
      <c r="BI134" s="11"/>
      <c r="BJ134" s="8">
        <v>-45.3</v>
      </c>
      <c r="BK134" s="11"/>
      <c r="BL134" s="10">
        <v>6.5000000000000002E-2</v>
      </c>
      <c r="BM134" s="11"/>
      <c r="BN134" s="8">
        <v>-45.3</v>
      </c>
      <c r="BO134" s="10">
        <v>4.7E-2</v>
      </c>
      <c r="BP134" s="11"/>
      <c r="BQ134" s="10">
        <v>-0.504</v>
      </c>
      <c r="BR134" s="10">
        <v>-0.504</v>
      </c>
      <c r="BS134" s="10">
        <v>-0.314</v>
      </c>
      <c r="BT134" s="10">
        <v>-0.505</v>
      </c>
      <c r="BU134" s="10">
        <v>-0.505</v>
      </c>
      <c r="BV134" s="11"/>
      <c r="BW134" s="10">
        <v>0.55100000000000005</v>
      </c>
      <c r="BX134" s="10">
        <v>0.67700000000000005</v>
      </c>
      <c r="BY134" s="10">
        <v>0.38100000000000001</v>
      </c>
      <c r="BZ134" s="8">
        <v>29.6</v>
      </c>
      <c r="CA134" s="8">
        <v>27.6</v>
      </c>
      <c r="CB134" s="11"/>
      <c r="CC134" s="9">
        <v>8.9499999999999993</v>
      </c>
      <c r="CD134" s="11"/>
      <c r="CE134" s="11"/>
      <c r="CF134" s="11"/>
      <c r="CG134" s="10">
        <v>-0.55300000000000005</v>
      </c>
      <c r="CH134" s="11"/>
      <c r="CI134" s="11"/>
      <c r="CJ134" s="8">
        <v>-54.9</v>
      </c>
      <c r="CK134" s="8">
        <v>12.7</v>
      </c>
      <c r="CL134" s="10">
        <v>0.97399999999999998</v>
      </c>
      <c r="CM134" s="10">
        <v>0.97399999999999998</v>
      </c>
      <c r="CN134" s="10">
        <v>0.92900000000000005</v>
      </c>
      <c r="CO134" s="10">
        <v>0.83799999999999997</v>
      </c>
      <c r="CP134" s="10">
        <v>0.83799999999999997</v>
      </c>
      <c r="CQ134" s="9">
        <v>-6.12</v>
      </c>
      <c r="CR134" s="11"/>
      <c r="CS134" s="11"/>
      <c r="CT134" s="11"/>
      <c r="CU134" s="8">
        <v>30.6</v>
      </c>
      <c r="CV134" s="11"/>
      <c r="CW134" s="11"/>
      <c r="CX134" s="9">
        <v>1.89</v>
      </c>
      <c r="CY134" s="11"/>
      <c r="CZ134" s="11"/>
      <c r="DA134" s="9">
        <v>2.29</v>
      </c>
      <c r="DB134" s="10">
        <v>0.20399999999999999</v>
      </c>
      <c r="DC134" s="10">
        <v>-6.3E-2</v>
      </c>
      <c r="DD134" s="11"/>
      <c r="DE134" s="11"/>
      <c r="DF134" s="8">
        <v>16.600000000000001</v>
      </c>
      <c r="DG134" s="9">
        <v>3.71</v>
      </c>
      <c r="DH134" s="11"/>
      <c r="DI134" s="3" t="s">
        <v>212</v>
      </c>
      <c r="DJ134" s="9">
        <v>9.0399999999999991</v>
      </c>
      <c r="DK134" s="8">
        <v>-35</v>
      </c>
      <c r="DL134" s="8">
        <v>-35.4</v>
      </c>
      <c r="DM134" s="9">
        <v>4.4800000000000004</v>
      </c>
      <c r="DN134" s="11"/>
      <c r="DO134" s="9">
        <v>33.33</v>
      </c>
      <c r="DP134" s="4" t="s">
        <v>945</v>
      </c>
      <c r="DQ134" s="8">
        <v>40.200000000000003</v>
      </c>
      <c r="DR134" s="3" t="s">
        <v>643</v>
      </c>
      <c r="DS134" s="11"/>
      <c r="DT134" s="9">
        <v>5.48</v>
      </c>
      <c r="DU134" s="9">
        <v>3.04</v>
      </c>
      <c r="DV134" s="8">
        <v>-34.200000000000003</v>
      </c>
      <c r="DW134" s="14">
        <v>0</v>
      </c>
      <c r="DX134" s="10">
        <v>-0.435</v>
      </c>
      <c r="DY134" s="9">
        <v>6.81</v>
      </c>
      <c r="DZ134" s="11"/>
      <c r="EA134" s="11"/>
      <c r="EB134" s="8">
        <v>28.6</v>
      </c>
      <c r="EC134" s="9">
        <v>2.31</v>
      </c>
      <c r="ED134" s="8">
        <v>92.8</v>
      </c>
      <c r="EE134" s="11"/>
      <c r="EF134" s="11"/>
      <c r="EG134" s="11"/>
      <c r="EH134" s="9">
        <v>4.42</v>
      </c>
      <c r="EI134" s="8">
        <v>120</v>
      </c>
      <c r="EJ134" s="8">
        <v>24.5</v>
      </c>
      <c r="EK134" s="8">
        <v>30.2</v>
      </c>
      <c r="EL134" s="9">
        <v>2.84</v>
      </c>
      <c r="EM134" s="11"/>
      <c r="EN134" s="10">
        <v>0.28799999999999998</v>
      </c>
      <c r="EO134" s="10">
        <v>0.8</v>
      </c>
      <c r="EP134" s="9">
        <v>5.31</v>
      </c>
      <c r="EQ134" s="9">
        <v>3.41</v>
      </c>
      <c r="ER134" s="11">
        <v>1</v>
      </c>
      <c r="ES134" s="9">
        <v>4.42</v>
      </c>
      <c r="ET134" s="12" t="s">
        <v>946</v>
      </c>
      <c r="EU134" s="8">
        <v>-24.8</v>
      </c>
      <c r="EV134" s="8">
        <v>-31</v>
      </c>
      <c r="EW134" s="8">
        <v>-15.8</v>
      </c>
      <c r="EX134" s="8">
        <v>-19.899999999999999</v>
      </c>
      <c r="EY134" s="8">
        <v>-13.9</v>
      </c>
      <c r="EZ134" s="8">
        <v>35.799999999999997</v>
      </c>
      <c r="FA134" s="8">
        <v>-11.7</v>
      </c>
      <c r="FB134" s="8">
        <v>10.199999999999999</v>
      </c>
      <c r="FC134" s="8">
        <v>-29.5</v>
      </c>
      <c r="FD134" s="8">
        <v>-30</v>
      </c>
      <c r="FE134" s="8">
        <v>-22.9</v>
      </c>
      <c r="FF134" s="8">
        <v>-33.5</v>
      </c>
      <c r="FG134" s="8">
        <v>-18.100000000000001</v>
      </c>
      <c r="FH134" s="8">
        <v>-17.5</v>
      </c>
      <c r="FI134" s="8">
        <v>-14.4</v>
      </c>
      <c r="FJ134" s="8">
        <v>34.4</v>
      </c>
      <c r="FK134" s="9">
        <v>-5.68</v>
      </c>
      <c r="FL134" s="8">
        <v>10.4</v>
      </c>
      <c r="FM134" s="8">
        <v>-26.5</v>
      </c>
      <c r="FN134" s="8">
        <v>-13.1</v>
      </c>
      <c r="FO134" s="3"/>
      <c r="FP134" s="3"/>
      <c r="FQ134" s="9">
        <v>4.42</v>
      </c>
      <c r="FR134" s="12" t="s">
        <v>947</v>
      </c>
    </row>
    <row r="135" spans="1:174" x14ac:dyDescent="0.15">
      <c r="A135" s="4" t="s">
        <v>948</v>
      </c>
      <c r="B135" s="4" t="s">
        <v>949</v>
      </c>
      <c r="C135" s="3" t="s">
        <v>206</v>
      </c>
      <c r="D135" s="3" t="s">
        <v>207</v>
      </c>
      <c r="E135" s="3" t="s">
        <v>208</v>
      </c>
      <c r="F135" s="8">
        <v>346</v>
      </c>
      <c r="G135" s="9">
        <v>31.29</v>
      </c>
      <c r="H135" s="10">
        <v>3.0000000000000001E-3</v>
      </c>
      <c r="I135" s="10">
        <v>7.0000000000000001E-3</v>
      </c>
      <c r="J135" s="10">
        <v>7.4999999999999997E-2</v>
      </c>
      <c r="K135" s="10">
        <v>0.29499999999999998</v>
      </c>
      <c r="L135" s="10">
        <v>0.47399999999999998</v>
      </c>
      <c r="M135" s="9">
        <v>1.65</v>
      </c>
      <c r="N135" s="8">
        <v>70.8</v>
      </c>
      <c r="O135" s="9">
        <v>1.01</v>
      </c>
      <c r="P135" s="11"/>
      <c r="Q135" s="11"/>
      <c r="R135" s="11"/>
      <c r="S135" s="10">
        <v>-0.315</v>
      </c>
      <c r="T135" s="11"/>
      <c r="U135" s="11"/>
      <c r="V135" s="11"/>
      <c r="W135" s="8">
        <v>25.7</v>
      </c>
      <c r="X135" s="11"/>
      <c r="Y135" s="11"/>
      <c r="Z135" s="11"/>
      <c r="AA135" s="8">
        <v>15.9</v>
      </c>
      <c r="AB135" s="11"/>
      <c r="AC135" s="11"/>
      <c r="AD135" s="11"/>
      <c r="AE135" s="8">
        <v>36.299999999999997</v>
      </c>
      <c r="AF135" s="11"/>
      <c r="AG135" s="11"/>
      <c r="AH135" s="9">
        <v>10.98</v>
      </c>
      <c r="AI135" s="9">
        <v>5.59</v>
      </c>
      <c r="AJ135" s="9">
        <v>2.2799999999999998</v>
      </c>
      <c r="AK135" s="3" t="s">
        <v>209</v>
      </c>
      <c r="AL135" s="12" t="s">
        <v>950</v>
      </c>
      <c r="AM135" s="3" t="s">
        <v>211</v>
      </c>
      <c r="AN135" s="13">
        <v>1994</v>
      </c>
      <c r="AO135" s="8">
        <v>311.8</v>
      </c>
      <c r="AP135" s="9">
        <v>6.98</v>
      </c>
      <c r="AQ135" s="8">
        <v>-35</v>
      </c>
      <c r="AR135" s="8">
        <v>-36.6</v>
      </c>
      <c r="AS135" s="8">
        <v>-42.5</v>
      </c>
      <c r="AT135" s="8">
        <v>25.7</v>
      </c>
      <c r="AU135" s="9">
        <v>6</v>
      </c>
      <c r="AV135" s="8">
        <v>74.5</v>
      </c>
      <c r="AW135" s="9">
        <v>6.03</v>
      </c>
      <c r="AX135" s="8">
        <v>23</v>
      </c>
      <c r="AY135" s="9">
        <v>2.82</v>
      </c>
      <c r="AZ135" s="11"/>
      <c r="BA135" s="8">
        <v>21.3</v>
      </c>
      <c r="BB135" s="11"/>
      <c r="BC135" s="8">
        <v>22.3</v>
      </c>
      <c r="BD135" s="8">
        <v>18.2</v>
      </c>
      <c r="BE135" s="8">
        <v>16.8</v>
      </c>
      <c r="BF135" s="8">
        <v>14.9</v>
      </c>
      <c r="BG135" s="8">
        <v>13</v>
      </c>
      <c r="BH135" s="8">
        <v>12.1</v>
      </c>
      <c r="BI135" s="11"/>
      <c r="BJ135" s="8">
        <v>-36.6</v>
      </c>
      <c r="BK135" s="9">
        <v>-1.26</v>
      </c>
      <c r="BL135" s="11"/>
      <c r="BM135" s="11"/>
      <c r="BN135" s="8">
        <v>-42.5</v>
      </c>
      <c r="BO135" s="11"/>
      <c r="BP135" s="10">
        <v>0.20399999999999999</v>
      </c>
      <c r="BQ135" s="10">
        <v>-0.71399999999999997</v>
      </c>
      <c r="BR135" s="10">
        <v>-0.71399999999999997</v>
      </c>
      <c r="BS135" s="10">
        <v>-0.40699999999999997</v>
      </c>
      <c r="BT135" s="10">
        <v>-0.71399999999999997</v>
      </c>
      <c r="BU135" s="10">
        <v>-0.71399999999999997</v>
      </c>
      <c r="BV135" s="11"/>
      <c r="BW135" s="11"/>
      <c r="BX135" s="10">
        <v>9.6000000000000002E-2</v>
      </c>
      <c r="BY135" s="9">
        <v>1.1000000000000001</v>
      </c>
      <c r="BZ135" s="8">
        <v>34.4</v>
      </c>
      <c r="CA135" s="8">
        <v>28.4</v>
      </c>
      <c r="CB135" s="8">
        <v>17.899999999999999</v>
      </c>
      <c r="CC135" s="9">
        <v>1.71</v>
      </c>
      <c r="CD135" s="11"/>
      <c r="CE135" s="10">
        <v>0.57499999999999996</v>
      </c>
      <c r="CF135" s="9">
        <v>4.7699999999999996</v>
      </c>
      <c r="CG135" s="11"/>
      <c r="CH135" s="14">
        <v>0</v>
      </c>
      <c r="CI135" s="11"/>
      <c r="CJ135" s="8">
        <v>129.1</v>
      </c>
      <c r="CK135" s="9">
        <v>5.29</v>
      </c>
      <c r="CL135" s="9">
        <v>1.65</v>
      </c>
      <c r="CM135" s="9">
        <v>1.6</v>
      </c>
      <c r="CN135" s="9">
        <v>1.55</v>
      </c>
      <c r="CO135" s="9">
        <v>1.73</v>
      </c>
      <c r="CP135" s="9">
        <v>1.92</v>
      </c>
      <c r="CQ135" s="10">
        <v>0.42899999999999999</v>
      </c>
      <c r="CR135" s="10">
        <v>-0.46100000000000002</v>
      </c>
      <c r="CS135" s="11"/>
      <c r="CT135" s="11"/>
      <c r="CU135" s="8">
        <v>57</v>
      </c>
      <c r="CV135" s="9">
        <v>-3.37</v>
      </c>
      <c r="CW135" s="11"/>
      <c r="CX135" s="8">
        <v>-14.5</v>
      </c>
      <c r="CY135" s="11"/>
      <c r="CZ135" s="10">
        <v>0.51400000000000001</v>
      </c>
      <c r="DA135" s="10">
        <v>-4.5999999999999999E-2</v>
      </c>
      <c r="DB135" s="10">
        <v>-9.6000000000000002E-2</v>
      </c>
      <c r="DC135" s="10">
        <v>1E-3</v>
      </c>
      <c r="DD135" s="8">
        <v>18.8</v>
      </c>
      <c r="DE135" s="8">
        <v>131</v>
      </c>
      <c r="DF135" s="8">
        <v>23</v>
      </c>
      <c r="DG135" s="9">
        <v>4.8899999999999997</v>
      </c>
      <c r="DH135" s="9">
        <v>1.74</v>
      </c>
      <c r="DI135" s="3" t="s">
        <v>212</v>
      </c>
      <c r="DJ135" s="9">
        <v>6.98</v>
      </c>
      <c r="DK135" s="8">
        <v>-35</v>
      </c>
      <c r="DL135" s="8">
        <v>-42.5</v>
      </c>
      <c r="DM135" s="8">
        <v>14.2</v>
      </c>
      <c r="DN135" s="11"/>
      <c r="DO135" s="9">
        <v>14.29</v>
      </c>
      <c r="DP135" s="4" t="s">
        <v>951</v>
      </c>
      <c r="DQ135" s="8">
        <v>20</v>
      </c>
      <c r="DR135" s="3" t="s">
        <v>673</v>
      </c>
      <c r="DS135" s="11"/>
      <c r="DT135" s="9">
        <v>6.49</v>
      </c>
      <c r="DU135" s="9">
        <v>2.27</v>
      </c>
      <c r="DV135" s="8">
        <v>-15.4</v>
      </c>
      <c r="DW135" s="9">
        <v>8.8699999999999992</v>
      </c>
      <c r="DX135" s="11"/>
      <c r="DY135" s="8">
        <v>27.4</v>
      </c>
      <c r="DZ135" s="9">
        <v>2.57</v>
      </c>
      <c r="EA135" s="14">
        <v>0</v>
      </c>
      <c r="EB135" s="9">
        <v>-4.4800000000000004</v>
      </c>
      <c r="EC135" s="9">
        <v>4.26</v>
      </c>
      <c r="ED135" s="8">
        <v>73.7</v>
      </c>
      <c r="EE135" s="8">
        <v>83</v>
      </c>
      <c r="EF135" s="9">
        <v>2.42</v>
      </c>
      <c r="EG135" s="8">
        <v>18.3</v>
      </c>
      <c r="EH135" s="9">
        <v>7.49</v>
      </c>
      <c r="EI135" s="8">
        <v>131</v>
      </c>
      <c r="EJ135" s="8">
        <v>42.7</v>
      </c>
      <c r="EK135" s="8">
        <v>28.2</v>
      </c>
      <c r="EL135" s="10">
        <v>0.83499999999999996</v>
      </c>
      <c r="EM135" s="9">
        <v>4.22</v>
      </c>
      <c r="EN135" s="9">
        <v>1.73</v>
      </c>
      <c r="EO135" s="9">
        <v>1.74</v>
      </c>
      <c r="EP135" s="9">
        <v>6.53</v>
      </c>
      <c r="EQ135" s="9">
        <v>4.4000000000000004</v>
      </c>
      <c r="ER135" s="11">
        <v>3</v>
      </c>
      <c r="ES135" s="9">
        <v>6.98</v>
      </c>
      <c r="ET135" s="12" t="s">
        <v>952</v>
      </c>
      <c r="EU135" s="8">
        <v>-66.8</v>
      </c>
      <c r="EV135" s="8">
        <v>-72.3</v>
      </c>
      <c r="EW135" s="8">
        <v>-49.2</v>
      </c>
      <c r="EX135" s="8">
        <v>-33.299999999999997</v>
      </c>
      <c r="EY135" s="8">
        <v>-37.799999999999997</v>
      </c>
      <c r="EZ135" s="8">
        <v>-27.5</v>
      </c>
      <c r="FA135" s="8">
        <v>-21.1</v>
      </c>
      <c r="FB135" s="8">
        <v>-19.100000000000001</v>
      </c>
      <c r="FC135" s="9">
        <v>-6.74</v>
      </c>
      <c r="FD135" s="8">
        <v>-25</v>
      </c>
      <c r="FE135" s="8">
        <v>-56.2</v>
      </c>
      <c r="FF135" s="8">
        <v>-74.099999999999994</v>
      </c>
      <c r="FG135" s="8">
        <v>-51.9</v>
      </c>
      <c r="FH135" s="8">
        <v>-37.9</v>
      </c>
      <c r="FI135" s="8">
        <v>-30.8</v>
      </c>
      <c r="FJ135" s="8">
        <v>-30.3</v>
      </c>
      <c r="FK135" s="8">
        <v>-21.9</v>
      </c>
      <c r="FL135" s="8">
        <v>-23.3</v>
      </c>
      <c r="FM135" s="8">
        <v>-11.3</v>
      </c>
      <c r="FN135" s="8">
        <v>-30.1</v>
      </c>
      <c r="FO135" s="3"/>
      <c r="FP135" s="3"/>
      <c r="FQ135" s="9">
        <v>6.98</v>
      </c>
      <c r="FR135" s="12" t="s">
        <v>953</v>
      </c>
    </row>
    <row r="136" spans="1:174" x14ac:dyDescent="0.15">
      <c r="A136" s="4" t="s">
        <v>954</v>
      </c>
      <c r="B136" s="4" t="s">
        <v>955</v>
      </c>
      <c r="C136" s="3" t="s">
        <v>206</v>
      </c>
      <c r="D136" s="3" t="s">
        <v>207</v>
      </c>
      <c r="E136" s="3" t="s">
        <v>208</v>
      </c>
      <c r="F136" s="8">
        <v>341.3</v>
      </c>
      <c r="G136" s="9">
        <v>22.9</v>
      </c>
      <c r="H136" s="10">
        <v>0.03</v>
      </c>
      <c r="I136" s="10">
        <v>5.0000000000000001E-3</v>
      </c>
      <c r="J136" s="10">
        <v>7.0000000000000001E-3</v>
      </c>
      <c r="K136" s="10">
        <v>0.9</v>
      </c>
      <c r="L136" s="10">
        <v>-0.61799999999999999</v>
      </c>
      <c r="M136" s="10">
        <v>0.66600000000000004</v>
      </c>
      <c r="N136" s="8">
        <v>81.400000000000006</v>
      </c>
      <c r="O136" s="10">
        <v>0.84399999999999997</v>
      </c>
      <c r="P136" s="11"/>
      <c r="Q136" s="11"/>
      <c r="R136" s="11"/>
      <c r="S136" s="10">
        <v>-0.40699999999999997</v>
      </c>
      <c r="T136" s="11"/>
      <c r="U136" s="11"/>
      <c r="V136" s="11"/>
      <c r="W136" s="11"/>
      <c r="X136" s="11"/>
      <c r="Y136" s="11"/>
      <c r="Z136" s="11"/>
      <c r="AA136" s="11"/>
      <c r="AB136" s="11"/>
      <c r="AC136" s="11"/>
      <c r="AD136" s="11"/>
      <c r="AE136" s="11"/>
      <c r="AF136" s="11"/>
      <c r="AG136" s="11"/>
      <c r="AH136" s="9">
        <v>8.19</v>
      </c>
      <c r="AI136" s="9">
        <v>6.92</v>
      </c>
      <c r="AJ136" s="9">
        <v>5.24</v>
      </c>
      <c r="AK136" s="3" t="s">
        <v>209</v>
      </c>
      <c r="AL136" s="12" t="s">
        <v>956</v>
      </c>
      <c r="AM136" s="3" t="s">
        <v>211</v>
      </c>
      <c r="AN136" s="13">
        <v>2002</v>
      </c>
      <c r="AO136" s="8">
        <v>302</v>
      </c>
      <c r="AP136" s="14">
        <v>0</v>
      </c>
      <c r="AQ136" s="8">
        <v>-14.6</v>
      </c>
      <c r="AR136" s="8">
        <v>-14.6</v>
      </c>
      <c r="AS136" s="8">
        <v>-15.5</v>
      </c>
      <c r="AT136" s="9">
        <v>9.1</v>
      </c>
      <c r="AU136" s="10">
        <v>7.0999999999999994E-2</v>
      </c>
      <c r="AV136" s="8">
        <v>43.9</v>
      </c>
      <c r="AW136" s="14">
        <v>0</v>
      </c>
      <c r="AX136" s="8">
        <v>35.200000000000003</v>
      </c>
      <c r="AY136" s="10">
        <v>5.7000000000000002E-2</v>
      </c>
      <c r="AZ136" s="11"/>
      <c r="BA136" s="9">
        <v>4.47</v>
      </c>
      <c r="BB136" s="11"/>
      <c r="BC136" s="8">
        <v>10.1</v>
      </c>
      <c r="BD136" s="9">
        <v>9.8000000000000007</v>
      </c>
      <c r="BE136" s="9">
        <v>9.7200000000000006</v>
      </c>
      <c r="BF136" s="9">
        <v>9.75</v>
      </c>
      <c r="BG136" s="9">
        <v>8.1</v>
      </c>
      <c r="BH136" s="9">
        <v>6.77</v>
      </c>
      <c r="BI136" s="11"/>
      <c r="BJ136" s="8">
        <v>-14.6</v>
      </c>
      <c r="BK136" s="11"/>
      <c r="BL136" s="11"/>
      <c r="BM136" s="11"/>
      <c r="BN136" s="8">
        <v>-15.5</v>
      </c>
      <c r="BO136" s="11"/>
      <c r="BP136" s="11"/>
      <c r="BQ136" s="10">
        <v>-0.24199999999999999</v>
      </c>
      <c r="BR136" s="10">
        <v>-0.24199999999999999</v>
      </c>
      <c r="BS136" s="10">
        <v>-0.151</v>
      </c>
      <c r="BT136" s="10">
        <v>-0.24199999999999999</v>
      </c>
      <c r="BU136" s="10">
        <v>-0.24199999999999999</v>
      </c>
      <c r="BV136" s="11"/>
      <c r="BW136" s="11"/>
      <c r="BX136" s="11"/>
      <c r="BY136" s="10">
        <v>3.4000000000000002E-2</v>
      </c>
      <c r="BZ136" s="10">
        <v>0.185</v>
      </c>
      <c r="CA136" s="10">
        <v>0.113</v>
      </c>
      <c r="CB136" s="11"/>
      <c r="CC136" s="9">
        <v>1.81</v>
      </c>
      <c r="CD136" s="11"/>
      <c r="CE136" s="9">
        <v>3.52</v>
      </c>
      <c r="CF136" s="11"/>
      <c r="CG136" s="11"/>
      <c r="CH136" s="11"/>
      <c r="CI136" s="11"/>
      <c r="CJ136" s="11"/>
      <c r="CK136" s="11"/>
      <c r="CL136" s="11"/>
      <c r="CM136" s="11"/>
      <c r="CN136" s="10">
        <v>0.1</v>
      </c>
      <c r="CO136" s="10">
        <v>0.107</v>
      </c>
      <c r="CP136" s="10">
        <v>0.104</v>
      </c>
      <c r="CQ136" s="10">
        <v>-0.77200000000000002</v>
      </c>
      <c r="CR136" s="11"/>
      <c r="CS136" s="11"/>
      <c r="CT136" s="11"/>
      <c r="CU136" s="8">
        <v>28.6</v>
      </c>
      <c r="CV136" s="11"/>
      <c r="CW136" s="11"/>
      <c r="CX136" s="9">
        <v>-8.68</v>
      </c>
      <c r="CY136" s="11"/>
      <c r="CZ136" s="11"/>
      <c r="DA136" s="10">
        <v>0.96299999999999997</v>
      </c>
      <c r="DB136" s="11"/>
      <c r="DC136" s="11"/>
      <c r="DD136" s="11"/>
      <c r="DE136" s="8">
        <v>12</v>
      </c>
      <c r="DF136" s="8">
        <v>35.200000000000003</v>
      </c>
      <c r="DG136" s="9">
        <v>4.1900000000000004</v>
      </c>
      <c r="DH136" s="10">
        <v>0.09</v>
      </c>
      <c r="DI136" s="3" t="s">
        <v>212</v>
      </c>
      <c r="DJ136" s="11"/>
      <c r="DK136" s="8">
        <v>-14.6</v>
      </c>
      <c r="DL136" s="8">
        <v>-15.5</v>
      </c>
      <c r="DM136" s="14">
        <v>0</v>
      </c>
      <c r="DN136" s="11"/>
      <c r="DO136" s="9">
        <v>10</v>
      </c>
      <c r="DP136" s="4" t="s">
        <v>957</v>
      </c>
      <c r="DQ136" s="11"/>
      <c r="DR136" s="3" t="s">
        <v>313</v>
      </c>
      <c r="DS136" s="11"/>
      <c r="DT136" s="9">
        <v>5.0999999999999996</v>
      </c>
      <c r="DU136" s="9">
        <v>1.7</v>
      </c>
      <c r="DV136" s="11"/>
      <c r="DW136" s="14">
        <v>0</v>
      </c>
      <c r="DX136" s="11"/>
      <c r="DY136" s="9">
        <v>2.2200000000000002</v>
      </c>
      <c r="DZ136" s="11"/>
      <c r="EA136" s="11"/>
      <c r="EB136" s="8">
        <v>21.4</v>
      </c>
      <c r="EC136" s="9">
        <v>2.2400000000000002</v>
      </c>
      <c r="ED136" s="8">
        <v>71.5</v>
      </c>
      <c r="EE136" s="11"/>
      <c r="EF136" s="11"/>
      <c r="EG136" s="11"/>
      <c r="EH136" s="10">
        <v>0.28000000000000003</v>
      </c>
      <c r="EI136" s="8">
        <v>12</v>
      </c>
      <c r="EJ136" s="8">
        <v>43.8</v>
      </c>
      <c r="EK136" s="8">
        <v>25.3</v>
      </c>
      <c r="EL136" s="10">
        <v>0.85099999999999998</v>
      </c>
      <c r="EM136" s="9">
        <v>1.28</v>
      </c>
      <c r="EN136" s="10">
        <v>8.0000000000000002E-3</v>
      </c>
      <c r="EO136" s="10">
        <v>0.09</v>
      </c>
      <c r="EP136" s="9">
        <v>3.89</v>
      </c>
      <c r="EQ136" s="9">
        <v>1.5</v>
      </c>
      <c r="ER136" s="11">
        <v>1</v>
      </c>
      <c r="ES136" s="11"/>
      <c r="ET136" s="12"/>
      <c r="EU136" s="10">
        <v>-0.54300000000000004</v>
      </c>
      <c r="EV136" s="9">
        <v>-1.82</v>
      </c>
      <c r="EW136" s="9">
        <v>-2.9</v>
      </c>
      <c r="EX136" s="9">
        <v>-5.03</v>
      </c>
      <c r="EY136" s="8">
        <v>-10.9</v>
      </c>
      <c r="EZ136" s="9">
        <v>-7.28</v>
      </c>
      <c r="FA136" s="9">
        <v>-4.0199999999999996</v>
      </c>
      <c r="FB136" s="9">
        <v>-6.08</v>
      </c>
      <c r="FC136" s="9">
        <v>-5.22</v>
      </c>
      <c r="FD136" s="8">
        <v>-10.3</v>
      </c>
      <c r="FE136" s="10">
        <v>-0.54</v>
      </c>
      <c r="FF136" s="9">
        <v>-1.81</v>
      </c>
      <c r="FG136" s="9">
        <v>-2.73</v>
      </c>
      <c r="FH136" s="9">
        <v>-4.1399999999999997</v>
      </c>
      <c r="FI136" s="8">
        <v>-10.6</v>
      </c>
      <c r="FJ136" s="9">
        <v>-7.24</v>
      </c>
      <c r="FK136" s="9">
        <v>-4.01</v>
      </c>
      <c r="FL136" s="9">
        <v>-6.39</v>
      </c>
      <c r="FM136" s="9">
        <v>-4.08</v>
      </c>
      <c r="FN136" s="8">
        <v>-12.2</v>
      </c>
      <c r="FO136" s="3"/>
      <c r="FP136" s="3"/>
      <c r="FQ136" s="11"/>
      <c r="FR136" s="12"/>
    </row>
    <row r="137" spans="1:174" x14ac:dyDescent="0.15">
      <c r="A137" s="4" t="s">
        <v>958</v>
      </c>
      <c r="B137" s="4" t="s">
        <v>959</v>
      </c>
      <c r="C137" s="3" t="s">
        <v>206</v>
      </c>
      <c r="D137" s="3" t="s">
        <v>207</v>
      </c>
      <c r="E137" s="3" t="s">
        <v>208</v>
      </c>
      <c r="F137" s="8">
        <v>339</v>
      </c>
      <c r="G137" s="9">
        <v>39.409999999999997</v>
      </c>
      <c r="H137" s="11"/>
      <c r="I137" s="11"/>
      <c r="J137" s="11"/>
      <c r="K137" s="11"/>
      <c r="L137" s="11"/>
      <c r="M137" s="11"/>
      <c r="N137" s="8">
        <v>20.5</v>
      </c>
      <c r="O137" s="10">
        <v>9.7000000000000003E-2</v>
      </c>
      <c r="P137" s="11"/>
      <c r="Q137" s="11"/>
      <c r="R137" s="11"/>
      <c r="S137" s="9">
        <v>-1.23</v>
      </c>
      <c r="T137" s="11"/>
      <c r="U137" s="11"/>
      <c r="V137" s="11"/>
      <c r="W137" s="11"/>
      <c r="X137" s="11"/>
      <c r="Y137" s="11"/>
      <c r="Z137" s="11"/>
      <c r="AA137" s="11"/>
      <c r="AB137" s="11"/>
      <c r="AC137" s="11"/>
      <c r="AD137" s="11"/>
      <c r="AE137" s="11"/>
      <c r="AF137" s="11"/>
      <c r="AG137" s="11"/>
      <c r="AH137" s="9">
        <v>4.68</v>
      </c>
      <c r="AI137" s="9">
        <v>4.5</v>
      </c>
      <c r="AJ137" s="9">
        <v>2.76</v>
      </c>
      <c r="AK137" s="3" t="s">
        <v>209</v>
      </c>
      <c r="AL137" s="12" t="s">
        <v>960</v>
      </c>
      <c r="AM137" s="3" t="s">
        <v>211</v>
      </c>
      <c r="AN137" s="11"/>
      <c r="AO137" s="8">
        <v>297.10000000000002</v>
      </c>
      <c r="AP137" s="8">
        <v>10.6</v>
      </c>
      <c r="AQ137" s="9">
        <v>-8.7200000000000006</v>
      </c>
      <c r="AR137" s="9">
        <v>-9.7200000000000006</v>
      </c>
      <c r="AS137" s="9">
        <v>-9.7899999999999991</v>
      </c>
      <c r="AT137" s="8">
        <v>45.7</v>
      </c>
      <c r="AU137" s="9">
        <v>2.31</v>
      </c>
      <c r="AV137" s="8">
        <v>71</v>
      </c>
      <c r="AW137" s="9">
        <v>3.81</v>
      </c>
      <c r="AX137" s="8">
        <v>59.9</v>
      </c>
      <c r="AY137" s="10">
        <v>0.316</v>
      </c>
      <c r="AZ137" s="11"/>
      <c r="BA137" s="9">
        <v>9.1</v>
      </c>
      <c r="BB137" s="11"/>
      <c r="BC137" s="9">
        <v>4.13</v>
      </c>
      <c r="BD137" s="9">
        <v>4.1900000000000004</v>
      </c>
      <c r="BE137" s="9">
        <v>4.9800000000000004</v>
      </c>
      <c r="BF137" s="9">
        <v>5.39</v>
      </c>
      <c r="BG137" s="9">
        <v>5.49</v>
      </c>
      <c r="BH137" s="9">
        <v>1.79</v>
      </c>
      <c r="BI137" s="11"/>
      <c r="BJ137" s="9">
        <v>-9.7200000000000006</v>
      </c>
      <c r="BK137" s="10">
        <v>-8.5000000000000006E-2</v>
      </c>
      <c r="BL137" s="10">
        <v>8.0000000000000002E-3</v>
      </c>
      <c r="BM137" s="11"/>
      <c r="BN137" s="9">
        <v>-9.7899999999999991</v>
      </c>
      <c r="BO137" s="11"/>
      <c r="BP137" s="11"/>
      <c r="BQ137" s="9">
        <v>-1.04</v>
      </c>
      <c r="BR137" s="9">
        <v>-1.04</v>
      </c>
      <c r="BS137" s="10">
        <v>-0.64800000000000002</v>
      </c>
      <c r="BT137" s="9">
        <v>-1.04</v>
      </c>
      <c r="BU137" s="9">
        <v>-1.04</v>
      </c>
      <c r="BV137" s="11"/>
      <c r="BW137" s="9">
        <v>1.58</v>
      </c>
      <c r="BX137" s="10">
        <v>2.3E-2</v>
      </c>
      <c r="BY137" s="9">
        <v>5.03</v>
      </c>
      <c r="BZ137" s="9">
        <v>4.25</v>
      </c>
      <c r="CA137" s="9">
        <v>1.94</v>
      </c>
      <c r="CB137" s="9">
        <v>5.58</v>
      </c>
      <c r="CC137" s="9">
        <v>1.1299999999999999</v>
      </c>
      <c r="CD137" s="11"/>
      <c r="CE137" s="10">
        <v>0.53900000000000003</v>
      </c>
      <c r="CF137" s="11"/>
      <c r="CG137" s="11"/>
      <c r="CH137" s="11"/>
      <c r="CI137" s="11"/>
      <c r="CJ137" s="8">
        <v>-10.7</v>
      </c>
      <c r="CK137" s="9">
        <v>2.63</v>
      </c>
      <c r="CL137" s="10">
        <v>0.57399999999999995</v>
      </c>
      <c r="CM137" s="10">
        <v>0.55800000000000005</v>
      </c>
      <c r="CN137" s="10">
        <v>0.624</v>
      </c>
      <c r="CO137" s="10">
        <v>0.60799999999999998</v>
      </c>
      <c r="CP137" s="10">
        <v>0.58599999999999997</v>
      </c>
      <c r="CQ137" s="9">
        <v>1.44</v>
      </c>
      <c r="CR137" s="11"/>
      <c r="CS137" s="11"/>
      <c r="CT137" s="10">
        <v>-0.13100000000000001</v>
      </c>
      <c r="CU137" s="8">
        <v>50.7</v>
      </c>
      <c r="CV137" s="11"/>
      <c r="CW137" s="10">
        <v>0.223</v>
      </c>
      <c r="CX137" s="9">
        <v>1.25</v>
      </c>
      <c r="CY137" s="11"/>
      <c r="CZ137" s="11"/>
      <c r="DA137" s="10">
        <v>-0.67500000000000004</v>
      </c>
      <c r="DB137" s="10">
        <v>3.0000000000000001E-3</v>
      </c>
      <c r="DC137" s="9">
        <v>1.88</v>
      </c>
      <c r="DD137" s="9">
        <v>2.31</v>
      </c>
      <c r="DE137" s="8">
        <v>35</v>
      </c>
      <c r="DF137" s="8">
        <v>59.9</v>
      </c>
      <c r="DG137" s="9">
        <v>16.52</v>
      </c>
      <c r="DH137" s="10">
        <v>0.77800000000000002</v>
      </c>
      <c r="DI137" s="3" t="s">
        <v>212</v>
      </c>
      <c r="DJ137" s="8">
        <v>10.6</v>
      </c>
      <c r="DK137" s="9">
        <v>-8.7200000000000006</v>
      </c>
      <c r="DL137" s="9">
        <v>-9.7899999999999991</v>
      </c>
      <c r="DM137" s="9">
        <v>8.5</v>
      </c>
      <c r="DN137" s="8">
        <v>-22.9</v>
      </c>
      <c r="DO137" s="9">
        <v>14.29</v>
      </c>
      <c r="DP137" s="4" t="s">
        <v>961</v>
      </c>
      <c r="DQ137" s="8">
        <v>-12.4</v>
      </c>
      <c r="DR137" s="3" t="s">
        <v>258</v>
      </c>
      <c r="DS137" s="11"/>
      <c r="DT137" s="9">
        <v>18.72</v>
      </c>
      <c r="DU137" s="9">
        <v>5.28</v>
      </c>
      <c r="DV137" s="9">
        <v>3.41</v>
      </c>
      <c r="DW137" s="9">
        <v>3.59</v>
      </c>
      <c r="DX137" s="11"/>
      <c r="DY137" s="9">
        <v>3.95</v>
      </c>
      <c r="DZ137" s="9">
        <v>5.58</v>
      </c>
      <c r="EA137" s="8">
        <v>113.2</v>
      </c>
      <c r="EB137" s="8">
        <v>-94.5</v>
      </c>
      <c r="EC137" s="9">
        <v>1.61</v>
      </c>
      <c r="ED137" s="8">
        <v>49.8</v>
      </c>
      <c r="EE137" s="11"/>
      <c r="EF137" s="11"/>
      <c r="EG137" s="11"/>
      <c r="EH137" s="9">
        <v>1.89</v>
      </c>
      <c r="EI137" s="8">
        <v>35</v>
      </c>
      <c r="EJ137" s="8">
        <v>52.8</v>
      </c>
      <c r="EK137" s="8">
        <v>12.9</v>
      </c>
      <c r="EL137" s="9">
        <v>1.8</v>
      </c>
      <c r="EM137" s="9">
        <v>2.19</v>
      </c>
      <c r="EN137" s="9">
        <v>2.02</v>
      </c>
      <c r="EO137" s="10">
        <v>0.77800000000000002</v>
      </c>
      <c r="EP137" s="9">
        <v>1.23</v>
      </c>
      <c r="EQ137" s="9">
        <v>4.68</v>
      </c>
      <c r="ER137" s="11"/>
      <c r="ES137" s="8">
        <v>10.6</v>
      </c>
      <c r="ET137" s="12" t="s">
        <v>962</v>
      </c>
      <c r="EU137" s="11"/>
      <c r="EV137" s="11"/>
      <c r="EW137" s="11"/>
      <c r="EX137" s="11"/>
      <c r="EY137" s="11"/>
      <c r="EZ137" s="11"/>
      <c r="FA137" s="11"/>
      <c r="FB137" s="11"/>
      <c r="FC137" s="9">
        <v>-4.63</v>
      </c>
      <c r="FD137" s="9">
        <v>-6.7</v>
      </c>
      <c r="FE137" s="11"/>
      <c r="FF137" s="11"/>
      <c r="FG137" s="11"/>
      <c r="FH137" s="11"/>
      <c r="FI137" s="11"/>
      <c r="FJ137" s="11"/>
      <c r="FK137" s="11"/>
      <c r="FL137" s="11"/>
      <c r="FM137" s="9">
        <v>-2.59</v>
      </c>
      <c r="FN137" s="9">
        <v>-4.0599999999999996</v>
      </c>
      <c r="FO137" s="3"/>
      <c r="FP137" s="3"/>
      <c r="FQ137" s="8">
        <v>10.6</v>
      </c>
      <c r="FR137" s="12" t="s">
        <v>963</v>
      </c>
    </row>
    <row r="138" spans="1:174" x14ac:dyDescent="0.15">
      <c r="A138" s="4" t="s">
        <v>964</v>
      </c>
      <c r="B138" s="4" t="s">
        <v>965</v>
      </c>
      <c r="C138" s="3" t="s">
        <v>206</v>
      </c>
      <c r="D138" s="3" t="s">
        <v>207</v>
      </c>
      <c r="E138" s="3" t="s">
        <v>208</v>
      </c>
      <c r="F138" s="8">
        <v>329</v>
      </c>
      <c r="G138" s="9">
        <v>51.34</v>
      </c>
      <c r="H138" s="11"/>
      <c r="I138" s="11"/>
      <c r="J138" s="11"/>
      <c r="K138" s="11"/>
      <c r="L138" s="11"/>
      <c r="M138" s="11"/>
      <c r="N138" s="8">
        <v>16.399999999999999</v>
      </c>
      <c r="O138" s="10">
        <v>7.0999999999999994E-2</v>
      </c>
      <c r="P138" s="11"/>
      <c r="Q138" s="11"/>
      <c r="R138" s="11"/>
      <c r="S138" s="9">
        <v>-1.68</v>
      </c>
      <c r="T138" s="11"/>
      <c r="U138" s="11"/>
      <c r="V138" s="11"/>
      <c r="W138" s="11"/>
      <c r="X138" s="11"/>
      <c r="Y138" s="11"/>
      <c r="Z138" s="11"/>
      <c r="AA138" s="11"/>
      <c r="AB138" s="11"/>
      <c r="AC138" s="11"/>
      <c r="AD138" s="11"/>
      <c r="AE138" s="11"/>
      <c r="AF138" s="11"/>
      <c r="AG138" s="11"/>
      <c r="AH138" s="11"/>
      <c r="AI138" s="10">
        <v>0.34300000000000003</v>
      </c>
      <c r="AJ138" s="10">
        <v>9.0999999999999998E-2</v>
      </c>
      <c r="AK138" s="3" t="s">
        <v>209</v>
      </c>
      <c r="AL138" s="12" t="s">
        <v>966</v>
      </c>
      <c r="AM138" s="3" t="s">
        <v>211</v>
      </c>
      <c r="AN138" s="13">
        <v>1999</v>
      </c>
      <c r="AO138" s="8">
        <v>253.7</v>
      </c>
      <c r="AP138" s="9">
        <v>1.71</v>
      </c>
      <c r="AQ138" s="8">
        <v>-17.399999999999999</v>
      </c>
      <c r="AR138" s="8">
        <v>-17.8</v>
      </c>
      <c r="AS138" s="8">
        <v>-18.100000000000001</v>
      </c>
      <c r="AT138" s="8">
        <v>44.2</v>
      </c>
      <c r="AU138" s="10">
        <v>0.51800000000000002</v>
      </c>
      <c r="AV138" s="8">
        <v>100.9</v>
      </c>
      <c r="AW138" s="14">
        <v>0</v>
      </c>
      <c r="AX138" s="8">
        <v>98.1</v>
      </c>
      <c r="AY138" s="10">
        <v>0.28399999999999997</v>
      </c>
      <c r="AZ138" s="11"/>
      <c r="BA138" s="9">
        <v>6.81</v>
      </c>
      <c r="BB138" s="11"/>
      <c r="BC138" s="8">
        <v>12.7</v>
      </c>
      <c r="BD138" s="8">
        <v>11.5</v>
      </c>
      <c r="BE138" s="9">
        <v>8.5</v>
      </c>
      <c r="BF138" s="9">
        <v>7.03</v>
      </c>
      <c r="BG138" s="9">
        <v>5.65</v>
      </c>
      <c r="BH138" s="9">
        <v>4.04</v>
      </c>
      <c r="BI138" s="11"/>
      <c r="BJ138" s="8">
        <v>-17.8</v>
      </c>
      <c r="BK138" s="11"/>
      <c r="BL138" s="10">
        <v>0.107</v>
      </c>
      <c r="BM138" s="11"/>
      <c r="BN138" s="8">
        <v>-18.100000000000001</v>
      </c>
      <c r="BO138" s="11"/>
      <c r="BP138" s="11"/>
      <c r="BQ138" s="9">
        <v>-1.57</v>
      </c>
      <c r="BR138" s="9">
        <v>-1.57</v>
      </c>
      <c r="BS138" s="10">
        <v>-0.98399999999999999</v>
      </c>
      <c r="BT138" s="9">
        <v>-1.57</v>
      </c>
      <c r="BU138" s="9">
        <v>-1.57</v>
      </c>
      <c r="BV138" s="11"/>
      <c r="BW138" s="10">
        <v>0.97099999999999997</v>
      </c>
      <c r="BX138" s="11"/>
      <c r="BY138" s="10">
        <v>0.76600000000000001</v>
      </c>
      <c r="BZ138" s="11"/>
      <c r="CA138" s="11"/>
      <c r="CB138" s="11"/>
      <c r="CC138" s="10">
        <v>0.51700000000000002</v>
      </c>
      <c r="CD138" s="11"/>
      <c r="CE138" s="11"/>
      <c r="CF138" s="11"/>
      <c r="CG138" s="11"/>
      <c r="CH138" s="11"/>
      <c r="CI138" s="11"/>
      <c r="CJ138" s="8">
        <v>35.299999999999997</v>
      </c>
      <c r="CK138" s="11"/>
      <c r="CL138" s="11"/>
      <c r="CM138" s="11"/>
      <c r="CN138" s="11"/>
      <c r="CO138" s="11"/>
      <c r="CP138" s="10">
        <v>7.1999999999999995E-2</v>
      </c>
      <c r="CQ138" s="10">
        <v>-0.74</v>
      </c>
      <c r="CR138" s="11"/>
      <c r="CS138" s="11"/>
      <c r="CT138" s="11"/>
      <c r="CU138" s="8">
        <v>83.9</v>
      </c>
      <c r="CV138" s="10">
        <v>-1E-3</v>
      </c>
      <c r="CW138" s="11"/>
      <c r="CX138" s="8">
        <v>-33.799999999999997</v>
      </c>
      <c r="CY138" s="11"/>
      <c r="CZ138" s="11"/>
      <c r="DA138" s="10">
        <v>-0.316</v>
      </c>
      <c r="DB138" s="11"/>
      <c r="DC138" s="10">
        <v>-0.60399999999999998</v>
      </c>
      <c r="DD138" s="11"/>
      <c r="DE138" s="11"/>
      <c r="DF138" s="8">
        <v>98.1</v>
      </c>
      <c r="DG138" s="9">
        <v>20.010000000000002</v>
      </c>
      <c r="DH138" s="11"/>
      <c r="DI138" s="3" t="s">
        <v>212</v>
      </c>
      <c r="DJ138" s="9">
        <v>1.1299999999999999</v>
      </c>
      <c r="DK138" s="8">
        <v>-12.2</v>
      </c>
      <c r="DL138" s="8">
        <v>-15.9</v>
      </c>
      <c r="DM138" s="9">
        <v>1.21</v>
      </c>
      <c r="DN138" s="8">
        <v>-32.700000000000003</v>
      </c>
      <c r="DO138" s="9">
        <v>5.56</v>
      </c>
      <c r="DP138" s="4" t="s">
        <v>967</v>
      </c>
      <c r="DQ138" s="8">
        <v>15.3</v>
      </c>
      <c r="DR138" s="3" t="s">
        <v>313</v>
      </c>
      <c r="DS138" s="11"/>
      <c r="DT138" s="9">
        <v>34.369999999999997</v>
      </c>
      <c r="DU138" s="8">
        <v>11.1</v>
      </c>
      <c r="DV138" s="8">
        <v>-11</v>
      </c>
      <c r="DW138" s="14">
        <v>0</v>
      </c>
      <c r="DX138" s="11"/>
      <c r="DY138" s="9">
        <v>9</v>
      </c>
      <c r="DZ138" s="11"/>
      <c r="EA138" s="11"/>
      <c r="EB138" s="8">
        <v>30.1</v>
      </c>
      <c r="EC138" s="9">
        <v>1.1599999999999999</v>
      </c>
      <c r="ED138" s="8">
        <v>52.8</v>
      </c>
      <c r="EE138" s="11"/>
      <c r="EF138" s="11"/>
      <c r="EG138" s="11"/>
      <c r="EH138" s="10">
        <v>0.104</v>
      </c>
      <c r="EI138" s="8">
        <v>18</v>
      </c>
      <c r="EJ138" s="8">
        <v>77.400000000000006</v>
      </c>
      <c r="EK138" s="8">
        <v>29.8</v>
      </c>
      <c r="EL138" s="10">
        <v>0.83199999999999996</v>
      </c>
      <c r="EM138" s="10">
        <v>0.81200000000000006</v>
      </c>
      <c r="EN138" s="11"/>
      <c r="EO138" s="10">
        <v>0.123</v>
      </c>
      <c r="EP138" s="9">
        <v>1.02</v>
      </c>
      <c r="EQ138" s="9">
        <v>6.21</v>
      </c>
      <c r="ER138" s="11">
        <v>3</v>
      </c>
      <c r="ES138" s="9">
        <v>1.71</v>
      </c>
      <c r="ET138" s="12" t="s">
        <v>968</v>
      </c>
      <c r="EU138" s="11"/>
      <c r="EV138" s="11"/>
      <c r="EW138" s="11"/>
      <c r="EX138" s="11"/>
      <c r="EY138" s="11"/>
      <c r="EZ138" s="11"/>
      <c r="FA138" s="11"/>
      <c r="FB138" s="11"/>
      <c r="FC138" s="11"/>
      <c r="FD138" s="9">
        <v>-7.11</v>
      </c>
      <c r="FE138" s="11"/>
      <c r="FF138" s="11"/>
      <c r="FG138" s="11"/>
      <c r="FH138" s="11"/>
      <c r="FI138" s="11"/>
      <c r="FJ138" s="11"/>
      <c r="FK138" s="11"/>
      <c r="FL138" s="11"/>
      <c r="FM138" s="11"/>
      <c r="FN138" s="8">
        <v>-10.8</v>
      </c>
      <c r="FO138" s="3"/>
      <c r="FP138" s="3"/>
      <c r="FQ138" s="9">
        <v>1.71</v>
      </c>
      <c r="FR138" s="12" t="s">
        <v>969</v>
      </c>
    </row>
    <row r="139" spans="1:174" x14ac:dyDescent="0.15">
      <c r="A139" s="4" t="s">
        <v>970</v>
      </c>
      <c r="B139" s="4" t="s">
        <v>971</v>
      </c>
      <c r="C139" s="3" t="s">
        <v>206</v>
      </c>
      <c r="D139" s="3" t="s">
        <v>207</v>
      </c>
      <c r="E139" s="3" t="s">
        <v>208</v>
      </c>
      <c r="F139" s="8">
        <v>326.3</v>
      </c>
      <c r="G139" s="9">
        <v>43.72</v>
      </c>
      <c r="H139" s="10">
        <v>4.3999999999999997E-2</v>
      </c>
      <c r="I139" s="10">
        <v>1.4E-2</v>
      </c>
      <c r="J139" s="10">
        <v>6.0999999999999999E-2</v>
      </c>
      <c r="K139" s="10">
        <v>0.80500000000000005</v>
      </c>
      <c r="L139" s="10">
        <v>0.67500000000000004</v>
      </c>
      <c r="M139" s="9">
        <v>1.18</v>
      </c>
      <c r="N139" s="8">
        <v>180.3</v>
      </c>
      <c r="O139" s="9">
        <v>2.13</v>
      </c>
      <c r="P139" s="11"/>
      <c r="Q139" s="11"/>
      <c r="R139" s="11"/>
      <c r="S139" s="10">
        <v>-0.63700000000000001</v>
      </c>
      <c r="T139" s="11"/>
      <c r="U139" s="11"/>
      <c r="V139" s="11"/>
      <c r="W139" s="9">
        <v>7.34</v>
      </c>
      <c r="X139" s="11"/>
      <c r="Y139" s="11"/>
      <c r="Z139" s="11"/>
      <c r="AA139" s="8">
        <v>275.89999999999998</v>
      </c>
      <c r="AB139" s="11"/>
      <c r="AC139" s="11"/>
      <c r="AD139" s="11"/>
      <c r="AE139" s="11"/>
      <c r="AF139" s="11"/>
      <c r="AG139" s="11"/>
      <c r="AH139" s="9">
        <v>9.85</v>
      </c>
      <c r="AI139" s="9">
        <v>5.24</v>
      </c>
      <c r="AJ139" s="9">
        <v>1.84</v>
      </c>
      <c r="AK139" s="3" t="s">
        <v>209</v>
      </c>
      <c r="AL139" s="12" t="s">
        <v>972</v>
      </c>
      <c r="AM139" s="3" t="s">
        <v>211</v>
      </c>
      <c r="AN139" s="13">
        <v>1991</v>
      </c>
      <c r="AO139" s="8">
        <v>269.39999999999998</v>
      </c>
      <c r="AP139" s="8">
        <v>60.1</v>
      </c>
      <c r="AQ139" s="8">
        <v>-60.6</v>
      </c>
      <c r="AR139" s="8">
        <v>-61.7</v>
      </c>
      <c r="AS139" s="8">
        <v>-93.4</v>
      </c>
      <c r="AT139" s="8">
        <v>70.900000000000006</v>
      </c>
      <c r="AU139" s="9">
        <v>4.6500000000000004</v>
      </c>
      <c r="AV139" s="8">
        <v>92.3</v>
      </c>
      <c r="AW139" s="8">
        <v>17.399999999999999</v>
      </c>
      <c r="AX139" s="8">
        <v>38.5</v>
      </c>
      <c r="AY139" s="10">
        <v>0.33300000000000002</v>
      </c>
      <c r="AZ139" s="11"/>
      <c r="BA139" s="8">
        <v>56.2</v>
      </c>
      <c r="BB139" s="11"/>
      <c r="BC139" s="8">
        <v>64.599999999999994</v>
      </c>
      <c r="BD139" s="8">
        <v>52.7</v>
      </c>
      <c r="BE139" s="8">
        <v>43.4</v>
      </c>
      <c r="BF139" s="8">
        <v>37.4</v>
      </c>
      <c r="BG139" s="8">
        <v>33.6</v>
      </c>
      <c r="BH139" s="8">
        <v>32.700000000000003</v>
      </c>
      <c r="BI139" s="11"/>
      <c r="BJ139" s="8">
        <v>-61.7</v>
      </c>
      <c r="BK139" s="9">
        <v>-2.68</v>
      </c>
      <c r="BL139" s="11"/>
      <c r="BM139" s="11"/>
      <c r="BN139" s="8">
        <v>-94.2</v>
      </c>
      <c r="BO139" s="11"/>
      <c r="BP139" s="9">
        <v>2.63</v>
      </c>
      <c r="BQ139" s="10">
        <v>-0.64600000000000002</v>
      </c>
      <c r="BR139" s="10">
        <v>-0.64600000000000002</v>
      </c>
      <c r="BS139" s="10">
        <v>-0.28699999999999998</v>
      </c>
      <c r="BT139" s="10">
        <v>-0.64600000000000002</v>
      </c>
      <c r="BU139" s="10">
        <v>-0.64600000000000002</v>
      </c>
      <c r="BV139" s="11"/>
      <c r="BW139" s="9">
        <v>2.0099999999999998</v>
      </c>
      <c r="BX139" s="9">
        <v>4.18</v>
      </c>
      <c r="BY139" s="11"/>
      <c r="BZ139" s="8">
        <v>16.3</v>
      </c>
      <c r="CA139" s="8">
        <v>11.7</v>
      </c>
      <c r="CB139" s="11"/>
      <c r="CC139" s="9">
        <v>6.36</v>
      </c>
      <c r="CD139" s="11"/>
      <c r="CE139" s="10">
        <v>0.41</v>
      </c>
      <c r="CF139" s="9">
        <v>8.36</v>
      </c>
      <c r="CG139" s="9">
        <v>-3.28</v>
      </c>
      <c r="CH139" s="11"/>
      <c r="CI139" s="11"/>
      <c r="CJ139" s="8">
        <v>73.2</v>
      </c>
      <c r="CK139" s="9">
        <v>6.02</v>
      </c>
      <c r="CL139" s="9">
        <v>2.4700000000000002</v>
      </c>
      <c r="CM139" s="9">
        <v>2.41</v>
      </c>
      <c r="CN139" s="9">
        <v>2.35</v>
      </c>
      <c r="CO139" s="9">
        <v>2.29</v>
      </c>
      <c r="CP139" s="9">
        <v>2.6</v>
      </c>
      <c r="CQ139" s="9">
        <v>-9.7200000000000006</v>
      </c>
      <c r="CR139" s="11"/>
      <c r="CS139" s="11"/>
      <c r="CT139" s="11"/>
      <c r="CU139" s="11"/>
      <c r="CV139" s="9">
        <v>-1.53</v>
      </c>
      <c r="CW139" s="9">
        <v>4.96</v>
      </c>
      <c r="CX139" s="10">
        <v>-0.20799999999999999</v>
      </c>
      <c r="CY139" s="11"/>
      <c r="CZ139" s="11"/>
      <c r="DA139" s="9">
        <v>1.45</v>
      </c>
      <c r="DB139" s="10">
        <v>0.30499999999999999</v>
      </c>
      <c r="DC139" s="9">
        <v>-1.98</v>
      </c>
      <c r="DD139" s="8">
        <v>18.7</v>
      </c>
      <c r="DE139" s="8">
        <v>132</v>
      </c>
      <c r="DF139" s="8">
        <v>41.8</v>
      </c>
      <c r="DG139" s="9">
        <v>1.81</v>
      </c>
      <c r="DH139" s="9">
        <v>2</v>
      </c>
      <c r="DI139" s="3" t="s">
        <v>212</v>
      </c>
      <c r="DJ139" s="8">
        <v>60.1</v>
      </c>
      <c r="DK139" s="8">
        <v>-60.6</v>
      </c>
      <c r="DL139" s="8">
        <v>-93.4</v>
      </c>
      <c r="DM139" s="8">
        <v>60.4</v>
      </c>
      <c r="DN139" s="11"/>
      <c r="DO139" s="9">
        <v>15.38</v>
      </c>
      <c r="DP139" s="4" t="s">
        <v>973</v>
      </c>
      <c r="DQ139" s="8">
        <v>-23.4</v>
      </c>
      <c r="DR139" s="3" t="s">
        <v>313</v>
      </c>
      <c r="DS139" s="11"/>
      <c r="DT139" s="9">
        <v>3.6</v>
      </c>
      <c r="DU139" s="9">
        <v>1.77</v>
      </c>
      <c r="DV139" s="8">
        <v>59.2</v>
      </c>
      <c r="DW139" s="8">
        <v>13.3</v>
      </c>
      <c r="DX139" s="9">
        <v>-2.42</v>
      </c>
      <c r="DY139" s="8">
        <v>71.599999999999994</v>
      </c>
      <c r="DZ139" s="11"/>
      <c r="EA139" s="11"/>
      <c r="EB139" s="8">
        <v>45.2</v>
      </c>
      <c r="EC139" s="9">
        <v>5.15</v>
      </c>
      <c r="ED139" s="8">
        <v>84.9</v>
      </c>
      <c r="EE139" s="11"/>
      <c r="EF139" s="11"/>
      <c r="EG139" s="8">
        <v>106.5</v>
      </c>
      <c r="EH139" s="8">
        <v>11.9</v>
      </c>
      <c r="EI139" s="8">
        <v>132</v>
      </c>
      <c r="EJ139" s="8">
        <v>80.5</v>
      </c>
      <c r="EK139" s="8">
        <v>80.5</v>
      </c>
      <c r="EL139" s="9">
        <v>5.05</v>
      </c>
      <c r="EM139" s="9">
        <v>9.23</v>
      </c>
      <c r="EN139" s="9">
        <v>2.63</v>
      </c>
      <c r="EO139" s="9">
        <v>2</v>
      </c>
      <c r="EP139" s="9">
        <v>4.92</v>
      </c>
      <c r="EQ139" s="9">
        <v>3.14</v>
      </c>
      <c r="ER139" s="11">
        <v>1</v>
      </c>
      <c r="ES139" s="11"/>
      <c r="ET139" s="12"/>
      <c r="EU139" s="8">
        <v>-153.5</v>
      </c>
      <c r="EV139" s="8">
        <v>-116.2</v>
      </c>
      <c r="EW139" s="8">
        <v>-98</v>
      </c>
      <c r="EX139" s="8">
        <v>-108.4</v>
      </c>
      <c r="EY139" s="8">
        <v>-86.7</v>
      </c>
      <c r="EZ139" s="8">
        <v>-87.8</v>
      </c>
      <c r="FA139" s="8">
        <v>-78.3</v>
      </c>
      <c r="FB139" s="8">
        <v>-73.2</v>
      </c>
      <c r="FC139" s="8">
        <v>-71.400000000000006</v>
      </c>
      <c r="FD139" s="8">
        <v>-41.4</v>
      </c>
      <c r="FE139" s="8">
        <v>-252.3</v>
      </c>
      <c r="FF139" s="8">
        <v>-102.5</v>
      </c>
      <c r="FG139" s="8">
        <v>-135.80000000000001</v>
      </c>
      <c r="FH139" s="8">
        <v>-138.1</v>
      </c>
      <c r="FI139" s="8">
        <v>-180</v>
      </c>
      <c r="FJ139" s="8">
        <v>-95.4</v>
      </c>
      <c r="FK139" s="8">
        <v>-82.6</v>
      </c>
      <c r="FL139" s="8">
        <v>-62.4</v>
      </c>
      <c r="FM139" s="8">
        <v>-101.4</v>
      </c>
      <c r="FN139" s="8">
        <v>-42.7</v>
      </c>
      <c r="FO139" s="3"/>
      <c r="FP139" s="3"/>
      <c r="FQ139" s="8">
        <v>60.1</v>
      </c>
      <c r="FR139" s="12" t="s">
        <v>974</v>
      </c>
    </row>
    <row r="140" spans="1:174" x14ac:dyDescent="0.15">
      <c r="A140" s="4" t="s">
        <v>975</v>
      </c>
      <c r="B140" s="4" t="s">
        <v>976</v>
      </c>
      <c r="C140" s="3" t="s">
        <v>206</v>
      </c>
      <c r="D140" s="3" t="s">
        <v>207</v>
      </c>
      <c r="E140" s="3" t="s">
        <v>208</v>
      </c>
      <c r="F140" s="8">
        <v>321.60000000000002</v>
      </c>
      <c r="G140" s="9">
        <v>44.07</v>
      </c>
      <c r="H140" s="11"/>
      <c r="I140" s="11"/>
      <c r="J140" s="11"/>
      <c r="K140" s="11"/>
      <c r="L140" s="11"/>
      <c r="M140" s="11"/>
      <c r="N140" s="8">
        <v>20.100000000000001</v>
      </c>
      <c r="O140" s="10">
        <v>0.104</v>
      </c>
      <c r="P140" s="11"/>
      <c r="Q140" s="11"/>
      <c r="R140" s="11"/>
      <c r="S140" s="9">
        <v>-2.25</v>
      </c>
      <c r="T140" s="11"/>
      <c r="U140" s="11"/>
      <c r="V140" s="11"/>
      <c r="W140" s="11"/>
      <c r="X140" s="11"/>
      <c r="Y140" s="11"/>
      <c r="Z140" s="11"/>
      <c r="AA140" s="11"/>
      <c r="AB140" s="11"/>
      <c r="AC140" s="11"/>
      <c r="AD140" s="11"/>
      <c r="AE140" s="11"/>
      <c r="AF140" s="11"/>
      <c r="AG140" s="11"/>
      <c r="AH140" s="11"/>
      <c r="AI140" s="9">
        <v>2.89</v>
      </c>
      <c r="AJ140" s="10">
        <v>0.76900000000000002</v>
      </c>
      <c r="AK140" s="3" t="s">
        <v>209</v>
      </c>
      <c r="AL140" s="12" t="s">
        <v>977</v>
      </c>
      <c r="AM140" s="3" t="s">
        <v>211</v>
      </c>
      <c r="AN140" s="13">
        <v>2006</v>
      </c>
      <c r="AO140" s="8">
        <v>268.7</v>
      </c>
      <c r="AP140" s="10">
        <v>0.11899999999999999</v>
      </c>
      <c r="AQ140" s="8">
        <v>-30</v>
      </c>
      <c r="AR140" s="8">
        <v>-30.7</v>
      </c>
      <c r="AS140" s="8">
        <v>-31.4</v>
      </c>
      <c r="AT140" s="8">
        <v>73.8</v>
      </c>
      <c r="AU140" s="9">
        <v>2.76</v>
      </c>
      <c r="AV140" s="8">
        <v>79.099999999999994</v>
      </c>
      <c r="AW140" s="8">
        <v>21</v>
      </c>
      <c r="AX140" s="8">
        <v>53</v>
      </c>
      <c r="AY140" s="9">
        <v>2.08</v>
      </c>
      <c r="AZ140" s="11"/>
      <c r="BA140" s="8">
        <v>11</v>
      </c>
      <c r="BB140" s="11"/>
      <c r="BC140" s="8">
        <v>19.8</v>
      </c>
      <c r="BD140" s="8">
        <v>18.899999999999999</v>
      </c>
      <c r="BE140" s="8">
        <v>17.399999999999999</v>
      </c>
      <c r="BF140" s="8">
        <v>16.399999999999999</v>
      </c>
      <c r="BG140" s="8">
        <v>14.9</v>
      </c>
      <c r="BH140" s="8">
        <v>11.7</v>
      </c>
      <c r="BI140" s="11"/>
      <c r="BJ140" s="8">
        <v>-30.7</v>
      </c>
      <c r="BK140" s="10">
        <v>-0.74099999999999999</v>
      </c>
      <c r="BL140" s="10">
        <v>0.02</v>
      </c>
      <c r="BM140" s="11"/>
      <c r="BN140" s="8">
        <v>-31.4</v>
      </c>
      <c r="BO140" s="11"/>
      <c r="BP140" s="9">
        <v>4.57</v>
      </c>
      <c r="BQ140" s="9">
        <v>-4.1500000000000004</v>
      </c>
      <c r="BR140" s="9">
        <v>-4.1500000000000004</v>
      </c>
      <c r="BS140" s="9">
        <v>-2.2599999999999998</v>
      </c>
      <c r="BT140" s="9">
        <v>-4.1500000000000004</v>
      </c>
      <c r="BU140" s="9">
        <v>-4.1500000000000004</v>
      </c>
      <c r="BV140" s="11"/>
      <c r="BW140" s="10">
        <v>0.20100000000000001</v>
      </c>
      <c r="BX140" s="10">
        <v>0.115</v>
      </c>
      <c r="BY140" s="10">
        <v>0.08</v>
      </c>
      <c r="BZ140" s="9">
        <v>6.1</v>
      </c>
      <c r="CA140" s="9">
        <v>3.34</v>
      </c>
      <c r="CB140" s="11"/>
      <c r="CC140" s="10">
        <v>0.73499999999999999</v>
      </c>
      <c r="CD140" s="11"/>
      <c r="CE140" s="10">
        <v>8.6999999999999994E-2</v>
      </c>
      <c r="CF140" s="8">
        <v>20.7</v>
      </c>
      <c r="CG140" s="11"/>
      <c r="CH140" s="11"/>
      <c r="CI140" s="11"/>
      <c r="CJ140" s="8">
        <v>-55.3</v>
      </c>
      <c r="CK140" s="10">
        <v>0.53200000000000003</v>
      </c>
      <c r="CL140" s="10">
        <v>0.41399999999999998</v>
      </c>
      <c r="CM140" s="10">
        <v>0.40400000000000003</v>
      </c>
      <c r="CN140" s="10">
        <v>0.39300000000000002</v>
      </c>
      <c r="CO140" s="10">
        <v>0.68600000000000005</v>
      </c>
      <c r="CP140" s="9">
        <v>1.71</v>
      </c>
      <c r="CQ140" s="9">
        <v>-1.31</v>
      </c>
      <c r="CR140" s="11"/>
      <c r="CS140" s="11"/>
      <c r="CT140" s="11"/>
      <c r="CU140" s="8">
        <v>58.2</v>
      </c>
      <c r="CV140" s="9">
        <v>-4.04</v>
      </c>
      <c r="CW140" s="8">
        <v>19.7</v>
      </c>
      <c r="CX140" s="11"/>
      <c r="CY140" s="11"/>
      <c r="CZ140" s="11"/>
      <c r="DA140" s="10">
        <v>-0.20799999999999999</v>
      </c>
      <c r="DB140" s="10">
        <v>-0.115</v>
      </c>
      <c r="DC140" s="10">
        <v>-0.20100000000000001</v>
      </c>
      <c r="DD140" s="9">
        <v>6.75</v>
      </c>
      <c r="DE140" s="8">
        <v>110</v>
      </c>
      <c r="DF140" s="8">
        <v>53</v>
      </c>
      <c r="DG140" s="9">
        <v>15.98</v>
      </c>
      <c r="DH140" s="10">
        <v>0.95</v>
      </c>
      <c r="DI140" s="3" t="s">
        <v>212</v>
      </c>
      <c r="DJ140" s="10">
        <v>0.11899999999999999</v>
      </c>
      <c r="DK140" s="8">
        <v>-30</v>
      </c>
      <c r="DL140" s="8">
        <v>-31.4</v>
      </c>
      <c r="DM140" s="9">
        <v>3.57</v>
      </c>
      <c r="DN140" s="8">
        <v>-42.3</v>
      </c>
      <c r="DO140" s="9">
        <v>15.79</v>
      </c>
      <c r="DP140" s="4" t="s">
        <v>978</v>
      </c>
      <c r="DQ140" s="8">
        <v>1440.6</v>
      </c>
      <c r="DR140" s="3" t="s">
        <v>313</v>
      </c>
      <c r="DS140" s="11"/>
      <c r="DT140" s="9">
        <v>24.5</v>
      </c>
      <c r="DU140" s="8">
        <v>13.4</v>
      </c>
      <c r="DV140" s="8">
        <v>-19.7</v>
      </c>
      <c r="DW140" s="9">
        <v>5.0599999999999996</v>
      </c>
      <c r="DX140" s="11"/>
      <c r="DY140" s="8">
        <v>30.2</v>
      </c>
      <c r="DZ140" s="11"/>
      <c r="EA140" s="8">
        <v>114</v>
      </c>
      <c r="EB140" s="8">
        <v>-89.5</v>
      </c>
      <c r="EC140" s="9">
        <v>1.06</v>
      </c>
      <c r="ED140" s="8">
        <v>49.3</v>
      </c>
      <c r="EE140" s="11"/>
      <c r="EF140" s="9">
        <v>6.68</v>
      </c>
      <c r="EG140" s="8">
        <v>94</v>
      </c>
      <c r="EH140" s="9">
        <v>1.27</v>
      </c>
      <c r="EI140" s="8">
        <v>110</v>
      </c>
      <c r="EJ140" s="8">
        <v>75.3</v>
      </c>
      <c r="EK140" s="8">
        <v>30.4</v>
      </c>
      <c r="EL140" s="10">
        <v>0.94299999999999995</v>
      </c>
      <c r="EM140" s="9">
        <v>1.32</v>
      </c>
      <c r="EN140" s="10">
        <v>2.5000000000000001E-2</v>
      </c>
      <c r="EO140" s="10">
        <v>0.95</v>
      </c>
      <c r="EP140" s="9">
        <v>2.91</v>
      </c>
      <c r="EQ140" s="9">
        <v>5.3</v>
      </c>
      <c r="ER140" s="11"/>
      <c r="ES140" s="10">
        <v>0.11899999999999999</v>
      </c>
      <c r="ET140" s="12" t="s">
        <v>377</v>
      </c>
      <c r="EU140" s="11"/>
      <c r="EV140" s="11"/>
      <c r="EW140" s="11"/>
      <c r="EX140" s="11"/>
      <c r="EY140" s="11"/>
      <c r="EZ140" s="11"/>
      <c r="FA140" s="11"/>
      <c r="FB140" s="11"/>
      <c r="FC140" s="8">
        <v>-14.7</v>
      </c>
      <c r="FD140" s="8">
        <v>-19.7</v>
      </c>
      <c r="FE140" s="11"/>
      <c r="FF140" s="11"/>
      <c r="FG140" s="11"/>
      <c r="FH140" s="11"/>
      <c r="FI140" s="11"/>
      <c r="FJ140" s="11"/>
      <c r="FK140" s="11"/>
      <c r="FL140" s="11"/>
      <c r="FM140" s="8">
        <v>-14.5</v>
      </c>
      <c r="FN140" s="8">
        <v>-20.6</v>
      </c>
      <c r="FO140" s="3"/>
      <c r="FP140" s="3"/>
      <c r="FQ140" s="10">
        <v>0.11899999999999999</v>
      </c>
      <c r="FR140" s="12" t="s">
        <v>979</v>
      </c>
    </row>
    <row r="141" spans="1:174" x14ac:dyDescent="0.15">
      <c r="A141" s="4" t="s">
        <v>980</v>
      </c>
      <c r="B141" s="4" t="s">
        <v>981</v>
      </c>
      <c r="C141" s="3" t="s">
        <v>206</v>
      </c>
      <c r="D141" s="3" t="s">
        <v>207</v>
      </c>
      <c r="E141" s="3" t="s">
        <v>208</v>
      </c>
      <c r="F141" s="8">
        <v>314.8</v>
      </c>
      <c r="G141" s="9">
        <v>44.06</v>
      </c>
      <c r="H141" s="10">
        <v>7.0000000000000001E-3</v>
      </c>
      <c r="I141" s="10">
        <v>7.0000000000000001E-3</v>
      </c>
      <c r="J141" s="10">
        <v>2E-3</v>
      </c>
      <c r="K141" s="10">
        <v>0.46700000000000003</v>
      </c>
      <c r="L141" s="10">
        <v>0.48199999999999998</v>
      </c>
      <c r="M141" s="10">
        <v>0.35299999999999998</v>
      </c>
      <c r="N141" s="8">
        <v>43.5</v>
      </c>
      <c r="O141" s="10">
        <v>0.191</v>
      </c>
      <c r="P141" s="11"/>
      <c r="Q141" s="11"/>
      <c r="R141" s="11"/>
      <c r="S141" s="9">
        <v>-1.01</v>
      </c>
      <c r="T141" s="11"/>
      <c r="U141" s="11"/>
      <c r="V141" s="11"/>
      <c r="W141" s="11"/>
      <c r="X141" s="11"/>
      <c r="Y141" s="11"/>
      <c r="Z141" s="11"/>
      <c r="AA141" s="11"/>
      <c r="AB141" s="11"/>
      <c r="AC141" s="11"/>
      <c r="AD141" s="11"/>
      <c r="AE141" s="11"/>
      <c r="AF141" s="11"/>
      <c r="AG141" s="11"/>
      <c r="AH141" s="9">
        <v>14.32</v>
      </c>
      <c r="AI141" s="9">
        <v>5.25</v>
      </c>
      <c r="AJ141" s="9">
        <v>4.9400000000000004</v>
      </c>
      <c r="AK141" s="3" t="s">
        <v>209</v>
      </c>
      <c r="AL141" s="12" t="s">
        <v>982</v>
      </c>
      <c r="AM141" s="3" t="s">
        <v>211</v>
      </c>
      <c r="AN141" s="13">
        <v>1997</v>
      </c>
      <c r="AO141" s="8">
        <v>241.4</v>
      </c>
      <c r="AP141" s="14">
        <v>0</v>
      </c>
      <c r="AQ141" s="8">
        <v>-46.9</v>
      </c>
      <c r="AR141" s="8">
        <v>-47.4</v>
      </c>
      <c r="AS141" s="8">
        <v>-46.9</v>
      </c>
      <c r="AT141" s="8">
        <v>16.100000000000001</v>
      </c>
      <c r="AU141" s="9">
        <v>1.21</v>
      </c>
      <c r="AV141" s="8">
        <v>117</v>
      </c>
      <c r="AW141" s="14">
        <v>0</v>
      </c>
      <c r="AX141" s="8">
        <v>108.6</v>
      </c>
      <c r="AY141" s="10">
        <v>0.35199999999999998</v>
      </c>
      <c r="AZ141" s="11"/>
      <c r="BA141" s="8">
        <v>13.6</v>
      </c>
      <c r="BB141" s="11"/>
      <c r="BC141" s="8">
        <v>33.799999999999997</v>
      </c>
      <c r="BD141" s="8">
        <v>32.1</v>
      </c>
      <c r="BE141" s="8">
        <v>32.799999999999997</v>
      </c>
      <c r="BF141" s="8">
        <v>32.4</v>
      </c>
      <c r="BG141" s="8">
        <v>33.5</v>
      </c>
      <c r="BH141" s="8">
        <v>35.299999999999997</v>
      </c>
      <c r="BI141" s="11"/>
      <c r="BJ141" s="8">
        <v>-47.4</v>
      </c>
      <c r="BK141" s="10">
        <v>-2.4E-2</v>
      </c>
      <c r="BL141" s="10">
        <v>0.49399999999999999</v>
      </c>
      <c r="BM141" s="11"/>
      <c r="BN141" s="8">
        <v>-46.9</v>
      </c>
      <c r="BO141" s="11"/>
      <c r="BP141" s="11"/>
      <c r="BQ141" s="9">
        <v>-1.08</v>
      </c>
      <c r="BR141" s="9">
        <v>-1.08</v>
      </c>
      <c r="BS141" s="10">
        <v>-0.67800000000000005</v>
      </c>
      <c r="BT141" s="9">
        <v>-1.08</v>
      </c>
      <c r="BU141" s="9">
        <v>-1.08</v>
      </c>
      <c r="BV141" s="11"/>
      <c r="BW141" s="11"/>
      <c r="BX141" s="11"/>
      <c r="BY141" s="11"/>
      <c r="BZ141" s="9">
        <v>8.5299999999999994</v>
      </c>
      <c r="CA141" s="9">
        <v>7.32</v>
      </c>
      <c r="CB141" s="11"/>
      <c r="CC141" s="10">
        <v>0.748</v>
      </c>
      <c r="CD141" s="11"/>
      <c r="CE141" s="11"/>
      <c r="CF141" s="11"/>
      <c r="CG141" s="11"/>
      <c r="CH141" s="11"/>
      <c r="CI141" s="11"/>
      <c r="CJ141" s="11"/>
      <c r="CK141" s="11"/>
      <c r="CL141" s="10">
        <v>0.315</v>
      </c>
      <c r="CM141" s="10">
        <v>0.93700000000000006</v>
      </c>
      <c r="CN141" s="10">
        <v>0.91500000000000004</v>
      </c>
      <c r="CO141" s="10">
        <v>0.89400000000000002</v>
      </c>
      <c r="CP141" s="10">
        <v>0.872</v>
      </c>
      <c r="CQ141" s="9">
        <v>-1.65</v>
      </c>
      <c r="CR141" s="11"/>
      <c r="CS141" s="11"/>
      <c r="CT141" s="11"/>
      <c r="CU141" s="9">
        <v>2.12</v>
      </c>
      <c r="CV141" s="10">
        <v>-0.33</v>
      </c>
      <c r="CW141" s="11"/>
      <c r="CX141" s="8">
        <v>38.700000000000003</v>
      </c>
      <c r="CY141" s="11"/>
      <c r="CZ141" s="11"/>
      <c r="DA141" s="10">
        <v>-0.161</v>
      </c>
      <c r="DB141" s="11"/>
      <c r="DC141" s="10">
        <v>0.39300000000000002</v>
      </c>
      <c r="DD141" s="11"/>
      <c r="DE141" s="8">
        <v>58</v>
      </c>
      <c r="DF141" s="8">
        <v>108.6</v>
      </c>
      <c r="DG141" s="9">
        <v>7.23</v>
      </c>
      <c r="DH141" s="10">
        <v>0.99399999999999999</v>
      </c>
      <c r="DI141" s="3" t="s">
        <v>212</v>
      </c>
      <c r="DJ141" s="11"/>
      <c r="DK141" s="8">
        <v>-46.9</v>
      </c>
      <c r="DL141" s="8">
        <v>-46.9</v>
      </c>
      <c r="DM141" s="14">
        <v>0</v>
      </c>
      <c r="DN141" s="8">
        <v>-49.1</v>
      </c>
      <c r="DO141" s="9">
        <v>6.25</v>
      </c>
      <c r="DP141" s="4" t="s">
        <v>983</v>
      </c>
      <c r="DQ141" s="11"/>
      <c r="DR141" s="3" t="s">
        <v>673</v>
      </c>
      <c r="DS141" s="11"/>
      <c r="DT141" s="9">
        <v>9.1999999999999993</v>
      </c>
      <c r="DU141" s="9">
        <v>4.0599999999999996</v>
      </c>
      <c r="DV141" s="8">
        <v>-33.799999999999997</v>
      </c>
      <c r="DW141" s="10">
        <v>0.33</v>
      </c>
      <c r="DX141" s="11"/>
      <c r="DY141" s="8">
        <v>10.3</v>
      </c>
      <c r="DZ141" s="11"/>
      <c r="EA141" s="11"/>
      <c r="EB141" s="8">
        <v>145.30000000000001</v>
      </c>
      <c r="EC141" s="10">
        <v>0.68</v>
      </c>
      <c r="ED141" s="8">
        <v>42.7</v>
      </c>
      <c r="EE141" s="11"/>
      <c r="EF141" s="11"/>
      <c r="EG141" s="11"/>
      <c r="EH141" s="9">
        <v>4.51</v>
      </c>
      <c r="EI141" s="8">
        <v>58</v>
      </c>
      <c r="EJ141" s="8">
        <v>74.3</v>
      </c>
      <c r="EK141" s="8">
        <v>134.30000000000001</v>
      </c>
      <c r="EL141" s="10">
        <v>0.90900000000000003</v>
      </c>
      <c r="EM141" s="9">
        <v>5.65</v>
      </c>
      <c r="EN141" s="11"/>
      <c r="EO141" s="10">
        <v>0.99399999999999999</v>
      </c>
      <c r="EP141" s="9">
        <v>6.83</v>
      </c>
      <c r="EQ141" s="9">
        <v>8.2899999999999991</v>
      </c>
      <c r="ER141" s="11">
        <v>3</v>
      </c>
      <c r="ES141" s="11"/>
      <c r="ET141" s="12"/>
      <c r="EU141" s="8">
        <v>-11.2</v>
      </c>
      <c r="EV141" s="8">
        <v>-17.899999999999999</v>
      </c>
      <c r="EW141" s="8">
        <v>-19.100000000000001</v>
      </c>
      <c r="EX141" s="11"/>
      <c r="EY141" s="8">
        <v>-20.100000000000001</v>
      </c>
      <c r="EZ141" s="8">
        <v>15.7</v>
      </c>
      <c r="FA141" s="9">
        <v>-5.96</v>
      </c>
      <c r="FB141" s="9">
        <v>-4.3</v>
      </c>
      <c r="FC141" s="8">
        <v>-39.6</v>
      </c>
      <c r="FD141" s="8">
        <v>-39.1</v>
      </c>
      <c r="FE141" s="8">
        <v>-11</v>
      </c>
      <c r="FF141" s="8">
        <v>-17.3</v>
      </c>
      <c r="FG141" s="8">
        <v>-17.3</v>
      </c>
      <c r="FH141" s="11"/>
      <c r="FI141" s="8">
        <v>-18.5</v>
      </c>
      <c r="FJ141" s="8">
        <v>15.6</v>
      </c>
      <c r="FK141" s="9">
        <v>-3.1</v>
      </c>
      <c r="FL141" s="9">
        <v>-4.62</v>
      </c>
      <c r="FM141" s="8">
        <v>-39.9</v>
      </c>
      <c r="FN141" s="8">
        <v>-38.700000000000003</v>
      </c>
      <c r="FO141" s="3"/>
      <c r="FP141" s="3"/>
      <c r="FQ141" s="11"/>
      <c r="FR141" s="12"/>
    </row>
    <row r="142" spans="1:174" x14ac:dyDescent="0.15">
      <c r="A142" s="4" t="s">
        <v>984</v>
      </c>
      <c r="B142" s="4" t="s">
        <v>985</v>
      </c>
      <c r="C142" s="3" t="s">
        <v>206</v>
      </c>
      <c r="D142" s="3" t="s">
        <v>207</v>
      </c>
      <c r="E142" s="3" t="s">
        <v>208</v>
      </c>
      <c r="F142" s="8">
        <v>313.2</v>
      </c>
      <c r="G142" s="9">
        <v>43.06</v>
      </c>
      <c r="H142" s="11"/>
      <c r="I142" s="11"/>
      <c r="J142" s="11"/>
      <c r="K142" s="11"/>
      <c r="L142" s="11"/>
      <c r="M142" s="11"/>
      <c r="N142" s="8">
        <v>17.899999999999999</v>
      </c>
      <c r="O142" s="10">
        <v>0.19700000000000001</v>
      </c>
      <c r="P142" s="11"/>
      <c r="Q142" s="8">
        <v>75</v>
      </c>
      <c r="R142" s="11"/>
      <c r="S142" s="9">
        <v>-2.31</v>
      </c>
      <c r="T142" s="11"/>
      <c r="U142" s="11"/>
      <c r="V142" s="11"/>
      <c r="W142" s="11"/>
      <c r="X142" s="11"/>
      <c r="Y142" s="11"/>
      <c r="Z142" s="11"/>
      <c r="AA142" s="11"/>
      <c r="AB142" s="11"/>
      <c r="AC142" s="11"/>
      <c r="AD142" s="11"/>
      <c r="AE142" s="11"/>
      <c r="AF142" s="11"/>
      <c r="AG142" s="11"/>
      <c r="AH142" s="11"/>
      <c r="AI142" s="9">
        <v>1.64</v>
      </c>
      <c r="AJ142" s="10">
        <v>0.65800000000000003</v>
      </c>
      <c r="AK142" s="3" t="s">
        <v>209</v>
      </c>
      <c r="AL142" s="12" t="s">
        <v>986</v>
      </c>
      <c r="AM142" s="3" t="s">
        <v>211</v>
      </c>
      <c r="AN142" s="13">
        <v>2010</v>
      </c>
      <c r="AO142" s="8">
        <v>348.5</v>
      </c>
      <c r="AP142" s="11"/>
      <c r="AQ142" s="8">
        <v>-21.4</v>
      </c>
      <c r="AR142" s="8">
        <v>-21.7</v>
      </c>
      <c r="AS142" s="8">
        <v>-21.7</v>
      </c>
      <c r="AT142" s="11"/>
      <c r="AU142" s="11"/>
      <c r="AV142" s="11"/>
      <c r="AW142" s="14">
        <v>0</v>
      </c>
      <c r="AX142" s="8">
        <v>35.200000000000003</v>
      </c>
      <c r="AY142" s="11"/>
      <c r="AZ142" s="11"/>
      <c r="BA142" s="9">
        <v>5.35</v>
      </c>
      <c r="BB142" s="11"/>
      <c r="BC142" s="8">
        <v>16.399999999999999</v>
      </c>
      <c r="BD142" s="8">
        <v>14.5</v>
      </c>
      <c r="BE142" s="8">
        <v>13.3</v>
      </c>
      <c r="BF142" s="8">
        <v>11.6</v>
      </c>
      <c r="BG142" s="9">
        <v>9.9</v>
      </c>
      <c r="BH142" s="9">
        <v>6.56</v>
      </c>
      <c r="BI142" s="11"/>
      <c r="BJ142" s="8">
        <v>-21.7</v>
      </c>
      <c r="BK142" s="11"/>
      <c r="BL142" s="11"/>
      <c r="BM142" s="11"/>
      <c r="BN142" s="8">
        <v>-21.7</v>
      </c>
      <c r="BO142" s="11"/>
      <c r="BP142" s="11"/>
      <c r="BQ142" s="8">
        <v>-64.2</v>
      </c>
      <c r="BR142" s="8">
        <v>-64.2</v>
      </c>
      <c r="BS142" s="8">
        <v>-40.1</v>
      </c>
      <c r="BT142" s="8">
        <v>-64.2</v>
      </c>
      <c r="BU142" s="8">
        <v>-64.2</v>
      </c>
      <c r="BV142" s="11"/>
      <c r="BW142" s="11"/>
      <c r="BX142" s="11"/>
      <c r="BY142" s="11"/>
      <c r="BZ142" s="11"/>
      <c r="CA142" s="11"/>
      <c r="CB142" s="11"/>
      <c r="CC142" s="11"/>
      <c r="CD142" s="11"/>
      <c r="CE142" s="11"/>
      <c r="CF142" s="11"/>
      <c r="CG142" s="11"/>
      <c r="CH142" s="8">
        <v>70.2</v>
      </c>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8">
        <v>39</v>
      </c>
      <c r="DF142" s="8">
        <v>-35</v>
      </c>
      <c r="DG142" s="9">
        <v>17.45</v>
      </c>
      <c r="DH142" s="11"/>
      <c r="DI142" s="3" t="s">
        <v>212</v>
      </c>
      <c r="DJ142" s="11"/>
      <c r="DK142" s="8">
        <v>-21.4</v>
      </c>
      <c r="DL142" s="8">
        <v>-21.7</v>
      </c>
      <c r="DM142" s="14">
        <v>0</v>
      </c>
      <c r="DN142" s="11"/>
      <c r="DO142" s="9">
        <v>16.670000000000002</v>
      </c>
      <c r="DP142" s="4" t="s">
        <v>987</v>
      </c>
      <c r="DQ142" s="11"/>
      <c r="DR142" s="3" t="s">
        <v>245</v>
      </c>
      <c r="DS142" s="11"/>
      <c r="DT142" s="9">
        <v>33.479999999999997</v>
      </c>
      <c r="DU142" s="9">
        <v>6.51</v>
      </c>
      <c r="DV142" s="11"/>
      <c r="DW142" s="11"/>
      <c r="DX142" s="11"/>
      <c r="DY142" s="11"/>
      <c r="DZ142" s="11"/>
      <c r="EA142" s="11"/>
      <c r="EB142" s="11"/>
      <c r="EC142" s="9">
        <v>9.1</v>
      </c>
      <c r="ED142" s="8">
        <v>45.6</v>
      </c>
      <c r="EE142" s="11"/>
      <c r="EF142" s="11"/>
      <c r="EG142" s="11"/>
      <c r="EH142" s="9">
        <v>3.52</v>
      </c>
      <c r="EI142" s="8">
        <v>39</v>
      </c>
      <c r="EJ142" s="11"/>
      <c r="EK142" s="11"/>
      <c r="EL142" s="11"/>
      <c r="EM142" s="11"/>
      <c r="EN142" s="11"/>
      <c r="EO142" s="11"/>
      <c r="EP142" s="11"/>
      <c r="EQ142" s="11"/>
      <c r="ER142" s="11"/>
      <c r="ES142" s="11"/>
      <c r="ET142" s="12"/>
      <c r="EU142" s="11"/>
      <c r="EV142" s="11"/>
      <c r="EW142" s="11"/>
      <c r="EX142" s="11"/>
      <c r="EY142" s="11"/>
      <c r="EZ142" s="11"/>
      <c r="FA142" s="11"/>
      <c r="FB142" s="11"/>
      <c r="FC142" s="9">
        <v>-7.98</v>
      </c>
      <c r="FD142" s="8">
        <v>-12.4</v>
      </c>
      <c r="FE142" s="11"/>
      <c r="FF142" s="11"/>
      <c r="FG142" s="11"/>
      <c r="FH142" s="11"/>
      <c r="FI142" s="11"/>
      <c r="FJ142" s="11"/>
      <c r="FK142" s="11"/>
      <c r="FL142" s="11"/>
      <c r="FM142" s="9">
        <v>-7.98</v>
      </c>
      <c r="FN142" s="8">
        <v>-12.4</v>
      </c>
      <c r="FO142" s="3"/>
      <c r="FP142" s="3"/>
      <c r="FQ142" s="11"/>
      <c r="FR142" s="12"/>
    </row>
    <row r="143" spans="1:174" x14ac:dyDescent="0.15">
      <c r="A143" s="4" t="s">
        <v>988</v>
      </c>
      <c r="B143" s="4" t="s">
        <v>989</v>
      </c>
      <c r="C143" s="3" t="s">
        <v>206</v>
      </c>
      <c r="D143" s="3" t="s">
        <v>207</v>
      </c>
      <c r="E143" s="3" t="s">
        <v>208</v>
      </c>
      <c r="F143" s="8">
        <v>308.7</v>
      </c>
      <c r="G143" s="9">
        <v>39.659999999999997</v>
      </c>
      <c r="H143" s="11"/>
      <c r="I143" s="11"/>
      <c r="J143" s="11"/>
      <c r="K143" s="11"/>
      <c r="L143" s="11"/>
      <c r="M143" s="11"/>
      <c r="N143" s="8">
        <v>17.600000000000001</v>
      </c>
      <c r="O143" s="10">
        <v>9.1999999999999998E-2</v>
      </c>
      <c r="P143" s="11"/>
      <c r="Q143" s="11"/>
      <c r="R143" s="11"/>
      <c r="S143" s="9">
        <v>-2.4900000000000002</v>
      </c>
      <c r="T143" s="11"/>
      <c r="U143" s="11"/>
      <c r="V143" s="11"/>
      <c r="W143" s="11"/>
      <c r="X143" s="11"/>
      <c r="Y143" s="11"/>
      <c r="Z143" s="11"/>
      <c r="AA143" s="11"/>
      <c r="AB143" s="11"/>
      <c r="AC143" s="11"/>
      <c r="AD143" s="11"/>
      <c r="AE143" s="8">
        <v>204.3</v>
      </c>
      <c r="AF143" s="8">
        <v>-79.900000000000006</v>
      </c>
      <c r="AG143" s="8">
        <v>-67.5</v>
      </c>
      <c r="AH143" s="11"/>
      <c r="AI143" s="9">
        <v>4.29</v>
      </c>
      <c r="AJ143" s="9">
        <v>3.34</v>
      </c>
      <c r="AK143" s="3" t="s">
        <v>209</v>
      </c>
      <c r="AL143" s="12" t="s">
        <v>990</v>
      </c>
      <c r="AM143" s="3" t="s">
        <v>211</v>
      </c>
      <c r="AN143" s="13">
        <v>2000</v>
      </c>
      <c r="AO143" s="8">
        <v>186.4</v>
      </c>
      <c r="AP143" s="8">
        <v>55.8</v>
      </c>
      <c r="AQ143" s="8">
        <v>18.7</v>
      </c>
      <c r="AR143" s="8">
        <v>18.5</v>
      </c>
      <c r="AS143" s="8">
        <v>10.199999999999999</v>
      </c>
      <c r="AT143" s="8">
        <v>61.4</v>
      </c>
      <c r="AU143" s="9">
        <v>1.23</v>
      </c>
      <c r="AV143" s="8">
        <v>161.19999999999999</v>
      </c>
      <c r="AW143" s="14">
        <v>0</v>
      </c>
      <c r="AX143" s="8">
        <v>147.1</v>
      </c>
      <c r="AY143" s="9">
        <v>1.29</v>
      </c>
      <c r="AZ143" s="11"/>
      <c r="BA143" s="8">
        <v>15.5</v>
      </c>
      <c r="BB143" s="11"/>
      <c r="BC143" s="8">
        <v>21.9</v>
      </c>
      <c r="BD143" s="8">
        <v>15.7</v>
      </c>
      <c r="BE143" s="8">
        <v>11.7</v>
      </c>
      <c r="BF143" s="9">
        <v>8.09</v>
      </c>
      <c r="BG143" s="9">
        <v>7.41</v>
      </c>
      <c r="BH143" s="9">
        <v>7.76</v>
      </c>
      <c r="BI143" s="11"/>
      <c r="BJ143" s="8">
        <v>18.5</v>
      </c>
      <c r="BK143" s="10">
        <v>-0.91700000000000004</v>
      </c>
      <c r="BL143" s="11"/>
      <c r="BM143" s="11"/>
      <c r="BN143" s="8">
        <v>17.600000000000001</v>
      </c>
      <c r="BO143" s="9">
        <v>7.37</v>
      </c>
      <c r="BP143" s="9">
        <v>1.26</v>
      </c>
      <c r="BQ143" s="10">
        <v>0.60399999999999998</v>
      </c>
      <c r="BR143" s="10">
        <v>0.60399999999999998</v>
      </c>
      <c r="BS143" s="10">
        <v>0.74099999999999999</v>
      </c>
      <c r="BT143" s="10">
        <v>0.53</v>
      </c>
      <c r="BU143" s="10">
        <v>0.53</v>
      </c>
      <c r="BV143" s="8">
        <v>41.9</v>
      </c>
      <c r="BW143" s="10">
        <v>0.52400000000000002</v>
      </c>
      <c r="BX143" s="11"/>
      <c r="BY143" s="10">
        <v>4.0000000000000001E-3</v>
      </c>
      <c r="BZ143" s="9">
        <v>1.47</v>
      </c>
      <c r="CA143" s="10">
        <v>0.24</v>
      </c>
      <c r="CB143" s="11"/>
      <c r="CC143" s="9">
        <v>3.69</v>
      </c>
      <c r="CD143" s="11"/>
      <c r="CE143" s="10">
        <v>0.26500000000000001</v>
      </c>
      <c r="CF143" s="11"/>
      <c r="CG143" s="11"/>
      <c r="CH143" s="11"/>
      <c r="CI143" s="8">
        <v>-67.3</v>
      </c>
      <c r="CJ143" s="8">
        <v>-21.4</v>
      </c>
      <c r="CK143" s="10">
        <v>0.223</v>
      </c>
      <c r="CL143" s="10">
        <v>0.65400000000000003</v>
      </c>
      <c r="CM143" s="10">
        <v>0.63400000000000001</v>
      </c>
      <c r="CN143" s="10">
        <v>0.624</v>
      </c>
      <c r="CO143" s="10">
        <v>0.624</v>
      </c>
      <c r="CP143" s="10">
        <v>0.42799999999999999</v>
      </c>
      <c r="CQ143" s="9">
        <v>-7.55</v>
      </c>
      <c r="CR143" s="11"/>
      <c r="CS143" s="11"/>
      <c r="CT143" s="10">
        <v>-0.37</v>
      </c>
      <c r="CU143" s="8">
        <v>45.8</v>
      </c>
      <c r="CV143" s="11"/>
      <c r="CW143" s="11"/>
      <c r="CX143" s="8">
        <v>-96.1</v>
      </c>
      <c r="CY143" s="11"/>
      <c r="CZ143" s="11"/>
      <c r="DA143" s="9">
        <v>1.52</v>
      </c>
      <c r="DB143" s="11"/>
      <c r="DC143" s="10">
        <v>-0.39500000000000002</v>
      </c>
      <c r="DD143" s="11"/>
      <c r="DE143" s="8">
        <v>43</v>
      </c>
      <c r="DF143" s="8">
        <v>147.1</v>
      </c>
      <c r="DG143" s="9">
        <v>17.5</v>
      </c>
      <c r="DH143" s="10">
        <v>0.27700000000000002</v>
      </c>
      <c r="DI143" s="3" t="s">
        <v>212</v>
      </c>
      <c r="DJ143" s="8">
        <v>55.8</v>
      </c>
      <c r="DK143" s="8">
        <v>18.7</v>
      </c>
      <c r="DL143" s="8">
        <v>10.199999999999999</v>
      </c>
      <c r="DM143" s="10">
        <v>0.13300000000000001</v>
      </c>
      <c r="DN143" s="8">
        <v>-19.8</v>
      </c>
      <c r="DO143" s="9">
        <v>4.55</v>
      </c>
      <c r="DP143" s="4" t="s">
        <v>991</v>
      </c>
      <c r="DQ143" s="8">
        <v>-86.6</v>
      </c>
      <c r="DR143" s="3" t="s">
        <v>245</v>
      </c>
      <c r="DS143" s="11"/>
      <c r="DT143" s="9">
        <v>21.63</v>
      </c>
      <c r="DU143" s="8">
        <v>12</v>
      </c>
      <c r="DV143" s="8">
        <v>55.8</v>
      </c>
      <c r="DW143" s="14">
        <v>0</v>
      </c>
      <c r="DX143" s="11"/>
      <c r="DY143" s="8">
        <v>85.6</v>
      </c>
      <c r="DZ143" s="11"/>
      <c r="EA143" s="8">
        <v>25.4</v>
      </c>
      <c r="EB143" s="8">
        <v>56.6</v>
      </c>
      <c r="EC143" s="10">
        <v>0.68500000000000005</v>
      </c>
      <c r="ED143" s="8">
        <v>81.3</v>
      </c>
      <c r="EE143" s="11"/>
      <c r="EF143" s="11"/>
      <c r="EG143" s="11"/>
      <c r="EH143" s="10">
        <v>0.502</v>
      </c>
      <c r="EI143" s="8">
        <v>43</v>
      </c>
      <c r="EJ143" s="8">
        <v>123.5</v>
      </c>
      <c r="EK143" s="8">
        <v>86</v>
      </c>
      <c r="EL143" s="9">
        <v>2.1</v>
      </c>
      <c r="EM143" s="9">
        <v>2.02</v>
      </c>
      <c r="EN143" s="10">
        <v>0.10299999999999999</v>
      </c>
      <c r="EO143" s="10">
        <v>0.27700000000000002</v>
      </c>
      <c r="EP143" s="9">
        <v>4.9800000000000004</v>
      </c>
      <c r="EQ143" s="9">
        <v>6.1</v>
      </c>
      <c r="ER143" s="11"/>
      <c r="ES143" s="11"/>
      <c r="ET143" s="12"/>
      <c r="EU143" s="11"/>
      <c r="EV143" s="11"/>
      <c r="EW143" s="11"/>
      <c r="EX143" s="11"/>
      <c r="EY143" s="11"/>
      <c r="EZ143" s="11"/>
      <c r="FA143" s="11"/>
      <c r="FB143" s="9">
        <v>-8.06</v>
      </c>
      <c r="FC143" s="8">
        <v>19.899999999999999</v>
      </c>
      <c r="FD143" s="8">
        <v>57</v>
      </c>
      <c r="FE143" s="11"/>
      <c r="FF143" s="11"/>
      <c r="FG143" s="11"/>
      <c r="FH143" s="11"/>
      <c r="FI143" s="11"/>
      <c r="FJ143" s="11"/>
      <c r="FK143" s="11"/>
      <c r="FL143" s="9">
        <v>-8.24</v>
      </c>
      <c r="FM143" s="8">
        <v>17.7</v>
      </c>
      <c r="FN143" s="8">
        <v>50.9</v>
      </c>
      <c r="FO143" s="3"/>
      <c r="FP143" s="3"/>
      <c r="FQ143" s="8">
        <v>55.8</v>
      </c>
      <c r="FR143" s="12" t="s">
        <v>992</v>
      </c>
    </row>
    <row r="144" spans="1:174" x14ac:dyDescent="0.15">
      <c r="A144" s="4" t="s">
        <v>993</v>
      </c>
      <c r="B144" s="4" t="s">
        <v>994</v>
      </c>
      <c r="C144" s="3" t="s">
        <v>206</v>
      </c>
      <c r="D144" s="3" t="s">
        <v>207</v>
      </c>
      <c r="E144" s="3" t="s">
        <v>208</v>
      </c>
      <c r="F144" s="8">
        <v>298.2</v>
      </c>
      <c r="G144" s="9">
        <v>24.31</v>
      </c>
      <c r="H144" s="10">
        <v>7.8E-2</v>
      </c>
      <c r="I144" s="10">
        <v>7.5999999999999998E-2</v>
      </c>
      <c r="J144" s="10">
        <v>1E-3</v>
      </c>
      <c r="K144" s="9">
        <v>1.38</v>
      </c>
      <c r="L144" s="9">
        <v>2.12</v>
      </c>
      <c r="M144" s="10">
        <v>-0.223</v>
      </c>
      <c r="N144" s="8">
        <v>81.5</v>
      </c>
      <c r="O144" s="9">
        <v>1.23</v>
      </c>
      <c r="P144" s="11"/>
      <c r="Q144" s="11"/>
      <c r="R144" s="11"/>
      <c r="S144" s="10">
        <v>-0.35</v>
      </c>
      <c r="T144" s="11"/>
      <c r="U144" s="11"/>
      <c r="V144" s="11"/>
      <c r="W144" s="11"/>
      <c r="X144" s="11"/>
      <c r="Y144" s="11"/>
      <c r="Z144" s="11"/>
      <c r="AA144" s="11"/>
      <c r="AB144" s="11"/>
      <c r="AC144" s="11"/>
      <c r="AD144" s="11"/>
      <c r="AE144" s="11"/>
      <c r="AF144" s="11"/>
      <c r="AG144" s="11"/>
      <c r="AH144" s="11"/>
      <c r="AI144" s="9">
        <v>9.06</v>
      </c>
      <c r="AJ144" s="9">
        <v>7.32</v>
      </c>
      <c r="AK144" s="3" t="s">
        <v>209</v>
      </c>
      <c r="AL144" s="12" t="s">
        <v>995</v>
      </c>
      <c r="AM144" s="3" t="s">
        <v>211</v>
      </c>
      <c r="AN144" s="13">
        <v>2007</v>
      </c>
      <c r="AO144" s="8">
        <v>248.2</v>
      </c>
      <c r="AP144" s="10">
        <v>0.41899999999999998</v>
      </c>
      <c r="AQ144" s="8">
        <v>-28.6</v>
      </c>
      <c r="AR144" s="8">
        <v>-29</v>
      </c>
      <c r="AS144" s="8">
        <v>-28.8</v>
      </c>
      <c r="AT144" s="8">
        <v>50</v>
      </c>
      <c r="AU144" s="9">
        <v>1.44</v>
      </c>
      <c r="AV144" s="8">
        <v>52.1</v>
      </c>
      <c r="AW144" s="10">
        <v>8.0000000000000002E-3</v>
      </c>
      <c r="AX144" s="8">
        <v>48.3</v>
      </c>
      <c r="AY144" s="10">
        <v>0.98799999999999999</v>
      </c>
      <c r="AZ144" s="11"/>
      <c r="BA144" s="8">
        <v>17.7</v>
      </c>
      <c r="BB144" s="11"/>
      <c r="BC144" s="8">
        <v>11.8</v>
      </c>
      <c r="BD144" s="8">
        <v>10.9</v>
      </c>
      <c r="BE144" s="9">
        <v>9.31</v>
      </c>
      <c r="BF144" s="9">
        <v>7.97</v>
      </c>
      <c r="BG144" s="9">
        <v>6.94</v>
      </c>
      <c r="BH144" s="9">
        <v>5.68</v>
      </c>
      <c r="BI144" s="11"/>
      <c r="BJ144" s="8">
        <v>-29</v>
      </c>
      <c r="BK144" s="14">
        <v>0</v>
      </c>
      <c r="BL144" s="10">
        <v>2.9000000000000001E-2</v>
      </c>
      <c r="BM144" s="11"/>
      <c r="BN144" s="8">
        <v>-28.8</v>
      </c>
      <c r="BO144" s="11"/>
      <c r="BP144" s="11"/>
      <c r="BQ144" s="10">
        <v>-0.36499999999999999</v>
      </c>
      <c r="BR144" s="10">
        <v>-0.36499999999999999</v>
      </c>
      <c r="BS144" s="10">
        <v>-0.22700000000000001</v>
      </c>
      <c r="BT144" s="10">
        <v>-0.36499999999999999</v>
      </c>
      <c r="BU144" s="10">
        <v>-0.36499999999999999</v>
      </c>
      <c r="BV144" s="11"/>
      <c r="BW144" s="11"/>
      <c r="BX144" s="10">
        <v>6.9000000000000006E-2</v>
      </c>
      <c r="BY144" s="11"/>
      <c r="BZ144" s="11"/>
      <c r="CA144" s="11"/>
      <c r="CB144" s="11"/>
      <c r="CC144" s="10">
        <v>0.495</v>
      </c>
      <c r="CD144" s="11"/>
      <c r="CE144" s="10">
        <v>0.94399999999999995</v>
      </c>
      <c r="CF144" s="11"/>
      <c r="CG144" s="11"/>
      <c r="CH144" s="11"/>
      <c r="CI144" s="11"/>
      <c r="CJ144" s="8">
        <v>-12.5</v>
      </c>
      <c r="CK144" s="9">
        <v>2.44</v>
      </c>
      <c r="CL144" s="9">
        <v>1.03</v>
      </c>
      <c r="CM144" s="9">
        <v>1</v>
      </c>
      <c r="CN144" s="10">
        <v>0.98599999999999999</v>
      </c>
      <c r="CO144" s="10">
        <v>0.98099999999999998</v>
      </c>
      <c r="CP144" s="10">
        <v>0.76600000000000001</v>
      </c>
      <c r="CQ144" s="9">
        <v>-1.0900000000000001</v>
      </c>
      <c r="CR144" s="11"/>
      <c r="CS144" s="11"/>
      <c r="CT144" s="11"/>
      <c r="CU144" s="8">
        <v>20.6</v>
      </c>
      <c r="CV144" s="10">
        <v>-0.01</v>
      </c>
      <c r="CW144" s="11"/>
      <c r="CX144" s="14">
        <v>0</v>
      </c>
      <c r="CY144" s="11"/>
      <c r="CZ144" s="11"/>
      <c r="DA144" s="10">
        <v>0.184</v>
      </c>
      <c r="DB144" s="10">
        <v>1.2999999999999999E-2</v>
      </c>
      <c r="DC144" s="10">
        <v>7.0000000000000001E-3</v>
      </c>
      <c r="DD144" s="11"/>
      <c r="DE144" s="8">
        <v>67</v>
      </c>
      <c r="DF144" s="8">
        <v>48.3</v>
      </c>
      <c r="DG144" s="9">
        <v>3.66</v>
      </c>
      <c r="DH144" s="11"/>
      <c r="DI144" s="3" t="s">
        <v>212</v>
      </c>
      <c r="DJ144" s="10">
        <v>0.379</v>
      </c>
      <c r="DK144" s="8">
        <v>-20.3</v>
      </c>
      <c r="DL144" s="8">
        <v>-25.8</v>
      </c>
      <c r="DM144" s="9">
        <v>1.8</v>
      </c>
      <c r="DN144" s="11"/>
      <c r="DO144" s="9">
        <v>18.18</v>
      </c>
      <c r="DP144" s="4" t="s">
        <v>996</v>
      </c>
      <c r="DQ144" s="8">
        <v>166.9</v>
      </c>
      <c r="DR144" s="3" t="s">
        <v>398</v>
      </c>
      <c r="DS144" s="11"/>
      <c r="DT144" s="9">
        <v>9.25</v>
      </c>
      <c r="DU144" s="9">
        <v>3.63</v>
      </c>
      <c r="DV144" s="8">
        <v>-11.3</v>
      </c>
      <c r="DW144" s="10">
        <v>1.7999999999999999E-2</v>
      </c>
      <c r="DX144" s="11"/>
      <c r="DY144" s="8">
        <v>49.8</v>
      </c>
      <c r="DZ144" s="11"/>
      <c r="EA144" s="11"/>
      <c r="EB144" s="8">
        <v>48.7</v>
      </c>
      <c r="EC144" s="9">
        <v>6.97</v>
      </c>
      <c r="ED144" s="8">
        <v>90.7</v>
      </c>
      <c r="EE144" s="11"/>
      <c r="EF144" s="11"/>
      <c r="EG144" s="11"/>
      <c r="EH144" s="11"/>
      <c r="EI144" s="8">
        <v>50</v>
      </c>
      <c r="EJ144" s="8">
        <v>50.5</v>
      </c>
      <c r="EK144" s="8">
        <v>50.5</v>
      </c>
      <c r="EL144" s="10">
        <v>0.311</v>
      </c>
      <c r="EM144" s="9">
        <v>1.56</v>
      </c>
      <c r="EN144" s="9">
        <v>1.02</v>
      </c>
      <c r="EO144" s="10">
        <v>0.56200000000000006</v>
      </c>
      <c r="EP144" s="9">
        <v>5.94</v>
      </c>
      <c r="EQ144" s="9">
        <v>4.87</v>
      </c>
      <c r="ER144" s="11">
        <v>3</v>
      </c>
      <c r="ES144" s="10">
        <v>0.41899999999999998</v>
      </c>
      <c r="ET144" s="12" t="s">
        <v>864</v>
      </c>
      <c r="EU144" s="11"/>
      <c r="EV144" s="11"/>
      <c r="EW144" s="11"/>
      <c r="EX144" s="11"/>
      <c r="EY144" s="11"/>
      <c r="EZ144" s="10">
        <v>-0.79100000000000004</v>
      </c>
      <c r="FA144" s="9">
        <v>-1.18</v>
      </c>
      <c r="FB144" s="9">
        <v>-2.31</v>
      </c>
      <c r="FC144" s="9">
        <v>-6.12</v>
      </c>
      <c r="FD144" s="8">
        <v>-18</v>
      </c>
      <c r="FE144" s="11"/>
      <c r="FF144" s="11"/>
      <c r="FG144" s="11"/>
      <c r="FH144" s="11"/>
      <c r="FI144" s="11"/>
      <c r="FJ144" s="10">
        <v>-0.872</v>
      </c>
      <c r="FK144" s="9">
        <v>-1.34</v>
      </c>
      <c r="FL144" s="9">
        <v>-4.38</v>
      </c>
      <c r="FM144" s="8">
        <v>-43.6</v>
      </c>
      <c r="FN144" s="8">
        <v>-35.5</v>
      </c>
      <c r="FO144" s="3"/>
      <c r="FP144" s="3"/>
      <c r="FQ144" s="10">
        <v>0.41899999999999998</v>
      </c>
      <c r="FR144" s="12" t="s">
        <v>997</v>
      </c>
    </row>
    <row r="145" spans="1:174" x14ac:dyDescent="0.15">
      <c r="A145" s="4" t="s">
        <v>998</v>
      </c>
      <c r="B145" s="4" t="s">
        <v>999</v>
      </c>
      <c r="C145" s="3" t="s">
        <v>206</v>
      </c>
      <c r="D145" s="3" t="s">
        <v>207</v>
      </c>
      <c r="E145" s="3" t="s">
        <v>208</v>
      </c>
      <c r="F145" s="8">
        <v>294.10000000000002</v>
      </c>
      <c r="G145" s="9">
        <v>71.62</v>
      </c>
      <c r="H145" s="10">
        <v>7.3999999999999996E-2</v>
      </c>
      <c r="I145" s="10">
        <v>7.0999999999999994E-2</v>
      </c>
      <c r="J145" s="10">
        <v>0.123</v>
      </c>
      <c r="K145" s="9">
        <v>1.31</v>
      </c>
      <c r="L145" s="9">
        <v>1.52</v>
      </c>
      <c r="M145" s="9">
        <v>1.34</v>
      </c>
      <c r="N145" s="8">
        <v>88</v>
      </c>
      <c r="O145" s="10">
        <v>0.66600000000000004</v>
      </c>
      <c r="P145" s="11"/>
      <c r="Q145" s="11"/>
      <c r="R145" s="11"/>
      <c r="S145" s="10">
        <v>-0.74</v>
      </c>
      <c r="T145" s="11"/>
      <c r="U145" s="11"/>
      <c r="V145" s="11"/>
      <c r="W145" s="9">
        <v>5.71</v>
      </c>
      <c r="X145" s="11"/>
      <c r="Y145" s="11"/>
      <c r="Z145" s="11"/>
      <c r="AA145" s="8">
        <v>61.5</v>
      </c>
      <c r="AB145" s="11"/>
      <c r="AC145" s="11"/>
      <c r="AD145" s="11"/>
      <c r="AE145" s="8">
        <v>20.2</v>
      </c>
      <c r="AF145" s="11"/>
      <c r="AG145" s="11"/>
      <c r="AH145" s="11"/>
      <c r="AI145" s="10">
        <v>0.38700000000000001</v>
      </c>
      <c r="AJ145" s="10">
        <v>4.3999999999999997E-2</v>
      </c>
      <c r="AK145" s="3" t="s">
        <v>209</v>
      </c>
      <c r="AL145" s="12" t="s">
        <v>1000</v>
      </c>
      <c r="AM145" s="3" t="s">
        <v>211</v>
      </c>
      <c r="AN145" s="13">
        <v>1996</v>
      </c>
      <c r="AO145" s="8">
        <v>150.9</v>
      </c>
      <c r="AP145" s="9">
        <v>8.25</v>
      </c>
      <c r="AQ145" s="8">
        <v>-88.9</v>
      </c>
      <c r="AR145" s="8">
        <v>-91.2</v>
      </c>
      <c r="AS145" s="8">
        <v>-90.9</v>
      </c>
      <c r="AT145" s="8">
        <v>15.2</v>
      </c>
      <c r="AU145" s="9">
        <v>2.5099999999999998</v>
      </c>
      <c r="AV145" s="8">
        <v>154.1</v>
      </c>
      <c r="AW145" s="14">
        <v>0</v>
      </c>
      <c r="AX145" s="8">
        <v>128.19999999999999</v>
      </c>
      <c r="AY145" s="10">
        <v>0.41299999999999998</v>
      </c>
      <c r="AZ145" s="11"/>
      <c r="BA145" s="8">
        <v>22.5</v>
      </c>
      <c r="BB145" s="11"/>
      <c r="BC145" s="8">
        <v>67.7</v>
      </c>
      <c r="BD145" s="8">
        <v>71.099999999999994</v>
      </c>
      <c r="BE145" s="8">
        <v>72.599999999999994</v>
      </c>
      <c r="BF145" s="8">
        <v>71.900000000000006</v>
      </c>
      <c r="BG145" s="8">
        <v>75.3</v>
      </c>
      <c r="BH145" s="8">
        <v>77</v>
      </c>
      <c r="BI145" s="11"/>
      <c r="BJ145" s="8">
        <v>-91.2</v>
      </c>
      <c r="BK145" s="11"/>
      <c r="BL145" s="10">
        <v>0.24299999999999999</v>
      </c>
      <c r="BM145" s="11"/>
      <c r="BN145" s="8">
        <v>-90.9</v>
      </c>
      <c r="BO145" s="11"/>
      <c r="BP145" s="11"/>
      <c r="BQ145" s="9">
        <v>-1.04</v>
      </c>
      <c r="BR145" s="9">
        <v>-1.04</v>
      </c>
      <c r="BS145" s="10">
        <v>-0.64900000000000002</v>
      </c>
      <c r="BT145" s="9">
        <v>-1.04</v>
      </c>
      <c r="BU145" s="9">
        <v>-1.04</v>
      </c>
      <c r="BV145" s="11"/>
      <c r="BW145" s="9">
        <v>5.75</v>
      </c>
      <c r="BX145" s="11"/>
      <c r="BY145" s="11"/>
      <c r="BZ145" s="8">
        <v>25.6</v>
      </c>
      <c r="CA145" s="8">
        <v>23.1</v>
      </c>
      <c r="CB145" s="11"/>
      <c r="CC145" s="9">
        <v>1.61</v>
      </c>
      <c r="CD145" s="11"/>
      <c r="CE145" s="9">
        <v>5.05</v>
      </c>
      <c r="CF145" s="11"/>
      <c r="CG145" s="11"/>
      <c r="CH145" s="11"/>
      <c r="CI145" s="11"/>
      <c r="CJ145" s="8">
        <v>15.4</v>
      </c>
      <c r="CK145" s="11"/>
      <c r="CL145" s="11"/>
      <c r="CM145" s="9">
        <v>1.35</v>
      </c>
      <c r="CN145" s="8">
        <v>16.2</v>
      </c>
      <c r="CO145" s="8">
        <v>15.5</v>
      </c>
      <c r="CP145" s="8">
        <v>14.9</v>
      </c>
      <c r="CQ145" s="9">
        <v>-4.45</v>
      </c>
      <c r="CR145" s="11"/>
      <c r="CS145" s="11"/>
      <c r="CT145" s="11"/>
      <c r="CU145" s="9">
        <v>1.17</v>
      </c>
      <c r="CV145" s="11"/>
      <c r="CW145" s="11"/>
      <c r="CX145" s="8">
        <v>63.1</v>
      </c>
      <c r="CY145" s="11"/>
      <c r="CZ145" s="11"/>
      <c r="DA145" s="9">
        <v>-2.29</v>
      </c>
      <c r="DB145" s="11"/>
      <c r="DC145" s="11"/>
      <c r="DD145" s="11"/>
      <c r="DE145" s="8">
        <v>127</v>
      </c>
      <c r="DF145" s="8">
        <v>128.19999999999999</v>
      </c>
      <c r="DG145" s="9">
        <v>3.34</v>
      </c>
      <c r="DH145" s="8">
        <v>16.899999999999999</v>
      </c>
      <c r="DI145" s="3" t="s">
        <v>212</v>
      </c>
      <c r="DJ145" s="9">
        <v>8.25</v>
      </c>
      <c r="DK145" s="8">
        <v>-88.9</v>
      </c>
      <c r="DL145" s="8">
        <v>-90.9</v>
      </c>
      <c r="DM145" s="8">
        <v>19.899999999999999</v>
      </c>
      <c r="DN145" s="8">
        <v>-100</v>
      </c>
      <c r="DO145" s="9">
        <v>28.57</v>
      </c>
      <c r="DP145" s="4" t="s">
        <v>1001</v>
      </c>
      <c r="DQ145" s="8">
        <v>119.8</v>
      </c>
      <c r="DR145" s="3" t="s">
        <v>372</v>
      </c>
      <c r="DS145" s="11"/>
      <c r="DT145" s="9">
        <v>4.2</v>
      </c>
      <c r="DU145" s="9">
        <v>1.56</v>
      </c>
      <c r="DV145" s="8">
        <v>-59.4</v>
      </c>
      <c r="DW145" s="14">
        <v>0</v>
      </c>
      <c r="DX145" s="11"/>
      <c r="DY145" s="8">
        <v>20.9</v>
      </c>
      <c r="DZ145" s="11"/>
      <c r="EA145" s="11"/>
      <c r="EB145" s="8">
        <v>208.3</v>
      </c>
      <c r="EC145" s="9">
        <v>1.26</v>
      </c>
      <c r="ED145" s="8">
        <v>84.1</v>
      </c>
      <c r="EE145" s="11"/>
      <c r="EF145" s="11"/>
      <c r="EG145" s="11"/>
      <c r="EH145" s="8">
        <v>62.3</v>
      </c>
      <c r="EI145" s="8">
        <v>127</v>
      </c>
      <c r="EJ145" s="8">
        <v>150.5</v>
      </c>
      <c r="EK145" s="8">
        <v>220.1</v>
      </c>
      <c r="EL145" s="9">
        <v>3.9</v>
      </c>
      <c r="EM145" s="9">
        <v>5.18</v>
      </c>
      <c r="EN145" s="9">
        <v>1.21</v>
      </c>
      <c r="EO145" s="8">
        <v>16.899999999999999</v>
      </c>
      <c r="EP145" s="8">
        <v>17</v>
      </c>
      <c r="EQ145" s="9">
        <v>9.07</v>
      </c>
      <c r="ER145" s="11">
        <v>3</v>
      </c>
      <c r="ES145" s="9">
        <v>8.25</v>
      </c>
      <c r="ET145" s="12" t="s">
        <v>1002</v>
      </c>
      <c r="EU145" s="8">
        <v>-56.9</v>
      </c>
      <c r="EV145" s="8">
        <v>-47.9</v>
      </c>
      <c r="EW145" s="8">
        <v>-43</v>
      </c>
      <c r="EX145" s="8">
        <v>-79.5</v>
      </c>
      <c r="EY145" s="8">
        <v>-136.69999999999999</v>
      </c>
      <c r="EZ145" s="8">
        <v>-110.9</v>
      </c>
      <c r="FA145" s="8">
        <v>35.299999999999997</v>
      </c>
      <c r="FB145" s="8">
        <v>-86.4</v>
      </c>
      <c r="FC145" s="8">
        <v>-99.4</v>
      </c>
      <c r="FD145" s="8">
        <v>-87.8</v>
      </c>
      <c r="FE145" s="8">
        <v>-56.3</v>
      </c>
      <c r="FF145" s="8">
        <v>-45.3</v>
      </c>
      <c r="FG145" s="8">
        <v>-37.6</v>
      </c>
      <c r="FH145" s="8">
        <v>-74.3</v>
      </c>
      <c r="FI145" s="8">
        <v>-132.30000000000001</v>
      </c>
      <c r="FJ145" s="8">
        <v>-111.5</v>
      </c>
      <c r="FK145" s="8">
        <v>37.9</v>
      </c>
      <c r="FL145" s="8">
        <v>-86</v>
      </c>
      <c r="FM145" s="8">
        <v>-98.8</v>
      </c>
      <c r="FN145" s="8">
        <v>-89</v>
      </c>
      <c r="FO145" s="3"/>
      <c r="FP145" s="3"/>
      <c r="FQ145" s="9">
        <v>8.25</v>
      </c>
      <c r="FR145" s="12" t="s">
        <v>1003</v>
      </c>
    </row>
    <row r="146" spans="1:174" x14ac:dyDescent="0.15">
      <c r="A146" s="4" t="s">
        <v>1004</v>
      </c>
      <c r="B146" s="4" t="s">
        <v>1005</v>
      </c>
      <c r="C146" s="3" t="s">
        <v>206</v>
      </c>
      <c r="D146" s="3" t="s">
        <v>207</v>
      </c>
      <c r="E146" s="3" t="s">
        <v>208</v>
      </c>
      <c r="F146" s="8">
        <v>290.10000000000002</v>
      </c>
      <c r="G146" s="9">
        <v>40.56</v>
      </c>
      <c r="H146" s="10">
        <v>1.4999999999999999E-2</v>
      </c>
      <c r="I146" s="10">
        <v>2.4E-2</v>
      </c>
      <c r="J146" s="10">
        <v>6.0999999999999999E-2</v>
      </c>
      <c r="K146" s="10">
        <v>0.52900000000000003</v>
      </c>
      <c r="L146" s="10">
        <v>0.623</v>
      </c>
      <c r="M146" s="9">
        <v>2.75</v>
      </c>
      <c r="N146" s="8">
        <v>71.3</v>
      </c>
      <c r="O146" s="10">
        <v>0.61099999999999999</v>
      </c>
      <c r="P146" s="11"/>
      <c r="Q146" s="11"/>
      <c r="R146" s="11"/>
      <c r="S146" s="10">
        <v>-0.46700000000000003</v>
      </c>
      <c r="T146" s="11"/>
      <c r="U146" s="11"/>
      <c r="V146" s="11"/>
      <c r="W146" s="11"/>
      <c r="X146" s="11"/>
      <c r="Y146" s="11"/>
      <c r="Z146" s="11"/>
      <c r="AA146" s="11"/>
      <c r="AB146" s="11"/>
      <c r="AC146" s="11"/>
      <c r="AD146" s="11"/>
      <c r="AE146" s="8">
        <v>519.20000000000005</v>
      </c>
      <c r="AF146" s="11"/>
      <c r="AG146" s="11"/>
      <c r="AH146" s="10">
        <v>0.44900000000000001</v>
      </c>
      <c r="AI146" s="9">
        <v>3.3</v>
      </c>
      <c r="AJ146" s="10">
        <v>0.60899999999999999</v>
      </c>
      <c r="AK146" s="3" t="s">
        <v>209</v>
      </c>
      <c r="AL146" s="12" t="s">
        <v>1006</v>
      </c>
      <c r="AM146" s="3" t="s">
        <v>211</v>
      </c>
      <c r="AN146" s="13">
        <v>2001</v>
      </c>
      <c r="AO146" s="8">
        <v>231.5</v>
      </c>
      <c r="AP146" s="8">
        <v>14.7</v>
      </c>
      <c r="AQ146" s="8">
        <v>-29.9</v>
      </c>
      <c r="AR146" s="8">
        <v>-31.3</v>
      </c>
      <c r="AS146" s="8">
        <v>-21.6</v>
      </c>
      <c r="AT146" s="9">
        <v>8.39</v>
      </c>
      <c r="AU146" s="10">
        <v>0.55700000000000005</v>
      </c>
      <c r="AV146" s="8">
        <v>68.400000000000006</v>
      </c>
      <c r="AW146" s="14">
        <v>0</v>
      </c>
      <c r="AX146" s="8">
        <v>-24</v>
      </c>
      <c r="AY146" s="10">
        <v>0.224</v>
      </c>
      <c r="AZ146" s="11"/>
      <c r="BA146" s="8">
        <v>10.1</v>
      </c>
      <c r="BB146" s="11"/>
      <c r="BC146" s="8">
        <v>57.7</v>
      </c>
      <c r="BD146" s="8">
        <v>38.4</v>
      </c>
      <c r="BE146" s="8">
        <v>33.200000000000003</v>
      </c>
      <c r="BF146" s="8">
        <v>32.5</v>
      </c>
      <c r="BG146" s="8">
        <v>45.8</v>
      </c>
      <c r="BH146" s="8">
        <v>28.6</v>
      </c>
      <c r="BI146" s="11"/>
      <c r="BJ146" s="8">
        <v>-31.3</v>
      </c>
      <c r="BK146" s="11"/>
      <c r="BL146" s="10">
        <v>0.121</v>
      </c>
      <c r="BM146" s="11"/>
      <c r="BN146" s="8">
        <v>-21.8</v>
      </c>
      <c r="BO146" s="10">
        <v>-0.20200000000000001</v>
      </c>
      <c r="BP146" s="11"/>
      <c r="BQ146" s="10">
        <v>-0.35799999999999998</v>
      </c>
      <c r="BR146" s="10">
        <v>-0.35799999999999998</v>
      </c>
      <c r="BS146" s="10">
        <v>-0.22600000000000001</v>
      </c>
      <c r="BT146" s="10">
        <v>-0.48799999999999999</v>
      </c>
      <c r="BU146" s="10">
        <v>-0.48799999999999999</v>
      </c>
      <c r="BV146" s="11"/>
      <c r="BW146" s="9">
        <v>7.25</v>
      </c>
      <c r="BX146" s="11"/>
      <c r="BY146" s="11"/>
      <c r="BZ146" s="9">
        <v>2.87</v>
      </c>
      <c r="CA146" s="9">
        <v>2.31</v>
      </c>
      <c r="CB146" s="11"/>
      <c r="CC146" s="9">
        <v>2.0699999999999998</v>
      </c>
      <c r="CD146" s="11"/>
      <c r="CE146" s="11"/>
      <c r="CF146" s="11"/>
      <c r="CG146" s="11"/>
      <c r="CH146" s="11"/>
      <c r="CI146" s="11"/>
      <c r="CJ146" s="8">
        <v>17.8</v>
      </c>
      <c r="CK146" s="11"/>
      <c r="CL146" s="11"/>
      <c r="CM146" s="11"/>
      <c r="CN146" s="10">
        <v>0.23799999999999999</v>
      </c>
      <c r="CO146" s="10">
        <v>0.95299999999999996</v>
      </c>
      <c r="CP146" s="10">
        <v>0.91800000000000004</v>
      </c>
      <c r="CQ146" s="8">
        <v>-11.2</v>
      </c>
      <c r="CR146" s="11"/>
      <c r="CS146" s="11"/>
      <c r="CT146" s="11"/>
      <c r="CU146" s="9">
        <v>5.52</v>
      </c>
      <c r="CV146" s="11"/>
      <c r="CW146" s="11"/>
      <c r="CX146" s="8">
        <v>23.6</v>
      </c>
      <c r="CY146" s="11"/>
      <c r="CZ146" s="11"/>
      <c r="DA146" s="10">
        <v>0.38500000000000001</v>
      </c>
      <c r="DB146" s="11"/>
      <c r="DC146" s="8">
        <v>10.8</v>
      </c>
      <c r="DD146" s="11"/>
      <c r="DE146" s="8">
        <v>61</v>
      </c>
      <c r="DF146" s="8">
        <v>-24</v>
      </c>
      <c r="DG146" s="9">
        <v>4.07</v>
      </c>
      <c r="DH146" s="10">
        <v>0.8</v>
      </c>
      <c r="DI146" s="3" t="s">
        <v>212</v>
      </c>
      <c r="DJ146" s="8">
        <v>14.7</v>
      </c>
      <c r="DK146" s="8">
        <v>-29.9</v>
      </c>
      <c r="DL146" s="8">
        <v>-21.6</v>
      </c>
      <c r="DM146" s="8">
        <v>16.3</v>
      </c>
      <c r="DN146" s="8">
        <v>-33.299999999999997</v>
      </c>
      <c r="DO146" s="9">
        <v>10</v>
      </c>
      <c r="DP146" s="4" t="s">
        <v>1007</v>
      </c>
      <c r="DQ146" s="8">
        <v>24.1</v>
      </c>
      <c r="DR146" s="3" t="s">
        <v>258</v>
      </c>
      <c r="DS146" s="11"/>
      <c r="DT146" s="9">
        <v>5.41</v>
      </c>
      <c r="DU146" s="9">
        <v>2.58</v>
      </c>
      <c r="DV146" s="8">
        <v>14.7</v>
      </c>
      <c r="DW146" s="14">
        <v>0</v>
      </c>
      <c r="DX146" s="11"/>
      <c r="DY146" s="9">
        <v>7.28</v>
      </c>
      <c r="DZ146" s="11"/>
      <c r="EA146" s="11"/>
      <c r="EB146" s="8">
        <v>-23.5</v>
      </c>
      <c r="EC146" s="9">
        <v>2.4700000000000002</v>
      </c>
      <c r="ED146" s="8">
        <v>83.8</v>
      </c>
      <c r="EE146" s="11"/>
      <c r="EF146" s="11"/>
      <c r="EG146" s="11"/>
      <c r="EH146" s="9">
        <v>2.94</v>
      </c>
      <c r="EI146" s="8">
        <v>61</v>
      </c>
      <c r="EJ146" s="8">
        <v>66.7</v>
      </c>
      <c r="EK146" s="8">
        <v>86</v>
      </c>
      <c r="EL146" s="9">
        <v>1.69</v>
      </c>
      <c r="EM146" s="8">
        <v>10.6</v>
      </c>
      <c r="EN146" s="8">
        <v>14.7</v>
      </c>
      <c r="EO146" s="10">
        <v>0.8</v>
      </c>
      <c r="EP146" s="9">
        <v>8.17</v>
      </c>
      <c r="EQ146" s="9">
        <v>3.69</v>
      </c>
      <c r="ER146" s="11">
        <v>3</v>
      </c>
      <c r="ES146" s="8">
        <v>14.7</v>
      </c>
      <c r="ET146" s="12" t="s">
        <v>1008</v>
      </c>
      <c r="EU146" s="8">
        <v>-24</v>
      </c>
      <c r="EV146" s="8">
        <v>-46.5</v>
      </c>
      <c r="EW146" s="8">
        <v>-59.3</v>
      </c>
      <c r="EX146" s="8">
        <v>-31.2</v>
      </c>
      <c r="EY146" s="8">
        <v>-18.7</v>
      </c>
      <c r="EZ146" s="8">
        <v>-21.3</v>
      </c>
      <c r="FA146" s="8">
        <v>-23.9</v>
      </c>
      <c r="FB146" s="8">
        <v>-30</v>
      </c>
      <c r="FC146" s="8">
        <v>-20</v>
      </c>
      <c r="FD146" s="8">
        <v>-26</v>
      </c>
      <c r="FE146" s="8">
        <v>-23.6</v>
      </c>
      <c r="FF146" s="8">
        <v>-44.4</v>
      </c>
      <c r="FG146" s="8">
        <v>-55.7</v>
      </c>
      <c r="FH146" s="8">
        <v>-30.7</v>
      </c>
      <c r="FI146" s="8">
        <v>-18.3</v>
      </c>
      <c r="FJ146" s="8">
        <v>-23.6</v>
      </c>
      <c r="FK146" s="8">
        <v>-18.7</v>
      </c>
      <c r="FL146" s="8">
        <v>-25.7</v>
      </c>
      <c r="FM146" s="8">
        <v>-71.099999999999994</v>
      </c>
      <c r="FN146" s="8">
        <v>-28.4</v>
      </c>
      <c r="FO146" s="3"/>
      <c r="FP146" s="3"/>
      <c r="FQ146" s="8">
        <v>14.7</v>
      </c>
      <c r="FR146" s="12" t="s">
        <v>1009</v>
      </c>
    </row>
    <row r="147" spans="1:174" x14ac:dyDescent="0.15">
      <c r="A147" s="4" t="s">
        <v>1010</v>
      </c>
      <c r="B147" s="4" t="s">
        <v>1011</v>
      </c>
      <c r="C147" s="3" t="s">
        <v>206</v>
      </c>
      <c r="D147" s="3" t="s">
        <v>207</v>
      </c>
      <c r="E147" s="3" t="s">
        <v>208</v>
      </c>
      <c r="F147" s="8">
        <v>290.10000000000002</v>
      </c>
      <c r="G147" s="9">
        <v>34.97</v>
      </c>
      <c r="H147" s="10">
        <v>2.1999999999999999E-2</v>
      </c>
      <c r="I147" s="10">
        <v>3.0000000000000001E-3</v>
      </c>
      <c r="J147" s="10">
        <v>2.1000000000000001E-2</v>
      </c>
      <c r="K147" s="9">
        <v>1.08</v>
      </c>
      <c r="L147" s="10">
        <v>0.65800000000000003</v>
      </c>
      <c r="M147" s="9">
        <v>1.31</v>
      </c>
      <c r="N147" s="8">
        <v>15.2</v>
      </c>
      <c r="O147" s="10">
        <v>0.17599999999999999</v>
      </c>
      <c r="P147" s="11"/>
      <c r="Q147" s="8">
        <v>13.2</v>
      </c>
      <c r="R147" s="11"/>
      <c r="S147" s="9">
        <v>-2.2000000000000002</v>
      </c>
      <c r="T147" s="11"/>
      <c r="U147" s="11"/>
      <c r="V147" s="11"/>
      <c r="W147" s="11"/>
      <c r="X147" s="11"/>
      <c r="Y147" s="11"/>
      <c r="Z147" s="11"/>
      <c r="AA147" s="11"/>
      <c r="AB147" s="11"/>
      <c r="AC147" s="11"/>
      <c r="AD147" s="11"/>
      <c r="AE147" s="11"/>
      <c r="AF147" s="11"/>
      <c r="AG147" s="11"/>
      <c r="AH147" s="11"/>
      <c r="AI147" s="9">
        <v>22.25</v>
      </c>
      <c r="AJ147" s="9">
        <v>9.4499999999999993</v>
      </c>
      <c r="AK147" s="3" t="s">
        <v>209</v>
      </c>
      <c r="AL147" s="12" t="s">
        <v>1012</v>
      </c>
      <c r="AM147" s="3" t="s">
        <v>211</v>
      </c>
      <c r="AN147" s="13">
        <v>1989</v>
      </c>
      <c r="AO147" s="8">
        <v>248.2</v>
      </c>
      <c r="AP147" s="14">
        <v>0</v>
      </c>
      <c r="AQ147" s="8">
        <v>-21.1</v>
      </c>
      <c r="AR147" s="8">
        <v>-21.1</v>
      </c>
      <c r="AS147" s="8">
        <v>-21.3</v>
      </c>
      <c r="AT147" s="8">
        <v>48.6</v>
      </c>
      <c r="AU147" s="10">
        <v>0.27900000000000003</v>
      </c>
      <c r="AV147" s="8">
        <v>50.5</v>
      </c>
      <c r="AW147" s="14">
        <v>0</v>
      </c>
      <c r="AX147" s="8">
        <v>48.5</v>
      </c>
      <c r="AY147" s="10">
        <v>0.25800000000000001</v>
      </c>
      <c r="AZ147" s="11"/>
      <c r="BA147" s="8">
        <v>11.4</v>
      </c>
      <c r="BB147" s="11"/>
      <c r="BC147" s="9">
        <v>9.94</v>
      </c>
      <c r="BD147" s="9">
        <v>8.2799999999999994</v>
      </c>
      <c r="BE147" s="9">
        <v>6.6</v>
      </c>
      <c r="BF147" s="9">
        <v>5.7</v>
      </c>
      <c r="BG147" s="9">
        <v>4.3600000000000003</v>
      </c>
      <c r="BH147" s="9">
        <v>2.81</v>
      </c>
      <c r="BI147" s="11"/>
      <c r="BJ147" s="8">
        <v>-21.1</v>
      </c>
      <c r="BK147" s="11"/>
      <c r="BL147" s="11"/>
      <c r="BM147" s="11"/>
      <c r="BN147" s="8">
        <v>-21.3</v>
      </c>
      <c r="BO147" s="11"/>
      <c r="BP147" s="11"/>
      <c r="BQ147" s="9">
        <v>-2</v>
      </c>
      <c r="BR147" s="9">
        <v>-2</v>
      </c>
      <c r="BS147" s="9">
        <v>-1.23</v>
      </c>
      <c r="BT147" s="9">
        <v>-2</v>
      </c>
      <c r="BU147" s="9">
        <v>-2</v>
      </c>
      <c r="BV147" s="11"/>
      <c r="BW147" s="11"/>
      <c r="BX147" s="11"/>
      <c r="BY147" s="10">
        <v>3.6999999999999998E-2</v>
      </c>
      <c r="BZ147" s="11"/>
      <c r="CA147" s="11"/>
      <c r="CB147" s="11"/>
      <c r="CC147" s="10">
        <v>0.73</v>
      </c>
      <c r="CD147" s="11"/>
      <c r="CE147" s="11"/>
      <c r="CF147" s="11"/>
      <c r="CG147" s="11"/>
      <c r="CH147" s="9">
        <v>6.72</v>
      </c>
      <c r="CI147" s="11"/>
      <c r="CJ147" s="11"/>
      <c r="CK147" s="11"/>
      <c r="CL147" s="11"/>
      <c r="CM147" s="10">
        <v>3.5999999999999997E-2</v>
      </c>
      <c r="CN147" s="10">
        <v>0.61299999999999999</v>
      </c>
      <c r="CO147" s="10">
        <v>0.73199999999999998</v>
      </c>
      <c r="CP147" s="10">
        <v>0.627</v>
      </c>
      <c r="CQ147" s="10">
        <v>0.63600000000000001</v>
      </c>
      <c r="CR147" s="11"/>
      <c r="CS147" s="11"/>
      <c r="CT147" s="11"/>
      <c r="CU147" s="8">
        <v>53.1</v>
      </c>
      <c r="CV147" s="11"/>
      <c r="CW147" s="11"/>
      <c r="CX147" s="11"/>
      <c r="CY147" s="11"/>
      <c r="CZ147" s="11"/>
      <c r="DA147" s="10">
        <v>-0.104</v>
      </c>
      <c r="DB147" s="11"/>
      <c r="DC147" s="11"/>
      <c r="DD147" s="11"/>
      <c r="DE147" s="8">
        <v>25</v>
      </c>
      <c r="DF147" s="8">
        <v>41.7</v>
      </c>
      <c r="DG147" s="9">
        <v>19.03</v>
      </c>
      <c r="DH147" s="10">
        <v>0.17599999999999999</v>
      </c>
      <c r="DI147" s="3" t="s">
        <v>212</v>
      </c>
      <c r="DJ147" s="11"/>
      <c r="DK147" s="8">
        <v>-21.1</v>
      </c>
      <c r="DL147" s="8">
        <v>-21.3</v>
      </c>
      <c r="DM147" s="14">
        <v>0</v>
      </c>
      <c r="DN147" s="11"/>
      <c r="DO147" s="9">
        <v>12.5</v>
      </c>
      <c r="DP147" s="4" t="s">
        <v>1013</v>
      </c>
      <c r="DQ147" s="11"/>
      <c r="DR147" s="3" t="s">
        <v>251</v>
      </c>
      <c r="DS147" s="11"/>
      <c r="DT147" s="9">
        <v>24.89</v>
      </c>
      <c r="DU147" s="9">
        <v>6.17</v>
      </c>
      <c r="DV147" s="11"/>
      <c r="DW147" s="14">
        <v>0</v>
      </c>
      <c r="DX147" s="11"/>
      <c r="DY147" s="9">
        <v>8.6300000000000008</v>
      </c>
      <c r="DZ147" s="11"/>
      <c r="EA147" s="8">
        <v>10.3</v>
      </c>
      <c r="EB147" s="9">
        <v>-2.61</v>
      </c>
      <c r="EC147" s="9">
        <v>2.0299999999999998</v>
      </c>
      <c r="ED147" s="8">
        <v>49.3</v>
      </c>
      <c r="EE147" s="11"/>
      <c r="EF147" s="11"/>
      <c r="EG147" s="11"/>
      <c r="EH147" s="10">
        <v>0.51900000000000002</v>
      </c>
      <c r="EI147" s="8">
        <v>25</v>
      </c>
      <c r="EJ147" s="8">
        <v>50.3</v>
      </c>
      <c r="EK147" s="9">
        <v>8.7100000000000009</v>
      </c>
      <c r="EL147" s="10">
        <v>0.83399999999999996</v>
      </c>
      <c r="EM147" s="10">
        <v>0.26</v>
      </c>
      <c r="EN147" s="11"/>
      <c r="EO147" s="10">
        <v>0.17599999999999999</v>
      </c>
      <c r="EP147" s="10">
        <v>0.61899999999999999</v>
      </c>
      <c r="EQ147" s="9">
        <v>9.5399999999999991</v>
      </c>
      <c r="ER147" s="11">
        <v>1</v>
      </c>
      <c r="ES147" s="11"/>
      <c r="ET147" s="12"/>
      <c r="EU147" s="8">
        <v>-40.700000000000003</v>
      </c>
      <c r="EV147" s="8">
        <v>-26.5</v>
      </c>
      <c r="EW147" s="8">
        <v>-42.1</v>
      </c>
      <c r="EX147" s="8">
        <v>-55.7</v>
      </c>
      <c r="EY147" s="8">
        <v>-60.7</v>
      </c>
      <c r="EZ147" s="9">
        <v>-7.5</v>
      </c>
      <c r="FA147" s="9">
        <v>-3.47</v>
      </c>
      <c r="FB147" s="9">
        <v>-2.27</v>
      </c>
      <c r="FC147" s="8">
        <v>-10.7</v>
      </c>
      <c r="FD147" s="8">
        <v>-17.899999999999999</v>
      </c>
      <c r="FE147" s="8">
        <v>-40.5</v>
      </c>
      <c r="FF147" s="8">
        <v>-27.4</v>
      </c>
      <c r="FG147" s="8">
        <v>-39.4</v>
      </c>
      <c r="FH147" s="8">
        <v>-53.1</v>
      </c>
      <c r="FI147" s="8">
        <v>-62.9</v>
      </c>
      <c r="FJ147" s="9">
        <v>-8.6300000000000008</v>
      </c>
      <c r="FK147" s="9">
        <v>-3.76</v>
      </c>
      <c r="FL147" s="8">
        <v>-11.5</v>
      </c>
      <c r="FM147" s="9">
        <v>-7.74</v>
      </c>
      <c r="FN147" s="8">
        <v>-17.899999999999999</v>
      </c>
      <c r="FO147" s="3"/>
      <c r="FP147" s="3"/>
      <c r="FQ147" s="11"/>
      <c r="FR147" s="12"/>
    </row>
    <row r="148" spans="1:174" x14ac:dyDescent="0.15">
      <c r="A148" s="4" t="s">
        <v>1014</v>
      </c>
      <c r="B148" s="4" t="s">
        <v>1015</v>
      </c>
      <c r="C148" s="3" t="s">
        <v>206</v>
      </c>
      <c r="D148" s="3" t="s">
        <v>207</v>
      </c>
      <c r="E148" s="3" t="s">
        <v>208</v>
      </c>
      <c r="F148" s="8">
        <v>289.89999999999998</v>
      </c>
      <c r="G148" s="9">
        <v>38.630000000000003</v>
      </c>
      <c r="H148" s="10">
        <v>0.04</v>
      </c>
      <c r="I148" s="10">
        <v>4.5999999999999999E-2</v>
      </c>
      <c r="J148" s="11"/>
      <c r="K148" s="9">
        <v>1.27</v>
      </c>
      <c r="L148" s="9">
        <v>1.34</v>
      </c>
      <c r="M148" s="11"/>
      <c r="N148" s="8">
        <v>21.6</v>
      </c>
      <c r="O148" s="10">
        <v>0.17100000000000001</v>
      </c>
      <c r="P148" s="11"/>
      <c r="Q148" s="11"/>
      <c r="R148" s="11"/>
      <c r="S148" s="9">
        <v>-1.27</v>
      </c>
      <c r="T148" s="11"/>
      <c r="U148" s="11"/>
      <c r="V148" s="11"/>
      <c r="W148" s="11"/>
      <c r="X148" s="11"/>
      <c r="Y148" s="11"/>
      <c r="Z148" s="11"/>
      <c r="AA148" s="11"/>
      <c r="AB148" s="11"/>
      <c r="AC148" s="11"/>
      <c r="AD148" s="11"/>
      <c r="AE148" s="8">
        <v>-23.9</v>
      </c>
      <c r="AF148" s="11"/>
      <c r="AG148" s="11"/>
      <c r="AH148" s="9">
        <v>5.47</v>
      </c>
      <c r="AI148" s="9">
        <v>5.32</v>
      </c>
      <c r="AJ148" s="9">
        <v>3.01</v>
      </c>
      <c r="AK148" s="3" t="s">
        <v>209</v>
      </c>
      <c r="AL148" s="12" t="s">
        <v>1016</v>
      </c>
      <c r="AM148" s="3" t="s">
        <v>211</v>
      </c>
      <c r="AN148" s="13">
        <v>2006</v>
      </c>
      <c r="AO148" s="8">
        <v>217.8</v>
      </c>
      <c r="AP148" s="9">
        <v>8.58</v>
      </c>
      <c r="AQ148" s="8">
        <v>-29.5</v>
      </c>
      <c r="AR148" s="8">
        <v>-30.6</v>
      </c>
      <c r="AS148" s="8">
        <v>-31.7</v>
      </c>
      <c r="AT148" s="8">
        <v>13.4</v>
      </c>
      <c r="AU148" s="9">
        <v>2.2799999999999998</v>
      </c>
      <c r="AV148" s="8">
        <v>84.5</v>
      </c>
      <c r="AW148" s="9">
        <v>7.1</v>
      </c>
      <c r="AX148" s="8">
        <v>54.8</v>
      </c>
      <c r="AY148" s="10">
        <v>0.80400000000000005</v>
      </c>
      <c r="AZ148" s="11"/>
      <c r="BA148" s="8">
        <v>11.7</v>
      </c>
      <c r="BB148" s="11"/>
      <c r="BC148" s="8">
        <v>27.5</v>
      </c>
      <c r="BD148" s="8">
        <v>25.7</v>
      </c>
      <c r="BE148" s="8">
        <v>22.8</v>
      </c>
      <c r="BF148" s="8">
        <v>22.3</v>
      </c>
      <c r="BG148" s="8">
        <v>21.8</v>
      </c>
      <c r="BH148" s="8">
        <v>22.3</v>
      </c>
      <c r="BI148" s="11"/>
      <c r="BJ148" s="8">
        <v>-30.6</v>
      </c>
      <c r="BK148" s="9">
        <v>-1.1499999999999999</v>
      </c>
      <c r="BL148" s="10">
        <v>4.9000000000000002E-2</v>
      </c>
      <c r="BM148" s="11"/>
      <c r="BN148" s="8">
        <v>-31.7</v>
      </c>
      <c r="BO148" s="11"/>
      <c r="BP148" s="10">
        <v>5.5E-2</v>
      </c>
      <c r="BQ148" s="9">
        <v>-2</v>
      </c>
      <c r="BR148" s="9">
        <v>-2</v>
      </c>
      <c r="BS148" s="9">
        <v>-1.25</v>
      </c>
      <c r="BT148" s="9">
        <v>-2</v>
      </c>
      <c r="BU148" s="9">
        <v>-2</v>
      </c>
      <c r="BV148" s="11"/>
      <c r="BW148" s="9">
        <v>1.02</v>
      </c>
      <c r="BX148" s="11"/>
      <c r="BY148" s="11"/>
      <c r="BZ148" s="9">
        <v>8.1999999999999993</v>
      </c>
      <c r="CA148" s="9">
        <v>5.92</v>
      </c>
      <c r="CB148" s="11"/>
      <c r="CC148" s="10">
        <v>0.56000000000000005</v>
      </c>
      <c r="CD148" s="11"/>
      <c r="CE148" s="10">
        <v>0.376</v>
      </c>
      <c r="CF148" s="11"/>
      <c r="CG148" s="11"/>
      <c r="CH148" s="11"/>
      <c r="CI148" s="11"/>
      <c r="CJ148" s="8">
        <v>-66.2</v>
      </c>
      <c r="CK148" s="11"/>
      <c r="CL148" s="11"/>
      <c r="CM148" s="9">
        <v>1.21</v>
      </c>
      <c r="CN148" s="9">
        <v>1.57</v>
      </c>
      <c r="CO148" s="9">
        <v>1.52</v>
      </c>
      <c r="CP148" s="9">
        <v>1.54</v>
      </c>
      <c r="CQ148" s="9">
        <v>-2.63</v>
      </c>
      <c r="CR148" s="11"/>
      <c r="CS148" s="11"/>
      <c r="CT148" s="11"/>
      <c r="CU148" s="8">
        <v>87.6</v>
      </c>
      <c r="CV148" s="9">
        <v>-8.18</v>
      </c>
      <c r="CW148" s="11"/>
      <c r="CX148" s="8">
        <v>-43.6</v>
      </c>
      <c r="CY148" s="11"/>
      <c r="CZ148" s="11"/>
      <c r="DA148" s="10">
        <v>-3.2000000000000001E-2</v>
      </c>
      <c r="DB148" s="11"/>
      <c r="DC148" s="10">
        <v>-0.85099999999999998</v>
      </c>
      <c r="DD148" s="9">
        <v>9.67</v>
      </c>
      <c r="DE148" s="8">
        <v>55</v>
      </c>
      <c r="DF148" s="8">
        <v>54.8</v>
      </c>
      <c r="DG148" s="9">
        <v>13.43</v>
      </c>
      <c r="DH148" s="9">
        <v>2.74</v>
      </c>
      <c r="DI148" s="3" t="s">
        <v>212</v>
      </c>
      <c r="DJ148" s="9">
        <v>8.58</v>
      </c>
      <c r="DK148" s="8">
        <v>-29.5</v>
      </c>
      <c r="DL148" s="8">
        <v>-31.7</v>
      </c>
      <c r="DM148" s="8">
        <v>21.6</v>
      </c>
      <c r="DN148" s="8">
        <v>-23.7</v>
      </c>
      <c r="DO148" s="9">
        <v>7.14</v>
      </c>
      <c r="DP148" s="4" t="s">
        <v>1017</v>
      </c>
      <c r="DQ148" s="8">
        <v>74.3</v>
      </c>
      <c r="DR148" s="3" t="s">
        <v>313</v>
      </c>
      <c r="DS148" s="11"/>
      <c r="DT148" s="9">
        <v>18.29</v>
      </c>
      <c r="DU148" s="9">
        <v>7.12</v>
      </c>
      <c r="DV148" s="8">
        <v>-18.899999999999999</v>
      </c>
      <c r="DW148" s="8">
        <v>15.5</v>
      </c>
      <c r="DX148" s="11"/>
      <c r="DY148" s="9">
        <v>9.64</v>
      </c>
      <c r="DZ148" s="11"/>
      <c r="EA148" s="8">
        <v>112.7</v>
      </c>
      <c r="EB148" s="8">
        <v>-112.1</v>
      </c>
      <c r="EC148" s="9">
        <v>5.97</v>
      </c>
      <c r="ED148" s="8">
        <v>65.900000000000006</v>
      </c>
      <c r="EE148" s="11"/>
      <c r="EF148" s="11"/>
      <c r="EG148" s="8">
        <v>281.7</v>
      </c>
      <c r="EH148" s="9">
        <v>2.41</v>
      </c>
      <c r="EI148" s="8">
        <v>55</v>
      </c>
      <c r="EJ148" s="8">
        <v>81.7</v>
      </c>
      <c r="EK148" s="8">
        <v>34</v>
      </c>
      <c r="EL148" s="10">
        <v>0.97099999999999997</v>
      </c>
      <c r="EM148" s="9">
        <v>1.72</v>
      </c>
      <c r="EN148" s="9">
        <v>5.08</v>
      </c>
      <c r="EO148" s="9">
        <v>2.74</v>
      </c>
      <c r="EP148" s="9">
        <v>2.69</v>
      </c>
      <c r="EQ148" s="9">
        <v>6.04</v>
      </c>
      <c r="ER148" s="11">
        <v>3</v>
      </c>
      <c r="ES148" s="9">
        <v>8.58</v>
      </c>
      <c r="ET148" s="12" t="s">
        <v>1018</v>
      </c>
      <c r="EU148" s="11"/>
      <c r="EV148" s="11"/>
      <c r="EW148" s="11"/>
      <c r="EX148" s="11"/>
      <c r="EY148" s="11"/>
      <c r="EZ148" s="11"/>
      <c r="FA148" s="11"/>
      <c r="FB148" s="8">
        <v>-11.3</v>
      </c>
      <c r="FC148" s="8">
        <v>-18.600000000000001</v>
      </c>
      <c r="FD148" s="9">
        <v>-4.41</v>
      </c>
      <c r="FE148" s="11"/>
      <c r="FF148" s="11"/>
      <c r="FG148" s="11"/>
      <c r="FH148" s="11"/>
      <c r="FI148" s="11"/>
      <c r="FJ148" s="11"/>
      <c r="FK148" s="11"/>
      <c r="FL148" s="8">
        <v>-11.3</v>
      </c>
      <c r="FM148" s="8">
        <v>-20.399999999999999</v>
      </c>
      <c r="FN148" s="9">
        <v>-6.06</v>
      </c>
      <c r="FO148" s="3"/>
      <c r="FP148" s="3"/>
      <c r="FQ148" s="9">
        <v>8.58</v>
      </c>
      <c r="FR148" s="12" t="s">
        <v>1019</v>
      </c>
    </row>
    <row r="149" spans="1:174" x14ac:dyDescent="0.15">
      <c r="A149" s="4" t="s">
        <v>1020</v>
      </c>
      <c r="B149" s="4" t="s">
        <v>1021</v>
      </c>
      <c r="C149" s="3" t="s">
        <v>206</v>
      </c>
      <c r="D149" s="3" t="s">
        <v>207</v>
      </c>
      <c r="E149" s="3" t="s">
        <v>208</v>
      </c>
      <c r="F149" s="8">
        <v>280.3</v>
      </c>
      <c r="G149" s="9">
        <v>26.68</v>
      </c>
      <c r="H149" s="10">
        <v>7.0000000000000001E-3</v>
      </c>
      <c r="I149" s="10">
        <v>2E-3</v>
      </c>
      <c r="J149" s="11"/>
      <c r="K149" s="10">
        <v>-0.50600000000000001</v>
      </c>
      <c r="L149" s="10">
        <v>0.32700000000000001</v>
      </c>
      <c r="M149" s="11"/>
      <c r="N149" s="8">
        <v>24.1</v>
      </c>
      <c r="O149" s="10">
        <v>0.05</v>
      </c>
      <c r="P149" s="11"/>
      <c r="Q149" s="11"/>
      <c r="R149" s="11"/>
      <c r="S149" s="9">
        <v>-2.0099999999999998</v>
      </c>
      <c r="T149" s="11"/>
      <c r="U149" s="11"/>
      <c r="V149" s="11"/>
      <c r="W149" s="11"/>
      <c r="X149" s="11"/>
      <c r="Y149" s="11"/>
      <c r="Z149" s="11"/>
      <c r="AA149" s="11"/>
      <c r="AB149" s="11"/>
      <c r="AC149" s="11"/>
      <c r="AD149" s="11"/>
      <c r="AE149" s="8">
        <v>-44.7</v>
      </c>
      <c r="AF149" s="11"/>
      <c r="AG149" s="11"/>
      <c r="AH149" s="11"/>
      <c r="AI149" s="10">
        <v>0.36199999999999999</v>
      </c>
      <c r="AJ149" s="10">
        <v>0.16500000000000001</v>
      </c>
      <c r="AK149" s="3" t="s">
        <v>209</v>
      </c>
      <c r="AL149" s="12" t="s">
        <v>1022</v>
      </c>
      <c r="AM149" s="3" t="s">
        <v>211</v>
      </c>
      <c r="AN149" s="13">
        <v>2006</v>
      </c>
      <c r="AO149" s="8">
        <v>244.7</v>
      </c>
      <c r="AP149" s="10">
        <v>0.308</v>
      </c>
      <c r="AQ149" s="8">
        <v>-32.700000000000003</v>
      </c>
      <c r="AR149" s="8">
        <v>-33.200000000000003</v>
      </c>
      <c r="AS149" s="8">
        <v>-35.299999999999997</v>
      </c>
      <c r="AT149" s="8">
        <v>20.100000000000001</v>
      </c>
      <c r="AU149" s="9">
        <v>1.96</v>
      </c>
      <c r="AV149" s="8">
        <v>50.4</v>
      </c>
      <c r="AW149" s="8">
        <v>11.5</v>
      </c>
      <c r="AX149" s="8">
        <v>32.5</v>
      </c>
      <c r="AY149" s="9">
        <v>1.52</v>
      </c>
      <c r="AZ149" s="11"/>
      <c r="BA149" s="9">
        <v>9.75</v>
      </c>
      <c r="BB149" s="11"/>
      <c r="BC149" s="8">
        <v>23.7</v>
      </c>
      <c r="BD149" s="8">
        <v>19.399999999999999</v>
      </c>
      <c r="BE149" s="8">
        <v>16.600000000000001</v>
      </c>
      <c r="BF149" s="8">
        <v>16.100000000000001</v>
      </c>
      <c r="BG149" s="8">
        <v>15.7</v>
      </c>
      <c r="BH149" s="8">
        <v>15.4</v>
      </c>
      <c r="BI149" s="11"/>
      <c r="BJ149" s="8">
        <v>-33.200000000000003</v>
      </c>
      <c r="BK149" s="10">
        <v>-0.97</v>
      </c>
      <c r="BL149" s="11"/>
      <c r="BM149" s="11"/>
      <c r="BN149" s="8">
        <v>-35.299999999999997</v>
      </c>
      <c r="BO149" s="11"/>
      <c r="BP149" s="10">
        <v>0.18</v>
      </c>
      <c r="BQ149" s="9">
        <v>-2.27</v>
      </c>
      <c r="BR149" s="9">
        <v>-2.27</v>
      </c>
      <c r="BS149" s="9">
        <v>-1.4</v>
      </c>
      <c r="BT149" s="9">
        <v>-2.27</v>
      </c>
      <c r="BU149" s="9">
        <v>-2.27</v>
      </c>
      <c r="BV149" s="11"/>
      <c r="BW149" s="11"/>
      <c r="BX149" s="11"/>
      <c r="BY149" s="10">
        <v>0.85199999999999998</v>
      </c>
      <c r="BZ149" s="9">
        <v>3.75</v>
      </c>
      <c r="CA149" s="9">
        <v>1.8</v>
      </c>
      <c r="CB149" s="11"/>
      <c r="CC149" s="9">
        <v>2.69</v>
      </c>
      <c r="CD149" s="11"/>
      <c r="CE149" s="10">
        <v>0.14000000000000001</v>
      </c>
      <c r="CF149" s="8">
        <v>11.5</v>
      </c>
      <c r="CG149" s="11"/>
      <c r="CH149" s="11"/>
      <c r="CI149" s="11"/>
      <c r="CJ149" s="8">
        <v>-57.9</v>
      </c>
      <c r="CK149" s="11"/>
      <c r="CL149" s="11"/>
      <c r="CM149" s="11"/>
      <c r="CN149" s="10">
        <v>0.17</v>
      </c>
      <c r="CO149" s="9">
        <v>1.01</v>
      </c>
      <c r="CP149" s="10">
        <v>0.97599999999999998</v>
      </c>
      <c r="CQ149" s="9">
        <v>-1.91</v>
      </c>
      <c r="CR149" s="11"/>
      <c r="CS149" s="11"/>
      <c r="CT149" s="11"/>
      <c r="CU149" s="8">
        <v>62.8</v>
      </c>
      <c r="CV149" s="8">
        <v>-10.4</v>
      </c>
      <c r="CW149" s="8">
        <v>11.8</v>
      </c>
      <c r="CX149" s="8">
        <v>-27.1</v>
      </c>
      <c r="CY149" s="11"/>
      <c r="CZ149" s="11"/>
      <c r="DA149" s="10">
        <v>0.51600000000000001</v>
      </c>
      <c r="DB149" s="11"/>
      <c r="DC149" s="11"/>
      <c r="DD149" s="8">
        <v>10.9</v>
      </c>
      <c r="DE149" s="8">
        <v>57</v>
      </c>
      <c r="DF149" s="8">
        <v>32.5</v>
      </c>
      <c r="DG149" s="9">
        <v>11.62</v>
      </c>
      <c r="DH149" s="10">
        <v>0.80300000000000005</v>
      </c>
      <c r="DI149" s="3" t="s">
        <v>212</v>
      </c>
      <c r="DJ149" s="10">
        <v>0.308</v>
      </c>
      <c r="DK149" s="8">
        <v>-32.700000000000003</v>
      </c>
      <c r="DL149" s="8">
        <v>-35.299999999999997</v>
      </c>
      <c r="DM149" s="10">
        <v>0.25</v>
      </c>
      <c r="DN149" s="11"/>
      <c r="DO149" s="9">
        <v>18.75</v>
      </c>
      <c r="DP149" s="4" t="s">
        <v>1023</v>
      </c>
      <c r="DQ149" s="8">
        <v>264.10000000000002</v>
      </c>
      <c r="DR149" s="3" t="s">
        <v>372</v>
      </c>
      <c r="DS149" s="11"/>
      <c r="DT149" s="9">
        <v>23.99</v>
      </c>
      <c r="DU149" s="9">
        <v>6.15</v>
      </c>
      <c r="DV149" s="8">
        <v>-23.4</v>
      </c>
      <c r="DW149" s="9">
        <v>9.7899999999999991</v>
      </c>
      <c r="DX149" s="11"/>
      <c r="DY149" s="8">
        <v>12.2</v>
      </c>
      <c r="DZ149" s="11"/>
      <c r="EA149" s="8">
        <v>82.2</v>
      </c>
      <c r="EB149" s="8">
        <v>-80.099999999999994</v>
      </c>
      <c r="EC149" s="9">
        <v>3.02</v>
      </c>
      <c r="ED149" s="8">
        <v>63.7</v>
      </c>
      <c r="EE149" s="11"/>
      <c r="EF149" s="11"/>
      <c r="EG149" s="8">
        <v>100</v>
      </c>
      <c r="EH149" s="9">
        <v>2.95</v>
      </c>
      <c r="EI149" s="8">
        <v>57</v>
      </c>
      <c r="EJ149" s="8">
        <v>48</v>
      </c>
      <c r="EK149" s="8">
        <v>12.9</v>
      </c>
      <c r="EL149" s="9">
        <v>2.1800000000000002</v>
      </c>
      <c r="EM149" s="9">
        <v>1.36</v>
      </c>
      <c r="EN149" s="10">
        <v>9.1999999999999998E-2</v>
      </c>
      <c r="EO149" s="10">
        <v>0.80300000000000005</v>
      </c>
      <c r="EP149" s="9">
        <v>2.29</v>
      </c>
      <c r="EQ149" s="9">
        <v>7.26</v>
      </c>
      <c r="ER149" s="11"/>
      <c r="ES149" s="10">
        <v>0.308</v>
      </c>
      <c r="ET149" s="12" t="s">
        <v>928</v>
      </c>
      <c r="EU149" s="11"/>
      <c r="EV149" s="11"/>
      <c r="EW149" s="11"/>
      <c r="EX149" s="11"/>
      <c r="EY149" s="11"/>
      <c r="EZ149" s="11"/>
      <c r="FA149" s="11"/>
      <c r="FB149" s="8">
        <v>-14.7</v>
      </c>
      <c r="FC149" s="8">
        <v>-13</v>
      </c>
      <c r="FD149" s="8">
        <v>-19.899999999999999</v>
      </c>
      <c r="FE149" s="11"/>
      <c r="FF149" s="11"/>
      <c r="FG149" s="11"/>
      <c r="FH149" s="11"/>
      <c r="FI149" s="11"/>
      <c r="FJ149" s="11"/>
      <c r="FK149" s="11"/>
      <c r="FL149" s="8">
        <v>-14.7</v>
      </c>
      <c r="FM149" s="8">
        <v>-13.4</v>
      </c>
      <c r="FN149" s="8">
        <v>-20.8</v>
      </c>
      <c r="FO149" s="3"/>
      <c r="FP149" s="3"/>
      <c r="FQ149" s="10">
        <v>0.308</v>
      </c>
      <c r="FR149" s="12" t="s">
        <v>1024</v>
      </c>
    </row>
    <row r="150" spans="1:174" x14ac:dyDescent="0.15">
      <c r="A150" s="4" t="s">
        <v>1025</v>
      </c>
      <c r="B150" s="4" t="s">
        <v>1026</v>
      </c>
      <c r="C150" s="3" t="s">
        <v>206</v>
      </c>
      <c r="D150" s="3" t="s">
        <v>207</v>
      </c>
      <c r="E150" s="3" t="s">
        <v>208</v>
      </c>
      <c r="F150" s="8">
        <v>276.89999999999998</v>
      </c>
      <c r="G150" s="9">
        <v>45.67</v>
      </c>
      <c r="H150" s="10">
        <v>2.1999999999999999E-2</v>
      </c>
      <c r="I150" s="10">
        <v>5.0000000000000001E-3</v>
      </c>
      <c r="J150" s="10">
        <v>4.8000000000000001E-2</v>
      </c>
      <c r="K150" s="9">
        <v>1.01</v>
      </c>
      <c r="L150" s="10">
        <v>0.51300000000000001</v>
      </c>
      <c r="M150" s="9">
        <v>1.26</v>
      </c>
      <c r="N150" s="8">
        <v>38.700000000000003</v>
      </c>
      <c r="O150" s="10">
        <v>0.68700000000000006</v>
      </c>
      <c r="P150" s="11"/>
      <c r="Q150" s="11"/>
      <c r="R150" s="11"/>
      <c r="S150" s="10">
        <v>-0.99299999999999999</v>
      </c>
      <c r="T150" s="11"/>
      <c r="U150" s="11"/>
      <c r="V150" s="11"/>
      <c r="W150" s="8">
        <v>13.3</v>
      </c>
      <c r="X150" s="11"/>
      <c r="Y150" s="11"/>
      <c r="Z150" s="11"/>
      <c r="AA150" s="8">
        <v>-10.5</v>
      </c>
      <c r="AB150" s="11"/>
      <c r="AC150" s="11"/>
      <c r="AD150" s="11"/>
      <c r="AE150" s="8">
        <v>127.2</v>
      </c>
      <c r="AF150" s="11"/>
      <c r="AG150" s="11"/>
      <c r="AH150" s="9">
        <v>5.28</v>
      </c>
      <c r="AI150" s="10">
        <v>0.219</v>
      </c>
      <c r="AJ150" s="10">
        <v>1.9E-2</v>
      </c>
      <c r="AK150" s="3" t="s">
        <v>209</v>
      </c>
      <c r="AL150" s="12" t="s">
        <v>1027</v>
      </c>
      <c r="AM150" s="3" t="s">
        <v>211</v>
      </c>
      <c r="AN150" s="13">
        <v>1997</v>
      </c>
      <c r="AO150" s="8">
        <v>193.7</v>
      </c>
      <c r="AP150" s="8">
        <v>46.9</v>
      </c>
      <c r="AQ150" s="8">
        <v>-14.3</v>
      </c>
      <c r="AR150" s="8">
        <v>-14.8</v>
      </c>
      <c r="AS150" s="8">
        <v>-14.6</v>
      </c>
      <c r="AT150" s="8">
        <v>20.2</v>
      </c>
      <c r="AU150" s="9">
        <v>1.64</v>
      </c>
      <c r="AV150" s="8">
        <v>133</v>
      </c>
      <c r="AW150" s="14">
        <v>0</v>
      </c>
      <c r="AX150" s="8">
        <v>92.1</v>
      </c>
      <c r="AY150" s="9">
        <v>1.1000000000000001</v>
      </c>
      <c r="AZ150" s="11"/>
      <c r="BA150" s="8">
        <v>17.3</v>
      </c>
      <c r="BB150" s="11"/>
      <c r="BC150" s="8">
        <v>44.4</v>
      </c>
      <c r="BD150" s="8">
        <v>49.5</v>
      </c>
      <c r="BE150" s="8">
        <v>51.5</v>
      </c>
      <c r="BF150" s="8">
        <v>52.1</v>
      </c>
      <c r="BG150" s="8">
        <v>49.5</v>
      </c>
      <c r="BH150" s="8">
        <v>45.5</v>
      </c>
      <c r="BI150" s="11"/>
      <c r="BJ150" s="8">
        <v>-14.8</v>
      </c>
      <c r="BK150" s="11"/>
      <c r="BL150" s="10">
        <v>0.10100000000000001</v>
      </c>
      <c r="BM150" s="11"/>
      <c r="BN150" s="8">
        <v>-14.6</v>
      </c>
      <c r="BO150" s="11"/>
      <c r="BP150" s="11"/>
      <c r="BQ150" s="10">
        <v>-0.41</v>
      </c>
      <c r="BR150" s="10">
        <v>-0.41</v>
      </c>
      <c r="BS150" s="10">
        <v>-0.25600000000000001</v>
      </c>
      <c r="BT150" s="10">
        <v>-0.41</v>
      </c>
      <c r="BU150" s="10">
        <v>-0.41</v>
      </c>
      <c r="BV150" s="11"/>
      <c r="BW150" s="8">
        <v>46.6</v>
      </c>
      <c r="BX150" s="11"/>
      <c r="BY150" s="11"/>
      <c r="BZ150" s="8">
        <v>22</v>
      </c>
      <c r="CA150" s="8">
        <v>20.3</v>
      </c>
      <c r="CB150" s="11"/>
      <c r="CC150" s="9">
        <v>1.36</v>
      </c>
      <c r="CD150" s="11"/>
      <c r="CE150" s="10">
        <v>5.1999999999999998E-2</v>
      </c>
      <c r="CF150" s="11"/>
      <c r="CG150" s="11"/>
      <c r="CH150" s="11"/>
      <c r="CI150" s="11"/>
      <c r="CJ150" s="8">
        <v>53.2</v>
      </c>
      <c r="CK150" s="11"/>
      <c r="CL150" s="11"/>
      <c r="CM150" s="9">
        <v>1.86</v>
      </c>
      <c r="CN150" s="9">
        <v>3.63</v>
      </c>
      <c r="CO150" s="9">
        <v>3.5</v>
      </c>
      <c r="CP150" s="9">
        <v>3.39</v>
      </c>
      <c r="CQ150" s="8">
        <v>49.1</v>
      </c>
      <c r="CR150" s="11"/>
      <c r="CS150" s="11"/>
      <c r="CT150" s="11"/>
      <c r="CU150" s="8">
        <v>49</v>
      </c>
      <c r="CV150" s="11"/>
      <c r="CW150" s="11"/>
      <c r="CX150" s="9">
        <v>-2.95</v>
      </c>
      <c r="CY150" s="11"/>
      <c r="CZ150" s="11"/>
      <c r="DA150" s="9">
        <v>-2.1800000000000002</v>
      </c>
      <c r="DB150" s="11"/>
      <c r="DC150" s="8">
        <v>-46.6</v>
      </c>
      <c r="DD150" s="11"/>
      <c r="DE150" s="8">
        <v>92</v>
      </c>
      <c r="DF150" s="8">
        <v>92.1</v>
      </c>
      <c r="DG150" s="9">
        <v>7.16</v>
      </c>
      <c r="DH150" s="9">
        <v>3.34</v>
      </c>
      <c r="DI150" s="3" t="s">
        <v>212</v>
      </c>
      <c r="DJ150" s="8">
        <v>46.9</v>
      </c>
      <c r="DK150" s="8">
        <v>-14.3</v>
      </c>
      <c r="DL150" s="8">
        <v>-14.6</v>
      </c>
      <c r="DM150" s="8">
        <v>38</v>
      </c>
      <c r="DN150" s="8">
        <v>-30.2</v>
      </c>
      <c r="DO150" s="9">
        <v>6.67</v>
      </c>
      <c r="DP150" s="4" t="s">
        <v>1028</v>
      </c>
      <c r="DQ150" s="8">
        <v>-25.4</v>
      </c>
      <c r="DR150" s="3" t="s">
        <v>245</v>
      </c>
      <c r="DS150" s="11"/>
      <c r="DT150" s="9">
        <v>13.26</v>
      </c>
      <c r="DU150" s="9">
        <v>3.05</v>
      </c>
      <c r="DV150" s="9">
        <v>2.5099999999999998</v>
      </c>
      <c r="DW150" s="14">
        <v>0</v>
      </c>
      <c r="DX150" s="11"/>
      <c r="DY150" s="8">
        <v>20.2</v>
      </c>
      <c r="DZ150" s="11"/>
      <c r="EA150" s="11"/>
      <c r="EB150" s="8">
        <v>54.4</v>
      </c>
      <c r="EC150" s="9">
        <v>1.93</v>
      </c>
      <c r="ED150" s="8">
        <v>77</v>
      </c>
      <c r="EE150" s="11"/>
      <c r="EF150" s="11"/>
      <c r="EG150" s="11"/>
      <c r="EH150" s="8">
        <v>16</v>
      </c>
      <c r="EI150" s="8">
        <v>92</v>
      </c>
      <c r="EJ150" s="8">
        <v>131.1</v>
      </c>
      <c r="EK150" s="8">
        <v>79.3</v>
      </c>
      <c r="EL150" s="9">
        <v>3.71</v>
      </c>
      <c r="EM150" s="9">
        <v>8.27</v>
      </c>
      <c r="EN150" s="8">
        <v>14.7</v>
      </c>
      <c r="EO150" s="9">
        <v>3.34</v>
      </c>
      <c r="EP150" s="9">
        <v>3.3</v>
      </c>
      <c r="EQ150" s="9">
        <v>12.62</v>
      </c>
      <c r="ER150" s="11">
        <v>3</v>
      </c>
      <c r="ES150" s="8">
        <v>46.9</v>
      </c>
      <c r="ET150" s="12" t="s">
        <v>1029</v>
      </c>
      <c r="EU150" s="8">
        <v>-38.4</v>
      </c>
      <c r="EV150" s="8">
        <v>-44.6</v>
      </c>
      <c r="EW150" s="8">
        <v>-61.3</v>
      </c>
      <c r="EX150" s="8">
        <v>-56.5</v>
      </c>
      <c r="EY150" s="8">
        <v>-56.6</v>
      </c>
      <c r="EZ150" s="8">
        <v>26.1</v>
      </c>
      <c r="FA150" s="8">
        <v>-49.6</v>
      </c>
      <c r="FB150" s="8">
        <v>-46.8</v>
      </c>
      <c r="FC150" s="8">
        <v>-40.5</v>
      </c>
      <c r="FD150" s="8">
        <v>-33.9</v>
      </c>
      <c r="FE150" s="8">
        <v>-37.200000000000003</v>
      </c>
      <c r="FF150" s="8">
        <v>-42.3</v>
      </c>
      <c r="FG150" s="8">
        <v>-57.1</v>
      </c>
      <c r="FH150" s="8">
        <v>-48.9</v>
      </c>
      <c r="FI150" s="8">
        <v>-56.4</v>
      </c>
      <c r="FJ150" s="8">
        <v>24.5</v>
      </c>
      <c r="FK150" s="8">
        <v>-49.3</v>
      </c>
      <c r="FL150" s="8">
        <v>-47.9</v>
      </c>
      <c r="FM150" s="8">
        <v>-40.4</v>
      </c>
      <c r="FN150" s="8">
        <v>-33.700000000000003</v>
      </c>
      <c r="FO150" s="3"/>
      <c r="FP150" s="3"/>
      <c r="FQ150" s="8">
        <v>46.9</v>
      </c>
      <c r="FR150" s="12" t="s">
        <v>1030</v>
      </c>
    </row>
    <row r="151" spans="1:174" x14ac:dyDescent="0.15">
      <c r="A151" s="4" t="s">
        <v>1031</v>
      </c>
      <c r="B151" s="4" t="s">
        <v>1032</v>
      </c>
      <c r="C151" s="3" t="s">
        <v>206</v>
      </c>
      <c r="D151" s="3" t="s">
        <v>207</v>
      </c>
      <c r="E151" s="3" t="s">
        <v>208</v>
      </c>
      <c r="F151" s="8">
        <v>273.89999999999998</v>
      </c>
      <c r="G151" s="9">
        <v>50.85</v>
      </c>
      <c r="H151" s="10">
        <v>5.8000000000000003E-2</v>
      </c>
      <c r="I151" s="10">
        <v>7.1999999999999995E-2</v>
      </c>
      <c r="J151" s="10">
        <v>0.16900000000000001</v>
      </c>
      <c r="K151" s="9">
        <v>1.58</v>
      </c>
      <c r="L151" s="9">
        <v>1.69</v>
      </c>
      <c r="M151" s="9">
        <v>2.0099999999999998</v>
      </c>
      <c r="N151" s="8">
        <v>107.8</v>
      </c>
      <c r="O151" s="10">
        <v>0.88700000000000001</v>
      </c>
      <c r="P151" s="11"/>
      <c r="Q151" s="11"/>
      <c r="R151" s="11"/>
      <c r="S151" s="10">
        <v>-0.26500000000000001</v>
      </c>
      <c r="T151" s="11"/>
      <c r="U151" s="11"/>
      <c r="V151" s="11"/>
      <c r="W151" s="8">
        <v>10.3</v>
      </c>
      <c r="X151" s="11"/>
      <c r="Y151" s="11"/>
      <c r="Z151" s="11"/>
      <c r="AA151" s="9">
        <v>2.76</v>
      </c>
      <c r="AB151" s="11"/>
      <c r="AC151" s="11"/>
      <c r="AD151" s="11"/>
      <c r="AE151" s="8">
        <v>-12.6</v>
      </c>
      <c r="AF151" s="11"/>
      <c r="AG151" s="11"/>
      <c r="AH151" s="9">
        <v>15.87</v>
      </c>
      <c r="AI151" s="9">
        <v>1.87</v>
      </c>
      <c r="AJ151" s="10">
        <v>6.0999999999999999E-2</v>
      </c>
      <c r="AK151" s="3" t="s">
        <v>209</v>
      </c>
      <c r="AL151" s="12" t="s">
        <v>1033</v>
      </c>
      <c r="AM151" s="3" t="s">
        <v>211</v>
      </c>
      <c r="AN151" s="13">
        <v>2000</v>
      </c>
      <c r="AO151" s="8">
        <v>252.5</v>
      </c>
      <c r="AP151" s="9">
        <v>9.84</v>
      </c>
      <c r="AQ151" s="8">
        <v>-15.7</v>
      </c>
      <c r="AR151" s="8">
        <v>-15.9</v>
      </c>
      <c r="AS151" s="8">
        <v>-18.7</v>
      </c>
      <c r="AT151" s="9">
        <v>7.75</v>
      </c>
      <c r="AU151" s="10">
        <v>0.40799999999999997</v>
      </c>
      <c r="AV151" s="8">
        <v>62.6</v>
      </c>
      <c r="AW151" s="8">
        <v>28.3</v>
      </c>
      <c r="AX151" s="8">
        <v>29.8</v>
      </c>
      <c r="AY151" s="10">
        <v>9.1999999999999998E-2</v>
      </c>
      <c r="AZ151" s="11"/>
      <c r="BA151" s="8">
        <v>11.7</v>
      </c>
      <c r="BB151" s="11"/>
      <c r="BC151" s="8">
        <v>13.7</v>
      </c>
      <c r="BD151" s="8">
        <v>13.1</v>
      </c>
      <c r="BE151" s="8">
        <v>13.6</v>
      </c>
      <c r="BF151" s="8">
        <v>13.4</v>
      </c>
      <c r="BG151" s="8">
        <v>12.9</v>
      </c>
      <c r="BH151" s="8">
        <v>12.7</v>
      </c>
      <c r="BI151" s="11"/>
      <c r="BJ151" s="8">
        <v>-15.9</v>
      </c>
      <c r="BK151" s="9">
        <v>-3.75</v>
      </c>
      <c r="BL151" s="10">
        <v>0.16500000000000001</v>
      </c>
      <c r="BM151" s="11"/>
      <c r="BN151" s="8">
        <v>-18.7</v>
      </c>
      <c r="BO151" s="11"/>
      <c r="BP151" s="11"/>
      <c r="BQ151" s="10">
        <v>-0.218</v>
      </c>
      <c r="BR151" s="10">
        <v>-0.218</v>
      </c>
      <c r="BS151" s="10">
        <v>-0.13600000000000001</v>
      </c>
      <c r="BT151" s="10">
        <v>-0.218</v>
      </c>
      <c r="BU151" s="10">
        <v>-0.218</v>
      </c>
      <c r="BV151" s="11"/>
      <c r="BW151" s="9">
        <v>1.96</v>
      </c>
      <c r="BX151" s="11"/>
      <c r="BY151" s="10">
        <v>5.7000000000000002E-2</v>
      </c>
      <c r="BZ151" s="9">
        <v>2.34</v>
      </c>
      <c r="CA151" s="9">
        <v>1.93</v>
      </c>
      <c r="CB151" s="9">
        <v>8.98</v>
      </c>
      <c r="CC151" s="9">
        <v>2.35</v>
      </c>
      <c r="CD151" s="11"/>
      <c r="CE151" s="11"/>
      <c r="CF151" s="8">
        <v>22.6</v>
      </c>
      <c r="CG151" s="11"/>
      <c r="CH151" s="11"/>
      <c r="CI151" s="11"/>
      <c r="CJ151" s="8">
        <v>-34.4</v>
      </c>
      <c r="CK151" s="11"/>
      <c r="CL151" s="11"/>
      <c r="CM151" s="10">
        <v>5.8999999999999997E-2</v>
      </c>
      <c r="CN151" s="10">
        <v>0.7</v>
      </c>
      <c r="CO151" s="10">
        <v>0.67600000000000005</v>
      </c>
      <c r="CP151" s="10">
        <v>0.65100000000000002</v>
      </c>
      <c r="CQ151" s="10">
        <v>7.0000000000000007E-2</v>
      </c>
      <c r="CR151" s="11"/>
      <c r="CS151" s="11"/>
      <c r="CT151" s="11"/>
      <c r="CU151" s="10">
        <v>0.28299999999999997</v>
      </c>
      <c r="CV151" s="9">
        <v>-1.59</v>
      </c>
      <c r="CW151" s="11"/>
      <c r="CX151" s="8">
        <v>16.399999999999999</v>
      </c>
      <c r="CY151" s="11"/>
      <c r="CZ151" s="11"/>
      <c r="DA151" s="10">
        <v>0.36099999999999999</v>
      </c>
      <c r="DB151" s="11"/>
      <c r="DC151" s="10">
        <v>-0.48399999999999999</v>
      </c>
      <c r="DD151" s="8">
        <v>12.7</v>
      </c>
      <c r="DE151" s="8">
        <v>35</v>
      </c>
      <c r="DF151" s="8">
        <v>29.8</v>
      </c>
      <c r="DG151" s="9">
        <v>2.54</v>
      </c>
      <c r="DH151" s="10">
        <v>0.61399999999999999</v>
      </c>
      <c r="DI151" s="3" t="s">
        <v>212</v>
      </c>
      <c r="DJ151" s="9">
        <v>9.84</v>
      </c>
      <c r="DK151" s="8">
        <v>-15.7</v>
      </c>
      <c r="DL151" s="8">
        <v>-18.7</v>
      </c>
      <c r="DM151" s="8">
        <v>10.9</v>
      </c>
      <c r="DN151" s="8">
        <v>-20.399999999999999</v>
      </c>
      <c r="DO151" s="9">
        <v>20</v>
      </c>
      <c r="DP151" s="4" t="s">
        <v>1034</v>
      </c>
      <c r="DQ151" s="8">
        <v>37.5</v>
      </c>
      <c r="DR151" s="3" t="s">
        <v>258</v>
      </c>
      <c r="DS151" s="11"/>
      <c r="DT151" s="9">
        <v>3.5</v>
      </c>
      <c r="DU151" s="9">
        <v>1.0900000000000001</v>
      </c>
      <c r="DV151" s="9">
        <v>-4.16</v>
      </c>
      <c r="DW151" s="8">
        <v>30.6</v>
      </c>
      <c r="DX151" s="11"/>
      <c r="DY151" s="9">
        <v>9.59</v>
      </c>
      <c r="DZ151" s="9">
        <v>8.98</v>
      </c>
      <c r="EA151" s="11"/>
      <c r="EB151" s="8">
        <v>45.2</v>
      </c>
      <c r="EC151" s="9">
        <v>1.56</v>
      </c>
      <c r="ED151" s="8">
        <v>82.3</v>
      </c>
      <c r="EE151" s="11"/>
      <c r="EF151" s="11"/>
      <c r="EG151" s="11"/>
      <c r="EH151" s="9">
        <v>2.71</v>
      </c>
      <c r="EI151" s="8">
        <v>35</v>
      </c>
      <c r="EJ151" s="8">
        <v>52.2</v>
      </c>
      <c r="EK151" s="8">
        <v>60.2</v>
      </c>
      <c r="EL151" s="9">
        <v>2.04</v>
      </c>
      <c r="EM151" s="9">
        <v>1.91</v>
      </c>
      <c r="EN151" s="11"/>
      <c r="EO151" s="10">
        <v>0.61399999999999999</v>
      </c>
      <c r="EP151" s="8">
        <v>11.3</v>
      </c>
      <c r="EQ151" s="9">
        <v>2.66</v>
      </c>
      <c r="ER151" s="11">
        <v>3</v>
      </c>
      <c r="ES151" s="9">
        <v>9.84</v>
      </c>
      <c r="ET151" s="12" t="s">
        <v>815</v>
      </c>
      <c r="EU151" s="8">
        <v>-17.2</v>
      </c>
      <c r="EV151" s="8">
        <v>-15.9</v>
      </c>
      <c r="EW151" s="9">
        <v>-9.91</v>
      </c>
      <c r="EX151" s="9">
        <v>-7.36</v>
      </c>
      <c r="EY151" s="8">
        <v>-12.9</v>
      </c>
      <c r="EZ151" s="8">
        <v>-10</v>
      </c>
      <c r="FA151" s="9">
        <v>-5.64</v>
      </c>
      <c r="FB151" s="9">
        <v>-7.2</v>
      </c>
      <c r="FC151" s="9">
        <v>-9.02</v>
      </c>
      <c r="FD151" s="9">
        <v>-9.42</v>
      </c>
      <c r="FE151" s="8">
        <v>-15.1</v>
      </c>
      <c r="FF151" s="8">
        <v>-14.9</v>
      </c>
      <c r="FG151" s="9">
        <v>-8.83</v>
      </c>
      <c r="FH151" s="9">
        <v>-6.96</v>
      </c>
      <c r="FI151" s="8">
        <v>-12.1</v>
      </c>
      <c r="FJ151" s="9">
        <v>-9.82</v>
      </c>
      <c r="FK151" s="9">
        <v>-4.4400000000000004</v>
      </c>
      <c r="FL151" s="9">
        <v>-9.86</v>
      </c>
      <c r="FM151" s="8">
        <v>-16.399999999999999</v>
      </c>
      <c r="FN151" s="8">
        <v>-12.3</v>
      </c>
      <c r="FO151" s="3"/>
      <c r="FP151" s="3"/>
      <c r="FQ151" s="9">
        <v>9.84</v>
      </c>
      <c r="FR151" s="12" t="s">
        <v>1035</v>
      </c>
    </row>
    <row r="152" spans="1:174" x14ac:dyDescent="0.15">
      <c r="A152" s="4" t="s">
        <v>1036</v>
      </c>
      <c r="B152" s="4" t="s">
        <v>1037</v>
      </c>
      <c r="C152" s="3" t="s">
        <v>206</v>
      </c>
      <c r="D152" s="3" t="s">
        <v>207</v>
      </c>
      <c r="E152" s="3" t="s">
        <v>208</v>
      </c>
      <c r="F152" s="8">
        <v>273.5</v>
      </c>
      <c r="G152" s="9">
        <v>31.24</v>
      </c>
      <c r="H152" s="10">
        <v>2.5999999999999999E-2</v>
      </c>
      <c r="I152" s="10">
        <v>2.9000000000000001E-2</v>
      </c>
      <c r="J152" s="11"/>
      <c r="K152" s="10">
        <v>0.93100000000000005</v>
      </c>
      <c r="L152" s="10">
        <v>0.98799999999999999</v>
      </c>
      <c r="M152" s="11"/>
      <c r="N152" s="8">
        <v>39.200000000000003</v>
      </c>
      <c r="O152" s="10">
        <v>0.11700000000000001</v>
      </c>
      <c r="P152" s="11"/>
      <c r="Q152" s="11"/>
      <c r="R152" s="11"/>
      <c r="S152" s="9">
        <v>-2.06</v>
      </c>
      <c r="T152" s="11"/>
      <c r="U152" s="11"/>
      <c r="V152" s="11"/>
      <c r="W152" s="11"/>
      <c r="X152" s="11"/>
      <c r="Y152" s="11"/>
      <c r="Z152" s="11"/>
      <c r="AA152" s="11"/>
      <c r="AB152" s="11"/>
      <c r="AC152" s="11"/>
      <c r="AD152" s="11"/>
      <c r="AE152" s="11"/>
      <c r="AF152" s="11"/>
      <c r="AG152" s="11"/>
      <c r="AH152" s="9">
        <v>8.65</v>
      </c>
      <c r="AI152" s="9">
        <v>1.31</v>
      </c>
      <c r="AJ152" s="10">
        <v>0.70099999999999996</v>
      </c>
      <c r="AK152" s="3" t="s">
        <v>209</v>
      </c>
      <c r="AL152" s="12" t="s">
        <v>1038</v>
      </c>
      <c r="AM152" s="3" t="s">
        <v>211</v>
      </c>
      <c r="AN152" s="13">
        <v>2007</v>
      </c>
      <c r="AO152" s="8">
        <v>168.5</v>
      </c>
      <c r="AP152" s="14">
        <v>0</v>
      </c>
      <c r="AQ152" s="8">
        <v>-49.7</v>
      </c>
      <c r="AR152" s="8">
        <v>-50</v>
      </c>
      <c r="AS152" s="8">
        <v>-49.7</v>
      </c>
      <c r="AT152" s="8">
        <v>36.200000000000003</v>
      </c>
      <c r="AU152" s="10">
        <v>0.55300000000000005</v>
      </c>
      <c r="AV152" s="8">
        <v>108.3</v>
      </c>
      <c r="AW152" s="9">
        <v>1.8</v>
      </c>
      <c r="AX152" s="8">
        <v>99.3</v>
      </c>
      <c r="AY152" s="10">
        <v>0.44</v>
      </c>
      <c r="AZ152" s="11"/>
      <c r="BA152" s="9">
        <v>9.4</v>
      </c>
      <c r="BB152" s="11"/>
      <c r="BC152" s="8">
        <v>40.5</v>
      </c>
      <c r="BD152" s="8">
        <v>36.200000000000003</v>
      </c>
      <c r="BE152" s="8">
        <v>29.8</v>
      </c>
      <c r="BF152" s="8">
        <v>24.3</v>
      </c>
      <c r="BG152" s="8">
        <v>18.8</v>
      </c>
      <c r="BH152" s="8">
        <v>15</v>
      </c>
      <c r="BI152" s="11"/>
      <c r="BJ152" s="8">
        <v>-50</v>
      </c>
      <c r="BK152" s="10">
        <v>-7.0999999999999994E-2</v>
      </c>
      <c r="BL152" s="10">
        <v>1.7000000000000001E-2</v>
      </c>
      <c r="BM152" s="11"/>
      <c r="BN152" s="8">
        <v>-49.7</v>
      </c>
      <c r="BO152" s="11"/>
      <c r="BP152" s="10">
        <v>2.9000000000000001E-2</v>
      </c>
      <c r="BQ152" s="9">
        <v>-2.02</v>
      </c>
      <c r="BR152" s="9">
        <v>-2.02</v>
      </c>
      <c r="BS152" s="9">
        <v>-1.26</v>
      </c>
      <c r="BT152" s="9">
        <v>-2.02</v>
      </c>
      <c r="BU152" s="9">
        <v>-2.02</v>
      </c>
      <c r="BV152" s="11"/>
      <c r="BW152" s="11"/>
      <c r="BX152" s="11"/>
      <c r="BY152" s="11"/>
      <c r="BZ152" s="9">
        <v>4.4400000000000004</v>
      </c>
      <c r="CA152" s="9">
        <v>3.89</v>
      </c>
      <c r="CB152" s="11"/>
      <c r="CC152" s="9">
        <v>4.34</v>
      </c>
      <c r="CD152" s="11"/>
      <c r="CE152" s="10">
        <v>3.7999999999999999E-2</v>
      </c>
      <c r="CF152" s="9">
        <v>1.79</v>
      </c>
      <c r="CG152" s="11"/>
      <c r="CH152" s="10">
        <v>8.3000000000000004E-2</v>
      </c>
      <c r="CI152" s="11"/>
      <c r="CJ152" s="11"/>
      <c r="CK152" s="11"/>
      <c r="CL152" s="10">
        <v>0.51500000000000001</v>
      </c>
      <c r="CM152" s="10">
        <v>0.28399999999999997</v>
      </c>
      <c r="CN152" s="10">
        <v>0.27700000000000002</v>
      </c>
      <c r="CO152" s="10">
        <v>0.27</v>
      </c>
      <c r="CP152" s="10">
        <v>0.26200000000000001</v>
      </c>
      <c r="CQ152" s="9">
        <v>-7.51</v>
      </c>
      <c r="CR152" s="11"/>
      <c r="CS152" s="11"/>
      <c r="CT152" s="11"/>
      <c r="CU152" s="8">
        <v>107.4</v>
      </c>
      <c r="CV152" s="10">
        <v>-1E-3</v>
      </c>
      <c r="CW152" s="9">
        <v>1.78</v>
      </c>
      <c r="CX152" s="8">
        <v>-70.7</v>
      </c>
      <c r="CY152" s="11"/>
      <c r="CZ152" s="11"/>
      <c r="DA152" s="9">
        <v>4.1900000000000004</v>
      </c>
      <c r="DB152" s="11"/>
      <c r="DC152" s="11"/>
      <c r="DD152" s="8">
        <v>14.8</v>
      </c>
      <c r="DE152" s="8">
        <v>42</v>
      </c>
      <c r="DF152" s="8">
        <v>99.2</v>
      </c>
      <c r="DG152" s="9">
        <v>6.97</v>
      </c>
      <c r="DH152" s="10">
        <v>0.49</v>
      </c>
      <c r="DI152" s="3" t="s">
        <v>212</v>
      </c>
      <c r="DJ152" s="11"/>
      <c r="DK152" s="8">
        <v>-49.7</v>
      </c>
      <c r="DL152" s="8">
        <v>-49.7</v>
      </c>
      <c r="DM152" s="9">
        <v>4.5</v>
      </c>
      <c r="DN152" s="11"/>
      <c r="DO152" s="9">
        <v>21.43</v>
      </c>
      <c r="DP152" s="4" t="s">
        <v>1039</v>
      </c>
      <c r="DQ152" s="11"/>
      <c r="DR152" s="3" t="s">
        <v>258</v>
      </c>
      <c r="DS152" s="11"/>
      <c r="DT152" s="9">
        <v>8.16</v>
      </c>
      <c r="DU152" s="9">
        <v>3.8</v>
      </c>
      <c r="DV152" s="8">
        <v>-40.5</v>
      </c>
      <c r="DW152" s="14">
        <v>0</v>
      </c>
      <c r="DX152" s="11"/>
      <c r="DY152" s="8">
        <v>38</v>
      </c>
      <c r="DZ152" s="11"/>
      <c r="EA152" s="8">
        <v>120.9</v>
      </c>
      <c r="EB152" s="8">
        <v>-81.599999999999994</v>
      </c>
      <c r="EC152" s="9">
        <v>1.95</v>
      </c>
      <c r="ED152" s="8">
        <v>35.9</v>
      </c>
      <c r="EE152" s="11"/>
      <c r="EF152" s="11"/>
      <c r="EG152" s="8">
        <v>111</v>
      </c>
      <c r="EH152" s="9">
        <v>1.06</v>
      </c>
      <c r="EI152" s="8">
        <v>42</v>
      </c>
      <c r="EJ152" s="8">
        <v>107.6</v>
      </c>
      <c r="EK152" s="8">
        <v>41.9</v>
      </c>
      <c r="EL152" s="10">
        <v>0.54500000000000004</v>
      </c>
      <c r="EM152" s="9">
        <v>2.16</v>
      </c>
      <c r="EN152" s="10">
        <v>3.3000000000000002E-2</v>
      </c>
      <c r="EO152" s="10">
        <v>0.49</v>
      </c>
      <c r="EP152" s="9">
        <v>3.57</v>
      </c>
      <c r="EQ152" s="9">
        <v>3.75</v>
      </c>
      <c r="ER152" s="11">
        <v>3</v>
      </c>
      <c r="ES152" s="11"/>
      <c r="ET152" s="12"/>
      <c r="EU152" s="11"/>
      <c r="EV152" s="11"/>
      <c r="EW152" s="11"/>
      <c r="EX152" s="11"/>
      <c r="EY152" s="11"/>
      <c r="EZ152" s="11"/>
      <c r="FA152" s="11"/>
      <c r="FB152" s="8">
        <v>-15.8</v>
      </c>
      <c r="FC152" s="8">
        <v>-15.6</v>
      </c>
      <c r="FD152" s="8">
        <v>-23.3</v>
      </c>
      <c r="FE152" s="11"/>
      <c r="FF152" s="11"/>
      <c r="FG152" s="11"/>
      <c r="FH152" s="11"/>
      <c r="FI152" s="11"/>
      <c r="FJ152" s="11"/>
      <c r="FK152" s="11"/>
      <c r="FL152" s="8">
        <v>-15.8</v>
      </c>
      <c r="FM152" s="8">
        <v>-15.6</v>
      </c>
      <c r="FN152" s="8">
        <v>-23.3</v>
      </c>
      <c r="FO152" s="3"/>
      <c r="FP152" s="3"/>
      <c r="FQ152" s="11"/>
      <c r="FR152" s="12"/>
    </row>
    <row r="153" spans="1:174" x14ac:dyDescent="0.15">
      <c r="A153" s="4" t="s">
        <v>1040</v>
      </c>
      <c r="B153" s="4" t="s">
        <v>1041</v>
      </c>
      <c r="C153" s="3" t="s">
        <v>206</v>
      </c>
      <c r="D153" s="3" t="s">
        <v>207</v>
      </c>
      <c r="E153" s="3" t="s">
        <v>208</v>
      </c>
      <c r="F153" s="8">
        <v>271.89999999999998</v>
      </c>
      <c r="G153" s="9">
        <v>22.65</v>
      </c>
      <c r="H153" s="11"/>
      <c r="I153" s="11"/>
      <c r="J153" s="11"/>
      <c r="K153" s="11"/>
      <c r="L153" s="11"/>
      <c r="M153" s="11"/>
      <c r="N153" s="8">
        <v>22.4</v>
      </c>
      <c r="O153" s="10">
        <v>0.16400000000000001</v>
      </c>
      <c r="P153" s="11"/>
      <c r="Q153" s="11"/>
      <c r="R153" s="11"/>
      <c r="S153" s="9">
        <v>-1.37</v>
      </c>
      <c r="T153" s="11"/>
      <c r="U153" s="11"/>
      <c r="V153" s="11"/>
      <c r="W153" s="11"/>
      <c r="X153" s="11"/>
      <c r="Y153" s="11"/>
      <c r="Z153" s="11"/>
      <c r="AA153" s="11"/>
      <c r="AB153" s="11"/>
      <c r="AC153" s="11"/>
      <c r="AD153" s="11"/>
      <c r="AE153" s="11"/>
      <c r="AF153" s="11"/>
      <c r="AG153" s="11"/>
      <c r="AH153" s="11"/>
      <c r="AI153" s="9">
        <v>10.38</v>
      </c>
      <c r="AJ153" s="10">
        <v>4.2999999999999997E-2</v>
      </c>
      <c r="AK153" s="3" t="s">
        <v>209</v>
      </c>
      <c r="AL153" s="12" t="s">
        <v>1042</v>
      </c>
      <c r="AM153" s="3" t="s">
        <v>211</v>
      </c>
      <c r="AN153" s="13">
        <v>2004</v>
      </c>
      <c r="AO153" s="8">
        <v>166.7</v>
      </c>
      <c r="AP153" s="14">
        <v>0</v>
      </c>
      <c r="AQ153" s="8">
        <v>-23.4</v>
      </c>
      <c r="AR153" s="8">
        <v>-23.5</v>
      </c>
      <c r="AS153" s="8">
        <v>-23.3</v>
      </c>
      <c r="AT153" s="11"/>
      <c r="AU153" s="11"/>
      <c r="AV153" s="11"/>
      <c r="AW153" s="14">
        <v>0</v>
      </c>
      <c r="AX153" s="8">
        <v>101.6</v>
      </c>
      <c r="AY153" s="11"/>
      <c r="AZ153" s="11"/>
      <c r="BA153" s="9">
        <v>8.89</v>
      </c>
      <c r="BB153" s="11"/>
      <c r="BC153" s="8">
        <v>14.6</v>
      </c>
      <c r="BD153" s="8">
        <v>15.1</v>
      </c>
      <c r="BE153" s="8">
        <v>15</v>
      </c>
      <c r="BF153" s="8">
        <v>14.3</v>
      </c>
      <c r="BG153" s="8">
        <v>12.2</v>
      </c>
      <c r="BH153" s="9">
        <v>7.37</v>
      </c>
      <c r="BI153" s="11"/>
      <c r="BJ153" s="8">
        <v>-23.5</v>
      </c>
      <c r="BK153" s="11"/>
      <c r="BL153" s="11"/>
      <c r="BM153" s="11"/>
      <c r="BN153" s="8">
        <v>-23.3</v>
      </c>
      <c r="BO153" s="11"/>
      <c r="BP153" s="11"/>
      <c r="BQ153" s="9">
        <v>-3.6</v>
      </c>
      <c r="BR153" s="9">
        <v>-3.6</v>
      </c>
      <c r="BS153" s="9">
        <v>-2.25</v>
      </c>
      <c r="BT153" s="9">
        <v>-3.6</v>
      </c>
      <c r="BU153" s="9">
        <v>-3.6</v>
      </c>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8">
        <v>101.6</v>
      </c>
      <c r="DG153" s="9">
        <v>12.15</v>
      </c>
      <c r="DH153" s="11"/>
      <c r="DI153" s="3" t="s">
        <v>212</v>
      </c>
      <c r="DJ153" s="11"/>
      <c r="DK153" s="8">
        <v>-23.4</v>
      </c>
      <c r="DL153" s="8">
        <v>-23.3</v>
      </c>
      <c r="DM153" s="14">
        <v>0</v>
      </c>
      <c r="DN153" s="8">
        <v>-23</v>
      </c>
      <c r="DO153" s="9">
        <v>16.670000000000002</v>
      </c>
      <c r="DP153" s="4" t="s">
        <v>1043</v>
      </c>
      <c r="DQ153" s="11"/>
      <c r="DR153" s="3" t="s">
        <v>313</v>
      </c>
      <c r="DS153" s="11"/>
      <c r="DT153" s="9">
        <v>30</v>
      </c>
      <c r="DU153" s="9">
        <v>9.67</v>
      </c>
      <c r="DV153" s="11"/>
      <c r="DW153" s="14">
        <v>0</v>
      </c>
      <c r="DX153" s="11"/>
      <c r="DY153" s="8">
        <v>31.8</v>
      </c>
      <c r="DZ153" s="11"/>
      <c r="EA153" s="8">
        <v>85.3</v>
      </c>
      <c r="EB153" s="8">
        <v>-55.3</v>
      </c>
      <c r="EC153" s="10">
        <v>0.42699999999999999</v>
      </c>
      <c r="ED153" s="8">
        <v>28.5</v>
      </c>
      <c r="EE153" s="11"/>
      <c r="EF153" s="11"/>
      <c r="EG153" s="11"/>
      <c r="EH153" s="11"/>
      <c r="EI153" s="11"/>
      <c r="EJ153" s="11"/>
      <c r="EK153" s="8">
        <v>32.200000000000003</v>
      </c>
      <c r="EL153" s="10">
        <v>5.0000000000000001E-3</v>
      </c>
      <c r="EM153" s="9">
        <v>2.2000000000000002</v>
      </c>
      <c r="EN153" s="11"/>
      <c r="EO153" s="11"/>
      <c r="EP153" s="11"/>
      <c r="EQ153" s="11"/>
      <c r="ER153" s="11"/>
      <c r="ES153" s="11"/>
      <c r="ET153" s="12"/>
      <c r="EU153" s="11"/>
      <c r="EV153" s="11"/>
      <c r="EW153" s="11"/>
      <c r="EX153" s="11"/>
      <c r="EY153" s="11"/>
      <c r="EZ153" s="11"/>
      <c r="FA153" s="11"/>
      <c r="FB153" s="11"/>
      <c r="FC153" s="9">
        <v>-9.65</v>
      </c>
      <c r="FD153" s="8">
        <v>-15.3</v>
      </c>
      <c r="FE153" s="11"/>
      <c r="FF153" s="11"/>
      <c r="FG153" s="11"/>
      <c r="FH153" s="11"/>
      <c r="FI153" s="11"/>
      <c r="FJ153" s="11"/>
      <c r="FK153" s="11"/>
      <c r="FL153" s="11"/>
      <c r="FM153" s="9">
        <v>-9.65</v>
      </c>
      <c r="FN153" s="8">
        <v>-15.7</v>
      </c>
      <c r="FO153" s="3"/>
      <c r="FP153" s="3"/>
      <c r="FQ153" s="11"/>
      <c r="FR153" s="12"/>
    </row>
    <row r="154" spans="1:174" x14ac:dyDescent="0.15">
      <c r="A154" s="4" t="s">
        <v>1044</v>
      </c>
      <c r="B154" s="4" t="s">
        <v>1045</v>
      </c>
      <c r="C154" s="3" t="s">
        <v>206</v>
      </c>
      <c r="D154" s="3" t="s">
        <v>207</v>
      </c>
      <c r="E154" s="3" t="s">
        <v>208</v>
      </c>
      <c r="F154" s="8">
        <v>271.8</v>
      </c>
      <c r="G154" s="9">
        <v>43.83</v>
      </c>
      <c r="H154" s="10">
        <v>8.9999999999999993E-3</v>
      </c>
      <c r="I154" s="10">
        <v>8.9999999999999993E-3</v>
      </c>
      <c r="J154" s="10">
        <v>7.4999999999999997E-2</v>
      </c>
      <c r="K154" s="10">
        <v>-0.51300000000000001</v>
      </c>
      <c r="L154" s="10">
        <v>-0.67100000000000004</v>
      </c>
      <c r="M154" s="9">
        <v>-2.2000000000000002</v>
      </c>
      <c r="N154" s="8">
        <v>17.8</v>
      </c>
      <c r="O154" s="10">
        <v>0.16400000000000001</v>
      </c>
      <c r="P154" s="11"/>
      <c r="Q154" s="11"/>
      <c r="R154" s="11"/>
      <c r="S154" s="9">
        <v>-1.84</v>
      </c>
      <c r="T154" s="11"/>
      <c r="U154" s="11"/>
      <c r="V154" s="11"/>
      <c r="W154" s="11"/>
      <c r="X154" s="11"/>
      <c r="Y154" s="11"/>
      <c r="Z154" s="11"/>
      <c r="AA154" s="11"/>
      <c r="AB154" s="11"/>
      <c r="AC154" s="11"/>
      <c r="AD154" s="11"/>
      <c r="AE154" s="11"/>
      <c r="AF154" s="11"/>
      <c r="AG154" s="11"/>
      <c r="AH154" s="11"/>
      <c r="AI154" s="9">
        <v>12.88</v>
      </c>
      <c r="AJ154" s="9">
        <v>10.88</v>
      </c>
      <c r="AK154" s="3" t="s">
        <v>209</v>
      </c>
      <c r="AL154" s="12" t="s">
        <v>1046</v>
      </c>
      <c r="AM154" s="3" t="s">
        <v>211</v>
      </c>
      <c r="AN154" s="13">
        <v>2003</v>
      </c>
      <c r="AO154" s="8">
        <v>217.7</v>
      </c>
      <c r="AP154" s="10">
        <v>0.33500000000000002</v>
      </c>
      <c r="AQ154" s="8">
        <v>-28.8</v>
      </c>
      <c r="AR154" s="8">
        <v>-29</v>
      </c>
      <c r="AS154" s="8">
        <v>-28.8</v>
      </c>
      <c r="AT154" s="8">
        <v>25</v>
      </c>
      <c r="AU154" s="10">
        <v>0.23</v>
      </c>
      <c r="AV154" s="8">
        <v>60.5</v>
      </c>
      <c r="AW154" s="14">
        <v>0</v>
      </c>
      <c r="AX154" s="8">
        <v>55.4</v>
      </c>
      <c r="AY154" s="11"/>
      <c r="AZ154" s="11"/>
      <c r="BA154" s="9">
        <v>8.09</v>
      </c>
      <c r="BB154" s="11"/>
      <c r="BC154" s="8">
        <v>21.2</v>
      </c>
      <c r="BD154" s="8">
        <v>21.8</v>
      </c>
      <c r="BE154" s="8">
        <v>20.100000000000001</v>
      </c>
      <c r="BF154" s="8">
        <v>20.100000000000001</v>
      </c>
      <c r="BG154" s="8">
        <v>16.2</v>
      </c>
      <c r="BH154" s="8">
        <v>11.1</v>
      </c>
      <c r="BI154" s="11"/>
      <c r="BJ154" s="8">
        <v>-29</v>
      </c>
      <c r="BK154" s="11"/>
      <c r="BL154" s="10">
        <v>0.156</v>
      </c>
      <c r="BM154" s="11"/>
      <c r="BN154" s="8">
        <v>-28.8</v>
      </c>
      <c r="BO154" s="11"/>
      <c r="BP154" s="11"/>
      <c r="BQ154" s="9">
        <v>-2.23</v>
      </c>
      <c r="BR154" s="9">
        <v>-2.23</v>
      </c>
      <c r="BS154" s="9">
        <v>-1.39</v>
      </c>
      <c r="BT154" s="9">
        <v>-2.23</v>
      </c>
      <c r="BU154" s="9">
        <v>-2.23</v>
      </c>
      <c r="BV154" s="11"/>
      <c r="BW154" s="11"/>
      <c r="BX154" s="11"/>
      <c r="BY154" s="11"/>
      <c r="BZ154" s="10">
        <v>0.46</v>
      </c>
      <c r="CA154" s="10">
        <v>0.23</v>
      </c>
      <c r="CB154" s="11"/>
      <c r="CC154" s="11"/>
      <c r="CD154" s="11"/>
      <c r="CE154" s="11"/>
      <c r="CF154" s="11"/>
      <c r="CG154" s="11"/>
      <c r="CH154" s="11"/>
      <c r="CI154" s="11"/>
      <c r="CJ154" s="8">
        <v>372.2</v>
      </c>
      <c r="CK154" s="11"/>
      <c r="CL154" s="11"/>
      <c r="CM154" s="11"/>
      <c r="CN154" s="11"/>
      <c r="CO154" s="10">
        <v>0.30399999999999999</v>
      </c>
      <c r="CP154" s="10">
        <v>0.60799999999999998</v>
      </c>
      <c r="CQ154" s="9">
        <v>1.79</v>
      </c>
      <c r="CR154" s="11"/>
      <c r="CS154" s="11"/>
      <c r="CT154" s="11"/>
      <c r="CU154" s="10">
        <v>0.13500000000000001</v>
      </c>
      <c r="CV154" s="11"/>
      <c r="CW154" s="11"/>
      <c r="CX154" s="9">
        <v>6.39</v>
      </c>
      <c r="CY154" s="11"/>
      <c r="CZ154" s="11"/>
      <c r="DA154" s="10">
        <v>-0.54</v>
      </c>
      <c r="DB154" s="11"/>
      <c r="DC154" s="10">
        <v>0.2</v>
      </c>
      <c r="DD154" s="11"/>
      <c r="DE154" s="8">
        <v>22</v>
      </c>
      <c r="DF154" s="8">
        <v>55.4</v>
      </c>
      <c r="DG154" s="9">
        <v>15.25</v>
      </c>
      <c r="DH154" s="10">
        <v>0.6</v>
      </c>
      <c r="DI154" s="3" t="s">
        <v>212</v>
      </c>
      <c r="DJ154" s="10">
        <v>0.33500000000000002</v>
      </c>
      <c r="DK154" s="8">
        <v>-28.8</v>
      </c>
      <c r="DL154" s="8">
        <v>-28.8</v>
      </c>
      <c r="DM154" s="10">
        <v>0.14000000000000001</v>
      </c>
      <c r="DN154" s="8">
        <v>-32.5</v>
      </c>
      <c r="DO154" s="9">
        <v>11.11</v>
      </c>
      <c r="DP154" s="4" t="s">
        <v>1047</v>
      </c>
      <c r="DQ154" s="8">
        <v>370.5</v>
      </c>
      <c r="DR154" s="3" t="s">
        <v>245</v>
      </c>
      <c r="DS154" s="11"/>
      <c r="DT154" s="9">
        <v>21.28</v>
      </c>
      <c r="DU154" s="8">
        <v>10.5</v>
      </c>
      <c r="DV154" s="10">
        <v>0.33500000000000002</v>
      </c>
      <c r="DW154" s="14">
        <v>0</v>
      </c>
      <c r="DX154" s="11"/>
      <c r="DY154" s="8">
        <v>44.2</v>
      </c>
      <c r="DZ154" s="11"/>
      <c r="EA154" s="11"/>
      <c r="EB154" s="8">
        <v>79.599999999999994</v>
      </c>
      <c r="EC154" s="9">
        <v>1.39</v>
      </c>
      <c r="ED154" s="8">
        <v>87.1</v>
      </c>
      <c r="EE154" s="11"/>
      <c r="EF154" s="11"/>
      <c r="EG154" s="11"/>
      <c r="EH154" s="9">
        <v>1.52</v>
      </c>
      <c r="EI154" s="8">
        <v>22</v>
      </c>
      <c r="EJ154" s="8">
        <v>55.6</v>
      </c>
      <c r="EK154" s="8">
        <v>44.7</v>
      </c>
      <c r="EL154" s="11"/>
      <c r="EM154" s="9">
        <v>4.7300000000000004</v>
      </c>
      <c r="EN154" s="10">
        <v>0.28599999999999998</v>
      </c>
      <c r="EO154" s="10">
        <v>0.6</v>
      </c>
      <c r="EP154" s="9">
        <v>1.64</v>
      </c>
      <c r="EQ154" s="9">
        <v>8.64</v>
      </c>
      <c r="ER154" s="11">
        <v>3</v>
      </c>
      <c r="ES154" s="10">
        <v>0.33500000000000002</v>
      </c>
      <c r="ET154" s="12" t="s">
        <v>928</v>
      </c>
      <c r="EU154" s="11"/>
      <c r="EV154" s="11"/>
      <c r="EW154" s="11"/>
      <c r="EX154" s="11"/>
      <c r="EY154" s="11"/>
      <c r="EZ154" s="9">
        <v>-2.08</v>
      </c>
      <c r="FA154" s="9">
        <v>-2.2599999999999998</v>
      </c>
      <c r="FB154" s="9">
        <v>-2.72</v>
      </c>
      <c r="FC154" s="9">
        <v>-6.47</v>
      </c>
      <c r="FD154" s="8">
        <v>-22.6</v>
      </c>
      <c r="FE154" s="11"/>
      <c r="FF154" s="11"/>
      <c r="FG154" s="11"/>
      <c r="FH154" s="11"/>
      <c r="FI154" s="11"/>
      <c r="FJ154" s="9">
        <v>-1.78</v>
      </c>
      <c r="FK154" s="9">
        <v>-1.8</v>
      </c>
      <c r="FL154" s="9">
        <v>-2.76</v>
      </c>
      <c r="FM154" s="9">
        <v>-6.28</v>
      </c>
      <c r="FN154" s="8">
        <v>-24.2</v>
      </c>
      <c r="FO154" s="3"/>
      <c r="FP154" s="3"/>
      <c r="FQ154" s="10">
        <v>0.33500000000000002</v>
      </c>
      <c r="FR154" s="12" t="s">
        <v>1048</v>
      </c>
    </row>
    <row r="155" spans="1:174" x14ac:dyDescent="0.15">
      <c r="A155" s="4" t="s">
        <v>1044</v>
      </c>
      <c r="B155" s="4" t="s">
        <v>1045</v>
      </c>
      <c r="C155" s="3" t="s">
        <v>206</v>
      </c>
      <c r="D155" s="3" t="s">
        <v>207</v>
      </c>
      <c r="E155" s="3" t="s">
        <v>208</v>
      </c>
      <c r="F155" s="8">
        <v>271.8</v>
      </c>
      <c r="G155" s="9">
        <v>43.83</v>
      </c>
      <c r="H155" s="10">
        <v>8.9999999999999993E-3</v>
      </c>
      <c r="I155" s="10">
        <v>8.9999999999999993E-3</v>
      </c>
      <c r="J155" s="10">
        <v>7.4999999999999997E-2</v>
      </c>
      <c r="K155" s="10">
        <v>-0.51300000000000001</v>
      </c>
      <c r="L155" s="10">
        <v>-0.67100000000000004</v>
      </c>
      <c r="M155" s="9">
        <v>-2.2000000000000002</v>
      </c>
      <c r="N155" s="8">
        <v>17.8</v>
      </c>
      <c r="O155" s="10">
        <v>0.16400000000000001</v>
      </c>
      <c r="P155" s="11"/>
      <c r="Q155" s="11"/>
      <c r="R155" s="11"/>
      <c r="S155" s="9">
        <v>-1.84</v>
      </c>
      <c r="T155" s="11"/>
      <c r="U155" s="11"/>
      <c r="V155" s="11"/>
      <c r="W155" s="11"/>
      <c r="X155" s="11"/>
      <c r="Y155" s="11"/>
      <c r="Z155" s="11"/>
      <c r="AA155" s="11"/>
      <c r="AB155" s="11"/>
      <c r="AC155" s="11"/>
      <c r="AD155" s="11"/>
      <c r="AE155" s="11"/>
      <c r="AF155" s="11"/>
      <c r="AG155" s="11"/>
      <c r="AH155" s="11"/>
      <c r="AI155" s="9">
        <v>12.88</v>
      </c>
      <c r="AJ155" s="9">
        <v>10.88</v>
      </c>
      <c r="AK155" s="3" t="s">
        <v>209</v>
      </c>
      <c r="AL155" s="12" t="s">
        <v>1046</v>
      </c>
      <c r="AM155" s="3" t="s">
        <v>211</v>
      </c>
      <c r="AN155" s="13">
        <v>2003</v>
      </c>
      <c r="AO155" s="8">
        <v>217.7</v>
      </c>
      <c r="AP155" s="10">
        <v>0.33500000000000002</v>
      </c>
      <c r="AQ155" s="8">
        <v>-28.8</v>
      </c>
      <c r="AR155" s="8">
        <v>-29</v>
      </c>
      <c r="AS155" s="8">
        <v>-28.8</v>
      </c>
      <c r="AT155" s="8">
        <v>25</v>
      </c>
      <c r="AU155" s="10">
        <v>0.23</v>
      </c>
      <c r="AV155" s="8">
        <v>60.5</v>
      </c>
      <c r="AW155" s="14">
        <v>0</v>
      </c>
      <c r="AX155" s="8">
        <v>55.4</v>
      </c>
      <c r="AY155" s="11"/>
      <c r="AZ155" s="11"/>
      <c r="BA155" s="9">
        <v>8.09</v>
      </c>
      <c r="BB155" s="11"/>
      <c r="BC155" s="8">
        <v>21.2</v>
      </c>
      <c r="BD155" s="8">
        <v>21.8</v>
      </c>
      <c r="BE155" s="8">
        <v>20.100000000000001</v>
      </c>
      <c r="BF155" s="8">
        <v>20.100000000000001</v>
      </c>
      <c r="BG155" s="8">
        <v>16.2</v>
      </c>
      <c r="BH155" s="8">
        <v>11.1</v>
      </c>
      <c r="BI155" s="11"/>
      <c r="BJ155" s="8">
        <v>-29</v>
      </c>
      <c r="BK155" s="11"/>
      <c r="BL155" s="10">
        <v>0.156</v>
      </c>
      <c r="BM155" s="11"/>
      <c r="BN155" s="8">
        <v>-28.8</v>
      </c>
      <c r="BO155" s="11"/>
      <c r="BP155" s="11"/>
      <c r="BQ155" s="9">
        <v>-2.23</v>
      </c>
      <c r="BR155" s="9">
        <v>-2.23</v>
      </c>
      <c r="BS155" s="9">
        <v>-1.39</v>
      </c>
      <c r="BT155" s="9">
        <v>-2.23</v>
      </c>
      <c r="BU155" s="9">
        <v>-2.23</v>
      </c>
      <c r="BV155" s="11"/>
      <c r="BW155" s="11"/>
      <c r="BX155" s="11"/>
      <c r="BY155" s="11"/>
      <c r="BZ155" s="10">
        <v>0.46</v>
      </c>
      <c r="CA155" s="10">
        <v>0.23</v>
      </c>
      <c r="CB155" s="11"/>
      <c r="CC155" s="11"/>
      <c r="CD155" s="11"/>
      <c r="CE155" s="11"/>
      <c r="CF155" s="11"/>
      <c r="CG155" s="11"/>
      <c r="CH155" s="11"/>
      <c r="CI155" s="11"/>
      <c r="CJ155" s="8">
        <v>372.2</v>
      </c>
      <c r="CK155" s="11"/>
      <c r="CL155" s="11"/>
      <c r="CM155" s="11"/>
      <c r="CN155" s="11"/>
      <c r="CO155" s="10">
        <v>0.30399999999999999</v>
      </c>
      <c r="CP155" s="10">
        <v>0.60799999999999998</v>
      </c>
      <c r="CQ155" s="9">
        <v>1.79</v>
      </c>
      <c r="CR155" s="11"/>
      <c r="CS155" s="11"/>
      <c r="CT155" s="11"/>
      <c r="CU155" s="10">
        <v>0.13500000000000001</v>
      </c>
      <c r="CV155" s="11"/>
      <c r="CW155" s="11"/>
      <c r="CX155" s="9">
        <v>6.39</v>
      </c>
      <c r="CY155" s="11"/>
      <c r="CZ155" s="11"/>
      <c r="DA155" s="10">
        <v>-0.54</v>
      </c>
      <c r="DB155" s="11"/>
      <c r="DC155" s="10">
        <v>0.2</v>
      </c>
      <c r="DD155" s="11"/>
      <c r="DE155" s="8">
        <v>22</v>
      </c>
      <c r="DF155" s="8">
        <v>55.4</v>
      </c>
      <c r="DG155" s="9">
        <v>15.25</v>
      </c>
      <c r="DH155" s="10">
        <v>0.6</v>
      </c>
      <c r="DI155" s="3" t="s">
        <v>212</v>
      </c>
      <c r="DJ155" s="10">
        <v>0.33500000000000002</v>
      </c>
      <c r="DK155" s="8">
        <v>-28.8</v>
      </c>
      <c r="DL155" s="8">
        <v>-28.8</v>
      </c>
      <c r="DM155" s="10">
        <v>0.14000000000000001</v>
      </c>
      <c r="DN155" s="8">
        <v>-32.5</v>
      </c>
      <c r="DO155" s="9">
        <v>11.11</v>
      </c>
      <c r="DP155" s="4" t="s">
        <v>1047</v>
      </c>
      <c r="DQ155" s="8">
        <v>370.5</v>
      </c>
      <c r="DR155" s="3" t="s">
        <v>245</v>
      </c>
      <c r="DS155" s="11"/>
      <c r="DT155" s="9">
        <v>21.28</v>
      </c>
      <c r="DU155" s="8">
        <v>10.5</v>
      </c>
      <c r="DV155" s="10">
        <v>0.33500000000000002</v>
      </c>
      <c r="DW155" s="14">
        <v>0</v>
      </c>
      <c r="DX155" s="11"/>
      <c r="DY155" s="8">
        <v>44.2</v>
      </c>
      <c r="DZ155" s="11"/>
      <c r="EA155" s="11"/>
      <c r="EB155" s="8">
        <v>79.599999999999994</v>
      </c>
      <c r="EC155" s="9">
        <v>1.39</v>
      </c>
      <c r="ED155" s="8">
        <v>87.1</v>
      </c>
      <c r="EE155" s="11"/>
      <c r="EF155" s="11"/>
      <c r="EG155" s="11"/>
      <c r="EH155" s="9">
        <v>1.52</v>
      </c>
      <c r="EI155" s="8">
        <v>22</v>
      </c>
      <c r="EJ155" s="8">
        <v>55.6</v>
      </c>
      <c r="EK155" s="8">
        <v>44.7</v>
      </c>
      <c r="EL155" s="11"/>
      <c r="EM155" s="9">
        <v>4.7300000000000004</v>
      </c>
      <c r="EN155" s="10">
        <v>0.28599999999999998</v>
      </c>
      <c r="EO155" s="10">
        <v>0.6</v>
      </c>
      <c r="EP155" s="9">
        <v>1.64</v>
      </c>
      <c r="EQ155" s="9">
        <v>8.64</v>
      </c>
      <c r="ER155" s="11">
        <v>3</v>
      </c>
      <c r="ES155" s="10">
        <v>0.33500000000000002</v>
      </c>
      <c r="ET155" s="12" t="s">
        <v>928</v>
      </c>
      <c r="EU155" s="11"/>
      <c r="EV155" s="11"/>
      <c r="EW155" s="11"/>
      <c r="EX155" s="11"/>
      <c r="EY155" s="11"/>
      <c r="EZ155" s="9">
        <v>-2.08</v>
      </c>
      <c r="FA155" s="9">
        <v>-2.2599999999999998</v>
      </c>
      <c r="FB155" s="9">
        <v>-2.72</v>
      </c>
      <c r="FC155" s="9">
        <v>-6.47</v>
      </c>
      <c r="FD155" s="8">
        <v>-22.6</v>
      </c>
      <c r="FE155" s="11"/>
      <c r="FF155" s="11"/>
      <c r="FG155" s="11"/>
      <c r="FH155" s="11"/>
      <c r="FI155" s="11"/>
      <c r="FJ155" s="9">
        <v>-1.78</v>
      </c>
      <c r="FK155" s="9">
        <v>-1.8</v>
      </c>
      <c r="FL155" s="9">
        <v>-2.76</v>
      </c>
      <c r="FM155" s="9">
        <v>-6.28</v>
      </c>
      <c r="FN155" s="8">
        <v>-24.2</v>
      </c>
      <c r="FO155" s="3"/>
      <c r="FP155" s="3"/>
      <c r="FQ155" s="10">
        <v>0.33500000000000002</v>
      </c>
      <c r="FR155" s="12" t="s">
        <v>1048</v>
      </c>
    </row>
    <row r="156" spans="1:174" x14ac:dyDescent="0.15">
      <c r="A156" s="4" t="s">
        <v>1049</v>
      </c>
      <c r="B156" s="4" t="s">
        <v>1050</v>
      </c>
      <c r="C156" s="3" t="s">
        <v>206</v>
      </c>
      <c r="D156" s="3" t="s">
        <v>207</v>
      </c>
      <c r="E156" s="3" t="s">
        <v>208</v>
      </c>
      <c r="F156" s="8">
        <v>260.8</v>
      </c>
      <c r="G156" s="9">
        <v>16.12</v>
      </c>
      <c r="H156" s="14">
        <v>0</v>
      </c>
      <c r="I156" s="14">
        <v>0</v>
      </c>
      <c r="J156" s="10">
        <v>2.3E-2</v>
      </c>
      <c r="K156" s="10">
        <v>4.2000000000000003E-2</v>
      </c>
      <c r="L156" s="10">
        <v>6.0999999999999999E-2</v>
      </c>
      <c r="M156" s="9">
        <v>1.42</v>
      </c>
      <c r="N156" s="8">
        <v>188.3</v>
      </c>
      <c r="O156" s="9">
        <v>1.22</v>
      </c>
      <c r="P156" s="11"/>
      <c r="Q156" s="11"/>
      <c r="R156" s="11"/>
      <c r="S156" s="10">
        <v>-0.33200000000000002</v>
      </c>
      <c r="T156" s="11"/>
      <c r="U156" s="11"/>
      <c r="V156" s="11"/>
      <c r="W156" s="8">
        <v>15</v>
      </c>
      <c r="X156" s="11"/>
      <c r="Y156" s="11"/>
      <c r="Z156" s="11"/>
      <c r="AA156" s="9">
        <v>-5.27</v>
      </c>
      <c r="AB156" s="11"/>
      <c r="AC156" s="11"/>
      <c r="AD156" s="11"/>
      <c r="AE156" s="8">
        <v>14.6</v>
      </c>
      <c r="AF156" s="11"/>
      <c r="AG156" s="11"/>
      <c r="AH156" s="11"/>
      <c r="AI156" s="9">
        <v>5.83</v>
      </c>
      <c r="AJ156" s="10">
        <v>9.1999999999999998E-2</v>
      </c>
      <c r="AK156" s="3" t="s">
        <v>209</v>
      </c>
      <c r="AL156" s="12" t="s">
        <v>1051</v>
      </c>
      <c r="AM156" s="3" t="s">
        <v>211</v>
      </c>
      <c r="AN156" s="13">
        <v>1981</v>
      </c>
      <c r="AO156" s="8">
        <v>205.6</v>
      </c>
      <c r="AP156" s="8">
        <v>23.9</v>
      </c>
      <c r="AQ156" s="8">
        <v>-47.8</v>
      </c>
      <c r="AR156" s="8">
        <v>-48.9</v>
      </c>
      <c r="AS156" s="8">
        <v>-48.5</v>
      </c>
      <c r="AT156" s="8">
        <v>55.2</v>
      </c>
      <c r="AU156" s="9">
        <v>8.9600000000000009</v>
      </c>
      <c r="AV156" s="8">
        <v>79.099999999999994</v>
      </c>
      <c r="AW156" s="14">
        <v>0</v>
      </c>
      <c r="AX156" s="8">
        <v>49.8</v>
      </c>
      <c r="AY156" s="9">
        <v>5.0199999999999996</v>
      </c>
      <c r="AZ156" s="11"/>
      <c r="BA156" s="8">
        <v>18</v>
      </c>
      <c r="BB156" s="11"/>
      <c r="BC156" s="8">
        <v>40.299999999999997</v>
      </c>
      <c r="BD156" s="8">
        <v>35.700000000000003</v>
      </c>
      <c r="BE156" s="8">
        <v>32.6</v>
      </c>
      <c r="BF156" s="8">
        <v>27.7</v>
      </c>
      <c r="BG156" s="8">
        <v>24.7</v>
      </c>
      <c r="BH156" s="8">
        <v>23.5</v>
      </c>
      <c r="BI156" s="11"/>
      <c r="BJ156" s="8">
        <v>-48.9</v>
      </c>
      <c r="BK156" s="10">
        <v>-1E-3</v>
      </c>
      <c r="BL156" s="10">
        <v>0.38900000000000001</v>
      </c>
      <c r="BM156" s="11"/>
      <c r="BN156" s="8">
        <v>-48.5</v>
      </c>
      <c r="BO156" s="11"/>
      <c r="BP156" s="9">
        <v>2.98</v>
      </c>
      <c r="BQ156" s="10">
        <v>-0.28599999999999998</v>
      </c>
      <c r="BR156" s="10">
        <v>-0.28599999999999998</v>
      </c>
      <c r="BS156" s="10">
        <v>-0.16900000000000001</v>
      </c>
      <c r="BT156" s="10">
        <v>-0.28599999999999998</v>
      </c>
      <c r="BU156" s="10">
        <v>-0.28599999999999998</v>
      </c>
      <c r="BV156" s="11"/>
      <c r="BW156" s="9">
        <v>5.57</v>
      </c>
      <c r="BX156" s="9">
        <v>6.15</v>
      </c>
      <c r="BY156" s="11"/>
      <c r="BZ156" s="8">
        <v>16.899999999999999</v>
      </c>
      <c r="CA156" s="9">
        <v>7.95</v>
      </c>
      <c r="CB156" s="11"/>
      <c r="CC156" s="9">
        <v>6.81</v>
      </c>
      <c r="CD156" s="11"/>
      <c r="CE156" s="9">
        <v>8.8000000000000007</v>
      </c>
      <c r="CF156" s="11"/>
      <c r="CG156" s="11"/>
      <c r="CH156" s="10">
        <v>1E-3</v>
      </c>
      <c r="CI156" s="11"/>
      <c r="CJ156" s="8">
        <v>18.7</v>
      </c>
      <c r="CK156" s="11"/>
      <c r="CL156" s="11"/>
      <c r="CM156" s="10">
        <v>0.73</v>
      </c>
      <c r="CN156" s="9">
        <v>1.07</v>
      </c>
      <c r="CO156" s="9">
        <v>1.08</v>
      </c>
      <c r="CP156" s="9">
        <v>1.08</v>
      </c>
      <c r="CQ156" s="9">
        <v>-3.14</v>
      </c>
      <c r="CR156" s="9">
        <v>-2.5499999999999998</v>
      </c>
      <c r="CS156" s="11"/>
      <c r="CT156" s="11"/>
      <c r="CU156" s="8">
        <v>12</v>
      </c>
      <c r="CV156" s="10">
        <v>-1.7000000000000001E-2</v>
      </c>
      <c r="CW156" s="11"/>
      <c r="CX156" s="10">
        <v>0.59399999999999997</v>
      </c>
      <c r="CY156" s="11"/>
      <c r="CZ156" s="11"/>
      <c r="DA156" s="9">
        <v>2.46</v>
      </c>
      <c r="DB156" s="10">
        <v>-0.92400000000000004</v>
      </c>
      <c r="DC156" s="9">
        <v>-3.5</v>
      </c>
      <c r="DD156" s="11"/>
      <c r="DE156" s="11"/>
      <c r="DF156" s="8">
        <v>49.8</v>
      </c>
      <c r="DG156" s="9">
        <v>1.39</v>
      </c>
      <c r="DH156" s="11"/>
      <c r="DI156" s="3" t="s">
        <v>212</v>
      </c>
      <c r="DJ156" s="8">
        <v>22.4</v>
      </c>
      <c r="DK156" s="8">
        <v>-34.700000000000003</v>
      </c>
      <c r="DL156" s="8">
        <v>-35.4</v>
      </c>
      <c r="DM156" s="8">
        <v>24.8</v>
      </c>
      <c r="DN156" s="8">
        <v>-61.2</v>
      </c>
      <c r="DO156" s="9">
        <v>4.76</v>
      </c>
      <c r="DP156" s="4" t="s">
        <v>1052</v>
      </c>
      <c r="DQ156" s="8">
        <v>18.5</v>
      </c>
      <c r="DR156" s="3" t="s">
        <v>319</v>
      </c>
      <c r="DS156" s="11"/>
      <c r="DT156" s="9">
        <v>2.09</v>
      </c>
      <c r="DU156" s="9">
        <v>1.19</v>
      </c>
      <c r="DV156" s="9">
        <v>9.2799999999999994</v>
      </c>
      <c r="DW156" s="14">
        <v>0</v>
      </c>
      <c r="DX156" s="11"/>
      <c r="DY156" s="8">
        <v>63.2</v>
      </c>
      <c r="DZ156" s="11"/>
      <c r="EA156" s="11"/>
      <c r="EB156" s="8">
        <v>55.1</v>
      </c>
      <c r="EC156" s="9">
        <v>1.2</v>
      </c>
      <c r="ED156" s="8">
        <v>94.2</v>
      </c>
      <c r="EE156" s="11"/>
      <c r="EF156" s="11"/>
      <c r="EG156" s="11"/>
      <c r="EH156" s="9">
        <v>5.03</v>
      </c>
      <c r="EI156" s="8">
        <v>182</v>
      </c>
      <c r="EJ156" s="8">
        <v>68.599999999999994</v>
      </c>
      <c r="EK156" s="8">
        <v>72.2</v>
      </c>
      <c r="EL156" s="9">
        <v>1.88</v>
      </c>
      <c r="EM156" s="9">
        <v>4.67</v>
      </c>
      <c r="EN156" s="8">
        <v>14.2</v>
      </c>
      <c r="EO156" s="10">
        <v>0.93799999999999994</v>
      </c>
      <c r="EP156" s="8">
        <v>17.2</v>
      </c>
      <c r="EQ156" s="9">
        <v>1.58</v>
      </c>
      <c r="ER156" s="11">
        <v>1</v>
      </c>
      <c r="ES156" s="11"/>
      <c r="ET156" s="12"/>
      <c r="EU156" s="8">
        <v>-14</v>
      </c>
      <c r="EV156" s="8">
        <v>-18.3</v>
      </c>
      <c r="EW156" s="8">
        <v>-22</v>
      </c>
      <c r="EX156" s="8">
        <v>-23.1</v>
      </c>
      <c r="EY156" s="8">
        <v>-19.2</v>
      </c>
      <c r="EZ156" s="9">
        <v>-9.42</v>
      </c>
      <c r="FA156" s="8">
        <v>-32.299999999999997</v>
      </c>
      <c r="FB156" s="8">
        <v>-41.1</v>
      </c>
      <c r="FC156" s="8">
        <v>-30.8</v>
      </c>
      <c r="FD156" s="8">
        <v>-33.6</v>
      </c>
      <c r="FE156" s="8">
        <v>-14</v>
      </c>
      <c r="FF156" s="8">
        <v>-16.7</v>
      </c>
      <c r="FG156" s="8">
        <v>-20.6</v>
      </c>
      <c r="FH156" s="8">
        <v>-22.3</v>
      </c>
      <c r="FI156" s="8">
        <v>-19.100000000000001</v>
      </c>
      <c r="FJ156" s="8">
        <v>-10.4</v>
      </c>
      <c r="FK156" s="8">
        <v>-31.9</v>
      </c>
      <c r="FL156" s="8">
        <v>-41.3</v>
      </c>
      <c r="FM156" s="8">
        <v>-32.200000000000003</v>
      </c>
      <c r="FN156" s="8">
        <v>-33.6</v>
      </c>
      <c r="FO156" s="3"/>
      <c r="FP156" s="3"/>
      <c r="FQ156" s="8">
        <v>23.9</v>
      </c>
      <c r="FR156" s="12" t="s">
        <v>1053</v>
      </c>
    </row>
    <row r="157" spans="1:174" x14ac:dyDescent="0.15">
      <c r="A157" s="4" t="s">
        <v>1054</v>
      </c>
      <c r="B157" s="4" t="s">
        <v>1055</v>
      </c>
      <c r="C157" s="3" t="s">
        <v>206</v>
      </c>
      <c r="D157" s="3" t="s">
        <v>207</v>
      </c>
      <c r="E157" s="3" t="s">
        <v>208</v>
      </c>
      <c r="F157" s="8">
        <v>260.60000000000002</v>
      </c>
      <c r="G157" s="9">
        <v>27.5</v>
      </c>
      <c r="H157" s="11"/>
      <c r="I157" s="11"/>
      <c r="J157" s="11"/>
      <c r="K157" s="11"/>
      <c r="L157" s="11"/>
      <c r="M157" s="11"/>
      <c r="N157" s="8">
        <v>18.600000000000001</v>
      </c>
      <c r="O157" s="10">
        <v>8.1000000000000003E-2</v>
      </c>
      <c r="P157" s="11"/>
      <c r="Q157" s="11"/>
      <c r="R157" s="11"/>
      <c r="S157" s="9">
        <v>1.42</v>
      </c>
      <c r="T157" s="11"/>
      <c r="U157" s="11"/>
      <c r="V157" s="11"/>
      <c r="W157" s="11"/>
      <c r="X157" s="11"/>
      <c r="Y157" s="11"/>
      <c r="Z157" s="11"/>
      <c r="AA157" s="11"/>
      <c r="AB157" s="11"/>
      <c r="AC157" s="11"/>
      <c r="AD157" s="11"/>
      <c r="AE157" s="11"/>
      <c r="AF157" s="11"/>
      <c r="AG157" s="11"/>
      <c r="AH157" s="10">
        <v>3.0000000000000001E-3</v>
      </c>
      <c r="AI157" s="9">
        <v>9.9</v>
      </c>
      <c r="AJ157" s="10">
        <v>0.45</v>
      </c>
      <c r="AK157" s="3" t="s">
        <v>209</v>
      </c>
      <c r="AL157" s="12" t="s">
        <v>1056</v>
      </c>
      <c r="AM157" s="3" t="s">
        <v>211</v>
      </c>
      <c r="AN157" s="13">
        <v>2007</v>
      </c>
      <c r="AO157" s="8">
        <v>153.30000000000001</v>
      </c>
      <c r="AP157" s="8">
        <v>31.6</v>
      </c>
      <c r="AQ157" s="9">
        <v>-1.26</v>
      </c>
      <c r="AR157" s="9">
        <v>-1.56</v>
      </c>
      <c r="AS157" s="9">
        <v>-3.21</v>
      </c>
      <c r="AT157" s="8">
        <v>107.3</v>
      </c>
      <c r="AU157" s="9">
        <v>2.13</v>
      </c>
      <c r="AV157" s="8">
        <v>113.4</v>
      </c>
      <c r="AW157" s="14">
        <v>0</v>
      </c>
      <c r="AX157" s="8">
        <v>60.7</v>
      </c>
      <c r="AY157" s="9">
        <v>1.86</v>
      </c>
      <c r="AZ157" s="11"/>
      <c r="BA157" s="9">
        <v>7.89</v>
      </c>
      <c r="BB157" s="11"/>
      <c r="BC157" s="8">
        <v>25.9</v>
      </c>
      <c r="BD157" s="8">
        <v>26.9</v>
      </c>
      <c r="BE157" s="8">
        <v>27.7</v>
      </c>
      <c r="BF157" s="8">
        <v>29.8</v>
      </c>
      <c r="BG157" s="8">
        <v>28.1</v>
      </c>
      <c r="BH157" s="8">
        <v>10.199999999999999</v>
      </c>
      <c r="BI157" s="11"/>
      <c r="BJ157" s="9">
        <v>-1.56</v>
      </c>
      <c r="BK157" s="11"/>
      <c r="BL157" s="11"/>
      <c r="BM157" s="11"/>
      <c r="BN157" s="9">
        <v>-3.15</v>
      </c>
      <c r="BO157" s="10">
        <v>6.7000000000000004E-2</v>
      </c>
      <c r="BP157" s="11"/>
      <c r="BQ157" s="10">
        <v>-0.314</v>
      </c>
      <c r="BR157" s="10">
        <v>-0.314</v>
      </c>
      <c r="BS157" s="10">
        <v>-0.192</v>
      </c>
      <c r="BT157" s="10">
        <v>-0.314</v>
      </c>
      <c r="BU157" s="10">
        <v>-0.314</v>
      </c>
      <c r="BV157" s="11"/>
      <c r="BW157" s="9">
        <v>2.58</v>
      </c>
      <c r="BX157" s="11"/>
      <c r="BY157" s="11"/>
      <c r="BZ157" s="9">
        <v>5.77</v>
      </c>
      <c r="CA157" s="9">
        <v>3.63</v>
      </c>
      <c r="CB157" s="11"/>
      <c r="CC157" s="9">
        <v>3.13</v>
      </c>
      <c r="CD157" s="11"/>
      <c r="CE157" s="11"/>
      <c r="CF157" s="11"/>
      <c r="CG157" s="11"/>
      <c r="CH157" s="11"/>
      <c r="CI157" s="11"/>
      <c r="CJ157" s="9">
        <v>9.32</v>
      </c>
      <c r="CK157" s="11"/>
      <c r="CL157" s="10">
        <v>0.65300000000000002</v>
      </c>
      <c r="CM157" s="10">
        <v>0.92100000000000004</v>
      </c>
      <c r="CN157" s="10">
        <v>0.89500000000000002</v>
      </c>
      <c r="CO157" s="10">
        <v>0.86799999999999999</v>
      </c>
      <c r="CP157" s="10">
        <v>0.84299999999999997</v>
      </c>
      <c r="CQ157" s="9">
        <v>-8.01</v>
      </c>
      <c r="CR157" s="11"/>
      <c r="CS157" s="11"/>
      <c r="CT157" s="10">
        <v>-2E-3</v>
      </c>
      <c r="CU157" s="8">
        <v>61.3</v>
      </c>
      <c r="CV157" s="11"/>
      <c r="CW157" s="11"/>
      <c r="CX157" s="11"/>
      <c r="CY157" s="11"/>
      <c r="CZ157" s="11"/>
      <c r="DA157" s="10">
        <v>0.83099999999999996</v>
      </c>
      <c r="DB157" s="11"/>
      <c r="DC157" s="9">
        <v>3.85</v>
      </c>
      <c r="DD157" s="11"/>
      <c r="DE157" s="8">
        <v>34</v>
      </c>
      <c r="DF157" s="8">
        <v>60.7</v>
      </c>
      <c r="DG157" s="9">
        <v>14.01</v>
      </c>
      <c r="DH157" s="10">
        <v>0.6</v>
      </c>
      <c r="DI157" s="3" t="s">
        <v>212</v>
      </c>
      <c r="DJ157" s="8">
        <v>31.6</v>
      </c>
      <c r="DK157" s="9">
        <v>-1.26</v>
      </c>
      <c r="DL157" s="9">
        <v>-3.21</v>
      </c>
      <c r="DM157" s="8">
        <v>70</v>
      </c>
      <c r="DN157" s="11"/>
      <c r="DO157" s="9">
        <v>40</v>
      </c>
      <c r="DP157" s="4" t="s">
        <v>1057</v>
      </c>
      <c r="DQ157" s="8">
        <v>70.7</v>
      </c>
      <c r="DR157" s="3" t="s">
        <v>313</v>
      </c>
      <c r="DS157" s="11"/>
      <c r="DT157" s="9">
        <v>35.479999999999997</v>
      </c>
      <c r="DU157" s="8">
        <v>11.4</v>
      </c>
      <c r="DV157" s="8">
        <v>18.5</v>
      </c>
      <c r="DW157" s="14">
        <v>0</v>
      </c>
      <c r="DX157" s="11"/>
      <c r="DY157" s="8">
        <v>34.4</v>
      </c>
      <c r="DZ157" s="11"/>
      <c r="EA157" s="8">
        <v>62.6</v>
      </c>
      <c r="EB157" s="8">
        <v>-63.5</v>
      </c>
      <c r="EC157" s="9">
        <v>1.1299999999999999</v>
      </c>
      <c r="ED157" s="8">
        <v>36.799999999999997</v>
      </c>
      <c r="EE157" s="11"/>
      <c r="EF157" s="11"/>
      <c r="EG157" s="11"/>
      <c r="EH157" s="9">
        <v>1.57</v>
      </c>
      <c r="EI157" s="8">
        <v>34</v>
      </c>
      <c r="EJ157" s="8">
        <v>111.1</v>
      </c>
      <c r="EK157" s="8">
        <v>41.8</v>
      </c>
      <c r="EL157" s="9">
        <v>2.2799999999999998</v>
      </c>
      <c r="EM157" s="9">
        <v>1.03</v>
      </c>
      <c r="EN157" s="8">
        <v>13.8</v>
      </c>
      <c r="EO157" s="10">
        <v>0.6</v>
      </c>
      <c r="EP157" s="9">
        <v>1.01</v>
      </c>
      <c r="EQ157" s="9">
        <v>5.51</v>
      </c>
      <c r="ER157" s="11">
        <v>3</v>
      </c>
      <c r="ES157" s="8">
        <v>31.6</v>
      </c>
      <c r="ET157" s="12" t="s">
        <v>1058</v>
      </c>
      <c r="EU157" s="11"/>
      <c r="EV157" s="11"/>
      <c r="EW157" s="11"/>
      <c r="EX157" s="11"/>
      <c r="EY157" s="11"/>
      <c r="EZ157" s="11"/>
      <c r="FA157" s="11"/>
      <c r="FB157" s="11"/>
      <c r="FC157" s="9">
        <v>-8.81</v>
      </c>
      <c r="FD157" s="9">
        <v>-2.87</v>
      </c>
      <c r="FE157" s="11"/>
      <c r="FF157" s="11"/>
      <c r="FG157" s="11"/>
      <c r="FH157" s="11"/>
      <c r="FI157" s="11"/>
      <c r="FJ157" s="11"/>
      <c r="FK157" s="11"/>
      <c r="FL157" s="11"/>
      <c r="FM157" s="9">
        <v>-9.7899999999999991</v>
      </c>
      <c r="FN157" s="9">
        <v>-6.56</v>
      </c>
      <c r="FO157" s="3"/>
      <c r="FP157" s="3"/>
      <c r="FQ157" s="8">
        <v>31.6</v>
      </c>
      <c r="FR157" s="12" t="s">
        <v>1059</v>
      </c>
    </row>
    <row r="158" spans="1:174" x14ac:dyDescent="0.15">
      <c r="A158" s="4" t="s">
        <v>1060</v>
      </c>
      <c r="B158" s="4" t="s">
        <v>1061</v>
      </c>
      <c r="C158" s="3" t="s">
        <v>206</v>
      </c>
      <c r="D158" s="3" t="s">
        <v>207</v>
      </c>
      <c r="E158" s="3" t="s">
        <v>208</v>
      </c>
      <c r="F158" s="8">
        <v>255.9</v>
      </c>
      <c r="G158" s="9">
        <v>48.8</v>
      </c>
      <c r="H158" s="10">
        <v>0.19600000000000001</v>
      </c>
      <c r="I158" s="10">
        <v>8.2000000000000003E-2</v>
      </c>
      <c r="J158" s="10">
        <v>0.13100000000000001</v>
      </c>
      <c r="K158" s="9">
        <v>1.08</v>
      </c>
      <c r="L158" s="10">
        <v>0.77600000000000002</v>
      </c>
      <c r="M158" s="9">
        <v>1.03</v>
      </c>
      <c r="N158" s="9">
        <v>6.74</v>
      </c>
      <c r="O158" s="10">
        <v>3.7999999999999999E-2</v>
      </c>
      <c r="P158" s="11"/>
      <c r="Q158" s="11"/>
      <c r="R158" s="11"/>
      <c r="S158" s="11"/>
      <c r="T158" s="11"/>
      <c r="U158" s="11"/>
      <c r="V158" s="11"/>
      <c r="W158" s="8">
        <v>17.399999999999999</v>
      </c>
      <c r="X158" s="11"/>
      <c r="Y158" s="11"/>
      <c r="Z158" s="11"/>
      <c r="AA158" s="8">
        <v>34.9</v>
      </c>
      <c r="AB158" s="8">
        <v>-11.1</v>
      </c>
      <c r="AC158" s="8">
        <v>10.5</v>
      </c>
      <c r="AD158" s="8">
        <v>10.8</v>
      </c>
      <c r="AE158" s="9">
        <v>7.3</v>
      </c>
      <c r="AF158" s="8">
        <v>-12.1</v>
      </c>
      <c r="AG158" s="8">
        <v>-11.9</v>
      </c>
      <c r="AH158" s="11"/>
      <c r="AI158" s="9">
        <v>13.58</v>
      </c>
      <c r="AJ158" s="9">
        <v>2.75</v>
      </c>
      <c r="AK158" s="3" t="s">
        <v>209</v>
      </c>
      <c r="AL158" s="12" t="s">
        <v>1062</v>
      </c>
      <c r="AM158" s="3" t="s">
        <v>211</v>
      </c>
      <c r="AN158" s="13">
        <v>1957</v>
      </c>
      <c r="AO158" s="8">
        <v>235.2</v>
      </c>
      <c r="AP158" s="8">
        <v>14.1</v>
      </c>
      <c r="AQ158" s="9">
        <v>7.14</v>
      </c>
      <c r="AR158" s="9">
        <v>7</v>
      </c>
      <c r="AS158" s="9">
        <v>4.6500000000000004</v>
      </c>
      <c r="AT158" s="9">
        <v>9.81</v>
      </c>
      <c r="AU158" s="11"/>
      <c r="AV158" s="8">
        <v>31</v>
      </c>
      <c r="AW158" s="14">
        <v>0</v>
      </c>
      <c r="AX158" s="8">
        <v>30.3</v>
      </c>
      <c r="AY158" s="11"/>
      <c r="AZ158" s="11"/>
      <c r="BA158" s="9">
        <v>5.81</v>
      </c>
      <c r="BB158" s="11"/>
      <c r="BC158" s="9">
        <v>1.26</v>
      </c>
      <c r="BD158" s="9">
        <v>1.28</v>
      </c>
      <c r="BE158" s="9">
        <v>1.39</v>
      </c>
      <c r="BF158" s="9">
        <v>1.57</v>
      </c>
      <c r="BG158" s="9">
        <v>1.48</v>
      </c>
      <c r="BH158" s="9">
        <v>1.41</v>
      </c>
      <c r="BI158" s="11"/>
      <c r="BJ158" s="9">
        <v>7</v>
      </c>
      <c r="BK158" s="11"/>
      <c r="BL158" s="10">
        <v>3.2000000000000001E-2</v>
      </c>
      <c r="BM158" s="11"/>
      <c r="BN158" s="9">
        <v>7.03</v>
      </c>
      <c r="BO158" s="9">
        <v>2.39</v>
      </c>
      <c r="BP158" s="11"/>
      <c r="BQ158" s="10">
        <v>0.71699999999999997</v>
      </c>
      <c r="BR158" s="10">
        <v>0.71699999999999997</v>
      </c>
      <c r="BS158" s="10">
        <v>0.67900000000000005</v>
      </c>
      <c r="BT158" s="10">
        <v>0.66</v>
      </c>
      <c r="BU158" s="10">
        <v>0.66</v>
      </c>
      <c r="BV158" s="8">
        <v>33.9</v>
      </c>
      <c r="BW158" s="9">
        <v>2.99</v>
      </c>
      <c r="BX158" s="11"/>
      <c r="BY158" s="10">
        <v>0.58699999999999997</v>
      </c>
      <c r="BZ158" s="11"/>
      <c r="CA158" s="11"/>
      <c r="CB158" s="11"/>
      <c r="CC158" s="10">
        <v>0.309</v>
      </c>
      <c r="CD158" s="11"/>
      <c r="CE158" s="10">
        <v>7.8E-2</v>
      </c>
      <c r="CF158" s="11"/>
      <c r="CG158" s="11"/>
      <c r="CH158" s="11"/>
      <c r="CI158" s="8">
        <v>-10.9</v>
      </c>
      <c r="CJ158" s="9">
        <v>-2.7</v>
      </c>
      <c r="CK158" s="11"/>
      <c r="CL158" s="11"/>
      <c r="CM158" s="11"/>
      <c r="CN158" s="10">
        <v>3.0000000000000001E-3</v>
      </c>
      <c r="CO158" s="10">
        <v>8.0000000000000002E-3</v>
      </c>
      <c r="CP158" s="10">
        <v>0.125</v>
      </c>
      <c r="CQ158" s="9">
        <v>-1.1299999999999999</v>
      </c>
      <c r="CR158" s="11"/>
      <c r="CS158" s="11"/>
      <c r="CT158" s="10">
        <v>-0.83</v>
      </c>
      <c r="CU158" s="9">
        <v>2.15</v>
      </c>
      <c r="CV158" s="11"/>
      <c r="CW158" s="11"/>
      <c r="CX158" s="9">
        <v>-5.2</v>
      </c>
      <c r="CY158" s="11"/>
      <c r="CZ158" s="11"/>
      <c r="DA158" s="10">
        <v>-9.0999999999999998E-2</v>
      </c>
      <c r="DB158" s="11"/>
      <c r="DC158" s="9">
        <v>2.02</v>
      </c>
      <c r="DD158" s="11"/>
      <c r="DE158" s="9">
        <v>5</v>
      </c>
      <c r="DF158" s="8">
        <v>30.3</v>
      </c>
      <c r="DG158" s="9">
        <v>37.950000000000003</v>
      </c>
      <c r="DH158" s="10">
        <v>0.14000000000000001</v>
      </c>
      <c r="DI158" s="3" t="s">
        <v>212</v>
      </c>
      <c r="DJ158" s="8">
        <v>14.1</v>
      </c>
      <c r="DK158" s="9">
        <v>7.14</v>
      </c>
      <c r="DL158" s="9">
        <v>4.6500000000000004</v>
      </c>
      <c r="DM158" s="11"/>
      <c r="DN158" s="11"/>
      <c r="DO158" s="9">
        <v>16.670000000000002</v>
      </c>
      <c r="DP158" s="4" t="s">
        <v>1063</v>
      </c>
      <c r="DQ158" s="11"/>
      <c r="DR158" s="3" t="s">
        <v>343</v>
      </c>
      <c r="DS158" s="11"/>
      <c r="DT158" s="9">
        <v>42</v>
      </c>
      <c r="DU158" s="8">
        <v>22.2</v>
      </c>
      <c r="DV158" s="8">
        <v>14.1</v>
      </c>
      <c r="DW158" s="14">
        <v>0</v>
      </c>
      <c r="DX158" s="11"/>
      <c r="DY158" s="9">
        <v>5.63</v>
      </c>
      <c r="DZ158" s="11"/>
      <c r="EA158" s="11"/>
      <c r="EB158" s="8">
        <v>22.3</v>
      </c>
      <c r="EC158" s="9">
        <v>1.46</v>
      </c>
      <c r="ED158" s="8">
        <v>74.099999999999994</v>
      </c>
      <c r="EE158" s="11"/>
      <c r="EF158" s="11"/>
      <c r="EG158" s="11"/>
      <c r="EH158" s="10">
        <v>0.14699999999999999</v>
      </c>
      <c r="EI158" s="9">
        <v>5</v>
      </c>
      <c r="EJ158" s="8">
        <v>25.1</v>
      </c>
      <c r="EK158" s="8">
        <v>18.3</v>
      </c>
      <c r="EL158" s="10">
        <v>0.41</v>
      </c>
      <c r="EM158" s="10">
        <v>0.22500000000000001</v>
      </c>
      <c r="EN158" s="10">
        <v>0.14699999999999999</v>
      </c>
      <c r="EO158" s="10">
        <v>0.14000000000000001</v>
      </c>
      <c r="EP158" s="10">
        <v>0.76</v>
      </c>
      <c r="EQ158" s="9">
        <v>11.04</v>
      </c>
      <c r="ER158" s="11">
        <v>3</v>
      </c>
      <c r="ES158" s="8">
        <v>14.1</v>
      </c>
      <c r="ET158" s="12" t="s">
        <v>1064</v>
      </c>
      <c r="EU158" s="9">
        <v>-3.37</v>
      </c>
      <c r="EV158" s="9">
        <v>-1.1200000000000001</v>
      </c>
      <c r="EW158" s="9">
        <v>-3.16</v>
      </c>
      <c r="EX158" s="9">
        <v>-4.49</v>
      </c>
      <c r="EY158" s="9">
        <v>3.78</v>
      </c>
      <c r="EZ158" s="9">
        <v>-2.17</v>
      </c>
      <c r="FA158" s="9">
        <v>-2.0299999999999998</v>
      </c>
      <c r="FB158" s="9">
        <v>5.19</v>
      </c>
      <c r="FC158" s="9">
        <v>5.12</v>
      </c>
      <c r="FD158" s="9">
        <v>7.94</v>
      </c>
      <c r="FE158" s="9">
        <v>-3.66</v>
      </c>
      <c r="FF158" s="9">
        <v>-1.3</v>
      </c>
      <c r="FG158" s="10">
        <v>-0.751</v>
      </c>
      <c r="FH158" s="9">
        <v>-4.54</v>
      </c>
      <c r="FI158" s="9">
        <v>3.74</v>
      </c>
      <c r="FJ158" s="9">
        <v>-1.96</v>
      </c>
      <c r="FK158" s="9">
        <v>-1.51</v>
      </c>
      <c r="FL158" s="9">
        <v>6.6</v>
      </c>
      <c r="FM158" s="9">
        <v>2.98</v>
      </c>
      <c r="FN158" s="9">
        <v>5.29</v>
      </c>
      <c r="FO158" s="3"/>
      <c r="FP158" s="3"/>
      <c r="FQ158" s="8">
        <v>14.1</v>
      </c>
      <c r="FR158" s="12" t="s">
        <v>1065</v>
      </c>
    </row>
    <row r="159" spans="1:174" x14ac:dyDescent="0.15">
      <c r="A159" s="4" t="s">
        <v>1066</v>
      </c>
      <c r="B159" s="4" t="s">
        <v>1067</v>
      </c>
      <c r="C159" s="3" t="s">
        <v>206</v>
      </c>
      <c r="D159" s="3" t="s">
        <v>207</v>
      </c>
      <c r="E159" s="3" t="s">
        <v>208</v>
      </c>
      <c r="F159" s="8">
        <v>252.6</v>
      </c>
      <c r="G159" s="9">
        <v>23.21</v>
      </c>
      <c r="H159" s="10">
        <v>1.7000000000000001E-2</v>
      </c>
      <c r="I159" s="10">
        <v>8.9999999999999993E-3</v>
      </c>
      <c r="J159" s="10">
        <v>2.5999999999999999E-2</v>
      </c>
      <c r="K159" s="10">
        <v>0.56699999999999995</v>
      </c>
      <c r="L159" s="10">
        <v>0.42099999999999999</v>
      </c>
      <c r="M159" s="10">
        <v>0.77</v>
      </c>
      <c r="N159" s="8">
        <v>150.30000000000001</v>
      </c>
      <c r="O159" s="10">
        <v>0.86599999999999999</v>
      </c>
      <c r="P159" s="11"/>
      <c r="Q159" s="11"/>
      <c r="R159" s="11"/>
      <c r="S159" s="10">
        <v>-0.125</v>
      </c>
      <c r="T159" s="11"/>
      <c r="U159" s="11"/>
      <c r="V159" s="11"/>
      <c r="W159" s="10">
        <v>0.52900000000000003</v>
      </c>
      <c r="X159" s="11"/>
      <c r="Y159" s="11"/>
      <c r="Z159" s="11"/>
      <c r="AA159" s="11"/>
      <c r="AB159" s="11"/>
      <c r="AC159" s="11"/>
      <c r="AD159" s="11"/>
      <c r="AE159" s="8">
        <v>119</v>
      </c>
      <c r="AF159" s="11"/>
      <c r="AG159" s="11"/>
      <c r="AH159" s="11"/>
      <c r="AI159" s="9">
        <v>1.1499999999999999</v>
      </c>
      <c r="AJ159" s="11"/>
      <c r="AK159" s="3" t="s">
        <v>209</v>
      </c>
      <c r="AL159" s="12" t="s">
        <v>1068</v>
      </c>
      <c r="AM159" s="3" t="s">
        <v>211</v>
      </c>
      <c r="AN159" s="13">
        <v>1983</v>
      </c>
      <c r="AO159" s="8">
        <v>281</v>
      </c>
      <c r="AP159" s="9">
        <v>6.28</v>
      </c>
      <c r="AQ159" s="8">
        <v>-26.6</v>
      </c>
      <c r="AR159" s="8">
        <v>-27.1</v>
      </c>
      <c r="AS159" s="8">
        <v>-35.700000000000003</v>
      </c>
      <c r="AT159" s="9">
        <v>5.48</v>
      </c>
      <c r="AU159" s="9">
        <v>2.5099999999999998</v>
      </c>
      <c r="AV159" s="8">
        <v>11.9</v>
      </c>
      <c r="AW159" s="8">
        <v>33.9</v>
      </c>
      <c r="AX159" s="8">
        <v>-29.8</v>
      </c>
      <c r="AY159" s="9">
        <v>1.1100000000000001</v>
      </c>
      <c r="AZ159" s="11"/>
      <c r="BA159" s="8">
        <v>15.5</v>
      </c>
      <c r="BB159" s="11"/>
      <c r="BC159" s="8">
        <v>16.8</v>
      </c>
      <c r="BD159" s="8">
        <v>23.9</v>
      </c>
      <c r="BE159" s="8">
        <v>26</v>
      </c>
      <c r="BF159" s="8">
        <v>25.3</v>
      </c>
      <c r="BG159" s="8">
        <v>23.7</v>
      </c>
      <c r="BH159" s="8">
        <v>18.600000000000001</v>
      </c>
      <c r="BI159" s="11"/>
      <c r="BJ159" s="8">
        <v>-27.1</v>
      </c>
      <c r="BK159" s="9">
        <v>-3.71</v>
      </c>
      <c r="BL159" s="10">
        <v>1.6E-2</v>
      </c>
      <c r="BM159" s="11"/>
      <c r="BN159" s="8">
        <v>-35.700000000000003</v>
      </c>
      <c r="BO159" s="11"/>
      <c r="BP159" s="11"/>
      <c r="BQ159" s="10">
        <v>-0.24</v>
      </c>
      <c r="BR159" s="10">
        <v>-0.24</v>
      </c>
      <c r="BS159" s="10">
        <v>-0.13700000000000001</v>
      </c>
      <c r="BT159" s="10">
        <v>-0.24</v>
      </c>
      <c r="BU159" s="10">
        <v>-0.24</v>
      </c>
      <c r="BV159" s="11"/>
      <c r="BW159" s="10">
        <v>0.81699999999999995</v>
      </c>
      <c r="BX159" s="10">
        <v>0.93200000000000005</v>
      </c>
      <c r="BY159" s="11"/>
      <c r="BZ159" s="9">
        <v>4.12</v>
      </c>
      <c r="CA159" s="9">
        <v>1.61</v>
      </c>
      <c r="CB159" s="11"/>
      <c r="CC159" s="9">
        <v>1.48</v>
      </c>
      <c r="CD159" s="11"/>
      <c r="CE159" s="10">
        <v>0.161</v>
      </c>
      <c r="CF159" s="8">
        <v>29.5</v>
      </c>
      <c r="CG159" s="11"/>
      <c r="CH159" s="14">
        <v>0</v>
      </c>
      <c r="CI159" s="11"/>
      <c r="CJ159" s="8">
        <v>455</v>
      </c>
      <c r="CK159" s="10">
        <v>0.85499999999999998</v>
      </c>
      <c r="CL159" s="10">
        <v>0.29099999999999998</v>
      </c>
      <c r="CM159" s="10">
        <v>0.28399999999999997</v>
      </c>
      <c r="CN159" s="10">
        <v>0.27800000000000002</v>
      </c>
      <c r="CO159" s="10">
        <v>0.27200000000000002</v>
      </c>
      <c r="CP159" s="10">
        <v>0.29599999999999999</v>
      </c>
      <c r="CQ159" s="9">
        <v>1.21</v>
      </c>
      <c r="CR159" s="11"/>
      <c r="CS159" s="11"/>
      <c r="CT159" s="11"/>
      <c r="CU159" s="10">
        <v>8.7999999999999995E-2</v>
      </c>
      <c r="CV159" s="8">
        <v>-25</v>
      </c>
      <c r="CW159" s="8">
        <v>30</v>
      </c>
      <c r="CX159" s="10">
        <v>-0.41099999999999998</v>
      </c>
      <c r="CY159" s="11"/>
      <c r="CZ159" s="11"/>
      <c r="DA159" s="10">
        <v>-0.94499999999999995</v>
      </c>
      <c r="DB159" s="10">
        <v>0.76100000000000001</v>
      </c>
      <c r="DC159" s="10">
        <v>0.33400000000000002</v>
      </c>
      <c r="DD159" s="8">
        <v>11.2</v>
      </c>
      <c r="DE159" s="8">
        <v>50</v>
      </c>
      <c r="DF159" s="8">
        <v>-29.8</v>
      </c>
      <c r="DG159" s="9">
        <v>1.68</v>
      </c>
      <c r="DH159" s="10">
        <v>0.35699999999999998</v>
      </c>
      <c r="DI159" s="3" t="s">
        <v>212</v>
      </c>
      <c r="DJ159" s="9">
        <v>6.28</v>
      </c>
      <c r="DK159" s="8">
        <v>-26.6</v>
      </c>
      <c r="DL159" s="8">
        <v>-35.700000000000003</v>
      </c>
      <c r="DM159" s="8">
        <v>12.3</v>
      </c>
      <c r="DN159" s="11"/>
      <c r="DO159" s="9">
        <v>6.25</v>
      </c>
      <c r="DP159" s="4" t="s">
        <v>1069</v>
      </c>
      <c r="DQ159" s="8">
        <v>113.5</v>
      </c>
      <c r="DR159" s="3" t="s">
        <v>398</v>
      </c>
      <c r="DS159" s="11"/>
      <c r="DT159" s="9">
        <v>2.02</v>
      </c>
      <c r="DU159" s="10">
        <v>0.96699999999999997</v>
      </c>
      <c r="DV159" s="9">
        <v>5.23</v>
      </c>
      <c r="DW159" s="8">
        <v>27.7</v>
      </c>
      <c r="DX159" s="11"/>
      <c r="DY159" s="8">
        <v>32.9</v>
      </c>
      <c r="DZ159" s="11"/>
      <c r="EA159" s="14">
        <v>0</v>
      </c>
      <c r="EB159" s="9">
        <v>-4.01</v>
      </c>
      <c r="EC159" s="10">
        <v>0.501</v>
      </c>
      <c r="ED159" s="8">
        <v>89</v>
      </c>
      <c r="EE159" s="9">
        <v>9.43</v>
      </c>
      <c r="EF159" s="8">
        <v>108.5</v>
      </c>
      <c r="EG159" s="11"/>
      <c r="EH159" s="9">
        <v>1.39</v>
      </c>
      <c r="EI159" s="8">
        <v>50</v>
      </c>
      <c r="EJ159" s="9">
        <v>8.6</v>
      </c>
      <c r="EK159" s="8">
        <v>37.299999999999997</v>
      </c>
      <c r="EL159" s="9">
        <v>2.42</v>
      </c>
      <c r="EM159" s="9">
        <v>4.66</v>
      </c>
      <c r="EN159" s="10">
        <v>0.11799999999999999</v>
      </c>
      <c r="EO159" s="10">
        <v>0.35699999999999998</v>
      </c>
      <c r="EP159" s="9">
        <v>5.35</v>
      </c>
      <c r="EQ159" s="9">
        <v>2.16</v>
      </c>
      <c r="ER159" s="11">
        <v>3</v>
      </c>
      <c r="ES159" s="11"/>
      <c r="ET159" s="12"/>
      <c r="EU159" s="9">
        <v>-1.99</v>
      </c>
      <c r="EV159" s="9">
        <v>-3.63</v>
      </c>
      <c r="EW159" s="9">
        <v>-3.46</v>
      </c>
      <c r="EX159" s="9">
        <v>-1.02</v>
      </c>
      <c r="EY159" s="9">
        <v>-2.5099999999999998</v>
      </c>
      <c r="EZ159" s="9">
        <v>-7.41</v>
      </c>
      <c r="FA159" s="8">
        <v>-12.7</v>
      </c>
      <c r="FB159" s="8">
        <v>-21.4</v>
      </c>
      <c r="FC159" s="8">
        <v>-28</v>
      </c>
      <c r="FD159" s="8">
        <v>-38.4</v>
      </c>
      <c r="FE159" s="9">
        <v>-3.54</v>
      </c>
      <c r="FF159" s="9">
        <v>-4.93</v>
      </c>
      <c r="FG159" s="9">
        <v>-4.74</v>
      </c>
      <c r="FH159" s="9">
        <v>-5.09</v>
      </c>
      <c r="FI159" s="9">
        <v>-5.17</v>
      </c>
      <c r="FJ159" s="8">
        <v>-39.6</v>
      </c>
      <c r="FK159" s="8">
        <v>-50</v>
      </c>
      <c r="FL159" s="9">
        <v>5.61</v>
      </c>
      <c r="FM159" s="8">
        <v>-29.2</v>
      </c>
      <c r="FN159" s="8">
        <v>-42.7</v>
      </c>
      <c r="FO159" s="3"/>
      <c r="FP159" s="3"/>
      <c r="FQ159" s="9">
        <v>6.28</v>
      </c>
      <c r="FR159" s="12" t="s">
        <v>1070</v>
      </c>
    </row>
    <row r="160" spans="1:174" x14ac:dyDescent="0.15">
      <c r="A160" s="4" t="s">
        <v>1071</v>
      </c>
      <c r="B160" s="4" t="s">
        <v>1072</v>
      </c>
      <c r="C160" s="3" t="s">
        <v>206</v>
      </c>
      <c r="D160" s="3" t="s">
        <v>207</v>
      </c>
      <c r="E160" s="3" t="s">
        <v>208</v>
      </c>
      <c r="F160" s="8">
        <v>249.3</v>
      </c>
      <c r="G160" s="9">
        <v>26.42</v>
      </c>
      <c r="H160" s="10">
        <v>2.1000000000000001E-2</v>
      </c>
      <c r="I160" s="10">
        <v>2.3E-2</v>
      </c>
      <c r="J160" s="10">
        <v>0.26100000000000001</v>
      </c>
      <c r="K160" s="10">
        <v>0.51</v>
      </c>
      <c r="L160" s="10">
        <v>0.90800000000000003</v>
      </c>
      <c r="M160" s="9">
        <v>2.37</v>
      </c>
      <c r="N160" s="8">
        <v>108.4</v>
      </c>
      <c r="O160" s="9">
        <v>1.31</v>
      </c>
      <c r="P160" s="11"/>
      <c r="Q160" s="11"/>
      <c r="R160" s="11"/>
      <c r="S160" s="10">
        <v>-0.77300000000000002</v>
      </c>
      <c r="T160" s="11"/>
      <c r="U160" s="11"/>
      <c r="V160" s="11"/>
      <c r="W160" s="11"/>
      <c r="X160" s="11"/>
      <c r="Y160" s="11"/>
      <c r="Z160" s="11"/>
      <c r="AA160" s="11"/>
      <c r="AB160" s="11"/>
      <c r="AC160" s="11"/>
      <c r="AD160" s="11"/>
      <c r="AE160" s="11"/>
      <c r="AF160" s="11"/>
      <c r="AG160" s="11"/>
      <c r="AH160" s="11"/>
      <c r="AI160" s="9">
        <v>19.97</v>
      </c>
      <c r="AJ160" s="10">
        <v>0.46100000000000002</v>
      </c>
      <c r="AK160" s="3" t="s">
        <v>209</v>
      </c>
      <c r="AL160" s="12" t="s">
        <v>1073</v>
      </c>
      <c r="AM160" s="3" t="s">
        <v>211</v>
      </c>
      <c r="AN160" s="13">
        <v>2000</v>
      </c>
      <c r="AO160" s="8">
        <v>165.5</v>
      </c>
      <c r="AP160" s="14">
        <v>0</v>
      </c>
      <c r="AQ160" s="8">
        <v>-81.3</v>
      </c>
      <c r="AR160" s="8">
        <v>-82</v>
      </c>
      <c r="AS160" s="8">
        <v>-86.2</v>
      </c>
      <c r="AT160" s="8">
        <v>46</v>
      </c>
      <c r="AU160" s="9">
        <v>1.02</v>
      </c>
      <c r="AV160" s="8">
        <v>100.7</v>
      </c>
      <c r="AW160" s="8">
        <v>13.9</v>
      </c>
      <c r="AX160" s="8">
        <v>65.099999999999994</v>
      </c>
      <c r="AY160" s="10">
        <v>0.14399999999999999</v>
      </c>
      <c r="AZ160" s="11"/>
      <c r="BA160" s="8">
        <v>13.7</v>
      </c>
      <c r="BB160" s="11"/>
      <c r="BC160" s="8">
        <v>68.2</v>
      </c>
      <c r="BD160" s="8">
        <v>72.5</v>
      </c>
      <c r="BE160" s="8">
        <v>73.900000000000006</v>
      </c>
      <c r="BF160" s="8">
        <v>73.099999999999994</v>
      </c>
      <c r="BG160" s="8">
        <v>71.900000000000006</v>
      </c>
      <c r="BH160" s="8">
        <v>66.2</v>
      </c>
      <c r="BI160" s="11"/>
      <c r="BJ160" s="8">
        <v>-82</v>
      </c>
      <c r="BK160" s="9">
        <v>-2.21</v>
      </c>
      <c r="BL160" s="11"/>
      <c r="BM160" s="11"/>
      <c r="BN160" s="8">
        <v>-86.2</v>
      </c>
      <c r="BO160" s="11"/>
      <c r="BP160" s="11"/>
      <c r="BQ160" s="10">
        <v>-0.875</v>
      </c>
      <c r="BR160" s="10">
        <v>-0.875</v>
      </c>
      <c r="BS160" s="10">
        <v>-0.53400000000000003</v>
      </c>
      <c r="BT160" s="10">
        <v>-0.875</v>
      </c>
      <c r="BU160" s="10">
        <v>-0.875</v>
      </c>
      <c r="BV160" s="11"/>
      <c r="BW160" s="11"/>
      <c r="BX160" s="11"/>
      <c r="BY160" s="11"/>
      <c r="BZ160" s="8">
        <v>21.5</v>
      </c>
      <c r="CA160" s="8">
        <v>20.5</v>
      </c>
      <c r="CB160" s="11"/>
      <c r="CC160" s="9">
        <v>3.14</v>
      </c>
      <c r="CD160" s="11"/>
      <c r="CE160" s="11"/>
      <c r="CF160" s="9">
        <v>4.6100000000000003</v>
      </c>
      <c r="CG160" s="11"/>
      <c r="CH160" s="11"/>
      <c r="CI160" s="11"/>
      <c r="CJ160" s="11"/>
      <c r="CK160" s="11"/>
      <c r="CL160" s="11"/>
      <c r="CM160" s="11"/>
      <c r="CN160" s="10">
        <v>2.5000000000000001E-2</v>
      </c>
      <c r="CO160" s="9">
        <v>2</v>
      </c>
      <c r="CP160" s="9">
        <v>2.23</v>
      </c>
      <c r="CQ160" s="9">
        <v>1.97</v>
      </c>
      <c r="CR160" s="11"/>
      <c r="CS160" s="11"/>
      <c r="CT160" s="11"/>
      <c r="CU160" s="8">
        <v>94.8</v>
      </c>
      <c r="CV160" s="9">
        <v>-9.49</v>
      </c>
      <c r="CW160" s="11"/>
      <c r="CX160" s="9">
        <v>-8.69</v>
      </c>
      <c r="CY160" s="11"/>
      <c r="CZ160" s="11"/>
      <c r="DA160" s="9">
        <v>-3.45</v>
      </c>
      <c r="DB160" s="11"/>
      <c r="DC160" s="11"/>
      <c r="DD160" s="8">
        <v>12.2</v>
      </c>
      <c r="DE160" s="8">
        <v>110</v>
      </c>
      <c r="DF160" s="8">
        <v>65.099999999999994</v>
      </c>
      <c r="DG160" s="9">
        <v>2.2999999999999998</v>
      </c>
      <c r="DH160" s="9">
        <v>2.2999999999999998</v>
      </c>
      <c r="DI160" s="3" t="s">
        <v>212</v>
      </c>
      <c r="DJ160" s="11"/>
      <c r="DK160" s="8">
        <v>-81.3</v>
      </c>
      <c r="DL160" s="8">
        <v>-86.2</v>
      </c>
      <c r="DM160" s="9">
        <v>2.57</v>
      </c>
      <c r="DN160" s="8">
        <v>-96.4</v>
      </c>
      <c r="DO160" s="9">
        <v>13.33</v>
      </c>
      <c r="DP160" s="4" t="s">
        <v>1074</v>
      </c>
      <c r="DQ160" s="11"/>
      <c r="DR160" s="3" t="s">
        <v>291</v>
      </c>
      <c r="DS160" s="11"/>
      <c r="DT160" s="9">
        <v>4.97</v>
      </c>
      <c r="DU160" s="9">
        <v>2.1800000000000002</v>
      </c>
      <c r="DV160" s="8">
        <v>-68.2</v>
      </c>
      <c r="DW160" s="8">
        <v>23.4</v>
      </c>
      <c r="DX160" s="11"/>
      <c r="DY160" s="8">
        <v>48.5</v>
      </c>
      <c r="DZ160" s="11"/>
      <c r="EA160" s="11"/>
      <c r="EB160" s="8">
        <v>49.1</v>
      </c>
      <c r="EC160" s="9">
        <v>1.95</v>
      </c>
      <c r="ED160" s="8">
        <v>52.2</v>
      </c>
      <c r="EE160" s="11"/>
      <c r="EF160" s="11"/>
      <c r="EG160" s="8">
        <v>180.5</v>
      </c>
      <c r="EH160" s="9">
        <v>6.44</v>
      </c>
      <c r="EI160" s="8">
        <v>110</v>
      </c>
      <c r="EJ160" s="8">
        <v>99.3</v>
      </c>
      <c r="EK160" s="8">
        <v>92.2</v>
      </c>
      <c r="EL160" s="9">
        <v>6.59</v>
      </c>
      <c r="EM160" s="8">
        <v>16.100000000000001</v>
      </c>
      <c r="EN160" s="11"/>
      <c r="EO160" s="9">
        <v>2.2999999999999998</v>
      </c>
      <c r="EP160" s="9">
        <v>8.83</v>
      </c>
      <c r="EQ160" s="9">
        <v>6.17</v>
      </c>
      <c r="ER160" s="11">
        <v>3</v>
      </c>
      <c r="ES160" s="11"/>
      <c r="ET160" s="12"/>
      <c r="EU160" s="8">
        <v>-45.3</v>
      </c>
      <c r="EV160" s="8">
        <v>-71.2</v>
      </c>
      <c r="EW160" s="8">
        <v>-59.2</v>
      </c>
      <c r="EX160" s="8">
        <v>-66.2</v>
      </c>
      <c r="EY160" s="8">
        <v>-93.7</v>
      </c>
      <c r="EZ160" s="8">
        <v>80.5</v>
      </c>
      <c r="FA160" s="8">
        <v>-36.9</v>
      </c>
      <c r="FB160" s="8">
        <v>-45.4</v>
      </c>
      <c r="FC160" s="8">
        <v>-60.9</v>
      </c>
      <c r="FD160" s="8">
        <v>-87.6</v>
      </c>
      <c r="FE160" s="8">
        <v>-45.9</v>
      </c>
      <c r="FF160" s="8">
        <v>-68.900000000000006</v>
      </c>
      <c r="FG160" s="8">
        <v>-57.3</v>
      </c>
      <c r="FH160" s="8">
        <v>-63.5</v>
      </c>
      <c r="FI160" s="8">
        <v>-92.6</v>
      </c>
      <c r="FJ160" s="8">
        <v>79.099999999999994</v>
      </c>
      <c r="FK160" s="8">
        <v>-37.5</v>
      </c>
      <c r="FL160" s="8">
        <v>-47.4</v>
      </c>
      <c r="FM160" s="8">
        <v>-62.8</v>
      </c>
      <c r="FN160" s="8">
        <v>-90.2</v>
      </c>
      <c r="FO160" s="3"/>
      <c r="FP160" s="3"/>
      <c r="FQ160" s="11"/>
      <c r="FR160" s="12"/>
    </row>
    <row r="161" spans="1:174" x14ac:dyDescent="0.15">
      <c r="A161" s="4" t="s">
        <v>1075</v>
      </c>
      <c r="B161" s="4" t="s">
        <v>1076</v>
      </c>
      <c r="C161" s="3" t="s">
        <v>206</v>
      </c>
      <c r="D161" s="3" t="s">
        <v>207</v>
      </c>
      <c r="E161" s="3" t="s">
        <v>208</v>
      </c>
      <c r="F161" s="8">
        <v>245.1</v>
      </c>
      <c r="G161" s="9">
        <v>22.43</v>
      </c>
      <c r="H161" s="11"/>
      <c r="I161" s="11"/>
      <c r="J161" s="11"/>
      <c r="K161" s="11"/>
      <c r="L161" s="11"/>
      <c r="M161" s="11"/>
      <c r="N161" s="8">
        <v>21.9</v>
      </c>
      <c r="O161" s="10">
        <v>0.22900000000000001</v>
      </c>
      <c r="P161" s="11"/>
      <c r="Q161" s="11"/>
      <c r="R161" s="11"/>
      <c r="S161" s="9">
        <v>-1.68</v>
      </c>
      <c r="T161" s="11"/>
      <c r="U161" s="11"/>
      <c r="V161" s="11"/>
      <c r="W161" s="11"/>
      <c r="X161" s="11"/>
      <c r="Y161" s="11"/>
      <c r="Z161" s="11"/>
      <c r="AA161" s="11"/>
      <c r="AB161" s="11"/>
      <c r="AC161" s="11"/>
      <c r="AD161" s="11"/>
      <c r="AE161" s="11"/>
      <c r="AF161" s="11"/>
      <c r="AG161" s="11"/>
      <c r="AH161" s="9">
        <v>5.0199999999999996</v>
      </c>
      <c r="AI161" s="9">
        <v>1.3</v>
      </c>
      <c r="AJ161" s="9">
        <v>1.22</v>
      </c>
      <c r="AK161" s="3" t="s">
        <v>209</v>
      </c>
      <c r="AL161" s="12" t="s">
        <v>1077</v>
      </c>
      <c r="AM161" s="3" t="s">
        <v>211</v>
      </c>
      <c r="AN161" s="13">
        <v>2001</v>
      </c>
      <c r="AO161" s="8">
        <v>183.5</v>
      </c>
      <c r="AP161" s="8">
        <v>23.7</v>
      </c>
      <c r="AQ161" s="9">
        <v>-1.26</v>
      </c>
      <c r="AR161" s="9">
        <v>-1.46</v>
      </c>
      <c r="AS161" s="9">
        <v>-2.12</v>
      </c>
      <c r="AT161" s="8">
        <v>61</v>
      </c>
      <c r="AU161" s="10">
        <v>0.40600000000000003</v>
      </c>
      <c r="AV161" s="8">
        <v>69.900000000000006</v>
      </c>
      <c r="AW161" s="9">
        <v>6.17</v>
      </c>
      <c r="AX161" s="8">
        <v>58.2</v>
      </c>
      <c r="AY161" s="10">
        <v>0.219</v>
      </c>
      <c r="AZ161" s="11"/>
      <c r="BA161" s="9">
        <v>7.13</v>
      </c>
      <c r="BB161" s="11"/>
      <c r="BC161" s="8">
        <v>18</v>
      </c>
      <c r="BD161" s="8">
        <v>16.8</v>
      </c>
      <c r="BE161" s="8">
        <v>15.6</v>
      </c>
      <c r="BF161" s="8">
        <v>14.9</v>
      </c>
      <c r="BG161" s="8">
        <v>15.9</v>
      </c>
      <c r="BH161" s="11"/>
      <c r="BI161" s="11"/>
      <c r="BJ161" s="9">
        <v>-1.46</v>
      </c>
      <c r="BK161" s="9">
        <v>-1.08</v>
      </c>
      <c r="BL161" s="10">
        <v>4.9000000000000002E-2</v>
      </c>
      <c r="BM161" s="11"/>
      <c r="BN161" s="9">
        <v>-2.12</v>
      </c>
      <c r="BO161" s="11"/>
      <c r="BP161" s="9">
        <v>1.1599999999999999</v>
      </c>
      <c r="BQ161" s="9">
        <v>-3.76</v>
      </c>
      <c r="BR161" s="9">
        <v>-3.76</v>
      </c>
      <c r="BS161" s="9">
        <v>-1.52</v>
      </c>
      <c r="BT161" s="9">
        <v>-3.76</v>
      </c>
      <c r="BU161" s="9">
        <v>-3.76</v>
      </c>
      <c r="BV161" s="11"/>
      <c r="BW161" s="11"/>
      <c r="BX161" s="11"/>
      <c r="BY161" s="11"/>
      <c r="BZ161" s="11"/>
      <c r="CA161" s="11"/>
      <c r="CB161" s="11"/>
      <c r="CC161" s="9">
        <v>2.37</v>
      </c>
      <c r="CD161" s="11"/>
      <c r="CE161" s="10">
        <v>0.53500000000000003</v>
      </c>
      <c r="CF161" s="10">
        <v>0.51</v>
      </c>
      <c r="CG161" s="11"/>
      <c r="CH161" s="11"/>
      <c r="CI161" s="11"/>
      <c r="CJ161" s="11"/>
      <c r="CK161" s="11"/>
      <c r="CL161" s="10">
        <v>6.9000000000000006E-2</v>
      </c>
      <c r="CM161" s="10">
        <v>0.82199999999999995</v>
      </c>
      <c r="CN161" s="10">
        <v>0.80600000000000005</v>
      </c>
      <c r="CO161" s="10">
        <v>0.79</v>
      </c>
      <c r="CP161" s="10">
        <v>0.77800000000000002</v>
      </c>
      <c r="CQ161" s="11"/>
      <c r="CR161" s="11"/>
      <c r="CS161" s="11"/>
      <c r="CT161" s="10">
        <v>-5.0000000000000001E-3</v>
      </c>
      <c r="CU161" s="8">
        <v>51.2</v>
      </c>
      <c r="CV161" s="9">
        <v>-5.34</v>
      </c>
      <c r="CW161" s="11"/>
      <c r="CX161" s="9">
        <v>6.15</v>
      </c>
      <c r="CY161" s="11"/>
      <c r="CZ161" s="11"/>
      <c r="DA161" s="9">
        <v>2.39</v>
      </c>
      <c r="DB161" s="11"/>
      <c r="DC161" s="9">
        <v>4</v>
      </c>
      <c r="DD161" s="8">
        <v>13.2</v>
      </c>
      <c r="DE161" s="11"/>
      <c r="DF161" s="8">
        <v>58.2</v>
      </c>
      <c r="DG161" s="9">
        <v>11.21</v>
      </c>
      <c r="DH161" s="11"/>
      <c r="DI161" s="3" t="s">
        <v>212</v>
      </c>
      <c r="DJ161" s="8">
        <v>22.5</v>
      </c>
      <c r="DK161" s="9">
        <v>2.4</v>
      </c>
      <c r="DL161" s="9">
        <v>1.1599999999999999</v>
      </c>
      <c r="DM161" s="10">
        <v>0.189</v>
      </c>
      <c r="DN161" s="8">
        <v>-23.8</v>
      </c>
      <c r="DO161" s="9">
        <v>16.670000000000002</v>
      </c>
      <c r="DP161" s="4" t="s">
        <v>1078</v>
      </c>
      <c r="DQ161" s="11"/>
      <c r="DR161" s="3" t="s">
        <v>258</v>
      </c>
      <c r="DS161" s="11"/>
      <c r="DT161" s="9">
        <v>23.35</v>
      </c>
      <c r="DU161" s="9">
        <v>5.41</v>
      </c>
      <c r="DV161" s="9">
        <v>5.68</v>
      </c>
      <c r="DW161" s="11"/>
      <c r="DX161" s="11"/>
      <c r="DY161" s="11"/>
      <c r="DZ161" s="11"/>
      <c r="EA161" s="11"/>
      <c r="EB161" s="11"/>
      <c r="EC161" s="9">
        <v>1.9</v>
      </c>
      <c r="ED161" s="8">
        <v>48.3</v>
      </c>
      <c r="EE161" s="11"/>
      <c r="EF161" s="11"/>
      <c r="EG161" s="8">
        <v>148.69999999999999</v>
      </c>
      <c r="EH161" s="11"/>
      <c r="EI161" s="8">
        <v>49</v>
      </c>
      <c r="EJ161" s="8">
        <v>69.3</v>
      </c>
      <c r="EK161" s="11"/>
      <c r="EL161" s="11"/>
      <c r="EM161" s="11"/>
      <c r="EN161" s="11"/>
      <c r="EO161" s="10">
        <v>0.78100000000000003</v>
      </c>
      <c r="EP161" s="9">
        <v>1.29</v>
      </c>
      <c r="EQ161" s="9">
        <v>4.32</v>
      </c>
      <c r="ER161" s="11"/>
      <c r="ES161" s="8">
        <v>23.7</v>
      </c>
      <c r="ET161" s="12" t="s">
        <v>1079</v>
      </c>
      <c r="EU161" s="11"/>
      <c r="EV161" s="11"/>
      <c r="EW161" s="11"/>
      <c r="EX161" s="11"/>
      <c r="EY161" s="11"/>
      <c r="EZ161" s="11"/>
      <c r="FA161" s="11"/>
      <c r="FB161" s="11"/>
      <c r="FC161" s="9">
        <v>1.51</v>
      </c>
      <c r="FD161" s="9">
        <v>2.19</v>
      </c>
      <c r="FE161" s="11"/>
      <c r="FF161" s="11"/>
      <c r="FG161" s="11"/>
      <c r="FH161" s="11"/>
      <c r="FI161" s="11"/>
      <c r="FJ161" s="11"/>
      <c r="FK161" s="11"/>
      <c r="FL161" s="11"/>
      <c r="FM161" s="10">
        <v>0.223</v>
      </c>
      <c r="FN161" s="9">
        <v>1.1599999999999999</v>
      </c>
      <c r="FO161" s="3"/>
      <c r="FP161" s="3"/>
      <c r="FQ161" s="8">
        <v>23.7</v>
      </c>
      <c r="FR161" s="12" t="s">
        <v>1080</v>
      </c>
    </row>
    <row r="162" spans="1:174" x14ac:dyDescent="0.15">
      <c r="A162" s="4" t="s">
        <v>1081</v>
      </c>
      <c r="B162" s="4" t="s">
        <v>1082</v>
      </c>
      <c r="C162" s="3" t="s">
        <v>206</v>
      </c>
      <c r="D162" s="3" t="s">
        <v>207</v>
      </c>
      <c r="E162" s="3" t="s">
        <v>208</v>
      </c>
      <c r="F162" s="8">
        <v>241.4</v>
      </c>
      <c r="G162" s="9">
        <v>9.06</v>
      </c>
      <c r="H162" s="11"/>
      <c r="I162" s="11"/>
      <c r="J162" s="11"/>
      <c r="K162" s="11"/>
      <c r="L162" s="11"/>
      <c r="M162" s="11"/>
      <c r="N162" s="8">
        <v>32.299999999999997</v>
      </c>
      <c r="O162" s="10">
        <v>7.0000000000000007E-2</v>
      </c>
      <c r="P162" s="11"/>
      <c r="Q162" s="11"/>
      <c r="R162" s="11"/>
      <c r="S162" s="10">
        <v>-0.31</v>
      </c>
      <c r="T162" s="11"/>
      <c r="U162" s="11"/>
      <c r="V162" s="11"/>
      <c r="W162" s="11"/>
      <c r="X162" s="11"/>
      <c r="Y162" s="11"/>
      <c r="Z162" s="11"/>
      <c r="AA162" s="11"/>
      <c r="AB162" s="11"/>
      <c r="AC162" s="11"/>
      <c r="AD162" s="11"/>
      <c r="AE162" s="11"/>
      <c r="AF162" s="11"/>
      <c r="AG162" s="11"/>
      <c r="AH162" s="9">
        <v>74.150000000000006</v>
      </c>
      <c r="AI162" s="9">
        <v>2.88</v>
      </c>
      <c r="AJ162" s="9">
        <v>2.87</v>
      </c>
      <c r="AK162" s="3" t="s">
        <v>209</v>
      </c>
      <c r="AL162" s="12" t="s">
        <v>1083</v>
      </c>
      <c r="AM162" s="3" t="s">
        <v>211</v>
      </c>
      <c r="AN162" s="13">
        <v>2012</v>
      </c>
      <c r="AO162" s="8">
        <v>224.3</v>
      </c>
      <c r="AP162" s="9">
        <v>1.22</v>
      </c>
      <c r="AQ162" s="8">
        <v>-12.1</v>
      </c>
      <c r="AR162" s="8">
        <v>-17.5</v>
      </c>
      <c r="AS162" s="8">
        <v>-10.1</v>
      </c>
      <c r="AT162" s="9">
        <v>3.08</v>
      </c>
      <c r="AU162" s="9">
        <v>1.45</v>
      </c>
      <c r="AV162" s="8">
        <v>44.1</v>
      </c>
      <c r="AW162" s="10">
        <v>0.378</v>
      </c>
      <c r="AX162" s="8">
        <v>32.6</v>
      </c>
      <c r="AY162" s="10">
        <v>0.33400000000000002</v>
      </c>
      <c r="AZ162" s="11"/>
      <c r="BA162" s="9">
        <v>5.28</v>
      </c>
      <c r="BB162" s="11"/>
      <c r="BC162" s="8">
        <v>13.3</v>
      </c>
      <c r="BD162" s="8">
        <v>10.3</v>
      </c>
      <c r="BE162" s="9">
        <v>8.8800000000000008</v>
      </c>
      <c r="BF162" s="9">
        <v>6.73</v>
      </c>
      <c r="BG162" s="9">
        <v>4.32</v>
      </c>
      <c r="BH162" s="11"/>
      <c r="BI162" s="11"/>
      <c r="BJ162" s="8">
        <v>-17.5</v>
      </c>
      <c r="BK162" s="10">
        <v>-0.01</v>
      </c>
      <c r="BL162" s="11"/>
      <c r="BM162" s="11"/>
      <c r="BN162" s="8">
        <v>-17.5</v>
      </c>
      <c r="BO162" s="9">
        <v>-7.38</v>
      </c>
      <c r="BP162" s="11"/>
      <c r="BQ162" s="10">
        <v>-0.32900000000000001</v>
      </c>
      <c r="BR162" s="10">
        <v>-0.32900000000000001</v>
      </c>
      <c r="BS162" s="10">
        <v>-0.35499999999999998</v>
      </c>
      <c r="BT162" s="10">
        <v>-0.32900000000000001</v>
      </c>
      <c r="BU162" s="10">
        <v>-0.32900000000000001</v>
      </c>
      <c r="BV162" s="11"/>
      <c r="BW162" s="10">
        <v>0.11799999999999999</v>
      </c>
      <c r="BX162" s="11"/>
      <c r="BY162" s="11"/>
      <c r="BZ162" s="9">
        <v>2.2000000000000002</v>
      </c>
      <c r="CA162" s="10">
        <v>0.751</v>
      </c>
      <c r="CB162" s="11"/>
      <c r="CC162" s="10">
        <v>0.73699999999999999</v>
      </c>
      <c r="CD162" s="11"/>
      <c r="CE162" s="10">
        <v>0.61499999999999999</v>
      </c>
      <c r="CF162" s="11"/>
      <c r="CG162" s="11"/>
      <c r="CH162" s="11"/>
      <c r="CI162" s="11"/>
      <c r="CJ162" s="11"/>
      <c r="CK162" s="9">
        <v>4.03</v>
      </c>
      <c r="CL162" s="9">
        <v>1.39</v>
      </c>
      <c r="CM162" s="9">
        <v>1.35</v>
      </c>
      <c r="CN162" s="9">
        <v>1.31</v>
      </c>
      <c r="CO162" s="9">
        <v>1.27</v>
      </c>
      <c r="CP162" s="9">
        <v>1.04</v>
      </c>
      <c r="CQ162" s="8">
        <v>12.4</v>
      </c>
      <c r="CR162" s="11"/>
      <c r="CS162" s="11"/>
      <c r="CT162" s="11"/>
      <c r="CU162" s="10">
        <v>0.47599999999999998</v>
      </c>
      <c r="CV162" s="11"/>
      <c r="CW162" s="11"/>
      <c r="CX162" s="8">
        <v>12.4</v>
      </c>
      <c r="CY162" s="11"/>
      <c r="CZ162" s="11"/>
      <c r="DA162" s="10">
        <v>0.12</v>
      </c>
      <c r="DB162" s="11"/>
      <c r="DC162" s="10">
        <v>-0.11799999999999999</v>
      </c>
      <c r="DD162" s="11"/>
      <c r="DE162" s="8">
        <v>25</v>
      </c>
      <c r="DF162" s="8">
        <v>32.6</v>
      </c>
      <c r="DG162" s="9">
        <v>7.47</v>
      </c>
      <c r="DH162" s="10">
        <v>8.5000000000000006E-2</v>
      </c>
      <c r="DI162" s="3" t="s">
        <v>212</v>
      </c>
      <c r="DJ162" s="9">
        <v>1.22</v>
      </c>
      <c r="DK162" s="8">
        <v>-12.1</v>
      </c>
      <c r="DL162" s="8">
        <v>-10.1</v>
      </c>
      <c r="DM162" s="9">
        <v>5.5</v>
      </c>
      <c r="DN162" s="11"/>
      <c r="DO162" s="9">
        <v>62.5</v>
      </c>
      <c r="DP162" s="4" t="s">
        <v>1084</v>
      </c>
      <c r="DQ162" s="8">
        <v>115.9</v>
      </c>
      <c r="DR162" s="3" t="s">
        <v>214</v>
      </c>
      <c r="DS162" s="11"/>
      <c r="DT162" s="9">
        <v>8.94</v>
      </c>
      <c r="DU162" s="9">
        <v>3.05</v>
      </c>
      <c r="DV162" s="9">
        <v>1.1299999999999999</v>
      </c>
      <c r="DW162" s="14">
        <v>0</v>
      </c>
      <c r="DX162" s="11"/>
      <c r="DY162" s="9">
        <v>2.17</v>
      </c>
      <c r="DZ162" s="11"/>
      <c r="EA162" s="11"/>
      <c r="EB162" s="8">
        <v>53.8</v>
      </c>
      <c r="EC162" s="9">
        <v>1.08</v>
      </c>
      <c r="ED162" s="8">
        <v>23</v>
      </c>
      <c r="EE162" s="11"/>
      <c r="EF162" s="11"/>
      <c r="EG162" s="11"/>
      <c r="EH162" s="9">
        <v>6.07</v>
      </c>
      <c r="EI162" s="8">
        <v>25</v>
      </c>
      <c r="EJ162" s="8">
        <v>18.399999999999999</v>
      </c>
      <c r="EK162" s="8">
        <v>50.1</v>
      </c>
      <c r="EL162" s="10">
        <v>0.56699999999999995</v>
      </c>
      <c r="EM162" s="10">
        <v>9.6000000000000002E-2</v>
      </c>
      <c r="EN162" s="8">
        <v>17.600000000000001</v>
      </c>
      <c r="EO162" s="10">
        <v>8.5000000000000006E-2</v>
      </c>
      <c r="EP162" s="9">
        <v>3.15</v>
      </c>
      <c r="EQ162" s="11"/>
      <c r="ER162" s="11">
        <v>1</v>
      </c>
      <c r="ES162" s="9">
        <v>1.22</v>
      </c>
      <c r="ET162" s="12" t="s">
        <v>622</v>
      </c>
      <c r="EU162" s="11"/>
      <c r="EV162" s="11"/>
      <c r="EW162" s="11"/>
      <c r="EX162" s="11"/>
      <c r="EY162" s="11"/>
      <c r="EZ162" s="11"/>
      <c r="FA162" s="11"/>
      <c r="FB162" s="11"/>
      <c r="FC162" s="9">
        <v>-3.03</v>
      </c>
      <c r="FD162" s="9">
        <v>-8.1999999999999993</v>
      </c>
      <c r="FE162" s="11"/>
      <c r="FF162" s="11"/>
      <c r="FG162" s="11"/>
      <c r="FH162" s="11"/>
      <c r="FI162" s="11"/>
      <c r="FJ162" s="11"/>
      <c r="FK162" s="11"/>
      <c r="FL162" s="11"/>
      <c r="FM162" s="9">
        <v>-3.04</v>
      </c>
      <c r="FN162" s="8">
        <v>-22.4</v>
      </c>
      <c r="FO162" s="3"/>
      <c r="FP162" s="3"/>
      <c r="FQ162" s="9">
        <v>1.22</v>
      </c>
      <c r="FR162" s="12" t="s">
        <v>1085</v>
      </c>
    </row>
    <row r="163" spans="1:174" x14ac:dyDescent="0.15">
      <c r="A163" s="4" t="s">
        <v>1086</v>
      </c>
      <c r="B163" s="4" t="s">
        <v>1087</v>
      </c>
      <c r="C163" s="3" t="s">
        <v>206</v>
      </c>
      <c r="D163" s="3" t="s">
        <v>207</v>
      </c>
      <c r="E163" s="3" t="s">
        <v>208</v>
      </c>
      <c r="F163" s="8">
        <v>234.3</v>
      </c>
      <c r="G163" s="9">
        <v>21.37</v>
      </c>
      <c r="H163" s="14">
        <v>0</v>
      </c>
      <c r="I163" s="10">
        <v>1E-3</v>
      </c>
      <c r="J163" s="10">
        <v>1.4E-2</v>
      </c>
      <c r="K163" s="10">
        <v>0.13400000000000001</v>
      </c>
      <c r="L163" s="10">
        <v>0.23200000000000001</v>
      </c>
      <c r="M163" s="10">
        <v>0.57499999999999996</v>
      </c>
      <c r="N163" s="8">
        <v>80.2</v>
      </c>
      <c r="O163" s="10">
        <v>0.70099999999999996</v>
      </c>
      <c r="P163" s="11"/>
      <c r="Q163" s="11"/>
      <c r="R163" s="11"/>
      <c r="S163" s="10">
        <v>-0.17199999999999999</v>
      </c>
      <c r="T163" s="11"/>
      <c r="U163" s="11"/>
      <c r="V163" s="11"/>
      <c r="W163" s="9">
        <v>-6.38</v>
      </c>
      <c r="X163" s="11"/>
      <c r="Y163" s="11"/>
      <c r="Z163" s="11"/>
      <c r="AA163" s="9">
        <v>-5.55</v>
      </c>
      <c r="AB163" s="11"/>
      <c r="AC163" s="11"/>
      <c r="AD163" s="11"/>
      <c r="AE163" s="8">
        <v>-46.1</v>
      </c>
      <c r="AF163" s="11"/>
      <c r="AG163" s="11"/>
      <c r="AH163" s="11"/>
      <c r="AI163" s="9">
        <v>3.3</v>
      </c>
      <c r="AJ163" s="9">
        <v>1.08</v>
      </c>
      <c r="AK163" s="3" t="s">
        <v>209</v>
      </c>
      <c r="AL163" s="12" t="s">
        <v>1088</v>
      </c>
      <c r="AM163" s="3" t="s">
        <v>211</v>
      </c>
      <c r="AN163" s="13">
        <v>1995</v>
      </c>
      <c r="AO163" s="8">
        <v>208.3</v>
      </c>
      <c r="AP163" s="9">
        <v>1.62</v>
      </c>
      <c r="AQ163" s="8">
        <v>-28.7</v>
      </c>
      <c r="AR163" s="8">
        <v>-29</v>
      </c>
      <c r="AS163" s="8">
        <v>-22.1</v>
      </c>
      <c r="AT163" s="8">
        <v>26.1</v>
      </c>
      <c r="AU163" s="9">
        <v>1.27</v>
      </c>
      <c r="AV163" s="8">
        <v>28.7</v>
      </c>
      <c r="AW163" s="10">
        <v>0.183</v>
      </c>
      <c r="AX163" s="8">
        <v>20.9</v>
      </c>
      <c r="AY163" s="10">
        <v>0.29699999999999999</v>
      </c>
      <c r="AZ163" s="11"/>
      <c r="BA163" s="9">
        <v>6.91</v>
      </c>
      <c r="BB163" s="11"/>
      <c r="BC163" s="8">
        <v>23.4</v>
      </c>
      <c r="BD163" s="8">
        <v>22.9</v>
      </c>
      <c r="BE163" s="8">
        <v>21.8</v>
      </c>
      <c r="BF163" s="8">
        <v>21.1</v>
      </c>
      <c r="BG163" s="8">
        <v>20.5</v>
      </c>
      <c r="BH163" s="8">
        <v>20.3</v>
      </c>
      <c r="BI163" s="10">
        <v>0.36</v>
      </c>
      <c r="BJ163" s="8">
        <v>-29</v>
      </c>
      <c r="BK163" s="11"/>
      <c r="BL163" s="11"/>
      <c r="BM163" s="11"/>
      <c r="BN163" s="8">
        <v>-22.3</v>
      </c>
      <c r="BO163" s="10">
        <v>-0.253</v>
      </c>
      <c r="BP163" s="11"/>
      <c r="BQ163" s="10">
        <v>-0.28699999999999998</v>
      </c>
      <c r="BR163" s="10">
        <v>-0.28699999999999998</v>
      </c>
      <c r="BS163" s="10">
        <v>-0.18099999999999999</v>
      </c>
      <c r="BT163" s="10">
        <v>-0.308</v>
      </c>
      <c r="BU163" s="10">
        <v>-0.308</v>
      </c>
      <c r="BV163" s="11"/>
      <c r="BW163" s="10">
        <v>0.69399999999999995</v>
      </c>
      <c r="BX163" s="11"/>
      <c r="BY163" s="11"/>
      <c r="BZ163" s="9">
        <v>9.01</v>
      </c>
      <c r="CA163" s="9">
        <v>7.74</v>
      </c>
      <c r="CB163" s="11"/>
      <c r="CC163" s="9">
        <v>2.77</v>
      </c>
      <c r="CD163" s="11"/>
      <c r="CE163" s="11"/>
      <c r="CF163" s="10">
        <v>0.183</v>
      </c>
      <c r="CG163" s="11"/>
      <c r="CH163" s="11"/>
      <c r="CI163" s="11"/>
      <c r="CJ163" s="8">
        <v>-33.4</v>
      </c>
      <c r="CK163" s="11"/>
      <c r="CL163" s="11"/>
      <c r="CM163" s="11"/>
      <c r="CN163" s="11"/>
      <c r="CO163" s="10">
        <v>6.7000000000000004E-2</v>
      </c>
      <c r="CP163" s="10">
        <v>0.37</v>
      </c>
      <c r="CQ163" s="10">
        <v>-0.11</v>
      </c>
      <c r="CR163" s="11"/>
      <c r="CS163" s="11"/>
      <c r="CT163" s="10">
        <v>-0.29199999999999998</v>
      </c>
      <c r="CU163" s="8">
        <v>20.6</v>
      </c>
      <c r="CV163" s="11"/>
      <c r="CW163" s="11"/>
      <c r="CX163" s="11"/>
      <c r="CY163" s="11"/>
      <c r="CZ163" s="11"/>
      <c r="DA163" s="10">
        <v>0.33500000000000002</v>
      </c>
      <c r="DB163" s="11"/>
      <c r="DC163" s="10">
        <v>-0.17399999999999999</v>
      </c>
      <c r="DD163" s="11"/>
      <c r="DE163" s="8">
        <v>57</v>
      </c>
      <c r="DF163" s="8">
        <v>20.9</v>
      </c>
      <c r="DG163" s="9">
        <v>2.92</v>
      </c>
      <c r="DH163" s="10">
        <v>0.51700000000000002</v>
      </c>
      <c r="DI163" s="3" t="s">
        <v>212</v>
      </c>
      <c r="DJ163" s="9">
        <v>1.62</v>
      </c>
      <c r="DK163" s="8">
        <v>-28.7</v>
      </c>
      <c r="DL163" s="8">
        <v>-22.1</v>
      </c>
      <c r="DM163" s="8">
        <v>13</v>
      </c>
      <c r="DN163" s="11"/>
      <c r="DO163" s="9">
        <v>8</v>
      </c>
      <c r="DP163" s="4" t="s">
        <v>1089</v>
      </c>
      <c r="DQ163" s="8">
        <v>117.2</v>
      </c>
      <c r="DR163" s="3" t="s">
        <v>251</v>
      </c>
      <c r="DS163" s="11"/>
      <c r="DT163" s="9">
        <v>3.5</v>
      </c>
      <c r="DU163" s="9">
        <v>1.08</v>
      </c>
      <c r="DV163" s="8">
        <v>-21.7</v>
      </c>
      <c r="DW163" s="10">
        <v>0.17599999999999999</v>
      </c>
      <c r="DX163" s="11"/>
      <c r="DY163" s="8">
        <v>31.9</v>
      </c>
      <c r="DZ163" s="11"/>
      <c r="EA163" s="11"/>
      <c r="EB163" s="8">
        <v>19.8</v>
      </c>
      <c r="EC163" s="9">
        <v>3.89</v>
      </c>
      <c r="ED163" s="8">
        <v>91.6</v>
      </c>
      <c r="EE163" s="11"/>
      <c r="EF163" s="11"/>
      <c r="EG163" s="8">
        <v>100</v>
      </c>
      <c r="EH163" s="10">
        <v>0.93300000000000005</v>
      </c>
      <c r="EI163" s="8">
        <v>57</v>
      </c>
      <c r="EJ163" s="8">
        <v>27.2</v>
      </c>
      <c r="EK163" s="8">
        <v>32.9</v>
      </c>
      <c r="EL163" s="9">
        <v>2.2400000000000002</v>
      </c>
      <c r="EM163" s="9">
        <v>2.04</v>
      </c>
      <c r="EN163" s="10">
        <v>8.5999999999999993E-2</v>
      </c>
      <c r="EO163" s="10">
        <v>0.51700000000000002</v>
      </c>
      <c r="EP163" s="9">
        <v>6.38</v>
      </c>
      <c r="EQ163" s="9">
        <v>3.31</v>
      </c>
      <c r="ER163" s="11">
        <v>1</v>
      </c>
      <c r="ES163" s="9">
        <v>1.62</v>
      </c>
      <c r="ET163" s="12" t="s">
        <v>1090</v>
      </c>
      <c r="EU163" s="8">
        <v>-15.3</v>
      </c>
      <c r="EV163" s="8">
        <v>-13.7</v>
      </c>
      <c r="EW163" s="9">
        <v>-9.89</v>
      </c>
      <c r="EX163" s="8">
        <v>-20.5</v>
      </c>
      <c r="EY163" s="8">
        <v>-19.100000000000001</v>
      </c>
      <c r="EZ163" s="8">
        <v>-15.6</v>
      </c>
      <c r="FA163" s="8">
        <v>-11.5</v>
      </c>
      <c r="FB163" s="8">
        <v>-13.8</v>
      </c>
      <c r="FC163" s="8">
        <v>-16</v>
      </c>
      <c r="FD163" s="8">
        <v>-24.5</v>
      </c>
      <c r="FE163" s="8">
        <v>-15.2</v>
      </c>
      <c r="FF163" s="8">
        <v>-14.6</v>
      </c>
      <c r="FG163" s="8">
        <v>-10.6</v>
      </c>
      <c r="FH163" s="8">
        <v>-18.899999999999999</v>
      </c>
      <c r="FI163" s="8">
        <v>-18</v>
      </c>
      <c r="FJ163" s="8">
        <v>-15.4</v>
      </c>
      <c r="FK163" s="8">
        <v>-11.4</v>
      </c>
      <c r="FL163" s="8">
        <v>-13.7</v>
      </c>
      <c r="FM163" s="8">
        <v>-14.7</v>
      </c>
      <c r="FN163" s="8">
        <v>-30.7</v>
      </c>
      <c r="FO163" s="3"/>
      <c r="FP163" s="3"/>
      <c r="FQ163" s="9">
        <v>1.62</v>
      </c>
      <c r="FR163" s="12" t="s">
        <v>1091</v>
      </c>
    </row>
    <row r="164" spans="1:174" x14ac:dyDescent="0.15">
      <c r="A164" s="4" t="s">
        <v>1092</v>
      </c>
      <c r="B164" s="4" t="s">
        <v>1093</v>
      </c>
      <c r="C164" s="3" t="s">
        <v>206</v>
      </c>
      <c r="D164" s="3" t="s">
        <v>207</v>
      </c>
      <c r="E164" s="3" t="s">
        <v>208</v>
      </c>
      <c r="F164" s="8">
        <v>231.2</v>
      </c>
      <c r="G164" s="9">
        <v>30.03</v>
      </c>
      <c r="H164" s="10">
        <v>6.6000000000000003E-2</v>
      </c>
      <c r="I164" s="10">
        <v>0.09</v>
      </c>
      <c r="J164" s="11"/>
      <c r="K164" s="9">
        <v>1.1499999999999999</v>
      </c>
      <c r="L164" s="9">
        <v>1.59</v>
      </c>
      <c r="M164" s="11"/>
      <c r="N164" s="8">
        <v>22.8</v>
      </c>
      <c r="O164" s="10">
        <v>0.123</v>
      </c>
      <c r="P164" s="11"/>
      <c r="Q164" s="11"/>
      <c r="R164" s="11"/>
      <c r="S164" s="9">
        <v>-1.28</v>
      </c>
      <c r="T164" s="11"/>
      <c r="U164" s="11"/>
      <c r="V164" s="11"/>
      <c r="W164" s="11"/>
      <c r="X164" s="11"/>
      <c r="Y164" s="11"/>
      <c r="Z164" s="11"/>
      <c r="AA164" s="11"/>
      <c r="AB164" s="11"/>
      <c r="AC164" s="11"/>
      <c r="AD164" s="11"/>
      <c r="AE164" s="11"/>
      <c r="AF164" s="11"/>
      <c r="AG164" s="11"/>
      <c r="AH164" s="9">
        <v>6.79</v>
      </c>
      <c r="AI164" s="9">
        <v>7.32</v>
      </c>
      <c r="AJ164" s="9">
        <v>4.83</v>
      </c>
      <c r="AK164" s="3" t="s">
        <v>209</v>
      </c>
      <c r="AL164" s="12" t="s">
        <v>1094</v>
      </c>
      <c r="AM164" s="3" t="s">
        <v>211</v>
      </c>
      <c r="AN164" s="13">
        <v>2004</v>
      </c>
      <c r="AO164" s="8">
        <v>178.6</v>
      </c>
      <c r="AP164" s="11"/>
      <c r="AQ164" s="11"/>
      <c r="AR164" s="11"/>
      <c r="AS164" s="11"/>
      <c r="AT164" s="11"/>
      <c r="AU164" s="11"/>
      <c r="AV164" s="11"/>
      <c r="AW164" s="11"/>
      <c r="AX164" s="11"/>
      <c r="AY164" s="11"/>
      <c r="AZ164" s="11"/>
      <c r="BA164" s="11"/>
      <c r="BB164" s="11"/>
      <c r="BC164" s="11"/>
      <c r="BD164" s="8">
        <v>13.6</v>
      </c>
      <c r="BE164" s="8">
        <v>11.1</v>
      </c>
      <c r="BF164" s="9">
        <v>9.9600000000000009</v>
      </c>
      <c r="BG164" s="9">
        <v>8.69</v>
      </c>
      <c r="BH164" s="9">
        <v>7.73</v>
      </c>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9">
        <v>10.130000000000001</v>
      </c>
      <c r="DH164" s="11"/>
      <c r="DI164" s="3" t="s">
        <v>212</v>
      </c>
      <c r="DJ164" s="11"/>
      <c r="DK164" s="11"/>
      <c r="DL164" s="11"/>
      <c r="DM164" s="9">
        <v>4.05</v>
      </c>
      <c r="DN164" s="8">
        <v>-43.4</v>
      </c>
      <c r="DO164" s="9">
        <v>11.11</v>
      </c>
      <c r="DP164" s="4" t="s">
        <v>1095</v>
      </c>
      <c r="DQ164" s="8">
        <v>31.9</v>
      </c>
      <c r="DR164" s="3" t="s">
        <v>258</v>
      </c>
      <c r="DS164" s="11"/>
      <c r="DT164" s="9">
        <v>20.7</v>
      </c>
      <c r="DU164" s="9">
        <v>7.53</v>
      </c>
      <c r="DV164" s="11"/>
      <c r="DW164" s="14">
        <v>0</v>
      </c>
      <c r="DX164" s="11"/>
      <c r="DY164" s="8">
        <v>12.4</v>
      </c>
      <c r="DZ164" s="11"/>
      <c r="EA164" s="8">
        <v>65.599999999999994</v>
      </c>
      <c r="EB164" s="8">
        <v>-54.1</v>
      </c>
      <c r="EC164" s="9">
        <v>3.79</v>
      </c>
      <c r="ED164" s="8">
        <v>40.700000000000003</v>
      </c>
      <c r="EE164" s="11"/>
      <c r="EF164" s="11"/>
      <c r="EG164" s="11"/>
      <c r="EH164" s="9">
        <v>3.4</v>
      </c>
      <c r="EI164" s="11"/>
      <c r="EJ164" s="11"/>
      <c r="EK164" s="8">
        <v>14.6</v>
      </c>
      <c r="EL164" s="10">
        <v>0.67600000000000005</v>
      </c>
      <c r="EM164" s="9">
        <v>1.28</v>
      </c>
      <c r="EN164" s="9">
        <v>3.48</v>
      </c>
      <c r="EO164" s="11"/>
      <c r="EP164" s="11"/>
      <c r="EQ164" s="11"/>
      <c r="ER164" s="11"/>
      <c r="ES164" s="11"/>
      <c r="ET164" s="12"/>
      <c r="EU164" s="11"/>
      <c r="EV164" s="11"/>
      <c r="EW164" s="11"/>
      <c r="EX164" s="11"/>
      <c r="EY164" s="11"/>
      <c r="EZ164" s="11"/>
      <c r="FA164" s="11"/>
      <c r="FB164" s="9">
        <v>-9.57</v>
      </c>
      <c r="FC164" s="9">
        <v>-6.24</v>
      </c>
      <c r="FD164" s="10">
        <v>-0.23699999999999999</v>
      </c>
      <c r="FE164" s="11"/>
      <c r="FF164" s="11"/>
      <c r="FG164" s="11"/>
      <c r="FH164" s="11"/>
      <c r="FI164" s="11"/>
      <c r="FJ164" s="11"/>
      <c r="FK164" s="11"/>
      <c r="FL164" s="9">
        <v>-9.81</v>
      </c>
      <c r="FM164" s="9">
        <v>-6.27</v>
      </c>
      <c r="FN164" s="9">
        <v>-3.96</v>
      </c>
      <c r="FO164" s="3"/>
      <c r="FP164" s="3"/>
      <c r="FQ164" s="9">
        <v>3.24</v>
      </c>
      <c r="FR164" s="12" t="s">
        <v>1096</v>
      </c>
    </row>
    <row r="165" spans="1:174" x14ac:dyDescent="0.15">
      <c r="A165" s="4" t="s">
        <v>1097</v>
      </c>
      <c r="B165" s="4" t="s">
        <v>1098</v>
      </c>
      <c r="C165" s="3" t="s">
        <v>206</v>
      </c>
      <c r="D165" s="3" t="s">
        <v>207</v>
      </c>
      <c r="E165" s="3" t="s">
        <v>208</v>
      </c>
      <c r="F165" s="8">
        <v>224.6</v>
      </c>
      <c r="G165" s="9">
        <v>43.53</v>
      </c>
      <c r="H165" s="10">
        <v>5.0000000000000001E-3</v>
      </c>
      <c r="I165" s="10">
        <v>3.0000000000000001E-3</v>
      </c>
      <c r="J165" s="11"/>
      <c r="K165" s="10">
        <v>0.30299999999999999</v>
      </c>
      <c r="L165" s="9">
        <v>2.91</v>
      </c>
      <c r="M165" s="11"/>
      <c r="N165" s="8">
        <v>23.7</v>
      </c>
      <c r="O165" s="10">
        <v>4.8000000000000001E-2</v>
      </c>
      <c r="P165" s="11"/>
      <c r="Q165" s="11"/>
      <c r="R165" s="11"/>
      <c r="S165" s="9">
        <v>-2.69</v>
      </c>
      <c r="T165" s="11"/>
      <c r="U165" s="11"/>
      <c r="V165" s="11"/>
      <c r="W165" s="11"/>
      <c r="X165" s="11"/>
      <c r="Y165" s="11"/>
      <c r="Z165" s="11"/>
      <c r="AA165" s="11"/>
      <c r="AB165" s="11"/>
      <c r="AC165" s="11"/>
      <c r="AD165" s="11"/>
      <c r="AE165" s="11"/>
      <c r="AF165" s="11"/>
      <c r="AG165" s="11"/>
      <c r="AH165" s="9">
        <v>1.4</v>
      </c>
      <c r="AI165" s="9">
        <v>2.5499999999999998</v>
      </c>
      <c r="AJ165" s="10">
        <v>0.105</v>
      </c>
      <c r="AK165" s="3" t="s">
        <v>209</v>
      </c>
      <c r="AL165" s="12" t="s">
        <v>1099</v>
      </c>
      <c r="AM165" s="3" t="s">
        <v>211</v>
      </c>
      <c r="AN165" s="13">
        <v>2011</v>
      </c>
      <c r="AO165" s="8">
        <v>175.8</v>
      </c>
      <c r="AP165" s="10">
        <v>0.15</v>
      </c>
      <c r="AQ165" s="8">
        <v>-39.200000000000003</v>
      </c>
      <c r="AR165" s="8">
        <v>-39.700000000000003</v>
      </c>
      <c r="AS165" s="8">
        <v>-40</v>
      </c>
      <c r="AT165" s="9">
        <v>6.35</v>
      </c>
      <c r="AU165" s="9">
        <v>6.28</v>
      </c>
      <c r="AV165" s="8">
        <v>85.3</v>
      </c>
      <c r="AW165" s="8">
        <v>20.7</v>
      </c>
      <c r="AX165" s="8">
        <v>55.9</v>
      </c>
      <c r="AY165" s="9">
        <v>3.12</v>
      </c>
      <c r="AZ165" s="11"/>
      <c r="BA165" s="9">
        <v>9.49</v>
      </c>
      <c r="BB165" s="11"/>
      <c r="BC165" s="8">
        <v>30.5</v>
      </c>
      <c r="BD165" s="8">
        <v>22.6</v>
      </c>
      <c r="BE165" s="8">
        <v>14.7</v>
      </c>
      <c r="BF165" s="8">
        <v>11.7</v>
      </c>
      <c r="BG165" s="8">
        <v>10.199999999999999</v>
      </c>
      <c r="BH165" s="9">
        <v>2.21</v>
      </c>
      <c r="BI165" s="11"/>
      <c r="BJ165" s="8">
        <v>-39.700000000000003</v>
      </c>
      <c r="BK165" s="10">
        <v>-0.14199999999999999</v>
      </c>
      <c r="BL165" s="11"/>
      <c r="BM165" s="11"/>
      <c r="BN165" s="8">
        <v>-40</v>
      </c>
      <c r="BO165" s="10">
        <v>1.2E-2</v>
      </c>
      <c r="BP165" s="11"/>
      <c r="BQ165" s="9">
        <v>-2.1800000000000002</v>
      </c>
      <c r="BR165" s="9">
        <v>-2.1800000000000002</v>
      </c>
      <c r="BS165" s="9">
        <v>-1.36</v>
      </c>
      <c r="BT165" s="9">
        <v>-2.1800000000000002</v>
      </c>
      <c r="BU165" s="9">
        <v>-2.1800000000000002</v>
      </c>
      <c r="BV165" s="11"/>
      <c r="BW165" s="11"/>
      <c r="BX165" s="11"/>
      <c r="BY165" s="11"/>
      <c r="BZ165" s="9">
        <v>6.92</v>
      </c>
      <c r="CA165" s="10">
        <v>0.63400000000000001</v>
      </c>
      <c r="CB165" s="11"/>
      <c r="CC165" s="10">
        <v>0.97499999999999998</v>
      </c>
      <c r="CD165" s="11"/>
      <c r="CE165" s="11"/>
      <c r="CF165" s="8">
        <v>18.8</v>
      </c>
      <c r="CG165" s="11"/>
      <c r="CH165" s="11"/>
      <c r="CI165" s="11"/>
      <c r="CJ165" s="11"/>
      <c r="CK165" s="11"/>
      <c r="CL165" s="10">
        <v>0.67900000000000005</v>
      </c>
      <c r="CM165" s="10">
        <v>0.79300000000000004</v>
      </c>
      <c r="CN165" s="10">
        <v>0.77</v>
      </c>
      <c r="CO165" s="10">
        <v>0.77100000000000002</v>
      </c>
      <c r="CP165" s="10">
        <v>0.71199999999999997</v>
      </c>
      <c r="CQ165" s="9">
        <v>-3.31</v>
      </c>
      <c r="CR165" s="11"/>
      <c r="CS165" s="11"/>
      <c r="CT165" s="10">
        <v>-1E-3</v>
      </c>
      <c r="CU165" s="8">
        <v>51.6</v>
      </c>
      <c r="CV165" s="8">
        <v>-10</v>
      </c>
      <c r="CW165" s="8">
        <v>21</v>
      </c>
      <c r="CX165" s="8">
        <v>-71.2</v>
      </c>
      <c r="CY165" s="11"/>
      <c r="CZ165" s="11"/>
      <c r="DA165" s="10">
        <v>0.16400000000000001</v>
      </c>
      <c r="DB165" s="11"/>
      <c r="DC165" s="11"/>
      <c r="DD165" s="9">
        <v>3.61</v>
      </c>
      <c r="DE165" s="8">
        <v>59</v>
      </c>
      <c r="DF165" s="8">
        <v>55.9</v>
      </c>
      <c r="DG165" s="9">
        <v>9.4600000000000009</v>
      </c>
      <c r="DH165" s="10">
        <v>0.495</v>
      </c>
      <c r="DI165" s="3" t="s">
        <v>212</v>
      </c>
      <c r="DJ165" s="10">
        <v>0.15</v>
      </c>
      <c r="DK165" s="8">
        <v>-39.200000000000003</v>
      </c>
      <c r="DL165" s="8">
        <v>-40</v>
      </c>
      <c r="DM165" s="14">
        <v>0</v>
      </c>
      <c r="DN165" s="11"/>
      <c r="DO165" s="9">
        <v>10</v>
      </c>
      <c r="DP165" s="4" t="s">
        <v>1100</v>
      </c>
      <c r="DQ165" s="11"/>
      <c r="DR165" s="3" t="s">
        <v>258</v>
      </c>
      <c r="DS165" s="11"/>
      <c r="DT165" s="9">
        <v>10.73</v>
      </c>
      <c r="DU165" s="9">
        <v>5.36</v>
      </c>
      <c r="DV165" s="10">
        <v>0.15</v>
      </c>
      <c r="DW165" s="9">
        <v>8.9499999999999993</v>
      </c>
      <c r="DX165" s="11"/>
      <c r="DY165" s="8">
        <v>51.8</v>
      </c>
      <c r="DZ165" s="11"/>
      <c r="EA165" s="11"/>
      <c r="EB165" s="8">
        <v>41.8</v>
      </c>
      <c r="EC165" s="9">
        <v>2.2400000000000002</v>
      </c>
      <c r="ED165" s="8">
        <v>69.3</v>
      </c>
      <c r="EE165" s="11"/>
      <c r="EF165" s="11"/>
      <c r="EG165" s="8">
        <v>97.5</v>
      </c>
      <c r="EH165" s="10">
        <v>0.52100000000000002</v>
      </c>
      <c r="EI165" s="8">
        <v>59</v>
      </c>
      <c r="EJ165" s="8">
        <v>71.3</v>
      </c>
      <c r="EK165" s="8">
        <v>52.5</v>
      </c>
      <c r="EL165" s="10">
        <v>0.81200000000000006</v>
      </c>
      <c r="EM165" s="10">
        <v>0.59</v>
      </c>
      <c r="EN165" s="10">
        <v>0.129</v>
      </c>
      <c r="EO165" s="10">
        <v>0.495</v>
      </c>
      <c r="EP165" s="9">
        <v>2.99</v>
      </c>
      <c r="EQ165" s="9">
        <v>6.67</v>
      </c>
      <c r="ER165" s="11">
        <v>3</v>
      </c>
      <c r="ES165" s="10">
        <v>0.15</v>
      </c>
      <c r="ET165" s="12" t="s">
        <v>616</v>
      </c>
      <c r="EU165" s="11"/>
      <c r="EV165" s="11"/>
      <c r="EW165" s="11"/>
      <c r="EX165" s="11"/>
      <c r="EY165" s="11"/>
      <c r="EZ165" s="11"/>
      <c r="FA165" s="11"/>
      <c r="FB165" s="10">
        <v>-0.23799999999999999</v>
      </c>
      <c r="FC165" s="9">
        <v>-1.26</v>
      </c>
      <c r="FD165" s="8">
        <v>-13.9</v>
      </c>
      <c r="FE165" s="11"/>
      <c r="FF165" s="11"/>
      <c r="FG165" s="11"/>
      <c r="FH165" s="11"/>
      <c r="FI165" s="11"/>
      <c r="FJ165" s="11"/>
      <c r="FK165" s="11"/>
      <c r="FL165" s="10">
        <v>-0.23799999999999999</v>
      </c>
      <c r="FM165" s="9">
        <v>-1.28</v>
      </c>
      <c r="FN165" s="8">
        <v>-14.2</v>
      </c>
      <c r="FO165" s="3"/>
      <c r="FP165" s="3"/>
      <c r="FQ165" s="10">
        <v>0.15</v>
      </c>
      <c r="FR165" s="12" t="s">
        <v>1101</v>
      </c>
    </row>
    <row r="166" spans="1:174" x14ac:dyDescent="0.15">
      <c r="A166" s="4" t="s">
        <v>1102</v>
      </c>
      <c r="B166" s="4" t="s">
        <v>1103</v>
      </c>
      <c r="C166" s="3" t="s">
        <v>206</v>
      </c>
      <c r="D166" s="3" t="s">
        <v>207</v>
      </c>
      <c r="E166" s="3" t="s">
        <v>208</v>
      </c>
      <c r="F166" s="8">
        <v>216.4</v>
      </c>
      <c r="G166" s="9">
        <v>20.03</v>
      </c>
      <c r="H166" s="11"/>
      <c r="I166" s="11"/>
      <c r="J166" s="11"/>
      <c r="K166" s="11"/>
      <c r="L166" s="11"/>
      <c r="M166" s="11"/>
      <c r="N166" s="8">
        <v>24</v>
      </c>
      <c r="O166" s="10">
        <v>0.124</v>
      </c>
      <c r="P166" s="11"/>
      <c r="Q166" s="11"/>
      <c r="R166" s="11"/>
      <c r="S166" s="9">
        <v>-1.91</v>
      </c>
      <c r="T166" s="11"/>
      <c r="U166" s="11"/>
      <c r="V166" s="11"/>
      <c r="W166" s="11"/>
      <c r="X166" s="11"/>
      <c r="Y166" s="11"/>
      <c r="Z166" s="11"/>
      <c r="AA166" s="11"/>
      <c r="AB166" s="11"/>
      <c r="AC166" s="11"/>
      <c r="AD166" s="11"/>
      <c r="AE166" s="11"/>
      <c r="AF166" s="11"/>
      <c r="AG166" s="11"/>
      <c r="AH166" s="9">
        <v>6.54</v>
      </c>
      <c r="AI166" s="10">
        <v>5.5E-2</v>
      </c>
      <c r="AJ166" s="10">
        <v>2.9000000000000001E-2</v>
      </c>
      <c r="AK166" s="3" t="s">
        <v>209</v>
      </c>
      <c r="AL166" s="12" t="s">
        <v>1104</v>
      </c>
      <c r="AM166" s="3" t="s">
        <v>211</v>
      </c>
      <c r="AN166" s="11"/>
      <c r="AO166" s="8">
        <v>202.2</v>
      </c>
      <c r="AP166" s="10">
        <v>4.0000000000000001E-3</v>
      </c>
      <c r="AQ166" s="8">
        <v>-37.4</v>
      </c>
      <c r="AR166" s="8">
        <v>-37.5</v>
      </c>
      <c r="AS166" s="8">
        <v>-41.8</v>
      </c>
      <c r="AT166" s="8">
        <v>21.5</v>
      </c>
      <c r="AU166" s="10">
        <v>0.70399999999999996</v>
      </c>
      <c r="AV166" s="8">
        <v>51.4</v>
      </c>
      <c r="AW166" s="9">
        <v>7.28</v>
      </c>
      <c r="AX166" s="8">
        <v>32.4</v>
      </c>
      <c r="AY166" s="11"/>
      <c r="AZ166" s="11"/>
      <c r="BA166" s="8">
        <v>21.2</v>
      </c>
      <c r="BB166" s="11"/>
      <c r="BC166" s="8">
        <v>16.3</v>
      </c>
      <c r="BD166" s="8">
        <v>13.9</v>
      </c>
      <c r="BE166" s="8">
        <v>11.3</v>
      </c>
      <c r="BF166" s="9">
        <v>9.66</v>
      </c>
      <c r="BG166" s="8">
        <v>10.9</v>
      </c>
      <c r="BH166" s="11"/>
      <c r="BI166" s="11"/>
      <c r="BJ166" s="8">
        <v>-37.5</v>
      </c>
      <c r="BK166" s="9">
        <v>-2.67</v>
      </c>
      <c r="BL166" s="11"/>
      <c r="BM166" s="11"/>
      <c r="BN166" s="8">
        <v>-41.8</v>
      </c>
      <c r="BO166" s="11"/>
      <c r="BP166" s="11"/>
      <c r="BQ166" s="9">
        <v>-6.81</v>
      </c>
      <c r="BR166" s="9">
        <v>-6.81</v>
      </c>
      <c r="BS166" s="9">
        <v>-4.08</v>
      </c>
      <c r="BT166" s="9">
        <v>-6.81</v>
      </c>
      <c r="BU166" s="9">
        <v>-6.81</v>
      </c>
      <c r="BV166" s="11"/>
      <c r="BW166" s="11"/>
      <c r="BX166" s="11"/>
      <c r="BY166" s="11"/>
      <c r="BZ166" s="11"/>
      <c r="CA166" s="11"/>
      <c r="CB166" s="8">
        <v>16.399999999999999</v>
      </c>
      <c r="CC166" s="9">
        <v>6.58</v>
      </c>
      <c r="CD166" s="11"/>
      <c r="CE166" s="11"/>
      <c r="CF166" s="9">
        <v>7.28</v>
      </c>
      <c r="CG166" s="11"/>
      <c r="CH166" s="11"/>
      <c r="CI166" s="11"/>
      <c r="CJ166" s="11"/>
      <c r="CK166" s="11"/>
      <c r="CL166" s="11"/>
      <c r="CM166" s="11"/>
      <c r="CN166" s="11"/>
      <c r="CO166" s="11"/>
      <c r="CP166" s="11"/>
      <c r="CQ166" s="9">
        <v>-2</v>
      </c>
      <c r="CR166" s="11"/>
      <c r="CS166" s="11"/>
      <c r="CT166" s="11"/>
      <c r="CU166" s="11"/>
      <c r="CV166" s="11"/>
      <c r="CW166" s="11"/>
      <c r="CX166" s="11"/>
      <c r="CY166" s="11"/>
      <c r="CZ166" s="11"/>
      <c r="DA166" s="11"/>
      <c r="DB166" s="11"/>
      <c r="DC166" s="11"/>
      <c r="DD166" s="11"/>
      <c r="DE166" s="11"/>
      <c r="DF166" s="8">
        <v>32.4</v>
      </c>
      <c r="DG166" s="9">
        <v>9.0299999999999994</v>
      </c>
      <c r="DH166" s="11"/>
      <c r="DI166" s="3" t="s">
        <v>212</v>
      </c>
      <c r="DJ166" s="10">
        <v>4.0000000000000001E-3</v>
      </c>
      <c r="DK166" s="8">
        <v>-37.4</v>
      </c>
      <c r="DL166" s="8">
        <v>-41.8</v>
      </c>
      <c r="DM166" s="10">
        <v>0.3</v>
      </c>
      <c r="DN166" s="11"/>
      <c r="DO166" s="9">
        <v>12.5</v>
      </c>
      <c r="DP166" s="4" t="s">
        <v>1105</v>
      </c>
      <c r="DQ166" s="8">
        <v>1868.5</v>
      </c>
      <c r="DR166" s="3" t="s">
        <v>568</v>
      </c>
      <c r="DS166" s="11"/>
      <c r="DT166" s="9">
        <v>11.97</v>
      </c>
      <c r="DU166" s="9">
        <v>3.78</v>
      </c>
      <c r="DV166" s="10">
        <v>4.0000000000000001E-3</v>
      </c>
      <c r="DW166" s="11"/>
      <c r="DX166" s="11"/>
      <c r="DY166" s="11"/>
      <c r="DZ166" s="11"/>
      <c r="EA166" s="11"/>
      <c r="EB166" s="11"/>
      <c r="EC166" s="9">
        <v>1.62</v>
      </c>
      <c r="ED166" s="8">
        <v>46.3</v>
      </c>
      <c r="EE166" s="11"/>
      <c r="EF166" s="11"/>
      <c r="EG166" s="11"/>
      <c r="EH166" s="10">
        <v>0.45100000000000001</v>
      </c>
      <c r="EI166" s="11"/>
      <c r="EJ166" s="8">
        <v>23.2</v>
      </c>
      <c r="EK166" s="11"/>
      <c r="EL166" s="11"/>
      <c r="EM166" s="11"/>
      <c r="EN166" s="11"/>
      <c r="EO166" s="11"/>
      <c r="EP166" s="11"/>
      <c r="EQ166" s="11"/>
      <c r="ER166" s="11"/>
      <c r="ES166" s="11"/>
      <c r="ET166" s="12"/>
      <c r="EU166" s="11"/>
      <c r="EV166" s="11"/>
      <c r="EW166" s="11"/>
      <c r="EX166" s="11"/>
      <c r="EY166" s="11"/>
      <c r="EZ166" s="11"/>
      <c r="FA166" s="11"/>
      <c r="FB166" s="11"/>
      <c r="FC166" s="8">
        <v>-14.6</v>
      </c>
      <c r="FD166" s="8">
        <v>-14.5</v>
      </c>
      <c r="FE166" s="11"/>
      <c r="FF166" s="11"/>
      <c r="FG166" s="11"/>
      <c r="FH166" s="11"/>
      <c r="FI166" s="11"/>
      <c r="FJ166" s="11"/>
      <c r="FK166" s="11"/>
      <c r="FL166" s="11"/>
      <c r="FM166" s="8">
        <v>-15.2</v>
      </c>
      <c r="FN166" s="8">
        <v>-20.8</v>
      </c>
      <c r="FO166" s="3"/>
      <c r="FP166" s="3"/>
      <c r="FQ166" s="10">
        <v>4.0000000000000001E-3</v>
      </c>
      <c r="FR166" s="12" t="s">
        <v>1106</v>
      </c>
    </row>
    <row r="167" spans="1:174" x14ac:dyDescent="0.15">
      <c r="A167" s="4" t="s">
        <v>1107</v>
      </c>
      <c r="B167" s="4" t="s">
        <v>1108</v>
      </c>
      <c r="C167" s="3" t="s">
        <v>206</v>
      </c>
      <c r="D167" s="3" t="s">
        <v>207</v>
      </c>
      <c r="E167" s="3" t="s">
        <v>208</v>
      </c>
      <c r="F167" s="8">
        <v>215.2</v>
      </c>
      <c r="G167" s="10">
        <v>4.1000000000000002E-2</v>
      </c>
      <c r="H167" s="10">
        <v>7.6999999999999999E-2</v>
      </c>
      <c r="I167" s="10">
        <v>1.7000000000000001E-2</v>
      </c>
      <c r="J167" s="10">
        <v>2.8000000000000001E-2</v>
      </c>
      <c r="K167" s="9">
        <v>1.43</v>
      </c>
      <c r="L167" s="10">
        <v>0.71099999999999997</v>
      </c>
      <c r="M167" s="9">
        <v>1.07</v>
      </c>
      <c r="N167" s="8">
        <v>35</v>
      </c>
      <c r="O167" s="10">
        <v>0.157</v>
      </c>
      <c r="P167" s="11"/>
      <c r="Q167" s="11"/>
      <c r="R167" s="11"/>
      <c r="S167" s="10">
        <v>-0.26</v>
      </c>
      <c r="T167" s="11"/>
      <c r="U167" s="11"/>
      <c r="V167" s="11"/>
      <c r="W167" s="8">
        <v>-15</v>
      </c>
      <c r="X167" s="11"/>
      <c r="Y167" s="11"/>
      <c r="Z167" s="11"/>
      <c r="AA167" s="8">
        <v>-35.5</v>
      </c>
      <c r="AB167" s="11"/>
      <c r="AC167" s="11"/>
      <c r="AD167" s="11"/>
      <c r="AE167" s="8">
        <v>-32.200000000000003</v>
      </c>
      <c r="AF167" s="11"/>
      <c r="AG167" s="11"/>
      <c r="AH167" s="11"/>
      <c r="AI167" s="9">
        <v>8.67</v>
      </c>
      <c r="AJ167" s="11"/>
      <c r="AK167" s="3" t="s">
        <v>209</v>
      </c>
      <c r="AL167" s="12" t="s">
        <v>1109</v>
      </c>
      <c r="AM167" s="3" t="s">
        <v>211</v>
      </c>
      <c r="AN167" s="11"/>
      <c r="AO167" s="8">
        <v>210.7</v>
      </c>
      <c r="AP167" s="10">
        <v>0.158</v>
      </c>
      <c r="AQ167" s="8">
        <v>-21.3</v>
      </c>
      <c r="AR167" s="8">
        <v>-21.5</v>
      </c>
      <c r="AS167" s="8">
        <v>-34.700000000000003</v>
      </c>
      <c r="AT167" s="9">
        <v>4.42</v>
      </c>
      <c r="AU167" s="10">
        <v>0.83299999999999996</v>
      </c>
      <c r="AV167" s="9">
        <v>5.74</v>
      </c>
      <c r="AW167" s="14">
        <v>0</v>
      </c>
      <c r="AX167" s="9">
        <v>-2.74</v>
      </c>
      <c r="AY167" s="10">
        <v>0.26300000000000001</v>
      </c>
      <c r="AZ167" s="11"/>
      <c r="BA167" s="8">
        <v>11.6</v>
      </c>
      <c r="BB167" s="11"/>
      <c r="BC167" s="8">
        <v>10.5</v>
      </c>
      <c r="BD167" s="8">
        <v>10.5</v>
      </c>
      <c r="BE167" s="8">
        <v>11.2</v>
      </c>
      <c r="BF167" s="8">
        <v>11.1</v>
      </c>
      <c r="BG167" s="8">
        <v>11.7</v>
      </c>
      <c r="BH167" s="8">
        <v>16.8</v>
      </c>
      <c r="BI167" s="11"/>
      <c r="BJ167" s="8">
        <v>-21.5</v>
      </c>
      <c r="BK167" s="10">
        <v>-0.43</v>
      </c>
      <c r="BL167" s="10">
        <v>5.6000000000000001E-2</v>
      </c>
      <c r="BM167" s="11"/>
      <c r="BN167" s="8">
        <v>-34.700000000000003</v>
      </c>
      <c r="BO167" s="11"/>
      <c r="BP167" s="9">
        <v>1.89</v>
      </c>
      <c r="BQ167" s="9">
        <v>-1.17</v>
      </c>
      <c r="BR167" s="9">
        <v>-1.17</v>
      </c>
      <c r="BS167" s="10">
        <v>-0.42499999999999999</v>
      </c>
      <c r="BT167" s="9">
        <v>-1.17</v>
      </c>
      <c r="BU167" s="9">
        <v>-1.17</v>
      </c>
      <c r="BV167" s="11"/>
      <c r="BW167" s="11"/>
      <c r="BX167" s="11"/>
      <c r="BY167" s="11"/>
      <c r="BZ167" s="9">
        <v>1.97</v>
      </c>
      <c r="CA167" s="9">
        <v>1.1299999999999999</v>
      </c>
      <c r="CB167" s="11"/>
      <c r="CC167" s="9">
        <v>1.27</v>
      </c>
      <c r="CD167" s="11"/>
      <c r="CE167" s="9">
        <v>1.73</v>
      </c>
      <c r="CF167" s="11"/>
      <c r="CG167" s="11"/>
      <c r="CH167" s="11"/>
      <c r="CI167" s="11"/>
      <c r="CJ167" s="8">
        <v>-29.8</v>
      </c>
      <c r="CK167" s="11"/>
      <c r="CL167" s="11"/>
      <c r="CM167" s="10">
        <v>0.111</v>
      </c>
      <c r="CN167" s="10">
        <v>0.35699999999999998</v>
      </c>
      <c r="CO167" s="10">
        <v>0.35</v>
      </c>
      <c r="CP167" s="10">
        <v>0.433</v>
      </c>
      <c r="CQ167" s="8">
        <v>14.3</v>
      </c>
      <c r="CR167" s="11"/>
      <c r="CS167" s="11"/>
      <c r="CT167" s="11"/>
      <c r="CU167" s="8">
        <v>25.7</v>
      </c>
      <c r="CV167" s="9">
        <v>-1.2</v>
      </c>
      <c r="CW167" s="11"/>
      <c r="CX167" s="11"/>
      <c r="CY167" s="11"/>
      <c r="CZ167" s="11"/>
      <c r="DA167" s="9">
        <v>-3.21</v>
      </c>
      <c r="DB167" s="11"/>
      <c r="DC167" s="11"/>
      <c r="DD167" s="11"/>
      <c r="DE167" s="8">
        <v>37</v>
      </c>
      <c r="DF167" s="9">
        <v>-2.74</v>
      </c>
      <c r="DG167" s="9">
        <v>6.14</v>
      </c>
      <c r="DH167" s="10">
        <v>0.51400000000000001</v>
      </c>
      <c r="DI167" s="3" t="s">
        <v>212</v>
      </c>
      <c r="DJ167" s="10">
        <v>0.158</v>
      </c>
      <c r="DK167" s="8">
        <v>-21.3</v>
      </c>
      <c r="DL167" s="8">
        <v>-34.700000000000003</v>
      </c>
      <c r="DM167" s="11"/>
      <c r="DN167" s="11"/>
      <c r="DO167" s="9">
        <v>6.25</v>
      </c>
      <c r="DP167" s="4" t="s">
        <v>1110</v>
      </c>
      <c r="DQ167" s="11"/>
      <c r="DR167" s="3" t="s">
        <v>319</v>
      </c>
      <c r="DS167" s="11"/>
      <c r="DT167" s="9">
        <v>12.73</v>
      </c>
      <c r="DU167" s="9">
        <v>4.95</v>
      </c>
      <c r="DV167" s="10">
        <v>9.5000000000000001E-2</v>
      </c>
      <c r="DW167" s="9">
        <v>3.34</v>
      </c>
      <c r="DX167" s="11"/>
      <c r="DY167" s="9">
        <v>1.74</v>
      </c>
      <c r="DZ167" s="11"/>
      <c r="EA167" s="14">
        <v>0</v>
      </c>
      <c r="EB167" s="8">
        <v>-22.5</v>
      </c>
      <c r="EC167" s="10">
        <v>0.59399999999999997</v>
      </c>
      <c r="ED167" s="8">
        <v>83.9</v>
      </c>
      <c r="EE167" s="11"/>
      <c r="EF167" s="11"/>
      <c r="EG167" s="11"/>
      <c r="EH167" s="9">
        <v>1.78</v>
      </c>
      <c r="EI167" s="8">
        <v>37</v>
      </c>
      <c r="EJ167" s="9">
        <v>4.75</v>
      </c>
      <c r="EK167" s="9">
        <v>2.85</v>
      </c>
      <c r="EL167" s="9">
        <v>2.29</v>
      </c>
      <c r="EM167" s="9">
        <v>3.55</v>
      </c>
      <c r="EN167" s="8">
        <v>14.9</v>
      </c>
      <c r="EO167" s="10">
        <v>0.51400000000000001</v>
      </c>
      <c r="EP167" s="9">
        <v>2.25</v>
      </c>
      <c r="EQ167" s="9">
        <v>12.03</v>
      </c>
      <c r="ER167" s="11">
        <v>1</v>
      </c>
      <c r="ES167" s="10">
        <v>0.158</v>
      </c>
      <c r="ET167" s="12" t="s">
        <v>616</v>
      </c>
      <c r="EU167" s="9">
        <v>-2.58</v>
      </c>
      <c r="EV167" s="8">
        <v>-11</v>
      </c>
      <c r="EW167" s="8">
        <v>-17.7</v>
      </c>
      <c r="EX167" s="8">
        <v>-19.2</v>
      </c>
      <c r="EY167" s="8">
        <v>-13.5</v>
      </c>
      <c r="EZ167" s="9">
        <v>-5.92</v>
      </c>
      <c r="FA167" s="8">
        <v>-22.5</v>
      </c>
      <c r="FB167" s="8">
        <v>-17</v>
      </c>
      <c r="FC167" s="8">
        <v>-25.2</v>
      </c>
      <c r="FD167" s="8">
        <v>-23.5</v>
      </c>
      <c r="FE167" s="9">
        <v>-2.54</v>
      </c>
      <c r="FF167" s="9">
        <v>-9.39</v>
      </c>
      <c r="FG167" s="8">
        <v>-16.899999999999999</v>
      </c>
      <c r="FH167" s="8">
        <v>-15.9</v>
      </c>
      <c r="FI167" s="8">
        <v>-33.9</v>
      </c>
      <c r="FJ167" s="8">
        <v>-36.799999999999997</v>
      </c>
      <c r="FK167" s="8">
        <v>-54.4</v>
      </c>
      <c r="FL167" s="8">
        <v>-55.2</v>
      </c>
      <c r="FM167" s="8">
        <v>-34.6</v>
      </c>
      <c r="FN167" s="8">
        <v>-31</v>
      </c>
      <c r="FO167" s="3"/>
      <c r="FP167" s="3"/>
      <c r="FQ167" s="10">
        <v>0.158</v>
      </c>
      <c r="FR167" s="12" t="s">
        <v>1111</v>
      </c>
    </row>
    <row r="168" spans="1:174" x14ac:dyDescent="0.15">
      <c r="A168" s="4" t="s">
        <v>1112</v>
      </c>
      <c r="B168" s="4" t="s">
        <v>1113</v>
      </c>
      <c r="C168" s="3" t="s">
        <v>206</v>
      </c>
      <c r="D168" s="3" t="s">
        <v>207</v>
      </c>
      <c r="E168" s="3" t="s">
        <v>208</v>
      </c>
      <c r="F168" s="8">
        <v>212.5</v>
      </c>
      <c r="G168" s="9">
        <v>32.79</v>
      </c>
      <c r="H168" s="10">
        <v>7.0000000000000001E-3</v>
      </c>
      <c r="I168" s="10">
        <v>7.0000000000000001E-3</v>
      </c>
      <c r="J168" s="11"/>
      <c r="K168" s="10">
        <v>0.67700000000000005</v>
      </c>
      <c r="L168" s="10">
        <v>0.67700000000000005</v>
      </c>
      <c r="M168" s="11"/>
      <c r="N168" s="8">
        <v>20.399999999999999</v>
      </c>
      <c r="O168" s="10">
        <v>0.18</v>
      </c>
      <c r="P168" s="11"/>
      <c r="Q168" s="11"/>
      <c r="R168" s="11"/>
      <c r="S168" s="10">
        <v>-0.252</v>
      </c>
      <c r="T168" s="11"/>
      <c r="U168" s="11"/>
      <c r="V168" s="11"/>
      <c r="W168" s="11"/>
      <c r="X168" s="11"/>
      <c r="Y168" s="11"/>
      <c r="Z168" s="11"/>
      <c r="AA168" s="11"/>
      <c r="AB168" s="11"/>
      <c r="AC168" s="11"/>
      <c r="AD168" s="11"/>
      <c r="AE168" s="11"/>
      <c r="AF168" s="11"/>
      <c r="AG168" s="11"/>
      <c r="AH168" s="11"/>
      <c r="AI168" s="9">
        <v>13.34</v>
      </c>
      <c r="AJ168" s="10">
        <v>0.72799999999999998</v>
      </c>
      <c r="AK168" s="3" t="s">
        <v>209</v>
      </c>
      <c r="AL168" s="12" t="s">
        <v>1114</v>
      </c>
      <c r="AM168" s="3" t="s">
        <v>211</v>
      </c>
      <c r="AN168" s="13">
        <v>2007</v>
      </c>
      <c r="AO168" s="8">
        <v>103.6</v>
      </c>
      <c r="AP168" s="14">
        <v>0</v>
      </c>
      <c r="AQ168" s="8">
        <v>-37.4</v>
      </c>
      <c r="AR168" s="8">
        <v>-37.5</v>
      </c>
      <c r="AS168" s="8">
        <v>-37</v>
      </c>
      <c r="AT168" s="8">
        <v>32.799999999999997</v>
      </c>
      <c r="AU168" s="10">
        <v>0.21</v>
      </c>
      <c r="AV168" s="8">
        <v>111</v>
      </c>
      <c r="AW168" s="14">
        <v>0</v>
      </c>
      <c r="AX168" s="8">
        <v>104.1</v>
      </c>
      <c r="AY168" s="10">
        <v>0.22900000000000001</v>
      </c>
      <c r="AZ168" s="11"/>
      <c r="BA168" s="8">
        <v>12.2</v>
      </c>
      <c r="BB168" s="11"/>
      <c r="BC168" s="8">
        <v>25.4</v>
      </c>
      <c r="BD168" s="8">
        <v>21.5</v>
      </c>
      <c r="BE168" s="8">
        <v>18.100000000000001</v>
      </c>
      <c r="BF168" s="8">
        <v>15</v>
      </c>
      <c r="BG168" s="8">
        <v>10.8</v>
      </c>
      <c r="BH168" s="9">
        <v>8.16</v>
      </c>
      <c r="BI168" s="11"/>
      <c r="BJ168" s="8">
        <v>-37.5</v>
      </c>
      <c r="BK168" s="11"/>
      <c r="BL168" s="10">
        <v>0.20599999999999999</v>
      </c>
      <c r="BM168" s="11"/>
      <c r="BN168" s="8">
        <v>-37</v>
      </c>
      <c r="BO168" s="11"/>
      <c r="BP168" s="8">
        <v>86.9</v>
      </c>
      <c r="BQ168" s="9">
        <v>-8.0399999999999991</v>
      </c>
      <c r="BR168" s="9">
        <v>-8.0399999999999991</v>
      </c>
      <c r="BS168" s="9">
        <v>-1.48</v>
      </c>
      <c r="BT168" s="9">
        <v>-8.0399999999999991</v>
      </c>
      <c r="BU168" s="9">
        <v>-8.0399999999999991</v>
      </c>
      <c r="BV168" s="11"/>
      <c r="BW168" s="11"/>
      <c r="BX168" s="11"/>
      <c r="BY168" s="11"/>
      <c r="BZ168" s="10">
        <v>0.26100000000000001</v>
      </c>
      <c r="CA168" s="10">
        <v>5.0999999999999997E-2</v>
      </c>
      <c r="CB168" s="11"/>
      <c r="CC168" s="9">
        <v>2.02</v>
      </c>
      <c r="CD168" s="11"/>
      <c r="CE168" s="11"/>
      <c r="CF168" s="11"/>
      <c r="CG168" s="11"/>
      <c r="CH168" s="11"/>
      <c r="CI168" s="11"/>
      <c r="CJ168" s="11"/>
      <c r="CK168" s="11"/>
      <c r="CL168" s="11"/>
      <c r="CM168" s="11"/>
      <c r="CN168" s="11"/>
      <c r="CO168" s="10">
        <v>0.93600000000000005</v>
      </c>
      <c r="CP168" s="10">
        <v>0.875</v>
      </c>
      <c r="CQ168" s="9">
        <v>-2.2999999999999998</v>
      </c>
      <c r="CR168" s="11"/>
      <c r="CS168" s="11"/>
      <c r="CT168" s="10">
        <v>-0.16200000000000001</v>
      </c>
      <c r="CU168" s="8">
        <v>115.3</v>
      </c>
      <c r="CV168" s="10">
        <v>-3.0000000000000001E-3</v>
      </c>
      <c r="CW168" s="11"/>
      <c r="CX168" s="8">
        <v>-65.099999999999994</v>
      </c>
      <c r="CY168" s="11"/>
      <c r="CZ168" s="11"/>
      <c r="DA168" s="9">
        <v>4.0599999999999996</v>
      </c>
      <c r="DB168" s="11"/>
      <c r="DC168" s="10">
        <v>8.6999999999999994E-2</v>
      </c>
      <c r="DD168" s="11"/>
      <c r="DE168" s="8">
        <v>42</v>
      </c>
      <c r="DF168" s="8">
        <v>104.1</v>
      </c>
      <c r="DG168" s="9">
        <v>10.43</v>
      </c>
      <c r="DH168" s="10">
        <v>0.378</v>
      </c>
      <c r="DI168" s="3" t="s">
        <v>212</v>
      </c>
      <c r="DJ168" s="11"/>
      <c r="DK168" s="8">
        <v>-37.4</v>
      </c>
      <c r="DL168" s="8">
        <v>-37</v>
      </c>
      <c r="DM168" s="8">
        <v>62</v>
      </c>
      <c r="DN168" s="9">
        <v>2.4</v>
      </c>
      <c r="DO168" s="9">
        <v>7.14</v>
      </c>
      <c r="DP168" s="4" t="s">
        <v>1115</v>
      </c>
      <c r="DQ168" s="11"/>
      <c r="DR168" s="3" t="s">
        <v>258</v>
      </c>
      <c r="DS168" s="11"/>
      <c r="DT168" s="9">
        <v>31</v>
      </c>
      <c r="DU168" s="9">
        <v>8.4700000000000006</v>
      </c>
      <c r="DV168" s="11"/>
      <c r="DW168" s="14">
        <v>0</v>
      </c>
      <c r="DX168" s="11"/>
      <c r="DY168" s="8">
        <v>21.2</v>
      </c>
      <c r="DZ168" s="11"/>
      <c r="EA168" s="8">
        <v>157.80000000000001</v>
      </c>
      <c r="EB168" s="8">
        <v>-127.1</v>
      </c>
      <c r="EC168" s="10">
        <v>0.36</v>
      </c>
      <c r="ED168" s="8">
        <v>45.9</v>
      </c>
      <c r="EE168" s="11"/>
      <c r="EF168" s="11"/>
      <c r="EG168" s="11"/>
      <c r="EH168" s="9">
        <v>1.1200000000000001</v>
      </c>
      <c r="EI168" s="8">
        <v>42</v>
      </c>
      <c r="EJ168" s="8">
        <v>110.5</v>
      </c>
      <c r="EK168" s="8">
        <v>33.4</v>
      </c>
      <c r="EL168" s="10">
        <v>0.71399999999999997</v>
      </c>
      <c r="EM168" s="9">
        <v>3.19</v>
      </c>
      <c r="EN168" s="11"/>
      <c r="EO168" s="10">
        <v>0.378</v>
      </c>
      <c r="EP168" s="9">
        <v>1.53</v>
      </c>
      <c r="EQ168" s="9">
        <v>7.57</v>
      </c>
      <c r="ER168" s="11"/>
      <c r="ES168" s="11"/>
      <c r="ET168" s="12"/>
      <c r="EU168" s="11"/>
      <c r="EV168" s="11"/>
      <c r="EW168" s="11"/>
      <c r="EX168" s="11"/>
      <c r="EY168" s="11"/>
      <c r="EZ168" s="11"/>
      <c r="FA168" s="11"/>
      <c r="FB168" s="8">
        <v>-15.5</v>
      </c>
      <c r="FC168" s="9">
        <v>-8.52</v>
      </c>
      <c r="FD168" s="8">
        <v>-15.9</v>
      </c>
      <c r="FE168" s="11"/>
      <c r="FF168" s="11"/>
      <c r="FG168" s="11"/>
      <c r="FH168" s="11"/>
      <c r="FI168" s="11"/>
      <c r="FJ168" s="11"/>
      <c r="FK168" s="11"/>
      <c r="FL168" s="8">
        <v>-15.3</v>
      </c>
      <c r="FM168" s="9">
        <v>-8.1999999999999993</v>
      </c>
      <c r="FN168" s="8">
        <v>-13.2</v>
      </c>
      <c r="FO168" s="3"/>
      <c r="FP168" s="3"/>
      <c r="FQ168" s="11"/>
      <c r="FR168" s="12"/>
    </row>
    <row r="169" spans="1:174" x14ac:dyDescent="0.15">
      <c r="A169" s="4" t="s">
        <v>1116</v>
      </c>
      <c r="B169" s="4" t="s">
        <v>1117</v>
      </c>
      <c r="C169" s="3" t="s">
        <v>206</v>
      </c>
      <c r="D169" s="3" t="s">
        <v>207</v>
      </c>
      <c r="E169" s="3" t="s">
        <v>208</v>
      </c>
      <c r="F169" s="8">
        <v>208.3</v>
      </c>
      <c r="G169" s="9">
        <v>21.5</v>
      </c>
      <c r="H169" s="10">
        <v>0.151</v>
      </c>
      <c r="I169" s="10">
        <v>3.0000000000000001E-3</v>
      </c>
      <c r="J169" s="10">
        <v>1E-3</v>
      </c>
      <c r="K169" s="9">
        <v>-2.17</v>
      </c>
      <c r="L169" s="10">
        <v>-0.36799999999999999</v>
      </c>
      <c r="M169" s="10">
        <v>0.187</v>
      </c>
      <c r="N169" s="8">
        <v>24.8</v>
      </c>
      <c r="O169" s="10">
        <v>7.1999999999999995E-2</v>
      </c>
      <c r="P169" s="11"/>
      <c r="Q169" s="11"/>
      <c r="R169" s="11"/>
      <c r="S169" s="9">
        <v>-1.1499999999999999</v>
      </c>
      <c r="T169" s="11"/>
      <c r="U169" s="11"/>
      <c r="V169" s="11"/>
      <c r="W169" s="11"/>
      <c r="X169" s="11"/>
      <c r="Y169" s="11"/>
      <c r="Z169" s="11"/>
      <c r="AA169" s="11"/>
      <c r="AB169" s="11"/>
      <c r="AC169" s="11"/>
      <c r="AD169" s="11"/>
      <c r="AE169" s="11"/>
      <c r="AF169" s="11"/>
      <c r="AG169" s="11"/>
      <c r="AH169" s="11"/>
      <c r="AI169" s="9">
        <v>9.98</v>
      </c>
      <c r="AJ169" s="10">
        <v>0.246</v>
      </c>
      <c r="AK169" s="3" t="s">
        <v>209</v>
      </c>
      <c r="AL169" s="12" t="s">
        <v>1118</v>
      </c>
      <c r="AM169" s="3" t="s">
        <v>211</v>
      </c>
      <c r="AN169" s="13">
        <v>2000</v>
      </c>
      <c r="AO169" s="8">
        <v>175</v>
      </c>
      <c r="AP169" s="14">
        <v>0</v>
      </c>
      <c r="AQ169" s="8">
        <v>-18.7</v>
      </c>
      <c r="AR169" s="8">
        <v>-18.899999999999999</v>
      </c>
      <c r="AS169" s="8">
        <v>-18.399999999999999</v>
      </c>
      <c r="AT169" s="8">
        <v>33.299999999999997</v>
      </c>
      <c r="AU169" s="10">
        <v>0.495</v>
      </c>
      <c r="AV169" s="8">
        <v>34.299999999999997</v>
      </c>
      <c r="AW169" s="14">
        <v>0</v>
      </c>
      <c r="AX169" s="8">
        <v>29.7</v>
      </c>
      <c r="AY169" s="10">
        <v>0.36399999999999999</v>
      </c>
      <c r="AZ169" s="11"/>
      <c r="BA169" s="8">
        <v>10.7</v>
      </c>
      <c r="BB169" s="11"/>
      <c r="BC169" s="8">
        <v>10.5</v>
      </c>
      <c r="BD169" s="9">
        <v>8.69</v>
      </c>
      <c r="BE169" s="9">
        <v>8.86</v>
      </c>
      <c r="BF169" s="9">
        <v>8.98</v>
      </c>
      <c r="BG169" s="9">
        <v>8.8699999999999992</v>
      </c>
      <c r="BH169" s="9">
        <v>8.6199999999999992</v>
      </c>
      <c r="BI169" s="11"/>
      <c r="BJ169" s="8">
        <v>-18.899999999999999</v>
      </c>
      <c r="BK169" s="10">
        <v>-2E-3</v>
      </c>
      <c r="BL169" s="10">
        <v>1E-3</v>
      </c>
      <c r="BM169" s="11"/>
      <c r="BN169" s="8">
        <v>-18.399999999999999</v>
      </c>
      <c r="BO169" s="10">
        <v>1.2E-2</v>
      </c>
      <c r="BP169" s="11"/>
      <c r="BQ169" s="10">
        <v>-0.95799999999999996</v>
      </c>
      <c r="BR169" s="10">
        <v>-0.95799999999999996</v>
      </c>
      <c r="BS169" s="10">
        <v>-0.59799999999999998</v>
      </c>
      <c r="BT169" s="9">
        <v>-1</v>
      </c>
      <c r="BU169" s="9">
        <v>-1</v>
      </c>
      <c r="BV169" s="11"/>
      <c r="BW169" s="11"/>
      <c r="BX169" s="11"/>
      <c r="BY169" s="11"/>
      <c r="BZ169" s="9">
        <v>1.5</v>
      </c>
      <c r="CA169" s="9">
        <v>1</v>
      </c>
      <c r="CB169" s="11"/>
      <c r="CC169" s="9">
        <v>1.08</v>
      </c>
      <c r="CD169" s="11"/>
      <c r="CE169" s="11"/>
      <c r="CF169" s="11"/>
      <c r="CG169" s="11"/>
      <c r="CH169" s="11"/>
      <c r="CI169" s="11"/>
      <c r="CJ169" s="11"/>
      <c r="CK169" s="11"/>
      <c r="CL169" s="11"/>
      <c r="CM169" s="11"/>
      <c r="CN169" s="11"/>
      <c r="CO169" s="10">
        <v>2.1999999999999999E-2</v>
      </c>
      <c r="CP169" s="10">
        <v>0.158</v>
      </c>
      <c r="CQ169" s="10">
        <v>-0.51100000000000001</v>
      </c>
      <c r="CR169" s="11"/>
      <c r="CS169" s="11"/>
      <c r="CT169" s="11"/>
      <c r="CU169" s="8">
        <v>23.5</v>
      </c>
      <c r="CV169" s="11"/>
      <c r="CW169" s="11"/>
      <c r="CX169" s="11"/>
      <c r="CY169" s="11"/>
      <c r="CZ169" s="11"/>
      <c r="DA169" s="10">
        <v>1.4E-2</v>
      </c>
      <c r="DB169" s="11"/>
      <c r="DC169" s="10">
        <v>-0.113</v>
      </c>
      <c r="DD169" s="11"/>
      <c r="DE169" s="8">
        <v>43</v>
      </c>
      <c r="DF169" s="8">
        <v>29.7</v>
      </c>
      <c r="DG169" s="9">
        <v>8.4</v>
      </c>
      <c r="DH169" s="11"/>
      <c r="DI169" s="3" t="s">
        <v>212</v>
      </c>
      <c r="DJ169" s="11"/>
      <c r="DK169" s="8">
        <v>-18.7</v>
      </c>
      <c r="DL169" s="8">
        <v>-18.399999999999999</v>
      </c>
      <c r="DM169" s="9">
        <v>1.1299999999999999</v>
      </c>
      <c r="DN169" s="11"/>
      <c r="DO169" s="9">
        <v>18.18</v>
      </c>
      <c r="DP169" s="4" t="s">
        <v>1119</v>
      </c>
      <c r="DQ169" s="11"/>
      <c r="DR169" s="3" t="s">
        <v>230</v>
      </c>
      <c r="DS169" s="11"/>
      <c r="DT169" s="9">
        <v>8.5</v>
      </c>
      <c r="DU169" s="9">
        <v>3.68</v>
      </c>
      <c r="DV169" s="11"/>
      <c r="DW169" s="14">
        <v>0</v>
      </c>
      <c r="DX169" s="11"/>
      <c r="DY169" s="8">
        <v>22.4</v>
      </c>
      <c r="DZ169" s="11"/>
      <c r="EA169" s="11"/>
      <c r="EB169" s="8">
        <v>18.399999999999999</v>
      </c>
      <c r="EC169" s="10">
        <v>0.26800000000000002</v>
      </c>
      <c r="ED169" s="8">
        <v>90</v>
      </c>
      <c r="EE169" s="11"/>
      <c r="EF169" s="11"/>
      <c r="EG169" s="11"/>
      <c r="EH169" s="10">
        <v>0.26600000000000001</v>
      </c>
      <c r="EI169" s="8">
        <v>43</v>
      </c>
      <c r="EJ169" s="8">
        <v>33.6</v>
      </c>
      <c r="EK169" s="8">
        <v>22.6</v>
      </c>
      <c r="EL169" s="9">
        <v>1.06</v>
      </c>
      <c r="EM169" s="9">
        <v>1.95</v>
      </c>
      <c r="EN169" s="11"/>
      <c r="EO169" s="11"/>
      <c r="EP169" s="9">
        <v>8.69</v>
      </c>
      <c r="EQ169" s="9">
        <v>5.54</v>
      </c>
      <c r="ER169" s="11">
        <v>1</v>
      </c>
      <c r="ES169" s="11"/>
      <c r="ET169" s="12"/>
      <c r="EU169" s="9">
        <v>-4.0999999999999996</v>
      </c>
      <c r="EV169" s="10">
        <v>-0.63500000000000001</v>
      </c>
      <c r="EW169" s="9">
        <v>-2.57</v>
      </c>
      <c r="EX169" s="9">
        <v>-3.43</v>
      </c>
      <c r="EY169" s="9">
        <v>-5</v>
      </c>
      <c r="EZ169" s="9">
        <v>-3.9</v>
      </c>
      <c r="FA169" s="9">
        <v>-3.35</v>
      </c>
      <c r="FB169" s="9">
        <v>-9.98</v>
      </c>
      <c r="FC169" s="8">
        <v>-12.6</v>
      </c>
      <c r="FD169" s="8">
        <v>-17.8</v>
      </c>
      <c r="FE169" s="9">
        <v>-4.5199999999999996</v>
      </c>
      <c r="FF169" s="10">
        <v>-0.77600000000000002</v>
      </c>
      <c r="FG169" s="9">
        <v>-2.6</v>
      </c>
      <c r="FH169" s="9">
        <v>-3.85</v>
      </c>
      <c r="FI169" s="9">
        <v>-4.99</v>
      </c>
      <c r="FJ169" s="9">
        <v>-6.94</v>
      </c>
      <c r="FK169" s="9">
        <v>-4.1500000000000004</v>
      </c>
      <c r="FL169" s="9">
        <v>-8.1</v>
      </c>
      <c r="FM169" s="8">
        <v>-15.1</v>
      </c>
      <c r="FN169" s="8">
        <v>-17.100000000000001</v>
      </c>
      <c r="FO169" s="3"/>
      <c r="FP169" s="3"/>
      <c r="FQ169" s="11"/>
      <c r="FR169" s="12"/>
    </row>
    <row r="170" spans="1:174" x14ac:dyDescent="0.15">
      <c r="A170" s="4" t="s">
        <v>1120</v>
      </c>
      <c r="B170" s="4" t="s">
        <v>1121</v>
      </c>
      <c r="C170" s="3" t="s">
        <v>206</v>
      </c>
      <c r="D170" s="3" t="s">
        <v>207</v>
      </c>
      <c r="E170" s="3" t="s">
        <v>208</v>
      </c>
      <c r="F170" s="8">
        <v>207.7</v>
      </c>
      <c r="G170" s="9">
        <v>14.29</v>
      </c>
      <c r="H170" s="10">
        <v>8.0000000000000002E-3</v>
      </c>
      <c r="I170" s="10">
        <v>5.0000000000000001E-3</v>
      </c>
      <c r="J170" s="10">
        <v>2.1999999999999999E-2</v>
      </c>
      <c r="K170" s="10">
        <v>0.53600000000000003</v>
      </c>
      <c r="L170" s="10">
        <v>0.50900000000000001</v>
      </c>
      <c r="M170" s="9">
        <v>1.1599999999999999</v>
      </c>
      <c r="N170" s="8">
        <v>153.80000000000001</v>
      </c>
      <c r="O170" s="9">
        <v>2.48</v>
      </c>
      <c r="P170" s="11"/>
      <c r="Q170" s="11"/>
      <c r="R170" s="11"/>
      <c r="S170" s="10">
        <v>-0.31900000000000001</v>
      </c>
      <c r="T170" s="11"/>
      <c r="U170" s="11"/>
      <c r="V170" s="11"/>
      <c r="W170" s="11"/>
      <c r="X170" s="11"/>
      <c r="Y170" s="11"/>
      <c r="Z170" s="11"/>
      <c r="AA170" s="11"/>
      <c r="AB170" s="11"/>
      <c r="AC170" s="11"/>
      <c r="AD170" s="11"/>
      <c r="AE170" s="11"/>
      <c r="AF170" s="11"/>
      <c r="AG170" s="11"/>
      <c r="AH170" s="10">
        <v>0.40500000000000003</v>
      </c>
      <c r="AI170" s="10">
        <v>0.44700000000000001</v>
      </c>
      <c r="AJ170" s="10">
        <v>0.27</v>
      </c>
      <c r="AK170" s="3" t="s">
        <v>209</v>
      </c>
      <c r="AL170" s="12" t="s">
        <v>1122</v>
      </c>
      <c r="AM170" s="3" t="s">
        <v>211</v>
      </c>
      <c r="AN170" s="13">
        <v>2003</v>
      </c>
      <c r="AO170" s="8">
        <v>192.4</v>
      </c>
      <c r="AP170" s="9">
        <v>9.32</v>
      </c>
      <c r="AQ170" s="8">
        <v>-46.3</v>
      </c>
      <c r="AR170" s="8">
        <v>-47.2</v>
      </c>
      <c r="AS170" s="8">
        <v>-36.6</v>
      </c>
      <c r="AT170" s="8">
        <v>23.7</v>
      </c>
      <c r="AU170" s="10">
        <v>0.55500000000000005</v>
      </c>
      <c r="AV170" s="8">
        <v>80.5</v>
      </c>
      <c r="AW170" s="9">
        <v>8.4</v>
      </c>
      <c r="AX170" s="8">
        <v>37.1</v>
      </c>
      <c r="AY170" s="10">
        <v>5.7000000000000002E-2</v>
      </c>
      <c r="AZ170" s="11"/>
      <c r="BA170" s="8">
        <v>26.3</v>
      </c>
      <c r="BB170" s="11"/>
      <c r="BC170" s="8">
        <v>28.4</v>
      </c>
      <c r="BD170" s="8">
        <v>29.2</v>
      </c>
      <c r="BE170" s="8">
        <v>25.6</v>
      </c>
      <c r="BF170" s="8">
        <v>22.8</v>
      </c>
      <c r="BG170" s="8">
        <v>21.1</v>
      </c>
      <c r="BH170" s="8">
        <v>18.100000000000001</v>
      </c>
      <c r="BI170" s="10">
        <v>0.44</v>
      </c>
      <c r="BJ170" s="8">
        <v>-47.2</v>
      </c>
      <c r="BK170" s="9">
        <v>-1.1100000000000001</v>
      </c>
      <c r="BL170" s="11"/>
      <c r="BM170" s="11"/>
      <c r="BN170" s="8">
        <v>-36.6</v>
      </c>
      <c r="BO170" s="11"/>
      <c r="BP170" s="11"/>
      <c r="BQ170" s="10">
        <v>-0.307</v>
      </c>
      <c r="BR170" s="10">
        <v>-0.307</v>
      </c>
      <c r="BS170" s="10">
        <v>-0.16600000000000001</v>
      </c>
      <c r="BT170" s="10">
        <v>-0.307</v>
      </c>
      <c r="BU170" s="10">
        <v>-0.307</v>
      </c>
      <c r="BV170" s="11"/>
      <c r="BW170" s="9">
        <v>1.84</v>
      </c>
      <c r="BX170" s="10">
        <v>0.65500000000000003</v>
      </c>
      <c r="BY170" s="10">
        <v>0.2</v>
      </c>
      <c r="BZ170" s="11"/>
      <c r="CA170" s="11"/>
      <c r="CB170" s="9">
        <v>6.07</v>
      </c>
      <c r="CC170" s="9">
        <v>2.27</v>
      </c>
      <c r="CD170" s="11"/>
      <c r="CE170" s="9">
        <v>7.38</v>
      </c>
      <c r="CF170" s="9">
        <v>4.49</v>
      </c>
      <c r="CG170" s="11"/>
      <c r="CH170" s="11"/>
      <c r="CI170" s="11"/>
      <c r="CJ170" s="8">
        <v>274.7</v>
      </c>
      <c r="CK170" s="11"/>
      <c r="CL170" s="10">
        <v>7.5999999999999998E-2</v>
      </c>
      <c r="CM170" s="10">
        <v>7.5999999999999998E-2</v>
      </c>
      <c r="CN170" s="10">
        <v>7.9000000000000001E-2</v>
      </c>
      <c r="CO170" s="10">
        <v>7.9000000000000001E-2</v>
      </c>
      <c r="CP170" s="10">
        <v>7.1999999999999995E-2</v>
      </c>
      <c r="CQ170" s="8">
        <v>36.700000000000003</v>
      </c>
      <c r="CR170" s="11"/>
      <c r="CS170" s="11"/>
      <c r="CT170" s="11"/>
      <c r="CU170" s="8">
        <v>26</v>
      </c>
      <c r="CV170" s="9">
        <v>-1.77</v>
      </c>
      <c r="CW170" s="11"/>
      <c r="CX170" s="9">
        <v>-5.47</v>
      </c>
      <c r="CY170" s="11"/>
      <c r="CZ170" s="11"/>
      <c r="DA170" s="10">
        <v>-0.38900000000000001</v>
      </c>
      <c r="DB170" s="10">
        <v>-0.26900000000000002</v>
      </c>
      <c r="DC170" s="9">
        <v>1.64</v>
      </c>
      <c r="DD170" s="9">
        <v>8.3699999999999992</v>
      </c>
      <c r="DE170" s="8">
        <v>57</v>
      </c>
      <c r="DF170" s="8">
        <v>37.1</v>
      </c>
      <c r="DG170" s="9">
        <v>1.35</v>
      </c>
      <c r="DH170" s="10">
        <v>7.1999999999999995E-2</v>
      </c>
      <c r="DI170" s="3" t="s">
        <v>212</v>
      </c>
      <c r="DJ170" s="9">
        <v>9.32</v>
      </c>
      <c r="DK170" s="8">
        <v>-46.3</v>
      </c>
      <c r="DL170" s="8">
        <v>-36.6</v>
      </c>
      <c r="DM170" s="8">
        <v>16.3</v>
      </c>
      <c r="DN170" s="11"/>
      <c r="DO170" s="9">
        <v>8.33</v>
      </c>
      <c r="DP170" s="4" t="s">
        <v>1123</v>
      </c>
      <c r="DQ170" s="8">
        <v>63.8</v>
      </c>
      <c r="DR170" s="3" t="s">
        <v>291</v>
      </c>
      <c r="DS170" s="11"/>
      <c r="DT170" s="9">
        <v>3.58</v>
      </c>
      <c r="DU170" s="9">
        <v>1.33</v>
      </c>
      <c r="DV170" s="9">
        <v>7.92</v>
      </c>
      <c r="DW170" s="9">
        <v>9.89</v>
      </c>
      <c r="DX170" s="11"/>
      <c r="DY170" s="8">
        <v>47.8</v>
      </c>
      <c r="DZ170" s="9">
        <v>5.9</v>
      </c>
      <c r="EA170" s="11"/>
      <c r="EB170" s="9">
        <v>5.89</v>
      </c>
      <c r="EC170" s="9">
        <v>5.09</v>
      </c>
      <c r="ED170" s="8">
        <v>99.1</v>
      </c>
      <c r="EE170" s="11"/>
      <c r="EF170" s="11"/>
      <c r="EG170" s="8">
        <v>100</v>
      </c>
      <c r="EH170" s="10">
        <v>0.38100000000000001</v>
      </c>
      <c r="EI170" s="8">
        <v>57</v>
      </c>
      <c r="EJ170" s="8">
        <v>29</v>
      </c>
      <c r="EK170" s="8">
        <v>53.5</v>
      </c>
      <c r="EL170" s="9">
        <v>2.66</v>
      </c>
      <c r="EM170" s="9">
        <v>8.6999999999999993</v>
      </c>
      <c r="EN170" s="8">
        <v>49</v>
      </c>
      <c r="EO170" s="10">
        <v>7.1999999999999995E-2</v>
      </c>
      <c r="EP170" s="9">
        <v>8.59</v>
      </c>
      <c r="EQ170" s="9">
        <v>3.25</v>
      </c>
      <c r="ER170" s="11">
        <v>3</v>
      </c>
      <c r="ES170" s="9">
        <v>9.32</v>
      </c>
      <c r="ET170" s="12" t="s">
        <v>1124</v>
      </c>
      <c r="EU170" s="9">
        <v>-3.27</v>
      </c>
      <c r="EV170" s="9">
        <v>-2.21</v>
      </c>
      <c r="EW170" s="9">
        <v>-2.41</v>
      </c>
      <c r="EX170" s="9">
        <v>-9.1300000000000008</v>
      </c>
      <c r="EY170" s="8">
        <v>-14.6</v>
      </c>
      <c r="EZ170" s="8">
        <v>-17.5</v>
      </c>
      <c r="FA170" s="8">
        <v>-16.600000000000001</v>
      </c>
      <c r="FB170" s="8">
        <v>-12.5</v>
      </c>
      <c r="FC170" s="8">
        <v>-21.2</v>
      </c>
      <c r="FD170" s="8">
        <v>-33.799999999999997</v>
      </c>
      <c r="FE170" s="9">
        <v>-3.27</v>
      </c>
      <c r="FF170" s="9">
        <v>-2.21</v>
      </c>
      <c r="FG170" s="9">
        <v>-2.41</v>
      </c>
      <c r="FH170" s="8">
        <v>-11</v>
      </c>
      <c r="FI170" s="8">
        <v>-14.4</v>
      </c>
      <c r="FJ170" s="8">
        <v>-18.399999999999999</v>
      </c>
      <c r="FK170" s="8">
        <v>-12</v>
      </c>
      <c r="FL170" s="8">
        <v>-11.5</v>
      </c>
      <c r="FM170" s="8">
        <v>-35</v>
      </c>
      <c r="FN170" s="8">
        <v>-76.7</v>
      </c>
      <c r="FO170" s="3"/>
      <c r="FP170" s="3"/>
      <c r="FQ170" s="9">
        <v>9.32</v>
      </c>
      <c r="FR170" s="12" t="s">
        <v>1125</v>
      </c>
    </row>
    <row r="171" spans="1:174" x14ac:dyDescent="0.15">
      <c r="A171" s="4" t="s">
        <v>1126</v>
      </c>
      <c r="B171" s="4" t="s">
        <v>1127</v>
      </c>
      <c r="C171" s="3" t="s">
        <v>206</v>
      </c>
      <c r="D171" s="3" t="s">
        <v>207</v>
      </c>
      <c r="E171" s="3" t="s">
        <v>208</v>
      </c>
      <c r="F171" s="8">
        <v>205.7</v>
      </c>
      <c r="G171" s="9">
        <v>16.39</v>
      </c>
      <c r="H171" s="11"/>
      <c r="I171" s="11"/>
      <c r="J171" s="11"/>
      <c r="K171" s="11"/>
      <c r="L171" s="11"/>
      <c r="M171" s="11"/>
      <c r="N171" s="8">
        <v>16.600000000000001</v>
      </c>
      <c r="O171" s="10">
        <v>0.06</v>
      </c>
      <c r="P171" s="11"/>
      <c r="Q171" s="11"/>
      <c r="R171" s="11"/>
      <c r="S171" s="9">
        <v>-1.79</v>
      </c>
      <c r="T171" s="11"/>
      <c r="U171" s="11"/>
      <c r="V171" s="11"/>
      <c r="W171" s="11"/>
      <c r="X171" s="11"/>
      <c r="Y171" s="11"/>
      <c r="Z171" s="11"/>
      <c r="AA171" s="11"/>
      <c r="AB171" s="11"/>
      <c r="AC171" s="11"/>
      <c r="AD171" s="11"/>
      <c r="AE171" s="11"/>
      <c r="AF171" s="11"/>
      <c r="AG171" s="11"/>
      <c r="AH171" s="9">
        <v>17.899999999999999</v>
      </c>
      <c r="AI171" s="9">
        <v>2.82</v>
      </c>
      <c r="AJ171" s="9">
        <v>1.1299999999999999</v>
      </c>
      <c r="AK171" s="3" t="s">
        <v>209</v>
      </c>
      <c r="AL171" s="12" t="s">
        <v>1128</v>
      </c>
      <c r="AM171" s="3" t="s">
        <v>211</v>
      </c>
      <c r="AN171" s="13">
        <v>2013</v>
      </c>
      <c r="AO171" s="8">
        <v>99.4</v>
      </c>
      <c r="AP171" s="11"/>
      <c r="AQ171" s="8">
        <v>-20.7</v>
      </c>
      <c r="AR171" s="8">
        <v>-20.7</v>
      </c>
      <c r="AS171" s="8">
        <v>-20.7</v>
      </c>
      <c r="AT171" s="8">
        <v>43.9</v>
      </c>
      <c r="AU171" s="10">
        <v>1.2E-2</v>
      </c>
      <c r="AV171" s="8">
        <v>114.5</v>
      </c>
      <c r="AW171" s="14">
        <v>0</v>
      </c>
      <c r="AX171" s="8">
        <v>112.7</v>
      </c>
      <c r="AY171" s="11"/>
      <c r="AZ171" s="11"/>
      <c r="BA171" s="9">
        <v>6.18</v>
      </c>
      <c r="BB171" s="11"/>
      <c r="BC171" s="8">
        <v>14.5</v>
      </c>
      <c r="BD171" s="8">
        <v>16.100000000000001</v>
      </c>
      <c r="BE171" s="8">
        <v>14.6</v>
      </c>
      <c r="BF171" s="11"/>
      <c r="BG171" s="11"/>
      <c r="BH171" s="11"/>
      <c r="BI171" s="11"/>
      <c r="BJ171" s="8">
        <v>-20.7</v>
      </c>
      <c r="BK171" s="11"/>
      <c r="BL171" s="10">
        <v>1.7999999999999999E-2</v>
      </c>
      <c r="BM171" s="11"/>
      <c r="BN171" s="8">
        <v>-20.7</v>
      </c>
      <c r="BO171" s="11"/>
      <c r="BP171" s="10">
        <v>3.4000000000000002E-2</v>
      </c>
      <c r="BQ171" s="9">
        <v>-3.06</v>
      </c>
      <c r="BR171" s="9">
        <v>-3.06</v>
      </c>
      <c r="BS171" s="9">
        <v>-1.91</v>
      </c>
      <c r="BT171" s="9">
        <v>-3.06</v>
      </c>
      <c r="BU171" s="9">
        <v>-3.06</v>
      </c>
      <c r="BV171" s="11"/>
      <c r="BW171" s="11"/>
      <c r="BX171" s="11"/>
      <c r="BY171" s="11"/>
      <c r="BZ171" s="11"/>
      <c r="CA171" s="11"/>
      <c r="CB171" s="11"/>
      <c r="CC171" s="10">
        <v>0.23899999999999999</v>
      </c>
      <c r="CD171" s="11"/>
      <c r="CE171" s="11"/>
      <c r="CF171" s="11"/>
      <c r="CG171" s="11"/>
      <c r="CH171" s="11"/>
      <c r="CI171" s="11"/>
      <c r="CJ171" s="11"/>
      <c r="CK171" s="11"/>
      <c r="CL171" s="11"/>
      <c r="CM171" s="11"/>
      <c r="CN171" s="11"/>
      <c r="CO171" s="11"/>
      <c r="CP171" s="11"/>
      <c r="CQ171" s="10">
        <v>0.09</v>
      </c>
      <c r="CR171" s="11"/>
      <c r="CS171" s="11"/>
      <c r="CT171" s="11"/>
      <c r="CU171" s="11"/>
      <c r="CV171" s="11"/>
      <c r="CW171" s="11"/>
      <c r="CX171" s="11"/>
      <c r="CY171" s="11"/>
      <c r="CZ171" s="11"/>
      <c r="DA171" s="11"/>
      <c r="DB171" s="11"/>
      <c r="DC171" s="11"/>
      <c r="DD171" s="11"/>
      <c r="DE171" s="11"/>
      <c r="DF171" s="8">
        <v>112.7</v>
      </c>
      <c r="DG171" s="9">
        <v>12.37</v>
      </c>
      <c r="DH171" s="11"/>
      <c r="DI171" s="3" t="s">
        <v>212</v>
      </c>
      <c r="DJ171" s="11"/>
      <c r="DK171" s="8">
        <v>-20.7</v>
      </c>
      <c r="DL171" s="8">
        <v>-20.7</v>
      </c>
      <c r="DM171" s="14">
        <v>0</v>
      </c>
      <c r="DN171" s="11"/>
      <c r="DO171" s="9">
        <v>8.33</v>
      </c>
      <c r="DP171" s="4" t="s">
        <v>1129</v>
      </c>
      <c r="DQ171" s="11"/>
      <c r="DR171" s="3" t="s">
        <v>245</v>
      </c>
      <c r="DS171" s="11"/>
      <c r="DT171" s="9">
        <v>16.45</v>
      </c>
      <c r="DU171" s="9">
        <v>9.9</v>
      </c>
      <c r="DV171" s="11"/>
      <c r="DW171" s="11"/>
      <c r="DX171" s="11"/>
      <c r="DY171" s="11"/>
      <c r="DZ171" s="11"/>
      <c r="EA171" s="11"/>
      <c r="EB171" s="11"/>
      <c r="EC171" s="10">
        <v>0.78800000000000003</v>
      </c>
      <c r="ED171" s="8">
        <v>17.899999999999999</v>
      </c>
      <c r="EE171" s="11"/>
      <c r="EF171" s="11"/>
      <c r="EG171" s="11"/>
      <c r="EH171" s="11"/>
      <c r="EI171" s="11"/>
      <c r="EJ171" s="8">
        <v>107.8</v>
      </c>
      <c r="EK171" s="11"/>
      <c r="EL171" s="11"/>
      <c r="EM171" s="11"/>
      <c r="EN171" s="11"/>
      <c r="EO171" s="11"/>
      <c r="EP171" s="11"/>
      <c r="EQ171" s="11"/>
      <c r="ER171" s="11"/>
      <c r="ES171" s="11"/>
      <c r="ET171" s="12"/>
      <c r="EU171" s="11"/>
      <c r="EV171" s="11"/>
      <c r="EW171" s="11"/>
      <c r="EX171" s="11"/>
      <c r="EY171" s="11"/>
      <c r="EZ171" s="11"/>
      <c r="FA171" s="11"/>
      <c r="FB171" s="11"/>
      <c r="FC171" s="11"/>
      <c r="FD171" s="8">
        <v>-15.4</v>
      </c>
      <c r="FE171" s="11"/>
      <c r="FF171" s="11"/>
      <c r="FG171" s="11"/>
      <c r="FH171" s="11"/>
      <c r="FI171" s="11"/>
      <c r="FJ171" s="11"/>
      <c r="FK171" s="11"/>
      <c r="FL171" s="11"/>
      <c r="FM171" s="11"/>
      <c r="FN171" s="8">
        <v>-15.4</v>
      </c>
      <c r="FO171" s="3"/>
      <c r="FP171" s="3"/>
      <c r="FQ171" s="11"/>
      <c r="FR171" s="12"/>
    </row>
    <row r="172" spans="1:174" x14ac:dyDescent="0.15">
      <c r="A172" s="4" t="s">
        <v>1130</v>
      </c>
      <c r="B172" s="4" t="s">
        <v>1131</v>
      </c>
      <c r="C172" s="3" t="s">
        <v>206</v>
      </c>
      <c r="D172" s="3" t="s">
        <v>207</v>
      </c>
      <c r="E172" s="3" t="s">
        <v>208</v>
      </c>
      <c r="F172" s="8">
        <v>198.3</v>
      </c>
      <c r="G172" s="9">
        <v>27.72</v>
      </c>
      <c r="H172" s="11"/>
      <c r="I172" s="11"/>
      <c r="J172" s="11"/>
      <c r="K172" s="11"/>
      <c r="L172" s="11"/>
      <c r="M172" s="11"/>
      <c r="N172" s="8">
        <v>20.399999999999999</v>
      </c>
      <c r="O172" s="10">
        <v>3.9E-2</v>
      </c>
      <c r="P172" s="11"/>
      <c r="Q172" s="11"/>
      <c r="R172" s="11"/>
      <c r="S172" s="9">
        <v>-1.97</v>
      </c>
      <c r="T172" s="11"/>
      <c r="U172" s="11"/>
      <c r="V172" s="11"/>
      <c r="W172" s="11"/>
      <c r="X172" s="11"/>
      <c r="Y172" s="11"/>
      <c r="Z172" s="11"/>
      <c r="AA172" s="11"/>
      <c r="AB172" s="11"/>
      <c r="AC172" s="11"/>
      <c r="AD172" s="11"/>
      <c r="AE172" s="8">
        <v>-36</v>
      </c>
      <c r="AF172" s="11"/>
      <c r="AG172" s="11"/>
      <c r="AH172" s="11"/>
      <c r="AI172" s="9">
        <v>2.57</v>
      </c>
      <c r="AJ172" s="14">
        <v>0</v>
      </c>
      <c r="AK172" s="3" t="s">
        <v>209</v>
      </c>
      <c r="AL172" s="12" t="s">
        <v>1132</v>
      </c>
      <c r="AM172" s="3" t="s">
        <v>211</v>
      </c>
      <c r="AN172" s="13">
        <v>2005</v>
      </c>
      <c r="AO172" s="8">
        <v>150.19999999999999</v>
      </c>
      <c r="AP172" s="10">
        <v>0.08</v>
      </c>
      <c r="AQ172" s="8">
        <v>-20.2</v>
      </c>
      <c r="AR172" s="8">
        <v>-20.3</v>
      </c>
      <c r="AS172" s="8">
        <v>-23.3</v>
      </c>
      <c r="AT172" s="8">
        <v>51.2</v>
      </c>
      <c r="AU172" s="10">
        <v>0.34200000000000003</v>
      </c>
      <c r="AV172" s="8">
        <v>53.4</v>
      </c>
      <c r="AW172" s="9">
        <v>3.12</v>
      </c>
      <c r="AX172" s="8">
        <v>45.3</v>
      </c>
      <c r="AY172" s="10">
        <v>0.22500000000000001</v>
      </c>
      <c r="AZ172" s="11"/>
      <c r="BA172" s="9">
        <v>8.59</v>
      </c>
      <c r="BB172" s="11"/>
      <c r="BC172" s="8">
        <v>11.8</v>
      </c>
      <c r="BD172" s="9">
        <v>8.51</v>
      </c>
      <c r="BE172" s="9">
        <v>7.17</v>
      </c>
      <c r="BF172" s="9">
        <v>7.72</v>
      </c>
      <c r="BG172" s="9">
        <v>9.6999999999999993</v>
      </c>
      <c r="BH172" s="8">
        <v>12.3</v>
      </c>
      <c r="BI172" s="11"/>
      <c r="BJ172" s="8">
        <v>-20.3</v>
      </c>
      <c r="BK172" s="9">
        <v>-1.08</v>
      </c>
      <c r="BL172" s="10">
        <v>8.9999999999999993E-3</v>
      </c>
      <c r="BM172" s="11"/>
      <c r="BN172" s="8">
        <v>-23.3</v>
      </c>
      <c r="BO172" s="11"/>
      <c r="BP172" s="11"/>
      <c r="BQ172" s="9">
        <v>-1.6</v>
      </c>
      <c r="BR172" s="9">
        <v>-1.6</v>
      </c>
      <c r="BS172" s="10">
        <v>-0.89600000000000002</v>
      </c>
      <c r="BT172" s="9">
        <v>-1.6</v>
      </c>
      <c r="BU172" s="9">
        <v>-1.6</v>
      </c>
      <c r="BV172" s="11"/>
      <c r="BW172" s="9">
        <v>1.66</v>
      </c>
      <c r="BX172" s="11"/>
      <c r="BY172" s="11"/>
      <c r="BZ172" s="9">
        <v>1.83</v>
      </c>
      <c r="CA172" s="9">
        <v>1.49</v>
      </c>
      <c r="CB172" s="11"/>
      <c r="CC172" s="9">
        <v>1.26</v>
      </c>
      <c r="CD172" s="11"/>
      <c r="CE172" s="10">
        <v>3.4000000000000002E-2</v>
      </c>
      <c r="CF172" s="11"/>
      <c r="CG172" s="11"/>
      <c r="CH172" s="11"/>
      <c r="CI172" s="11"/>
      <c r="CJ172" s="8">
        <v>1233.3</v>
      </c>
      <c r="CK172" s="11"/>
      <c r="CL172" s="11"/>
      <c r="CM172" s="11"/>
      <c r="CN172" s="11"/>
      <c r="CO172" s="10">
        <v>0.16</v>
      </c>
      <c r="CP172" s="10">
        <v>0.95399999999999996</v>
      </c>
      <c r="CQ172" s="9">
        <v>-1.05</v>
      </c>
      <c r="CR172" s="11"/>
      <c r="CS172" s="11"/>
      <c r="CT172" s="11"/>
      <c r="CU172" s="8">
        <v>60</v>
      </c>
      <c r="CV172" s="9">
        <v>-3.35</v>
      </c>
      <c r="CW172" s="9">
        <v>8.5</v>
      </c>
      <c r="CX172" s="11"/>
      <c r="CY172" s="11"/>
      <c r="CZ172" s="11"/>
      <c r="DA172" s="10">
        <v>0.34100000000000003</v>
      </c>
      <c r="DB172" s="11"/>
      <c r="DC172" s="10">
        <v>-0.71299999999999997</v>
      </c>
      <c r="DD172" s="8">
        <v>18.5</v>
      </c>
      <c r="DE172" s="8">
        <v>39</v>
      </c>
      <c r="DF172" s="8">
        <v>45.3</v>
      </c>
      <c r="DG172" s="9">
        <v>9.73</v>
      </c>
      <c r="DH172" s="10">
        <v>0.76600000000000001</v>
      </c>
      <c r="DI172" s="3" t="s">
        <v>212</v>
      </c>
      <c r="DJ172" s="10">
        <v>0.08</v>
      </c>
      <c r="DK172" s="8">
        <v>-20.2</v>
      </c>
      <c r="DL172" s="8">
        <v>-23.3</v>
      </c>
      <c r="DM172" s="14">
        <v>0</v>
      </c>
      <c r="DN172" s="11"/>
      <c r="DO172" s="9">
        <v>31.25</v>
      </c>
      <c r="DP172" s="4" t="s">
        <v>1133</v>
      </c>
      <c r="DQ172" s="11"/>
      <c r="DR172" s="3" t="s">
        <v>313</v>
      </c>
      <c r="DS172" s="11"/>
      <c r="DT172" s="9">
        <v>10.87</v>
      </c>
      <c r="DU172" s="9">
        <v>3.35</v>
      </c>
      <c r="DV172" s="10">
        <v>0.08</v>
      </c>
      <c r="DW172" s="8">
        <v>15.1</v>
      </c>
      <c r="DX172" s="11"/>
      <c r="DY172" s="9">
        <v>5.49</v>
      </c>
      <c r="DZ172" s="11"/>
      <c r="EA172" s="8">
        <v>82.5</v>
      </c>
      <c r="EB172" s="8">
        <v>-94.3</v>
      </c>
      <c r="EC172" s="9">
        <v>1.1200000000000001</v>
      </c>
      <c r="ED172" s="8">
        <v>36.9</v>
      </c>
      <c r="EE172" s="11"/>
      <c r="EF172" s="11"/>
      <c r="EG172" s="11"/>
      <c r="EH172" s="9">
        <v>1.34</v>
      </c>
      <c r="EI172" s="8">
        <v>39</v>
      </c>
      <c r="EJ172" s="8">
        <v>52.8</v>
      </c>
      <c r="EK172" s="9">
        <v>6.45</v>
      </c>
      <c r="EL172" s="10">
        <v>0.91400000000000003</v>
      </c>
      <c r="EM172" s="9">
        <v>2.27</v>
      </c>
      <c r="EN172" s="11"/>
      <c r="EO172" s="10">
        <v>0.76600000000000001</v>
      </c>
      <c r="EP172" s="9">
        <v>2.13</v>
      </c>
      <c r="EQ172" s="9">
        <v>4.97</v>
      </c>
      <c r="ER172" s="11"/>
      <c r="ES172" s="10">
        <v>0.08</v>
      </c>
      <c r="ET172" s="12" t="s">
        <v>1134</v>
      </c>
      <c r="EU172" s="11"/>
      <c r="EV172" s="11"/>
      <c r="EW172" s="11"/>
      <c r="EX172" s="11"/>
      <c r="EY172" s="11"/>
      <c r="EZ172" s="11"/>
      <c r="FA172" s="11"/>
      <c r="FB172" s="8">
        <v>-18.899999999999999</v>
      </c>
      <c r="FC172" s="8">
        <v>-21.6</v>
      </c>
      <c r="FD172" s="8">
        <v>-15.9</v>
      </c>
      <c r="FE172" s="11"/>
      <c r="FF172" s="11"/>
      <c r="FG172" s="11"/>
      <c r="FH172" s="11"/>
      <c r="FI172" s="11"/>
      <c r="FJ172" s="11"/>
      <c r="FK172" s="11"/>
      <c r="FL172" s="8">
        <v>-18.899999999999999</v>
      </c>
      <c r="FM172" s="8">
        <v>-22.1</v>
      </c>
      <c r="FN172" s="8">
        <v>-17.100000000000001</v>
      </c>
      <c r="FO172" s="3"/>
      <c r="FP172" s="3"/>
      <c r="FQ172" s="10">
        <v>0.08</v>
      </c>
      <c r="FR172" s="12" t="s">
        <v>1135</v>
      </c>
    </row>
    <row r="173" spans="1:174" x14ac:dyDescent="0.15">
      <c r="A173" s="4" t="s">
        <v>1136</v>
      </c>
      <c r="B173" s="4" t="s">
        <v>1137</v>
      </c>
      <c r="C173" s="3" t="s">
        <v>206</v>
      </c>
      <c r="D173" s="3" t="s">
        <v>207</v>
      </c>
      <c r="E173" s="3" t="s">
        <v>208</v>
      </c>
      <c r="F173" s="8">
        <v>193.3</v>
      </c>
      <c r="G173" s="9">
        <v>18.36</v>
      </c>
      <c r="H173" s="11"/>
      <c r="I173" s="11"/>
      <c r="J173" s="11"/>
      <c r="K173" s="11"/>
      <c r="L173" s="11"/>
      <c r="M173" s="11"/>
      <c r="N173" s="8">
        <v>16.399999999999999</v>
      </c>
      <c r="O173" s="10">
        <v>2.9000000000000001E-2</v>
      </c>
      <c r="P173" s="11"/>
      <c r="Q173" s="11"/>
      <c r="R173" s="11"/>
      <c r="S173" s="9">
        <v>-1.38</v>
      </c>
      <c r="T173" s="11"/>
      <c r="U173" s="11"/>
      <c r="V173" s="11"/>
      <c r="W173" s="11"/>
      <c r="X173" s="11"/>
      <c r="Y173" s="11"/>
      <c r="Z173" s="11"/>
      <c r="AA173" s="11"/>
      <c r="AB173" s="11"/>
      <c r="AC173" s="11"/>
      <c r="AD173" s="11"/>
      <c r="AE173" s="11"/>
      <c r="AF173" s="11"/>
      <c r="AG173" s="11"/>
      <c r="AH173" s="11"/>
      <c r="AI173" s="9">
        <v>1.32</v>
      </c>
      <c r="AJ173" s="14">
        <v>0</v>
      </c>
      <c r="AK173" s="3" t="s">
        <v>209</v>
      </c>
      <c r="AL173" s="12" t="s">
        <v>1138</v>
      </c>
      <c r="AM173" s="3" t="s">
        <v>211</v>
      </c>
      <c r="AN173" s="13">
        <v>2001</v>
      </c>
      <c r="AO173" s="8">
        <v>109.7</v>
      </c>
      <c r="AP173" s="9">
        <v>2.95</v>
      </c>
      <c r="AQ173" s="9">
        <v>-7.55</v>
      </c>
      <c r="AR173" s="9">
        <v>-7.58</v>
      </c>
      <c r="AS173" s="9">
        <v>-3.34</v>
      </c>
      <c r="AT173" s="8">
        <v>68.8</v>
      </c>
      <c r="AU173" s="10">
        <v>8.3000000000000004E-2</v>
      </c>
      <c r="AV173" s="8">
        <v>84.8</v>
      </c>
      <c r="AW173" s="14">
        <v>0</v>
      </c>
      <c r="AX173" s="8">
        <v>82.5</v>
      </c>
      <c r="AY173" s="10">
        <v>5.0999999999999997E-2</v>
      </c>
      <c r="AZ173" s="11"/>
      <c r="BA173" s="9">
        <v>4.0999999999999996</v>
      </c>
      <c r="BB173" s="11"/>
      <c r="BC173" s="9">
        <v>6.43</v>
      </c>
      <c r="BD173" s="9">
        <v>5.58</v>
      </c>
      <c r="BE173" s="9">
        <v>4.78</v>
      </c>
      <c r="BF173" s="9">
        <v>4.05</v>
      </c>
      <c r="BG173" s="9">
        <v>3.99</v>
      </c>
      <c r="BH173" s="9">
        <v>5.91</v>
      </c>
      <c r="BI173" s="11"/>
      <c r="BJ173" s="9">
        <v>-7.58</v>
      </c>
      <c r="BK173" s="10">
        <v>-0.85699999999999998</v>
      </c>
      <c r="BL173" s="10">
        <v>2.4E-2</v>
      </c>
      <c r="BM173" s="11"/>
      <c r="BN173" s="9">
        <v>-3.34</v>
      </c>
      <c r="BO173" s="11"/>
      <c r="BP173" s="9">
        <v>6.35</v>
      </c>
      <c r="BQ173" s="9">
        <v>-3.16</v>
      </c>
      <c r="BR173" s="9">
        <v>-3.16</v>
      </c>
      <c r="BS173" s="10">
        <v>-0.68200000000000005</v>
      </c>
      <c r="BT173" s="9">
        <v>-3.16</v>
      </c>
      <c r="BU173" s="9">
        <v>-3.16</v>
      </c>
      <c r="BV173" s="11"/>
      <c r="BW173" s="11"/>
      <c r="BX173" s="11"/>
      <c r="BY173" s="11"/>
      <c r="BZ173" s="10">
        <v>0.46700000000000003</v>
      </c>
      <c r="CA173" s="10">
        <v>0.38400000000000001</v>
      </c>
      <c r="CB173" s="11"/>
      <c r="CC173" s="10">
        <v>0.91700000000000004</v>
      </c>
      <c r="CD173" s="11"/>
      <c r="CE173" s="11"/>
      <c r="CF173" s="11"/>
      <c r="CG173" s="11"/>
      <c r="CH173" s="11"/>
      <c r="CI173" s="11"/>
      <c r="CJ173" s="11"/>
      <c r="CK173" s="11"/>
      <c r="CL173" s="11"/>
      <c r="CM173" s="10">
        <v>8.4000000000000005E-2</v>
      </c>
      <c r="CN173" s="10">
        <v>0.16800000000000001</v>
      </c>
      <c r="CO173" s="10">
        <v>0.16800000000000001</v>
      </c>
      <c r="CP173" s="10">
        <v>0.16800000000000001</v>
      </c>
      <c r="CQ173" s="9">
        <v>4.53</v>
      </c>
      <c r="CR173" s="11"/>
      <c r="CS173" s="11"/>
      <c r="CT173" s="11"/>
      <c r="CU173" s="8">
        <v>64</v>
      </c>
      <c r="CV173" s="11"/>
      <c r="CW173" s="11"/>
      <c r="CX173" s="8">
        <v>-12.4</v>
      </c>
      <c r="CY173" s="11"/>
      <c r="CZ173" s="11"/>
      <c r="DA173" s="10">
        <v>0.95499999999999996</v>
      </c>
      <c r="DB173" s="11"/>
      <c r="DC173" s="11"/>
      <c r="DD173" s="11"/>
      <c r="DE173" s="8">
        <v>12</v>
      </c>
      <c r="DF173" s="8">
        <v>82.5</v>
      </c>
      <c r="DG173" s="9">
        <v>11.75</v>
      </c>
      <c r="DH173" s="10">
        <v>0.2</v>
      </c>
      <c r="DI173" s="3" t="s">
        <v>212</v>
      </c>
      <c r="DJ173" s="9">
        <v>2.95</v>
      </c>
      <c r="DK173" s="9">
        <v>-7.55</v>
      </c>
      <c r="DL173" s="9">
        <v>-3.34</v>
      </c>
      <c r="DM173" s="14">
        <v>0</v>
      </c>
      <c r="DN173" s="11"/>
      <c r="DO173" s="9">
        <v>12.5</v>
      </c>
      <c r="DP173" s="4" t="s">
        <v>1139</v>
      </c>
      <c r="DQ173" s="11"/>
      <c r="DR173" s="3" t="s">
        <v>258</v>
      </c>
      <c r="DS173" s="11"/>
      <c r="DT173" s="9">
        <v>12.65</v>
      </c>
      <c r="DU173" s="9">
        <v>8.57</v>
      </c>
      <c r="DV173" s="9">
        <v>2.95</v>
      </c>
      <c r="DW173" s="9">
        <v>3.73</v>
      </c>
      <c r="DX173" s="11"/>
      <c r="DY173" s="9">
        <v>2.79</v>
      </c>
      <c r="DZ173" s="11"/>
      <c r="EA173" s="8">
        <v>96.4</v>
      </c>
      <c r="EB173" s="8">
        <v>-100.5</v>
      </c>
      <c r="EC173" s="10">
        <v>0.13300000000000001</v>
      </c>
      <c r="ED173" s="8">
        <v>29.4</v>
      </c>
      <c r="EE173" s="11"/>
      <c r="EF173" s="11"/>
      <c r="EG173" s="11"/>
      <c r="EH173" s="10">
        <v>0.188</v>
      </c>
      <c r="EI173" s="8">
        <v>12</v>
      </c>
      <c r="EJ173" s="8">
        <v>84.6</v>
      </c>
      <c r="EK173" s="9">
        <v>5.33</v>
      </c>
      <c r="EL173" s="10">
        <v>0.39900000000000002</v>
      </c>
      <c r="EM173" s="10">
        <v>0.98399999999999999</v>
      </c>
      <c r="EN173" s="9">
        <v>4.66</v>
      </c>
      <c r="EO173" s="10">
        <v>0.2</v>
      </c>
      <c r="EP173" s="9">
        <v>1.24</v>
      </c>
      <c r="EQ173" s="9">
        <v>4.1900000000000004</v>
      </c>
      <c r="ER173" s="11"/>
      <c r="ES173" s="9">
        <v>2.95</v>
      </c>
      <c r="ET173" s="12" t="s">
        <v>1140</v>
      </c>
      <c r="EU173" s="11"/>
      <c r="EV173" s="11"/>
      <c r="EW173" s="11"/>
      <c r="EX173" s="11"/>
      <c r="EY173" s="11"/>
      <c r="EZ173" s="11"/>
      <c r="FA173" s="11"/>
      <c r="FB173" s="11"/>
      <c r="FC173" s="9">
        <v>-8</v>
      </c>
      <c r="FD173" s="9">
        <v>-7.12</v>
      </c>
      <c r="FE173" s="11"/>
      <c r="FF173" s="11"/>
      <c r="FG173" s="11"/>
      <c r="FH173" s="11"/>
      <c r="FI173" s="11"/>
      <c r="FJ173" s="11"/>
      <c r="FK173" s="11"/>
      <c r="FL173" s="11"/>
      <c r="FM173" s="9">
        <v>-7.97</v>
      </c>
      <c r="FN173" s="9">
        <v>-7.91</v>
      </c>
      <c r="FO173" s="3"/>
      <c r="FP173" s="3"/>
      <c r="FQ173" s="9">
        <v>2.95</v>
      </c>
      <c r="FR173" s="12" t="s">
        <v>1141</v>
      </c>
    </row>
    <row r="174" spans="1:174" x14ac:dyDescent="0.15">
      <c r="A174" s="4" t="s">
        <v>1142</v>
      </c>
      <c r="B174" s="4" t="s">
        <v>1143</v>
      </c>
      <c r="C174" s="3" t="s">
        <v>206</v>
      </c>
      <c r="D174" s="3" t="s">
        <v>207</v>
      </c>
      <c r="E174" s="3" t="s">
        <v>208</v>
      </c>
      <c r="F174" s="8">
        <v>191</v>
      </c>
      <c r="G174" s="9">
        <v>12.33</v>
      </c>
      <c r="H174" s="10">
        <v>6.0000000000000001E-3</v>
      </c>
      <c r="I174" s="10">
        <v>8.9999999999999993E-3</v>
      </c>
      <c r="J174" s="10">
        <v>8.0000000000000002E-3</v>
      </c>
      <c r="K174" s="10">
        <v>-0.69</v>
      </c>
      <c r="L174" s="10">
        <v>-0.91700000000000004</v>
      </c>
      <c r="M174" s="10">
        <v>-0.81799999999999995</v>
      </c>
      <c r="N174" s="8">
        <v>23.5</v>
      </c>
      <c r="O174" s="10">
        <v>0.26700000000000002</v>
      </c>
      <c r="P174" s="11"/>
      <c r="Q174" s="11"/>
      <c r="R174" s="11"/>
      <c r="S174" s="10">
        <v>-0.34499999999999997</v>
      </c>
      <c r="T174" s="11"/>
      <c r="U174" s="11"/>
      <c r="V174" s="11"/>
      <c r="W174" s="11"/>
      <c r="X174" s="11"/>
      <c r="Y174" s="11"/>
      <c r="Z174" s="11"/>
      <c r="AA174" s="11"/>
      <c r="AB174" s="11"/>
      <c r="AC174" s="11"/>
      <c r="AD174" s="11"/>
      <c r="AE174" s="11"/>
      <c r="AF174" s="11"/>
      <c r="AG174" s="11"/>
      <c r="AH174" s="10">
        <v>0.83599999999999997</v>
      </c>
      <c r="AI174" s="9">
        <v>1.3</v>
      </c>
      <c r="AJ174" s="10">
        <v>0.219</v>
      </c>
      <c r="AK174" s="3" t="s">
        <v>209</v>
      </c>
      <c r="AL174" s="12" t="s">
        <v>1144</v>
      </c>
      <c r="AM174" s="3" t="s">
        <v>211</v>
      </c>
      <c r="AN174" s="13">
        <v>2006</v>
      </c>
      <c r="AO174" s="8">
        <v>186.6</v>
      </c>
      <c r="AP174" s="10">
        <v>0.189</v>
      </c>
      <c r="AQ174" s="9">
        <v>-8.75</v>
      </c>
      <c r="AR174" s="9">
        <v>-8.76</v>
      </c>
      <c r="AS174" s="8">
        <v>-20.5</v>
      </c>
      <c r="AT174" s="9">
        <v>4.34</v>
      </c>
      <c r="AU174" s="10">
        <v>4.1000000000000002E-2</v>
      </c>
      <c r="AV174" s="9">
        <v>5.0999999999999996</v>
      </c>
      <c r="AW174" s="14">
        <v>0</v>
      </c>
      <c r="AX174" s="9">
        <v>3.63</v>
      </c>
      <c r="AY174" s="10">
        <v>2.5000000000000001E-2</v>
      </c>
      <c r="AZ174" s="11"/>
      <c r="BA174" s="9">
        <v>7.33</v>
      </c>
      <c r="BB174" s="11"/>
      <c r="BC174" s="9">
        <v>1.32</v>
      </c>
      <c r="BD174" s="10">
        <v>0.65900000000000003</v>
      </c>
      <c r="BE174" s="9">
        <v>1.1200000000000001</v>
      </c>
      <c r="BF174" s="9">
        <v>1.33</v>
      </c>
      <c r="BG174" s="9">
        <v>1.23</v>
      </c>
      <c r="BH174" s="9">
        <v>1.68</v>
      </c>
      <c r="BI174" s="11"/>
      <c r="BJ174" s="9">
        <v>-8.76</v>
      </c>
      <c r="BK174" s="10">
        <v>-2E-3</v>
      </c>
      <c r="BL174" s="10">
        <v>3.0000000000000001E-3</v>
      </c>
      <c r="BM174" s="11"/>
      <c r="BN174" s="8">
        <v>-20.5</v>
      </c>
      <c r="BO174" s="11"/>
      <c r="BP174" s="10">
        <v>8.3000000000000004E-2</v>
      </c>
      <c r="BQ174" s="10">
        <v>-0.95799999999999996</v>
      </c>
      <c r="BR174" s="10">
        <v>-0.95799999999999996</v>
      </c>
      <c r="BS174" s="10">
        <v>-0.52</v>
      </c>
      <c r="BT174" s="10">
        <v>-0.95799999999999996</v>
      </c>
      <c r="BU174" s="10">
        <v>-0.95799999999999996</v>
      </c>
      <c r="BV174" s="11"/>
      <c r="BW174" s="10">
        <v>0.08</v>
      </c>
      <c r="BX174" s="10">
        <v>0.46300000000000002</v>
      </c>
      <c r="BY174" s="11"/>
      <c r="BZ174" s="10">
        <v>0.11899999999999999</v>
      </c>
      <c r="CA174" s="10">
        <v>7.6999999999999999E-2</v>
      </c>
      <c r="CB174" s="11"/>
      <c r="CC174" s="10">
        <v>0.89300000000000002</v>
      </c>
      <c r="CD174" s="11"/>
      <c r="CE174" s="10">
        <v>2E-3</v>
      </c>
      <c r="CF174" s="11"/>
      <c r="CG174" s="11"/>
      <c r="CH174" s="10">
        <v>1E-3</v>
      </c>
      <c r="CI174" s="11"/>
      <c r="CJ174" s="8">
        <v>9359</v>
      </c>
      <c r="CK174" s="11"/>
      <c r="CL174" s="11"/>
      <c r="CM174" s="10">
        <v>1.4999999999999999E-2</v>
      </c>
      <c r="CN174" s="10">
        <v>6.0999999999999999E-2</v>
      </c>
      <c r="CO174" s="10">
        <v>6.6000000000000003E-2</v>
      </c>
      <c r="CP174" s="10">
        <v>7.4999999999999997E-2</v>
      </c>
      <c r="CQ174" s="10">
        <v>0.40500000000000003</v>
      </c>
      <c r="CR174" s="11"/>
      <c r="CS174" s="11"/>
      <c r="CT174" s="11"/>
      <c r="CU174" s="9">
        <v>5.31</v>
      </c>
      <c r="CV174" s="11"/>
      <c r="CW174" s="11"/>
      <c r="CX174" s="11"/>
      <c r="CY174" s="11"/>
      <c r="CZ174" s="11"/>
      <c r="DA174" s="10">
        <v>8.0000000000000002E-3</v>
      </c>
      <c r="DB174" s="10">
        <v>-0.55800000000000005</v>
      </c>
      <c r="DC174" s="10">
        <v>-8.5000000000000006E-2</v>
      </c>
      <c r="DD174" s="11"/>
      <c r="DE174" s="9">
        <v>5</v>
      </c>
      <c r="DF174" s="9">
        <v>3.63</v>
      </c>
      <c r="DG174" s="9">
        <v>8.14</v>
      </c>
      <c r="DH174" s="10">
        <v>7.0000000000000007E-2</v>
      </c>
      <c r="DI174" s="3" t="s">
        <v>212</v>
      </c>
      <c r="DJ174" s="10">
        <v>0.189</v>
      </c>
      <c r="DK174" s="9">
        <v>-8.75</v>
      </c>
      <c r="DL174" s="8">
        <v>-20.5</v>
      </c>
      <c r="DM174" s="10">
        <v>0.83599999999999997</v>
      </c>
      <c r="DN174" s="8">
        <v>-10.4</v>
      </c>
      <c r="DO174" s="9">
        <v>12.5</v>
      </c>
      <c r="DP174" s="4" t="s">
        <v>1145</v>
      </c>
      <c r="DQ174" s="8">
        <v>331.2</v>
      </c>
      <c r="DR174" s="3" t="s">
        <v>279</v>
      </c>
      <c r="DS174" s="11"/>
      <c r="DT174" s="9">
        <v>9.48</v>
      </c>
      <c r="DU174" s="9">
        <v>1.05</v>
      </c>
      <c r="DV174" s="10">
        <v>-0.11700000000000001</v>
      </c>
      <c r="DW174" s="14">
        <v>0</v>
      </c>
      <c r="DX174" s="11"/>
      <c r="DY174" s="9">
        <v>2.37</v>
      </c>
      <c r="DZ174" s="11"/>
      <c r="EA174" s="9">
        <v>4.6500000000000004</v>
      </c>
      <c r="EB174" s="9">
        <v>-4.0199999999999996</v>
      </c>
      <c r="EC174" s="9">
        <v>5.34</v>
      </c>
      <c r="ED174" s="8">
        <v>93.3</v>
      </c>
      <c r="EE174" s="11"/>
      <c r="EF174" s="11"/>
      <c r="EG174" s="11"/>
      <c r="EH174" s="10">
        <v>0.128</v>
      </c>
      <c r="EI174" s="9">
        <v>5</v>
      </c>
      <c r="EJ174" s="9">
        <v>5.04</v>
      </c>
      <c r="EK174" s="9">
        <v>2.92</v>
      </c>
      <c r="EL174" s="10">
        <v>0.94</v>
      </c>
      <c r="EM174" s="10">
        <v>0.71299999999999997</v>
      </c>
      <c r="EN174" s="10">
        <v>2.1000000000000001E-2</v>
      </c>
      <c r="EO174" s="10">
        <v>7.0000000000000007E-2</v>
      </c>
      <c r="EP174" s="9">
        <v>3.67</v>
      </c>
      <c r="EQ174" s="11"/>
      <c r="ER174" s="11">
        <v>1</v>
      </c>
      <c r="ES174" s="10">
        <v>0.19</v>
      </c>
      <c r="ET174" s="12" t="s">
        <v>1146</v>
      </c>
      <c r="EU174" s="11"/>
      <c r="EV174" s="11"/>
      <c r="EW174" s="11"/>
      <c r="EX174" s="9">
        <v>-5.49</v>
      </c>
      <c r="EY174" s="9">
        <v>-4.82</v>
      </c>
      <c r="EZ174" s="9">
        <v>-6.06</v>
      </c>
      <c r="FA174" s="9">
        <v>-8.51</v>
      </c>
      <c r="FB174" s="9">
        <v>-7.21</v>
      </c>
      <c r="FC174" s="9">
        <v>-3</v>
      </c>
      <c r="FD174" s="9">
        <v>-4.92</v>
      </c>
      <c r="FE174" s="11"/>
      <c r="FF174" s="11"/>
      <c r="FG174" s="11"/>
      <c r="FH174" s="9">
        <v>-7.24</v>
      </c>
      <c r="FI174" s="9">
        <v>-9</v>
      </c>
      <c r="FJ174" s="9">
        <v>-8.1199999999999992</v>
      </c>
      <c r="FK174" s="8">
        <v>-10.9</v>
      </c>
      <c r="FL174" s="9">
        <v>-6.67</v>
      </c>
      <c r="FM174" s="9">
        <v>-3.38</v>
      </c>
      <c r="FN174" s="9">
        <v>-9.1300000000000008</v>
      </c>
      <c r="FO174" s="3"/>
      <c r="FP174" s="3"/>
      <c r="FQ174" s="10">
        <v>0.189</v>
      </c>
      <c r="FR174" s="12" t="s">
        <v>1101</v>
      </c>
    </row>
    <row r="175" spans="1:174" x14ac:dyDescent="0.15">
      <c r="A175" s="4" t="s">
        <v>1147</v>
      </c>
      <c r="B175" s="4" t="s">
        <v>1148</v>
      </c>
      <c r="C175" s="3" t="s">
        <v>206</v>
      </c>
      <c r="D175" s="3" t="s">
        <v>207</v>
      </c>
      <c r="E175" s="3" t="s">
        <v>208</v>
      </c>
      <c r="F175" s="8">
        <v>182.8</v>
      </c>
      <c r="G175" s="9">
        <v>25.42</v>
      </c>
      <c r="H175" s="10">
        <v>4.8000000000000001E-2</v>
      </c>
      <c r="I175" s="14">
        <v>0</v>
      </c>
      <c r="J175" s="10">
        <v>5.8000000000000003E-2</v>
      </c>
      <c r="K175" s="9">
        <v>1.2</v>
      </c>
      <c r="L175" s="10">
        <v>-0.158</v>
      </c>
      <c r="M175" s="9">
        <v>1.84</v>
      </c>
      <c r="N175" s="8">
        <v>55.7</v>
      </c>
      <c r="O175" s="9">
        <v>1.23</v>
      </c>
      <c r="P175" s="11"/>
      <c r="Q175" s="11"/>
      <c r="R175" s="11"/>
      <c r="S175" s="11"/>
      <c r="T175" s="11"/>
      <c r="U175" s="11"/>
      <c r="V175" s="11"/>
      <c r="W175" s="8">
        <v>-13.5</v>
      </c>
      <c r="X175" s="11"/>
      <c r="Y175" s="11"/>
      <c r="Z175" s="11"/>
      <c r="AA175" s="8">
        <v>-59.8</v>
      </c>
      <c r="AB175" s="11"/>
      <c r="AC175" s="11"/>
      <c r="AD175" s="11"/>
      <c r="AE175" s="8">
        <v>-26.3</v>
      </c>
      <c r="AF175" s="11"/>
      <c r="AG175" s="11"/>
      <c r="AH175" s="11"/>
      <c r="AI175" s="9">
        <v>17.32</v>
      </c>
      <c r="AJ175" s="9">
        <v>1.07</v>
      </c>
      <c r="AK175" s="3" t="s">
        <v>209</v>
      </c>
      <c r="AL175" s="12" t="s">
        <v>1149</v>
      </c>
      <c r="AM175" s="3" t="s">
        <v>211</v>
      </c>
      <c r="AN175" s="13">
        <v>1985</v>
      </c>
      <c r="AO175" s="8">
        <v>104.9</v>
      </c>
      <c r="AP175" s="10">
        <v>0.1</v>
      </c>
      <c r="AQ175" s="8">
        <v>-49.4</v>
      </c>
      <c r="AR175" s="8">
        <v>-49.6</v>
      </c>
      <c r="AS175" s="8">
        <v>-30.1</v>
      </c>
      <c r="AT175" s="8">
        <v>32.200000000000003</v>
      </c>
      <c r="AU175" s="10">
        <v>0.97099999999999997</v>
      </c>
      <c r="AV175" s="8">
        <v>85.7</v>
      </c>
      <c r="AW175" s="14">
        <v>0</v>
      </c>
      <c r="AX175" s="8">
        <v>67.900000000000006</v>
      </c>
      <c r="AY175" s="10">
        <v>0.95599999999999996</v>
      </c>
      <c r="AZ175" s="11"/>
      <c r="BA175" s="8">
        <v>12.8</v>
      </c>
      <c r="BB175" s="11"/>
      <c r="BC175" s="8">
        <v>36.700000000000003</v>
      </c>
      <c r="BD175" s="8">
        <v>33.700000000000003</v>
      </c>
      <c r="BE175" s="8">
        <v>27.1</v>
      </c>
      <c r="BF175" s="8">
        <v>21.3</v>
      </c>
      <c r="BG175" s="8">
        <v>17.5</v>
      </c>
      <c r="BH175" s="8">
        <v>14.3</v>
      </c>
      <c r="BI175" s="10">
        <v>0.183</v>
      </c>
      <c r="BJ175" s="8">
        <v>-49.6</v>
      </c>
      <c r="BK175" s="11"/>
      <c r="BL175" s="10">
        <v>0.30499999999999999</v>
      </c>
      <c r="BM175" s="11"/>
      <c r="BN175" s="8">
        <v>-30.1</v>
      </c>
      <c r="BO175" s="10">
        <v>1E-3</v>
      </c>
      <c r="BP175" s="11"/>
      <c r="BQ175" s="10">
        <v>-0.55400000000000005</v>
      </c>
      <c r="BR175" s="10">
        <v>-0.55400000000000005</v>
      </c>
      <c r="BS175" s="10">
        <v>-0.34599999999999997</v>
      </c>
      <c r="BT175" s="10">
        <v>-0.55400000000000005</v>
      </c>
      <c r="BU175" s="10">
        <v>-0.55400000000000005</v>
      </c>
      <c r="BV175" s="11"/>
      <c r="BW175" s="10">
        <v>0.11899999999999999</v>
      </c>
      <c r="BX175" s="11"/>
      <c r="BY175" s="9">
        <v>1.9</v>
      </c>
      <c r="BZ175" s="9">
        <v>1.42</v>
      </c>
      <c r="CA175" s="10">
        <v>0.44600000000000001</v>
      </c>
      <c r="CB175" s="10">
        <v>0.184</v>
      </c>
      <c r="CC175" s="9">
        <v>6.66</v>
      </c>
      <c r="CD175" s="11"/>
      <c r="CE175" s="9">
        <v>5.14</v>
      </c>
      <c r="CF175" s="11"/>
      <c r="CG175" s="11"/>
      <c r="CH175" s="11"/>
      <c r="CI175" s="11"/>
      <c r="CJ175" s="8">
        <v>-66.7</v>
      </c>
      <c r="CK175" s="10">
        <v>5.8999999999999997E-2</v>
      </c>
      <c r="CL175" s="10">
        <v>0.27800000000000002</v>
      </c>
      <c r="CM175" s="10">
        <v>0.27700000000000002</v>
      </c>
      <c r="CN175" s="10">
        <v>0.31</v>
      </c>
      <c r="CO175" s="10">
        <v>0.29599999999999999</v>
      </c>
      <c r="CP175" s="10">
        <v>0.32400000000000001</v>
      </c>
      <c r="CQ175" s="8">
        <v>16</v>
      </c>
      <c r="CR175" s="11"/>
      <c r="CS175" s="11"/>
      <c r="CT175" s="10">
        <v>-0.183</v>
      </c>
      <c r="CU175" s="8">
        <v>81</v>
      </c>
      <c r="CV175" s="11"/>
      <c r="CW175" s="11"/>
      <c r="CX175" s="8">
        <v>-18.5</v>
      </c>
      <c r="CY175" s="11"/>
      <c r="CZ175" s="11"/>
      <c r="DA175" s="9">
        <v>2.78</v>
      </c>
      <c r="DB175" s="11"/>
      <c r="DC175" s="9">
        <v>-1.9</v>
      </c>
      <c r="DD175" s="11"/>
      <c r="DE175" s="8">
        <v>26</v>
      </c>
      <c r="DF175" s="8">
        <v>67.900000000000006</v>
      </c>
      <c r="DG175" s="9">
        <v>3.28</v>
      </c>
      <c r="DH175" s="10">
        <v>0.33600000000000002</v>
      </c>
      <c r="DI175" s="3" t="s">
        <v>212</v>
      </c>
      <c r="DJ175" s="10">
        <v>0.1</v>
      </c>
      <c r="DK175" s="8">
        <v>-49.4</v>
      </c>
      <c r="DL175" s="8">
        <v>-30.1</v>
      </c>
      <c r="DM175" s="11"/>
      <c r="DN175" s="11"/>
      <c r="DO175" s="9">
        <v>5.56</v>
      </c>
      <c r="DP175" s="4" t="s">
        <v>1150</v>
      </c>
      <c r="DQ175" s="11"/>
      <c r="DR175" s="3" t="s">
        <v>529</v>
      </c>
      <c r="DS175" s="11"/>
      <c r="DT175" s="9">
        <v>5.46</v>
      </c>
      <c r="DU175" s="9">
        <v>2.08</v>
      </c>
      <c r="DV175" s="10">
        <v>0.1</v>
      </c>
      <c r="DW175" s="14">
        <v>0</v>
      </c>
      <c r="DX175" s="11"/>
      <c r="DY175" s="8">
        <v>11.5</v>
      </c>
      <c r="DZ175" s="10">
        <v>0.184</v>
      </c>
      <c r="EA175" s="11"/>
      <c r="EB175" s="8">
        <v>10.7</v>
      </c>
      <c r="EC175" s="9">
        <v>1.71</v>
      </c>
      <c r="ED175" s="8">
        <v>73.5</v>
      </c>
      <c r="EE175" s="11"/>
      <c r="EF175" s="11"/>
      <c r="EG175" s="11"/>
      <c r="EH175" s="9">
        <v>1.34</v>
      </c>
      <c r="EI175" s="8">
        <v>26</v>
      </c>
      <c r="EJ175" s="8">
        <v>83.2</v>
      </c>
      <c r="EK175" s="8">
        <v>41</v>
      </c>
      <c r="EL175" s="9">
        <v>3.85</v>
      </c>
      <c r="EM175" s="9">
        <v>2.67</v>
      </c>
      <c r="EN175" s="8">
        <v>24.3</v>
      </c>
      <c r="EO175" s="10">
        <v>0.33600000000000002</v>
      </c>
      <c r="EP175" s="8">
        <v>10</v>
      </c>
      <c r="EQ175" s="9">
        <v>2.87</v>
      </c>
      <c r="ER175" s="11">
        <v>3</v>
      </c>
      <c r="ES175" s="10">
        <v>0.1</v>
      </c>
      <c r="ET175" s="12" t="s">
        <v>377</v>
      </c>
      <c r="EU175" s="8">
        <v>-13.6</v>
      </c>
      <c r="EV175" s="8">
        <v>-15.5</v>
      </c>
      <c r="EW175" s="8">
        <v>-17.600000000000001</v>
      </c>
      <c r="EX175" s="8">
        <v>-26.5</v>
      </c>
      <c r="EY175" s="8">
        <v>-15.8</v>
      </c>
      <c r="EZ175" s="9">
        <v>-6.46</v>
      </c>
      <c r="FA175" s="8">
        <v>-16.8</v>
      </c>
      <c r="FB175" s="8">
        <v>-22.7</v>
      </c>
      <c r="FC175" s="8">
        <v>-21.1</v>
      </c>
      <c r="FD175" s="8">
        <v>-27.6</v>
      </c>
      <c r="FE175" s="8">
        <v>-16.399999999999999</v>
      </c>
      <c r="FF175" s="8">
        <v>-15.1</v>
      </c>
      <c r="FG175" s="8">
        <v>-16.8</v>
      </c>
      <c r="FH175" s="8">
        <v>-21.9</v>
      </c>
      <c r="FI175" s="8">
        <v>-27</v>
      </c>
      <c r="FJ175" s="9">
        <v>-4.8</v>
      </c>
      <c r="FK175" s="10">
        <v>0.40799999999999997</v>
      </c>
      <c r="FL175" s="8">
        <v>-14.4</v>
      </c>
      <c r="FM175" s="8">
        <v>-18</v>
      </c>
      <c r="FN175" s="8">
        <v>-47.5</v>
      </c>
      <c r="FO175" s="3"/>
      <c r="FP175" s="3"/>
      <c r="FQ175" s="10">
        <v>0.1</v>
      </c>
      <c r="FR175" s="12" t="s">
        <v>1151</v>
      </c>
    </row>
    <row r="176" spans="1:174" x14ac:dyDescent="0.15">
      <c r="A176" s="4" t="s">
        <v>1152</v>
      </c>
      <c r="B176" s="4" t="s">
        <v>1153</v>
      </c>
      <c r="C176" s="3" t="s">
        <v>206</v>
      </c>
      <c r="D176" s="3" t="s">
        <v>207</v>
      </c>
      <c r="E176" s="3" t="s">
        <v>208</v>
      </c>
      <c r="F176" s="8">
        <v>180.3</v>
      </c>
      <c r="G176" s="9">
        <v>24.18</v>
      </c>
      <c r="H176" s="10">
        <v>6.4000000000000001E-2</v>
      </c>
      <c r="I176" s="10">
        <v>5.8000000000000003E-2</v>
      </c>
      <c r="J176" s="10">
        <v>5.8999999999999997E-2</v>
      </c>
      <c r="K176" s="9">
        <v>1.44</v>
      </c>
      <c r="L176" s="9">
        <v>1.51</v>
      </c>
      <c r="M176" s="9">
        <v>1.47</v>
      </c>
      <c r="N176" s="8">
        <v>89.7</v>
      </c>
      <c r="O176" s="10">
        <v>0.93300000000000005</v>
      </c>
      <c r="P176" s="11"/>
      <c r="Q176" s="11"/>
      <c r="R176" s="11"/>
      <c r="S176" s="10">
        <v>-0.26</v>
      </c>
      <c r="T176" s="11"/>
      <c r="U176" s="11"/>
      <c r="V176" s="11"/>
      <c r="W176" s="8">
        <v>-17.3</v>
      </c>
      <c r="X176" s="11"/>
      <c r="Y176" s="11"/>
      <c r="Z176" s="11"/>
      <c r="AA176" s="11"/>
      <c r="AB176" s="11"/>
      <c r="AC176" s="11"/>
      <c r="AD176" s="11"/>
      <c r="AE176" s="8">
        <v>-63.6</v>
      </c>
      <c r="AF176" s="11"/>
      <c r="AG176" s="11"/>
      <c r="AH176" s="11"/>
      <c r="AI176" s="9">
        <v>3.91</v>
      </c>
      <c r="AJ176" s="9">
        <v>1.47</v>
      </c>
      <c r="AK176" s="3" t="s">
        <v>209</v>
      </c>
      <c r="AL176" s="12" t="s">
        <v>1154</v>
      </c>
      <c r="AM176" s="3" t="s">
        <v>211</v>
      </c>
      <c r="AN176" s="13">
        <v>1996</v>
      </c>
      <c r="AO176" s="8">
        <v>161.6</v>
      </c>
      <c r="AP176" s="10">
        <v>1.9E-2</v>
      </c>
      <c r="AQ176" s="8">
        <v>-17.100000000000001</v>
      </c>
      <c r="AR176" s="8">
        <v>-17.399999999999999</v>
      </c>
      <c r="AS176" s="8">
        <v>-22.6</v>
      </c>
      <c r="AT176" s="8">
        <v>12.5</v>
      </c>
      <c r="AU176" s="10">
        <v>0.30099999999999999</v>
      </c>
      <c r="AV176" s="8">
        <v>29.8</v>
      </c>
      <c r="AW176" s="9">
        <v>8.7899999999999991</v>
      </c>
      <c r="AX176" s="8">
        <v>17.7</v>
      </c>
      <c r="AY176" s="10">
        <v>0.20799999999999999</v>
      </c>
      <c r="AZ176" s="11"/>
      <c r="BA176" s="9">
        <v>8.9700000000000006</v>
      </c>
      <c r="BB176" s="11"/>
      <c r="BC176" s="9">
        <v>8.14</v>
      </c>
      <c r="BD176" s="9">
        <v>7.21</v>
      </c>
      <c r="BE176" s="9">
        <v>7</v>
      </c>
      <c r="BF176" s="9">
        <v>6.96</v>
      </c>
      <c r="BG176" s="9">
        <v>7.13</v>
      </c>
      <c r="BH176" s="9">
        <v>7.2</v>
      </c>
      <c r="BI176" s="10">
        <v>0.34899999999999998</v>
      </c>
      <c r="BJ176" s="8">
        <v>-17.399999999999999</v>
      </c>
      <c r="BK176" s="9">
        <v>-1.62</v>
      </c>
      <c r="BL176" s="10">
        <v>6.8000000000000005E-2</v>
      </c>
      <c r="BM176" s="11"/>
      <c r="BN176" s="8">
        <v>-22.6</v>
      </c>
      <c r="BO176" s="11"/>
      <c r="BP176" s="11"/>
      <c r="BQ176" s="10">
        <v>-0.26</v>
      </c>
      <c r="BR176" s="10">
        <v>-0.26</v>
      </c>
      <c r="BS176" s="10">
        <v>-0.161</v>
      </c>
      <c r="BT176" s="10">
        <v>-0.26</v>
      </c>
      <c r="BU176" s="10">
        <v>-0.26</v>
      </c>
      <c r="BV176" s="11"/>
      <c r="BW176" s="10">
        <v>0.22600000000000001</v>
      </c>
      <c r="BX176" s="11"/>
      <c r="BY176" s="10">
        <v>0.13600000000000001</v>
      </c>
      <c r="BZ176" s="10">
        <v>0.78400000000000003</v>
      </c>
      <c r="CA176" s="10">
        <v>0.48299999999999998</v>
      </c>
      <c r="CB176" s="11"/>
      <c r="CC176" s="9">
        <v>2.5099999999999998</v>
      </c>
      <c r="CD176" s="11"/>
      <c r="CE176" s="10">
        <v>0.127</v>
      </c>
      <c r="CF176" s="9">
        <v>8.06</v>
      </c>
      <c r="CG176" s="11"/>
      <c r="CH176" s="11"/>
      <c r="CI176" s="11"/>
      <c r="CJ176" s="8">
        <v>-82.9</v>
      </c>
      <c r="CK176" s="11"/>
      <c r="CL176" s="11"/>
      <c r="CM176" s="11"/>
      <c r="CN176" s="11"/>
      <c r="CO176" s="11"/>
      <c r="CP176" s="10">
        <v>0.19</v>
      </c>
      <c r="CQ176" s="10">
        <v>-0.24299999999999999</v>
      </c>
      <c r="CR176" s="11"/>
      <c r="CS176" s="11"/>
      <c r="CT176" s="11"/>
      <c r="CU176" s="8">
        <v>21.3</v>
      </c>
      <c r="CV176" s="9">
        <v>-2.11</v>
      </c>
      <c r="CW176" s="9">
        <v>4.21</v>
      </c>
      <c r="CX176" s="8">
        <v>-15.4</v>
      </c>
      <c r="CY176" s="11"/>
      <c r="CZ176" s="11"/>
      <c r="DA176" s="9">
        <v>1.38</v>
      </c>
      <c r="DB176" s="11"/>
      <c r="DC176" s="10">
        <v>-0.216</v>
      </c>
      <c r="DD176" s="8">
        <v>23.7</v>
      </c>
      <c r="DE176" s="8">
        <v>21</v>
      </c>
      <c r="DF176" s="8">
        <v>17.7</v>
      </c>
      <c r="DG176" s="9">
        <v>2.0099999999999998</v>
      </c>
      <c r="DH176" s="10">
        <v>0.25700000000000001</v>
      </c>
      <c r="DI176" s="3" t="s">
        <v>212</v>
      </c>
      <c r="DJ176" s="10">
        <v>1.9E-2</v>
      </c>
      <c r="DK176" s="8">
        <v>-17.100000000000001</v>
      </c>
      <c r="DL176" s="8">
        <v>-22.6</v>
      </c>
      <c r="DM176" s="10">
        <v>1.9E-2</v>
      </c>
      <c r="DN176" s="11"/>
      <c r="DO176" s="9">
        <v>25</v>
      </c>
      <c r="DP176" s="4" t="s">
        <v>1155</v>
      </c>
      <c r="DQ176" s="9">
        <v>3.91</v>
      </c>
      <c r="DR176" s="3" t="s">
        <v>398</v>
      </c>
      <c r="DS176" s="11"/>
      <c r="DT176" s="9">
        <v>4.8099999999999996</v>
      </c>
      <c r="DU176" s="9">
        <v>1.78</v>
      </c>
      <c r="DV176" s="10">
        <v>1.9E-2</v>
      </c>
      <c r="DW176" s="9">
        <v>7.7</v>
      </c>
      <c r="DX176" s="11"/>
      <c r="DY176" s="8">
        <v>16.8</v>
      </c>
      <c r="DZ176" s="11"/>
      <c r="EA176" s="11"/>
      <c r="EB176" s="9">
        <v>8.42</v>
      </c>
      <c r="EC176" s="9">
        <v>1.56</v>
      </c>
      <c r="ED176" s="8">
        <v>95.8</v>
      </c>
      <c r="EE176" s="11"/>
      <c r="EF176" s="11"/>
      <c r="EG176" s="8">
        <v>100</v>
      </c>
      <c r="EH176" s="10">
        <v>0.253</v>
      </c>
      <c r="EI176" s="8">
        <v>21</v>
      </c>
      <c r="EJ176" s="8">
        <v>28.2</v>
      </c>
      <c r="EK176" s="8">
        <v>17.600000000000001</v>
      </c>
      <c r="EL176" s="9">
        <v>1.2</v>
      </c>
      <c r="EM176" s="10">
        <v>0.46600000000000003</v>
      </c>
      <c r="EN176" s="9">
        <v>1.51</v>
      </c>
      <c r="EO176" s="10">
        <v>0.25700000000000001</v>
      </c>
      <c r="EP176" s="8">
        <v>19</v>
      </c>
      <c r="EQ176" s="9">
        <v>1.89</v>
      </c>
      <c r="ER176" s="11">
        <v>3</v>
      </c>
      <c r="ES176" s="10">
        <v>1.9E-2</v>
      </c>
      <c r="ET176" s="12" t="s">
        <v>1156</v>
      </c>
      <c r="EU176" s="9">
        <v>-1.01</v>
      </c>
      <c r="EV176" s="9">
        <v>-1.57</v>
      </c>
      <c r="EW176" s="9">
        <v>-3.16</v>
      </c>
      <c r="EX176" s="9">
        <v>-6.37</v>
      </c>
      <c r="EY176" s="8">
        <v>-11.8</v>
      </c>
      <c r="EZ176" s="8">
        <v>-10.5</v>
      </c>
      <c r="FA176" s="8">
        <v>-15.2</v>
      </c>
      <c r="FB176" s="8">
        <v>-13</v>
      </c>
      <c r="FC176" s="8">
        <v>-10.199999999999999</v>
      </c>
      <c r="FD176" s="8">
        <v>-12.5</v>
      </c>
      <c r="FE176" s="9">
        <v>-7.1</v>
      </c>
      <c r="FF176" s="9">
        <v>-1.65</v>
      </c>
      <c r="FG176" s="9">
        <v>-3.15</v>
      </c>
      <c r="FH176" s="9">
        <v>-6.17</v>
      </c>
      <c r="FI176" s="8">
        <v>-11.8</v>
      </c>
      <c r="FJ176" s="8">
        <v>-10.4</v>
      </c>
      <c r="FK176" s="8">
        <v>-18.399999999999999</v>
      </c>
      <c r="FL176" s="8">
        <v>-12.5</v>
      </c>
      <c r="FM176" s="8">
        <v>-10.1</v>
      </c>
      <c r="FN176" s="8">
        <v>-19.8</v>
      </c>
      <c r="FO176" s="3"/>
      <c r="FP176" s="3"/>
      <c r="FQ176" s="10">
        <v>1.9E-2</v>
      </c>
      <c r="FR176" s="12" t="s">
        <v>1157</v>
      </c>
    </row>
    <row r="177" spans="1:174" x14ac:dyDescent="0.15">
      <c r="A177" s="4" t="s">
        <v>1158</v>
      </c>
      <c r="B177" s="4" t="s">
        <v>1159</v>
      </c>
      <c r="C177" s="3" t="s">
        <v>206</v>
      </c>
      <c r="D177" s="3" t="s">
        <v>207</v>
      </c>
      <c r="E177" s="3" t="s">
        <v>208</v>
      </c>
      <c r="F177" s="8">
        <v>180.2</v>
      </c>
      <c r="G177" s="9">
        <v>23.52</v>
      </c>
      <c r="H177" s="10">
        <v>7.1999999999999995E-2</v>
      </c>
      <c r="I177" s="10">
        <v>8.4000000000000005E-2</v>
      </c>
      <c r="J177" s="11"/>
      <c r="K177" s="9">
        <v>1.72</v>
      </c>
      <c r="L177" s="9">
        <v>1.91</v>
      </c>
      <c r="M177" s="11"/>
      <c r="N177" s="8">
        <v>19.7</v>
      </c>
      <c r="O177" s="10">
        <v>4.8000000000000001E-2</v>
      </c>
      <c r="P177" s="11"/>
      <c r="Q177" s="11"/>
      <c r="R177" s="11"/>
      <c r="S177" s="9">
        <v>-2.8</v>
      </c>
      <c r="T177" s="11"/>
      <c r="U177" s="11"/>
      <c r="V177" s="11"/>
      <c r="W177" s="11"/>
      <c r="X177" s="11"/>
      <c r="Y177" s="11"/>
      <c r="Z177" s="11"/>
      <c r="AA177" s="11"/>
      <c r="AB177" s="11"/>
      <c r="AC177" s="11"/>
      <c r="AD177" s="11"/>
      <c r="AE177" s="8">
        <v>-31.9</v>
      </c>
      <c r="AF177" s="11"/>
      <c r="AG177" s="11"/>
      <c r="AH177" s="10">
        <v>0.54200000000000004</v>
      </c>
      <c r="AI177" s="10">
        <v>5.3999999999999999E-2</v>
      </c>
      <c r="AJ177" s="10">
        <v>1.2999999999999999E-2</v>
      </c>
      <c r="AK177" s="3" t="s">
        <v>209</v>
      </c>
      <c r="AL177" s="12" t="s">
        <v>1160</v>
      </c>
      <c r="AM177" s="3" t="s">
        <v>211</v>
      </c>
      <c r="AN177" s="13">
        <v>1997</v>
      </c>
      <c r="AO177" s="8">
        <v>132.9</v>
      </c>
      <c r="AP177" s="9">
        <v>2.39</v>
      </c>
      <c r="AQ177" s="8">
        <v>-43.8</v>
      </c>
      <c r="AR177" s="8">
        <v>-44.3</v>
      </c>
      <c r="AS177" s="8">
        <v>-45.1</v>
      </c>
      <c r="AT177" s="8">
        <v>50.3</v>
      </c>
      <c r="AU177" s="9">
        <v>4.53</v>
      </c>
      <c r="AV177" s="8">
        <v>76.8</v>
      </c>
      <c r="AW177" s="8">
        <v>22.2</v>
      </c>
      <c r="AX177" s="8">
        <v>46.7</v>
      </c>
      <c r="AY177" s="10">
        <v>0.96199999999999997</v>
      </c>
      <c r="AZ177" s="11"/>
      <c r="BA177" s="9">
        <v>7.74</v>
      </c>
      <c r="BB177" s="11"/>
      <c r="BC177" s="8">
        <v>39.1</v>
      </c>
      <c r="BD177" s="8">
        <v>31.9</v>
      </c>
      <c r="BE177" s="8">
        <v>27.3</v>
      </c>
      <c r="BF177" s="8">
        <v>24</v>
      </c>
      <c r="BG177" s="8">
        <v>20.9</v>
      </c>
      <c r="BH177" s="8">
        <v>20</v>
      </c>
      <c r="BI177" s="11"/>
      <c r="BJ177" s="8">
        <v>-44.3</v>
      </c>
      <c r="BK177" s="10">
        <v>-0.53</v>
      </c>
      <c r="BL177" s="10">
        <v>5.6000000000000001E-2</v>
      </c>
      <c r="BM177" s="11"/>
      <c r="BN177" s="8">
        <v>-45.1</v>
      </c>
      <c r="BO177" s="11"/>
      <c r="BP177" s="9">
        <v>1.34</v>
      </c>
      <c r="BQ177" s="9">
        <v>-3.71</v>
      </c>
      <c r="BR177" s="9">
        <v>-3.71</v>
      </c>
      <c r="BS177" s="9">
        <v>-2.2400000000000002</v>
      </c>
      <c r="BT177" s="9">
        <v>-3.71</v>
      </c>
      <c r="BU177" s="9">
        <v>-3.71</v>
      </c>
      <c r="BV177" s="11"/>
      <c r="BW177" s="10">
        <v>0.16300000000000001</v>
      </c>
      <c r="BX177" s="11"/>
      <c r="BY177" s="10">
        <v>0.379</v>
      </c>
      <c r="BZ177" s="8">
        <v>12.6</v>
      </c>
      <c r="CA177" s="9">
        <v>8.11</v>
      </c>
      <c r="CB177" s="11"/>
      <c r="CC177" s="9">
        <v>3.12</v>
      </c>
      <c r="CD177" s="11"/>
      <c r="CE177" s="11"/>
      <c r="CF177" s="8">
        <v>19.600000000000001</v>
      </c>
      <c r="CG177" s="11"/>
      <c r="CH177" s="11"/>
      <c r="CI177" s="11"/>
      <c r="CJ177" s="8">
        <v>-54.5</v>
      </c>
      <c r="CK177" s="11"/>
      <c r="CL177" s="11"/>
      <c r="CM177" s="11"/>
      <c r="CN177" s="10">
        <v>0.28399999999999997</v>
      </c>
      <c r="CO177" s="10">
        <v>0.25700000000000001</v>
      </c>
      <c r="CP177" s="10">
        <v>0.314</v>
      </c>
      <c r="CQ177" s="9">
        <v>-3.33</v>
      </c>
      <c r="CR177" s="11"/>
      <c r="CS177" s="11"/>
      <c r="CT177" s="11"/>
      <c r="CU177" s="8">
        <v>49.8</v>
      </c>
      <c r="CV177" s="10">
        <v>-0.05</v>
      </c>
      <c r="CW177" s="8">
        <v>19.399999999999999</v>
      </c>
      <c r="CX177" s="8">
        <v>-20.6</v>
      </c>
      <c r="CY177" s="11"/>
      <c r="CZ177" s="11"/>
      <c r="DA177" s="9">
        <v>2.57</v>
      </c>
      <c r="DB177" s="11"/>
      <c r="DC177" s="11"/>
      <c r="DD177" s="9">
        <v>4.8600000000000003</v>
      </c>
      <c r="DE177" s="11"/>
      <c r="DF177" s="8">
        <v>46.7</v>
      </c>
      <c r="DG177" s="9">
        <v>9.17</v>
      </c>
      <c r="DH177" s="11"/>
      <c r="DI177" s="3" t="s">
        <v>212</v>
      </c>
      <c r="DJ177" s="9">
        <v>4.42</v>
      </c>
      <c r="DK177" s="8">
        <v>-23.6</v>
      </c>
      <c r="DL177" s="8">
        <v>-23.9</v>
      </c>
      <c r="DM177" s="9">
        <v>2.84</v>
      </c>
      <c r="DN177" s="8">
        <v>-60.8</v>
      </c>
      <c r="DO177" s="9">
        <v>12.5</v>
      </c>
      <c r="DP177" s="4" t="s">
        <v>1161</v>
      </c>
      <c r="DQ177" s="9">
        <v>-7.79</v>
      </c>
      <c r="DR177" s="3" t="s">
        <v>313</v>
      </c>
      <c r="DS177" s="11"/>
      <c r="DT177" s="9">
        <v>10.8</v>
      </c>
      <c r="DU177" s="9">
        <v>5.61</v>
      </c>
      <c r="DV177" s="9">
        <v>2.39</v>
      </c>
      <c r="DW177" s="9">
        <v>9.06</v>
      </c>
      <c r="DX177" s="11"/>
      <c r="DY177" s="8">
        <v>54.2</v>
      </c>
      <c r="DZ177" s="11"/>
      <c r="EA177" s="11"/>
      <c r="EB177" s="8">
        <v>45.5</v>
      </c>
      <c r="EC177" s="10">
        <v>0.17399999999999999</v>
      </c>
      <c r="ED177" s="8">
        <v>43.3</v>
      </c>
      <c r="EE177" s="11"/>
      <c r="EF177" s="8">
        <v>97.7</v>
      </c>
      <c r="EG177" s="11"/>
      <c r="EH177" s="9">
        <v>1.17</v>
      </c>
      <c r="EI177" s="8">
        <v>92</v>
      </c>
      <c r="EJ177" s="8">
        <v>70.900000000000006</v>
      </c>
      <c r="EK177" s="8">
        <v>55.5</v>
      </c>
      <c r="EL177" s="10">
        <v>0.54500000000000004</v>
      </c>
      <c r="EM177" s="10">
        <v>0.86099999999999999</v>
      </c>
      <c r="EN177" s="11"/>
      <c r="EO177" s="10">
        <v>0.34799999999999998</v>
      </c>
      <c r="EP177" s="9">
        <v>1.96</v>
      </c>
      <c r="EQ177" s="9">
        <v>5.48</v>
      </c>
      <c r="ER177" s="11"/>
      <c r="ES177" s="9">
        <v>2.39</v>
      </c>
      <c r="ET177" s="12" t="s">
        <v>1162</v>
      </c>
      <c r="EU177" s="11"/>
      <c r="EV177" s="11"/>
      <c r="EW177" s="11"/>
      <c r="EX177" s="11"/>
      <c r="EY177" s="8">
        <v>-11.7</v>
      </c>
      <c r="EZ177" s="8">
        <v>-10.4</v>
      </c>
      <c r="FA177" s="9">
        <v>-8.57</v>
      </c>
      <c r="FB177" s="9">
        <v>-8.73</v>
      </c>
      <c r="FC177" s="8">
        <v>-16</v>
      </c>
      <c r="FD177" s="8">
        <v>-24.2</v>
      </c>
      <c r="FE177" s="11"/>
      <c r="FF177" s="11"/>
      <c r="FG177" s="11"/>
      <c r="FH177" s="11"/>
      <c r="FI177" s="8">
        <v>-12.9</v>
      </c>
      <c r="FJ177" s="9">
        <v>-9.93</v>
      </c>
      <c r="FK177" s="9">
        <v>-9</v>
      </c>
      <c r="FL177" s="8">
        <v>-20.100000000000001</v>
      </c>
      <c r="FM177" s="8">
        <v>-10.5</v>
      </c>
      <c r="FN177" s="8">
        <v>-23.9</v>
      </c>
      <c r="FO177" s="3"/>
      <c r="FP177" s="3"/>
      <c r="FQ177" s="9">
        <v>2.39</v>
      </c>
      <c r="FR177" s="12" t="s">
        <v>1163</v>
      </c>
    </row>
    <row r="178" spans="1:174" x14ac:dyDescent="0.15">
      <c r="A178" s="4" t="s">
        <v>1164</v>
      </c>
      <c r="B178" s="4" t="s">
        <v>1165</v>
      </c>
      <c r="C178" s="3" t="s">
        <v>206</v>
      </c>
      <c r="D178" s="3" t="s">
        <v>207</v>
      </c>
      <c r="E178" s="3" t="s">
        <v>208</v>
      </c>
      <c r="F178" s="8">
        <v>173.1</v>
      </c>
      <c r="G178" s="9">
        <v>14.28</v>
      </c>
      <c r="H178" s="11"/>
      <c r="I178" s="11"/>
      <c r="J178" s="11"/>
      <c r="K178" s="11"/>
      <c r="L178" s="11"/>
      <c r="M178" s="11"/>
      <c r="N178" s="8">
        <v>12.1</v>
      </c>
      <c r="O178" s="10">
        <v>0.16500000000000001</v>
      </c>
      <c r="P178" s="11"/>
      <c r="Q178" s="11"/>
      <c r="R178" s="11"/>
      <c r="S178" s="10">
        <v>-0.77</v>
      </c>
      <c r="T178" s="11"/>
      <c r="U178" s="11"/>
      <c r="V178" s="11"/>
      <c r="W178" s="11"/>
      <c r="X178" s="11"/>
      <c r="Y178" s="11"/>
      <c r="Z178" s="11"/>
      <c r="AA178" s="11"/>
      <c r="AB178" s="11"/>
      <c r="AC178" s="11"/>
      <c r="AD178" s="11"/>
      <c r="AE178" s="11"/>
      <c r="AF178" s="11"/>
      <c r="AG178" s="11"/>
      <c r="AH178" s="14">
        <v>0</v>
      </c>
      <c r="AI178" s="10">
        <v>9.9000000000000005E-2</v>
      </c>
      <c r="AJ178" s="10">
        <v>0.03</v>
      </c>
      <c r="AK178" s="3" t="s">
        <v>209</v>
      </c>
      <c r="AL178" s="12" t="s">
        <v>1166</v>
      </c>
      <c r="AM178" s="3" t="s">
        <v>211</v>
      </c>
      <c r="AN178" s="13">
        <v>2004</v>
      </c>
      <c r="AO178" s="8">
        <v>196.9</v>
      </c>
      <c r="AP178" s="9">
        <v>3.6</v>
      </c>
      <c r="AQ178" s="9">
        <v>-6.16</v>
      </c>
      <c r="AR178" s="9">
        <v>-6.18</v>
      </c>
      <c r="AS178" s="9">
        <v>-6.81</v>
      </c>
      <c r="AT178" s="8">
        <v>35</v>
      </c>
      <c r="AU178" s="10">
        <v>9.7000000000000003E-2</v>
      </c>
      <c r="AV178" s="8">
        <v>38.200000000000003</v>
      </c>
      <c r="AW178" s="9">
        <v>8.93</v>
      </c>
      <c r="AX178" s="8">
        <v>17.7</v>
      </c>
      <c r="AY178" s="10">
        <v>7.0000000000000007E-2</v>
      </c>
      <c r="AZ178" s="11"/>
      <c r="BA178" s="9">
        <v>2.13</v>
      </c>
      <c r="BB178" s="11"/>
      <c r="BC178" s="9">
        <v>7.65</v>
      </c>
      <c r="BD178" s="9">
        <v>6.85</v>
      </c>
      <c r="BE178" s="9">
        <v>6.73</v>
      </c>
      <c r="BF178" s="9">
        <v>6.24</v>
      </c>
      <c r="BG178" s="9">
        <v>6.08</v>
      </c>
      <c r="BH178" s="9">
        <v>3.78</v>
      </c>
      <c r="BI178" s="11"/>
      <c r="BJ178" s="9">
        <v>-6.18</v>
      </c>
      <c r="BK178" s="10">
        <v>-0.66700000000000004</v>
      </c>
      <c r="BL178" s="11"/>
      <c r="BM178" s="11"/>
      <c r="BN178" s="9">
        <v>-6.81</v>
      </c>
      <c r="BO178" s="11"/>
      <c r="BP178" s="10">
        <v>0.29699999999999999</v>
      </c>
      <c r="BQ178" s="9">
        <v>-4.4000000000000004</v>
      </c>
      <c r="BR178" s="9">
        <v>-4.4000000000000004</v>
      </c>
      <c r="BS178" s="9">
        <v>-2.64</v>
      </c>
      <c r="BT178" s="9">
        <v>-4.4000000000000004</v>
      </c>
      <c r="BU178" s="9">
        <v>-4.4000000000000004</v>
      </c>
      <c r="BV178" s="11"/>
      <c r="BW178" s="11"/>
      <c r="BX178" s="11"/>
      <c r="BY178" s="11"/>
      <c r="BZ178" s="10">
        <v>0.21</v>
      </c>
      <c r="CA178" s="10">
        <v>0.113</v>
      </c>
      <c r="CB178" s="11"/>
      <c r="CC178" s="9">
        <v>3.97</v>
      </c>
      <c r="CD178" s="11"/>
      <c r="CE178" s="10">
        <v>0.246</v>
      </c>
      <c r="CF178" s="9">
        <v>4.26</v>
      </c>
      <c r="CG178" s="11"/>
      <c r="CH178" s="8">
        <v>49.9</v>
      </c>
      <c r="CI178" s="11"/>
      <c r="CJ178" s="11"/>
      <c r="CK178" s="11"/>
      <c r="CL178" s="11"/>
      <c r="CM178" s="11"/>
      <c r="CN178" s="10">
        <v>7.0000000000000007E-2</v>
      </c>
      <c r="CO178" s="10">
        <v>0.20599999999999999</v>
      </c>
      <c r="CP178" s="10">
        <v>0.19900000000000001</v>
      </c>
      <c r="CQ178" s="9">
        <v>-6.58</v>
      </c>
      <c r="CR178" s="11"/>
      <c r="CS178" s="11"/>
      <c r="CT178" s="11"/>
      <c r="CU178" s="10">
        <v>5.1999999999999998E-2</v>
      </c>
      <c r="CV178" s="10">
        <v>-0.92</v>
      </c>
      <c r="CW178" s="9">
        <v>7.5</v>
      </c>
      <c r="CX178" s="11"/>
      <c r="CY178" s="11"/>
      <c r="CZ178" s="11"/>
      <c r="DA178" s="9">
        <v>2.67</v>
      </c>
      <c r="DB178" s="11"/>
      <c r="DC178" s="11"/>
      <c r="DD178" s="8">
        <v>12.4</v>
      </c>
      <c r="DE178" s="8">
        <v>16</v>
      </c>
      <c r="DF178" s="8">
        <v>-32.200000000000003</v>
      </c>
      <c r="DG178" s="9">
        <v>14.3</v>
      </c>
      <c r="DH178" s="10">
        <v>0.1</v>
      </c>
      <c r="DI178" s="3" t="s">
        <v>212</v>
      </c>
      <c r="DJ178" s="9">
        <v>3.6</v>
      </c>
      <c r="DK178" s="9">
        <v>-6.16</v>
      </c>
      <c r="DL178" s="9">
        <v>-6.81</v>
      </c>
      <c r="DM178" s="9">
        <v>2.67</v>
      </c>
      <c r="DN178" s="11"/>
      <c r="DO178" s="9">
        <v>9.09</v>
      </c>
      <c r="DP178" s="4" t="s">
        <v>1167</v>
      </c>
      <c r="DQ178" s="9">
        <v>-8.69</v>
      </c>
      <c r="DR178" s="3" t="s">
        <v>258</v>
      </c>
      <c r="DS178" s="11"/>
      <c r="DT178" s="9">
        <v>21</v>
      </c>
      <c r="DU178" s="9">
        <v>9.02</v>
      </c>
      <c r="DV178" s="9">
        <v>-1.26</v>
      </c>
      <c r="DW178" s="9">
        <v>2.44</v>
      </c>
      <c r="DX178" s="11"/>
      <c r="DY178" s="9">
        <v>2.2799999999999998</v>
      </c>
      <c r="DZ178" s="11"/>
      <c r="EA178" s="8">
        <v>23.9</v>
      </c>
      <c r="EB178" s="8">
        <v>-25.3</v>
      </c>
      <c r="EC178" s="10">
        <v>0.41399999999999998</v>
      </c>
      <c r="ED178" s="8">
        <v>62</v>
      </c>
      <c r="EE178" s="11"/>
      <c r="EF178" s="11"/>
      <c r="EG178" s="8">
        <v>101.6</v>
      </c>
      <c r="EH178" s="10">
        <v>0.41599999999999998</v>
      </c>
      <c r="EI178" s="8">
        <v>16</v>
      </c>
      <c r="EJ178" s="8">
        <v>35.700000000000003</v>
      </c>
      <c r="EK178" s="9">
        <v>2.38</v>
      </c>
      <c r="EL178" s="9">
        <v>1.27</v>
      </c>
      <c r="EM178" s="11"/>
      <c r="EN178" s="10">
        <v>9.7000000000000003E-2</v>
      </c>
      <c r="EO178" s="10">
        <v>0.1</v>
      </c>
      <c r="EP178" s="9">
        <v>1.02</v>
      </c>
      <c r="EQ178" s="9">
        <v>3.19</v>
      </c>
      <c r="ER178" s="11"/>
      <c r="ES178" s="9">
        <v>3.6</v>
      </c>
      <c r="ET178" s="12" t="s">
        <v>383</v>
      </c>
      <c r="EU178" s="11"/>
      <c r="EV178" s="11"/>
      <c r="EW178" s="11"/>
      <c r="EX178" s="11"/>
      <c r="EY178" s="11"/>
      <c r="EZ178" s="11"/>
      <c r="FA178" s="11"/>
      <c r="FB178" s="11"/>
      <c r="FC178" s="9">
        <v>-5.23</v>
      </c>
      <c r="FD178" s="9">
        <v>-7.56</v>
      </c>
      <c r="FE178" s="11"/>
      <c r="FF178" s="11"/>
      <c r="FG178" s="11"/>
      <c r="FH178" s="11"/>
      <c r="FI178" s="11"/>
      <c r="FJ178" s="11"/>
      <c r="FK178" s="11"/>
      <c r="FL178" s="11"/>
      <c r="FM178" s="9">
        <v>-4.93</v>
      </c>
      <c r="FN178" s="9">
        <v>-7.71</v>
      </c>
      <c r="FO178" s="3"/>
      <c r="FP178" s="3"/>
      <c r="FQ178" s="9">
        <v>3.6</v>
      </c>
      <c r="FR178" s="12" t="s">
        <v>1168</v>
      </c>
    </row>
    <row r="179" spans="1:174" x14ac:dyDescent="0.15">
      <c r="A179" s="4" t="s">
        <v>1169</v>
      </c>
      <c r="B179" s="4" t="s">
        <v>1170</v>
      </c>
      <c r="C179" s="3" t="s">
        <v>206</v>
      </c>
      <c r="D179" s="3" t="s">
        <v>207</v>
      </c>
      <c r="E179" s="3" t="s">
        <v>208</v>
      </c>
      <c r="F179" s="8">
        <v>168.9</v>
      </c>
      <c r="G179" s="9">
        <v>8.0299999999999994</v>
      </c>
      <c r="H179" s="10">
        <v>4.0000000000000001E-3</v>
      </c>
      <c r="I179" s="10">
        <v>1.7999999999999999E-2</v>
      </c>
      <c r="J179" s="10">
        <v>2E-3</v>
      </c>
      <c r="K179" s="10">
        <v>0.45200000000000001</v>
      </c>
      <c r="L179" s="10">
        <v>0.91200000000000003</v>
      </c>
      <c r="M179" s="10">
        <v>-0.65300000000000002</v>
      </c>
      <c r="N179" s="8">
        <v>24.1</v>
      </c>
      <c r="O179" s="10">
        <v>0.14199999999999999</v>
      </c>
      <c r="P179" s="11"/>
      <c r="Q179" s="11"/>
      <c r="R179" s="11"/>
      <c r="S179" s="10">
        <v>-0.99</v>
      </c>
      <c r="T179" s="11"/>
      <c r="U179" s="11"/>
      <c r="V179" s="11"/>
      <c r="W179" s="11"/>
      <c r="X179" s="11"/>
      <c r="Y179" s="11"/>
      <c r="Z179" s="11"/>
      <c r="AA179" s="8">
        <v>-15.6</v>
      </c>
      <c r="AB179" s="11"/>
      <c r="AC179" s="11"/>
      <c r="AD179" s="11"/>
      <c r="AE179" s="9">
        <v>2.83</v>
      </c>
      <c r="AF179" s="11"/>
      <c r="AG179" s="11"/>
      <c r="AH179" s="9">
        <v>3.16</v>
      </c>
      <c r="AI179" s="9">
        <v>6.81</v>
      </c>
      <c r="AJ179" s="14">
        <v>0</v>
      </c>
      <c r="AK179" s="3" t="s">
        <v>209</v>
      </c>
      <c r="AL179" s="12" t="s">
        <v>1171</v>
      </c>
      <c r="AM179" s="3" t="s">
        <v>211</v>
      </c>
      <c r="AN179" s="13">
        <v>1999</v>
      </c>
      <c r="AO179" s="8">
        <v>156.5</v>
      </c>
      <c r="AP179" s="10">
        <v>0.28000000000000003</v>
      </c>
      <c r="AQ179" s="8">
        <v>-14.7</v>
      </c>
      <c r="AR179" s="8">
        <v>-14.9</v>
      </c>
      <c r="AS179" s="8">
        <v>-14.3</v>
      </c>
      <c r="AT179" s="8">
        <v>27.3</v>
      </c>
      <c r="AU179" s="10">
        <v>0.84</v>
      </c>
      <c r="AV179" s="8">
        <v>28.9</v>
      </c>
      <c r="AW179" s="8">
        <v>15</v>
      </c>
      <c r="AX179" s="9">
        <v>8.35</v>
      </c>
      <c r="AY179" s="10">
        <v>0.36299999999999999</v>
      </c>
      <c r="AZ179" s="11"/>
      <c r="BA179" s="9">
        <v>8.5500000000000007</v>
      </c>
      <c r="BB179" s="11"/>
      <c r="BC179" s="9">
        <v>6.67</v>
      </c>
      <c r="BD179" s="9">
        <v>6.12</v>
      </c>
      <c r="BE179" s="9">
        <v>5.04</v>
      </c>
      <c r="BF179" s="9">
        <v>4.59</v>
      </c>
      <c r="BG179" s="9">
        <v>3.95</v>
      </c>
      <c r="BH179" s="9">
        <v>3.26</v>
      </c>
      <c r="BI179" s="11"/>
      <c r="BJ179" s="8">
        <v>-14.9</v>
      </c>
      <c r="BK179" s="10">
        <v>-0.84299999999999997</v>
      </c>
      <c r="BL179" s="10">
        <v>1.2E-2</v>
      </c>
      <c r="BM179" s="11"/>
      <c r="BN179" s="8">
        <v>-14.3</v>
      </c>
      <c r="BO179" s="11"/>
      <c r="BP179" s="10">
        <v>2.3E-2</v>
      </c>
      <c r="BQ179" s="10">
        <v>-0.75900000000000001</v>
      </c>
      <c r="BR179" s="10">
        <v>-0.75900000000000001</v>
      </c>
      <c r="BS179" s="10">
        <v>-0.47399999999999998</v>
      </c>
      <c r="BT179" s="10">
        <v>-0.879</v>
      </c>
      <c r="BU179" s="10">
        <v>-0.879</v>
      </c>
      <c r="BV179" s="11"/>
      <c r="BW179" s="10">
        <v>5.7000000000000002E-2</v>
      </c>
      <c r="BX179" s="11"/>
      <c r="BY179" s="11"/>
      <c r="BZ179" s="9">
        <v>1.37</v>
      </c>
      <c r="CA179" s="10">
        <v>0.53400000000000003</v>
      </c>
      <c r="CB179" s="11"/>
      <c r="CC179" s="10">
        <v>0.748</v>
      </c>
      <c r="CD179" s="11"/>
      <c r="CE179" s="10">
        <v>0.24399999999999999</v>
      </c>
      <c r="CF179" s="8">
        <v>13.1</v>
      </c>
      <c r="CG179" s="11"/>
      <c r="CH179" s="14">
        <v>0</v>
      </c>
      <c r="CI179" s="11"/>
      <c r="CJ179" s="9">
        <v>8.07</v>
      </c>
      <c r="CK179" s="11"/>
      <c r="CL179" s="11"/>
      <c r="CM179" s="10">
        <v>6.0000000000000001E-3</v>
      </c>
      <c r="CN179" s="10">
        <v>0.38100000000000001</v>
      </c>
      <c r="CO179" s="10">
        <v>0.371</v>
      </c>
      <c r="CP179" s="10">
        <v>0.36099999999999999</v>
      </c>
      <c r="CQ179" s="10">
        <v>-0.58499999999999996</v>
      </c>
      <c r="CR179" s="11"/>
      <c r="CS179" s="11"/>
      <c r="CT179" s="11"/>
      <c r="CU179" s="11"/>
      <c r="CV179" s="10">
        <v>-0.51600000000000001</v>
      </c>
      <c r="CW179" s="8">
        <v>15</v>
      </c>
      <c r="CX179" s="11"/>
      <c r="CY179" s="11"/>
      <c r="CZ179" s="11"/>
      <c r="DA179" s="10">
        <v>0.63200000000000001</v>
      </c>
      <c r="DB179" s="11"/>
      <c r="DC179" s="10">
        <v>2.1999999999999999E-2</v>
      </c>
      <c r="DD179" s="8">
        <v>10.5</v>
      </c>
      <c r="DE179" s="8">
        <v>31</v>
      </c>
      <c r="DF179" s="9">
        <v>8.35</v>
      </c>
      <c r="DG179" s="9">
        <v>7</v>
      </c>
      <c r="DH179" s="10">
        <v>0.629</v>
      </c>
      <c r="DI179" s="3" t="s">
        <v>212</v>
      </c>
      <c r="DJ179" s="10">
        <v>0.28000000000000003</v>
      </c>
      <c r="DK179" s="8">
        <v>-14.7</v>
      </c>
      <c r="DL179" s="8">
        <v>-14.3</v>
      </c>
      <c r="DM179" s="10">
        <v>0.91800000000000004</v>
      </c>
      <c r="DN179" s="8">
        <v>-25.7</v>
      </c>
      <c r="DO179" s="9">
        <v>13.33</v>
      </c>
      <c r="DP179" s="4" t="s">
        <v>1172</v>
      </c>
      <c r="DQ179" s="8">
        <v>403.6</v>
      </c>
      <c r="DR179" s="3" t="s">
        <v>319</v>
      </c>
      <c r="DS179" s="11"/>
      <c r="DT179" s="9">
        <v>8.0399999999999991</v>
      </c>
      <c r="DU179" s="9">
        <v>2.97</v>
      </c>
      <c r="DV179" s="9">
        <v>-6.4</v>
      </c>
      <c r="DW179" s="10">
        <v>0.52100000000000002</v>
      </c>
      <c r="DX179" s="11"/>
      <c r="DY179" s="8">
        <v>25.8</v>
      </c>
      <c r="DZ179" s="11"/>
      <c r="EA179" s="14">
        <v>0</v>
      </c>
      <c r="EB179" s="8">
        <v>20.399999999999999</v>
      </c>
      <c r="EC179" s="9">
        <v>1.64</v>
      </c>
      <c r="ED179" s="8">
        <v>78.2</v>
      </c>
      <c r="EE179" s="11"/>
      <c r="EF179" s="11"/>
      <c r="EG179" s="8">
        <v>98.7</v>
      </c>
      <c r="EH179" s="10">
        <v>0.94599999999999995</v>
      </c>
      <c r="EI179" s="8">
        <v>31</v>
      </c>
      <c r="EJ179" s="8">
        <v>27.7</v>
      </c>
      <c r="EK179" s="8">
        <v>26.1</v>
      </c>
      <c r="EL179" s="10">
        <v>0.28699999999999998</v>
      </c>
      <c r="EM179" s="9">
        <v>1.3</v>
      </c>
      <c r="EN179" s="10">
        <v>0.221</v>
      </c>
      <c r="EO179" s="10">
        <v>0.629</v>
      </c>
      <c r="EP179" s="9">
        <v>4.91</v>
      </c>
      <c r="EQ179" s="9">
        <v>4.66</v>
      </c>
      <c r="ER179" s="11">
        <v>1</v>
      </c>
      <c r="ES179" s="11"/>
      <c r="ET179" s="12"/>
      <c r="EU179" s="9">
        <v>-5.38</v>
      </c>
      <c r="EV179" s="9">
        <v>-8</v>
      </c>
      <c r="EW179" s="11"/>
      <c r="EX179" s="11"/>
      <c r="EY179" s="11"/>
      <c r="EZ179" s="9">
        <v>-1.57</v>
      </c>
      <c r="FA179" s="9">
        <v>-2.57</v>
      </c>
      <c r="FB179" s="9">
        <v>-2.98</v>
      </c>
      <c r="FC179" s="9">
        <v>-4.8499999999999996</v>
      </c>
      <c r="FD179" s="8">
        <v>-10.7</v>
      </c>
      <c r="FE179" s="9">
        <v>-5.37</v>
      </c>
      <c r="FF179" s="9">
        <v>-7.84</v>
      </c>
      <c r="FG179" s="11"/>
      <c r="FH179" s="11"/>
      <c r="FI179" s="11"/>
      <c r="FJ179" s="9">
        <v>-2.48</v>
      </c>
      <c r="FK179" s="9">
        <v>-5.45</v>
      </c>
      <c r="FL179" s="9">
        <v>-2.2400000000000002</v>
      </c>
      <c r="FM179" s="8">
        <v>-11.6</v>
      </c>
      <c r="FN179" s="8">
        <v>-11.8</v>
      </c>
      <c r="FO179" s="3"/>
      <c r="FP179" s="3"/>
      <c r="FQ179" s="10">
        <v>0.28000000000000003</v>
      </c>
      <c r="FR179" s="12" t="s">
        <v>1173</v>
      </c>
    </row>
    <row r="180" spans="1:174" x14ac:dyDescent="0.15">
      <c r="A180" s="4" t="s">
        <v>1174</v>
      </c>
      <c r="B180" s="4" t="s">
        <v>1175</v>
      </c>
      <c r="C180" s="3" t="s">
        <v>206</v>
      </c>
      <c r="D180" s="3" t="s">
        <v>207</v>
      </c>
      <c r="E180" s="3" t="s">
        <v>208</v>
      </c>
      <c r="F180" s="8">
        <v>168.8</v>
      </c>
      <c r="G180" s="9">
        <v>41.14</v>
      </c>
      <c r="H180" s="10">
        <v>6.0000000000000001E-3</v>
      </c>
      <c r="I180" s="10">
        <v>1E-3</v>
      </c>
      <c r="J180" s="10">
        <v>0.03</v>
      </c>
      <c r="K180" s="10">
        <v>-0.38300000000000001</v>
      </c>
      <c r="L180" s="10">
        <v>0.189</v>
      </c>
      <c r="M180" s="10">
        <v>0.873</v>
      </c>
      <c r="N180" s="8">
        <v>102.3</v>
      </c>
      <c r="O180" s="10">
        <v>0.71299999999999997</v>
      </c>
      <c r="P180" s="11"/>
      <c r="Q180" s="11"/>
      <c r="R180" s="11"/>
      <c r="S180" s="10">
        <v>-0.35</v>
      </c>
      <c r="T180" s="11"/>
      <c r="U180" s="11"/>
      <c r="V180" s="11"/>
      <c r="W180" s="11"/>
      <c r="X180" s="11"/>
      <c r="Y180" s="11"/>
      <c r="Z180" s="11"/>
      <c r="AA180" s="11"/>
      <c r="AB180" s="11"/>
      <c r="AC180" s="11"/>
      <c r="AD180" s="11"/>
      <c r="AE180" s="11"/>
      <c r="AF180" s="11"/>
      <c r="AG180" s="11"/>
      <c r="AH180" s="11"/>
      <c r="AI180" s="9">
        <v>7.47</v>
      </c>
      <c r="AJ180" s="10">
        <v>8.0000000000000002E-3</v>
      </c>
      <c r="AK180" s="3" t="s">
        <v>209</v>
      </c>
      <c r="AL180" s="12" t="s">
        <v>1176</v>
      </c>
      <c r="AM180" s="3" t="s">
        <v>211</v>
      </c>
      <c r="AN180" s="13">
        <v>1985</v>
      </c>
      <c r="AO180" s="8">
        <v>111.2</v>
      </c>
      <c r="AP180" s="14">
        <v>0</v>
      </c>
      <c r="AQ180" s="8">
        <v>-49.8</v>
      </c>
      <c r="AR180" s="8">
        <v>-50.3</v>
      </c>
      <c r="AS180" s="8">
        <v>-50</v>
      </c>
      <c r="AT180" s="8">
        <v>10.5</v>
      </c>
      <c r="AU180" s="9">
        <v>1.49</v>
      </c>
      <c r="AV180" s="8">
        <v>103.4</v>
      </c>
      <c r="AW180" s="10">
        <v>0.03</v>
      </c>
      <c r="AX180" s="8">
        <v>91.3</v>
      </c>
      <c r="AY180" s="10">
        <v>0.38</v>
      </c>
      <c r="AZ180" s="11"/>
      <c r="BA180" s="9">
        <v>8.4499999999999993</v>
      </c>
      <c r="BB180" s="11"/>
      <c r="BC180" s="8">
        <v>41.9</v>
      </c>
      <c r="BD180" s="8">
        <v>21.7</v>
      </c>
      <c r="BE180" s="8">
        <v>21.6</v>
      </c>
      <c r="BF180" s="8">
        <v>32.200000000000003</v>
      </c>
      <c r="BG180" s="8">
        <v>33.200000000000003</v>
      </c>
      <c r="BH180" s="8">
        <v>33</v>
      </c>
      <c r="BI180" s="11"/>
      <c r="BJ180" s="8">
        <v>-50.3</v>
      </c>
      <c r="BK180" s="11"/>
      <c r="BL180" s="11"/>
      <c r="BM180" s="11"/>
      <c r="BN180" s="8">
        <v>-50</v>
      </c>
      <c r="BO180" s="11"/>
      <c r="BP180" s="11"/>
      <c r="BQ180" s="10">
        <v>-0.64400000000000002</v>
      </c>
      <c r="BR180" s="10">
        <v>-0.64400000000000002</v>
      </c>
      <c r="BS180" s="10">
        <v>-0.39900000000000002</v>
      </c>
      <c r="BT180" s="10">
        <v>-0.64400000000000002</v>
      </c>
      <c r="BU180" s="10">
        <v>-0.64400000000000002</v>
      </c>
      <c r="BV180" s="11"/>
      <c r="BW180" s="11"/>
      <c r="BX180" s="11"/>
      <c r="BY180" s="11"/>
      <c r="BZ180" s="9">
        <v>3.9</v>
      </c>
      <c r="CA180" s="9">
        <v>2.41</v>
      </c>
      <c r="CB180" s="8">
        <v>16.7</v>
      </c>
      <c r="CC180" s="10">
        <v>0.68899999999999995</v>
      </c>
      <c r="CD180" s="11"/>
      <c r="CE180" s="10">
        <v>0.28299999999999997</v>
      </c>
      <c r="CF180" s="10">
        <v>0.03</v>
      </c>
      <c r="CG180" s="11"/>
      <c r="CH180" s="11"/>
      <c r="CI180" s="11"/>
      <c r="CJ180" s="11"/>
      <c r="CK180" s="11"/>
      <c r="CL180" s="11"/>
      <c r="CM180" s="10">
        <v>0.60399999999999998</v>
      </c>
      <c r="CN180" s="10">
        <v>0.622</v>
      </c>
      <c r="CO180" s="10">
        <v>0.61799999999999999</v>
      </c>
      <c r="CP180" s="10">
        <v>0.60899999999999999</v>
      </c>
      <c r="CQ180" s="10">
        <v>0.214</v>
      </c>
      <c r="CR180" s="11"/>
      <c r="CS180" s="11"/>
      <c r="CT180" s="11"/>
      <c r="CU180" s="8">
        <v>21.7</v>
      </c>
      <c r="CV180" s="11"/>
      <c r="CW180" s="11"/>
      <c r="CX180" s="9">
        <v>9.4499999999999993</v>
      </c>
      <c r="CY180" s="11"/>
      <c r="CZ180" s="10">
        <v>0.104</v>
      </c>
      <c r="DA180" s="10">
        <v>0.14399999999999999</v>
      </c>
      <c r="DB180" s="11"/>
      <c r="DC180" s="10">
        <v>-0.10100000000000001</v>
      </c>
      <c r="DD180" s="8">
        <v>693.3</v>
      </c>
      <c r="DE180" s="8">
        <v>49</v>
      </c>
      <c r="DF180" s="8">
        <v>91.3</v>
      </c>
      <c r="DG180" s="9">
        <v>1.65</v>
      </c>
      <c r="DH180" s="10">
        <v>0.5</v>
      </c>
      <c r="DI180" s="3" t="s">
        <v>212</v>
      </c>
      <c r="DJ180" s="11"/>
      <c r="DK180" s="8">
        <v>-49.8</v>
      </c>
      <c r="DL180" s="8">
        <v>-50</v>
      </c>
      <c r="DM180" s="14">
        <v>0</v>
      </c>
      <c r="DN180" s="11"/>
      <c r="DO180" s="9">
        <v>14.29</v>
      </c>
      <c r="DP180" s="4" t="s">
        <v>1177</v>
      </c>
      <c r="DQ180" s="11"/>
      <c r="DR180" s="3" t="s">
        <v>343</v>
      </c>
      <c r="DS180" s="11"/>
      <c r="DT180" s="9">
        <v>3.6</v>
      </c>
      <c r="DU180" s="9">
        <v>1.48</v>
      </c>
      <c r="DV180" s="11"/>
      <c r="DW180" s="10">
        <v>0.03</v>
      </c>
      <c r="DX180" s="11"/>
      <c r="DY180" s="9">
        <v>9.2799999999999994</v>
      </c>
      <c r="DZ180" s="9">
        <v>2.12</v>
      </c>
      <c r="EA180" s="11"/>
      <c r="EB180" s="8">
        <v>71.599999999999994</v>
      </c>
      <c r="EC180" s="9">
        <v>1.56</v>
      </c>
      <c r="ED180" s="8">
        <v>79.099999999999994</v>
      </c>
      <c r="EE180" s="11"/>
      <c r="EF180" s="11"/>
      <c r="EG180" s="11"/>
      <c r="EH180" s="9">
        <v>3.05</v>
      </c>
      <c r="EI180" s="8">
        <v>49</v>
      </c>
      <c r="EJ180" s="8">
        <v>58.9</v>
      </c>
      <c r="EK180" s="8">
        <v>60.9</v>
      </c>
      <c r="EL180" s="10">
        <v>0.53300000000000003</v>
      </c>
      <c r="EM180" s="9">
        <v>3.7</v>
      </c>
      <c r="EN180" s="10">
        <v>0.43</v>
      </c>
      <c r="EO180" s="10">
        <v>0.5</v>
      </c>
      <c r="EP180" s="9">
        <v>5.22</v>
      </c>
      <c r="EQ180" s="11"/>
      <c r="ER180" s="11">
        <v>3</v>
      </c>
      <c r="ES180" s="11"/>
      <c r="ET180" s="12"/>
      <c r="EU180" s="9">
        <v>-9.5399999999999991</v>
      </c>
      <c r="EV180" s="8">
        <v>-15.6</v>
      </c>
      <c r="EW180" s="8">
        <v>-14.6</v>
      </c>
      <c r="EX180" s="8">
        <v>-20.6</v>
      </c>
      <c r="EY180" s="9">
        <v>7.96</v>
      </c>
      <c r="EZ180" s="8">
        <v>-10.9</v>
      </c>
      <c r="FA180" s="8">
        <v>-19.5</v>
      </c>
      <c r="FB180" s="8">
        <v>-24.7</v>
      </c>
      <c r="FC180" s="8">
        <v>-28.5</v>
      </c>
      <c r="FD180" s="8">
        <v>-41.2</v>
      </c>
      <c r="FE180" s="9">
        <v>-9.1999999999999993</v>
      </c>
      <c r="FF180" s="8">
        <v>-10.8</v>
      </c>
      <c r="FG180" s="8">
        <v>-36.4</v>
      </c>
      <c r="FH180" s="8">
        <v>-20.399999999999999</v>
      </c>
      <c r="FI180" s="9">
        <v>7.42</v>
      </c>
      <c r="FJ180" s="8">
        <v>-17.2</v>
      </c>
      <c r="FK180" s="8">
        <v>-15.6</v>
      </c>
      <c r="FL180" s="8">
        <v>-42.7</v>
      </c>
      <c r="FM180" s="9">
        <v>-3.42</v>
      </c>
      <c r="FN180" s="8">
        <v>-38.799999999999997</v>
      </c>
      <c r="FO180" s="3"/>
      <c r="FP180" s="3"/>
      <c r="FQ180" s="11"/>
      <c r="FR180" s="12"/>
    </row>
    <row r="181" spans="1:174" x14ac:dyDescent="0.15">
      <c r="A181" s="4" t="s">
        <v>1178</v>
      </c>
      <c r="B181" s="4" t="s">
        <v>1179</v>
      </c>
      <c r="C181" s="3" t="s">
        <v>206</v>
      </c>
      <c r="D181" s="3" t="s">
        <v>207</v>
      </c>
      <c r="E181" s="3" t="s">
        <v>208</v>
      </c>
      <c r="F181" s="8">
        <v>168.7</v>
      </c>
      <c r="G181" s="9">
        <v>13.8</v>
      </c>
      <c r="H181" s="10">
        <v>1E-3</v>
      </c>
      <c r="I181" s="10">
        <v>3.0000000000000001E-3</v>
      </c>
      <c r="J181" s="10">
        <v>5.5E-2</v>
      </c>
      <c r="K181" s="10">
        <v>0.20300000000000001</v>
      </c>
      <c r="L181" s="10">
        <v>0.41199999999999998</v>
      </c>
      <c r="M181" s="9">
        <v>1.75</v>
      </c>
      <c r="N181" s="8">
        <v>72.7</v>
      </c>
      <c r="O181" s="10">
        <v>0.94699999999999995</v>
      </c>
      <c r="P181" s="11"/>
      <c r="Q181" s="11"/>
      <c r="R181" s="11"/>
      <c r="S181" s="10">
        <v>-0.317</v>
      </c>
      <c r="T181" s="11"/>
      <c r="U181" s="11"/>
      <c r="V181" s="11"/>
      <c r="W181" s="11"/>
      <c r="X181" s="11"/>
      <c r="Y181" s="11"/>
      <c r="Z181" s="11"/>
      <c r="AA181" s="11"/>
      <c r="AB181" s="11"/>
      <c r="AC181" s="11"/>
      <c r="AD181" s="11"/>
      <c r="AE181" s="11"/>
      <c r="AF181" s="11"/>
      <c r="AG181" s="11"/>
      <c r="AH181" s="9">
        <v>11.93</v>
      </c>
      <c r="AI181" s="9">
        <v>5.01</v>
      </c>
      <c r="AJ181" s="10">
        <v>1.4E-2</v>
      </c>
      <c r="AK181" s="3" t="s">
        <v>209</v>
      </c>
      <c r="AL181" s="12" t="s">
        <v>1180</v>
      </c>
      <c r="AM181" s="3" t="s">
        <v>211</v>
      </c>
      <c r="AN181" s="13">
        <v>2001</v>
      </c>
      <c r="AO181" s="8">
        <v>151.19999999999999</v>
      </c>
      <c r="AP181" s="14">
        <v>0</v>
      </c>
      <c r="AQ181" s="8">
        <v>-20.5</v>
      </c>
      <c r="AR181" s="8">
        <v>-20.5</v>
      </c>
      <c r="AS181" s="8">
        <v>-19.8</v>
      </c>
      <c r="AT181" s="8">
        <v>17.5</v>
      </c>
      <c r="AU181" s="10">
        <v>6.5000000000000002E-2</v>
      </c>
      <c r="AV181" s="8">
        <v>19.100000000000001</v>
      </c>
      <c r="AW181" s="14">
        <v>0</v>
      </c>
      <c r="AX181" s="9">
        <v>9.56</v>
      </c>
      <c r="AY181" s="10">
        <v>4.8000000000000001E-2</v>
      </c>
      <c r="AZ181" s="11"/>
      <c r="BA181" s="9">
        <v>6.01</v>
      </c>
      <c r="BB181" s="11"/>
      <c r="BC181" s="8">
        <v>14.5</v>
      </c>
      <c r="BD181" s="8">
        <v>12</v>
      </c>
      <c r="BE181" s="9">
        <v>9.74</v>
      </c>
      <c r="BF181" s="9">
        <v>8.11</v>
      </c>
      <c r="BG181" s="9">
        <v>6.51</v>
      </c>
      <c r="BH181" s="8">
        <v>14.4</v>
      </c>
      <c r="BI181" s="11"/>
      <c r="BJ181" s="8">
        <v>-20.5</v>
      </c>
      <c r="BK181" s="11"/>
      <c r="BL181" s="10">
        <v>3.0000000000000001E-3</v>
      </c>
      <c r="BM181" s="11"/>
      <c r="BN181" s="8">
        <v>-19.8</v>
      </c>
      <c r="BO181" s="11"/>
      <c r="BP181" s="11"/>
      <c r="BQ181" s="10">
        <v>-0.31900000000000001</v>
      </c>
      <c r="BR181" s="10">
        <v>-0.31900000000000001</v>
      </c>
      <c r="BS181" s="10">
        <v>-0.2</v>
      </c>
      <c r="BT181" s="10">
        <v>-0.31900000000000001</v>
      </c>
      <c r="BU181" s="10">
        <v>-0.31900000000000001</v>
      </c>
      <c r="BV181" s="11"/>
      <c r="BW181" s="11"/>
      <c r="BX181" s="11"/>
      <c r="BY181" s="9">
        <v>1.07</v>
      </c>
      <c r="BZ181" s="10">
        <v>0.104</v>
      </c>
      <c r="CA181" s="10">
        <v>3.9E-2</v>
      </c>
      <c r="CB181" s="11"/>
      <c r="CC181" s="10">
        <v>0.996</v>
      </c>
      <c r="CD181" s="11"/>
      <c r="CE181" s="9">
        <v>7.11</v>
      </c>
      <c r="CF181" s="11"/>
      <c r="CG181" s="11"/>
      <c r="CH181" s="11"/>
      <c r="CI181" s="11"/>
      <c r="CJ181" s="11"/>
      <c r="CK181" s="11"/>
      <c r="CL181" s="11"/>
      <c r="CM181" s="11"/>
      <c r="CN181" s="11"/>
      <c r="CO181" s="11"/>
      <c r="CP181" s="10">
        <v>5.2999999999999999E-2</v>
      </c>
      <c r="CQ181" s="9">
        <v>-8.6</v>
      </c>
      <c r="CR181" s="11"/>
      <c r="CS181" s="11"/>
      <c r="CT181" s="11"/>
      <c r="CU181" s="8">
        <v>20.7</v>
      </c>
      <c r="CV181" s="11"/>
      <c r="CW181" s="11"/>
      <c r="CX181" s="11"/>
      <c r="CY181" s="11"/>
      <c r="CZ181" s="11"/>
      <c r="DA181" s="10">
        <v>0.85399999999999998</v>
      </c>
      <c r="DB181" s="11"/>
      <c r="DC181" s="11"/>
      <c r="DD181" s="11"/>
      <c r="DE181" s="8">
        <v>20</v>
      </c>
      <c r="DF181" s="9">
        <v>9.56</v>
      </c>
      <c r="DG181" s="9">
        <v>2.3199999999999998</v>
      </c>
      <c r="DH181" s="10">
        <v>7.6999999999999999E-2</v>
      </c>
      <c r="DI181" s="3" t="s">
        <v>212</v>
      </c>
      <c r="DJ181" s="11"/>
      <c r="DK181" s="8">
        <v>-20.5</v>
      </c>
      <c r="DL181" s="8">
        <v>-19.8</v>
      </c>
      <c r="DM181" s="14">
        <v>0</v>
      </c>
      <c r="DN181" s="11"/>
      <c r="DO181" s="9">
        <v>6.67</v>
      </c>
      <c r="DP181" s="4" t="s">
        <v>1181</v>
      </c>
      <c r="DQ181" s="11"/>
      <c r="DR181" s="3" t="s">
        <v>336</v>
      </c>
      <c r="DS181" s="11"/>
      <c r="DT181" s="9">
        <v>3.18</v>
      </c>
      <c r="DU181" s="9">
        <v>1.1599999999999999</v>
      </c>
      <c r="DV181" s="11"/>
      <c r="DW181" s="14">
        <v>0</v>
      </c>
      <c r="DX181" s="11"/>
      <c r="DY181" s="8">
        <v>14.6</v>
      </c>
      <c r="DZ181" s="11"/>
      <c r="EA181" s="11"/>
      <c r="EB181" s="8">
        <v>15.2</v>
      </c>
      <c r="EC181" s="9">
        <v>2.33</v>
      </c>
      <c r="ED181" s="8">
        <v>60.6</v>
      </c>
      <c r="EE181" s="11"/>
      <c r="EF181" s="11"/>
      <c r="EG181" s="11"/>
      <c r="EH181" s="10">
        <v>7.4999999999999997E-2</v>
      </c>
      <c r="EI181" s="8">
        <v>20</v>
      </c>
      <c r="EJ181" s="8">
        <v>19.100000000000001</v>
      </c>
      <c r="EK181" s="8">
        <v>16.2</v>
      </c>
      <c r="EL181" s="10">
        <v>0.14199999999999999</v>
      </c>
      <c r="EM181" s="10">
        <v>0.88500000000000001</v>
      </c>
      <c r="EN181" s="11"/>
      <c r="EO181" s="10">
        <v>7.6999999999999999E-2</v>
      </c>
      <c r="EP181" s="9">
        <v>5.98</v>
      </c>
      <c r="EQ181" s="9">
        <v>2.0099999999999998</v>
      </c>
      <c r="ER181" s="11">
        <v>1</v>
      </c>
      <c r="ES181" s="11"/>
      <c r="ET181" s="12"/>
      <c r="EU181" s="10">
        <v>-0.60199999999999998</v>
      </c>
      <c r="EV181" s="9">
        <v>-1.32</v>
      </c>
      <c r="EW181" s="9">
        <v>-4.12</v>
      </c>
      <c r="EX181" s="8">
        <v>-10.1</v>
      </c>
      <c r="EY181" s="9">
        <v>-7.32</v>
      </c>
      <c r="EZ181" s="9">
        <v>-3.61</v>
      </c>
      <c r="FA181" s="9">
        <v>-1.08</v>
      </c>
      <c r="FB181" s="9">
        <v>-5.93</v>
      </c>
      <c r="FC181" s="8">
        <v>-17.3</v>
      </c>
      <c r="FD181" s="8">
        <v>-11.6</v>
      </c>
      <c r="FE181" s="10">
        <v>-0.60199999999999998</v>
      </c>
      <c r="FF181" s="9">
        <v>-1.55</v>
      </c>
      <c r="FG181" s="9">
        <v>-4.8600000000000003</v>
      </c>
      <c r="FH181" s="9">
        <v>-9.89</v>
      </c>
      <c r="FI181" s="9">
        <v>-7.21</v>
      </c>
      <c r="FJ181" s="9">
        <v>-3.73</v>
      </c>
      <c r="FK181" s="9">
        <v>-1.71</v>
      </c>
      <c r="FL181" s="9">
        <v>-8.15</v>
      </c>
      <c r="FM181" s="8">
        <v>-17.100000000000001</v>
      </c>
      <c r="FN181" s="8">
        <v>-12.3</v>
      </c>
      <c r="FO181" s="3"/>
      <c r="FP181" s="3"/>
      <c r="FQ181" s="11"/>
      <c r="FR181" s="12"/>
    </row>
    <row r="182" spans="1:174" x14ac:dyDescent="0.15">
      <c r="A182" s="4" t="s">
        <v>1182</v>
      </c>
      <c r="B182" s="4" t="s">
        <v>1183</v>
      </c>
      <c r="C182" s="3" t="s">
        <v>206</v>
      </c>
      <c r="D182" s="3" t="s">
        <v>207</v>
      </c>
      <c r="E182" s="3" t="s">
        <v>208</v>
      </c>
      <c r="F182" s="8">
        <v>167.9</v>
      </c>
      <c r="G182" s="9">
        <v>25.21</v>
      </c>
      <c r="H182" s="10">
        <v>1.7999999999999999E-2</v>
      </c>
      <c r="I182" s="10">
        <v>1.0999999999999999E-2</v>
      </c>
      <c r="J182" s="10">
        <v>2E-3</v>
      </c>
      <c r="K182" s="10">
        <v>-0.86599999999999999</v>
      </c>
      <c r="L182" s="10">
        <v>-0.65400000000000003</v>
      </c>
      <c r="M182" s="10">
        <v>-0.25600000000000001</v>
      </c>
      <c r="N182" s="8">
        <v>40.9</v>
      </c>
      <c r="O182" s="10">
        <v>0.125</v>
      </c>
      <c r="P182" s="11"/>
      <c r="Q182" s="11"/>
      <c r="R182" s="11"/>
      <c r="S182" s="10">
        <v>-0.65</v>
      </c>
      <c r="T182" s="11"/>
      <c r="U182" s="11"/>
      <c r="V182" s="11"/>
      <c r="W182" s="8">
        <v>-27</v>
      </c>
      <c r="X182" s="11"/>
      <c r="Y182" s="11"/>
      <c r="Z182" s="11"/>
      <c r="AA182" s="8">
        <v>-27</v>
      </c>
      <c r="AB182" s="11"/>
      <c r="AC182" s="11"/>
      <c r="AD182" s="11"/>
      <c r="AE182" s="11"/>
      <c r="AF182" s="11"/>
      <c r="AG182" s="11"/>
      <c r="AH182" s="9">
        <v>14.75</v>
      </c>
      <c r="AI182" s="10">
        <v>0.22600000000000001</v>
      </c>
      <c r="AJ182" s="10">
        <v>0.08</v>
      </c>
      <c r="AK182" s="3" t="s">
        <v>209</v>
      </c>
      <c r="AL182" s="12" t="s">
        <v>1184</v>
      </c>
      <c r="AM182" s="3" t="s">
        <v>211</v>
      </c>
      <c r="AN182" s="13">
        <v>1995</v>
      </c>
      <c r="AO182" s="8">
        <v>130.4</v>
      </c>
      <c r="AP182" s="10">
        <v>0.18</v>
      </c>
      <c r="AQ182" s="8">
        <v>-29.7</v>
      </c>
      <c r="AR182" s="8">
        <v>-30</v>
      </c>
      <c r="AS182" s="8">
        <v>-25.7</v>
      </c>
      <c r="AT182" s="8">
        <v>37.5</v>
      </c>
      <c r="AU182" s="9">
        <v>1.6</v>
      </c>
      <c r="AV182" s="8">
        <v>45.6</v>
      </c>
      <c r="AW182" s="14">
        <v>0</v>
      </c>
      <c r="AX182" s="8">
        <v>30.4</v>
      </c>
      <c r="AY182" s="10">
        <v>0.24199999999999999</v>
      </c>
      <c r="AZ182" s="11"/>
      <c r="BA182" s="8">
        <v>11.6</v>
      </c>
      <c r="BB182" s="11"/>
      <c r="BC182" s="8">
        <v>16.2</v>
      </c>
      <c r="BD182" s="8">
        <v>14.5</v>
      </c>
      <c r="BE182" s="8">
        <v>20.3</v>
      </c>
      <c r="BF182" s="8">
        <v>18.5</v>
      </c>
      <c r="BG182" s="8">
        <v>13.8</v>
      </c>
      <c r="BH182" s="8">
        <v>20</v>
      </c>
      <c r="BI182" s="11"/>
      <c r="BJ182" s="8">
        <v>-30</v>
      </c>
      <c r="BK182" s="11"/>
      <c r="BL182" s="10">
        <v>6.0000000000000001E-3</v>
      </c>
      <c r="BM182" s="11"/>
      <c r="BN182" s="8">
        <v>-25.7</v>
      </c>
      <c r="BO182" s="11"/>
      <c r="BP182" s="11"/>
      <c r="BQ182" s="10">
        <v>-0.629</v>
      </c>
      <c r="BR182" s="10">
        <v>-0.629</v>
      </c>
      <c r="BS182" s="10">
        <v>-0.39300000000000002</v>
      </c>
      <c r="BT182" s="10">
        <v>-0.69499999999999995</v>
      </c>
      <c r="BU182" s="10">
        <v>-0.69499999999999995</v>
      </c>
      <c r="BV182" s="11"/>
      <c r="BW182" s="10">
        <v>4.0000000000000001E-3</v>
      </c>
      <c r="BX182" s="10">
        <v>0.57099999999999995</v>
      </c>
      <c r="BY182" s="11"/>
      <c r="BZ182" s="9">
        <v>2.65</v>
      </c>
      <c r="CA182" s="9">
        <v>1.05</v>
      </c>
      <c r="CB182" s="11"/>
      <c r="CC182" s="9">
        <v>1.1200000000000001</v>
      </c>
      <c r="CD182" s="11"/>
      <c r="CE182" s="10">
        <v>0.27800000000000002</v>
      </c>
      <c r="CF182" s="11"/>
      <c r="CG182" s="11"/>
      <c r="CH182" s="11"/>
      <c r="CI182" s="11"/>
      <c r="CJ182" s="8">
        <v>-10</v>
      </c>
      <c r="CK182" s="9">
        <v>4.78</v>
      </c>
      <c r="CL182" s="9">
        <v>1.34</v>
      </c>
      <c r="CM182" s="9">
        <v>1.34</v>
      </c>
      <c r="CN182" s="9">
        <v>1.25</v>
      </c>
      <c r="CO182" s="9">
        <v>1.25</v>
      </c>
      <c r="CP182" s="9">
        <v>1.21</v>
      </c>
      <c r="CQ182" s="10">
        <v>0.126</v>
      </c>
      <c r="CR182" s="11"/>
      <c r="CS182" s="11"/>
      <c r="CT182" s="11"/>
      <c r="CU182" s="11"/>
      <c r="CV182" s="11"/>
      <c r="CW182" s="11"/>
      <c r="CX182" s="11"/>
      <c r="CY182" s="11"/>
      <c r="CZ182" s="11"/>
      <c r="DA182" s="9">
        <v>-1.83</v>
      </c>
      <c r="DB182" s="10">
        <v>2.5999999999999999E-2</v>
      </c>
      <c r="DC182" s="10">
        <v>1.2E-2</v>
      </c>
      <c r="DD182" s="11"/>
      <c r="DE182" s="8">
        <v>50</v>
      </c>
      <c r="DF182" s="8">
        <v>30.4</v>
      </c>
      <c r="DG182" s="9">
        <v>4.1100000000000003</v>
      </c>
      <c r="DH182" s="9">
        <v>1.6</v>
      </c>
      <c r="DI182" s="3" t="s">
        <v>212</v>
      </c>
      <c r="DJ182" s="10">
        <v>0.18</v>
      </c>
      <c r="DK182" s="8">
        <v>-29.7</v>
      </c>
      <c r="DL182" s="8">
        <v>-25.7</v>
      </c>
      <c r="DM182" s="10">
        <v>0.38600000000000001</v>
      </c>
      <c r="DN182" s="11"/>
      <c r="DO182" s="9">
        <v>11.11</v>
      </c>
      <c r="DP182" s="4" t="s">
        <v>1185</v>
      </c>
      <c r="DQ182" s="8">
        <v>135</v>
      </c>
      <c r="DR182" s="3" t="s">
        <v>313</v>
      </c>
      <c r="DS182" s="11"/>
      <c r="DT182" s="9">
        <v>5.99</v>
      </c>
      <c r="DU182" s="9">
        <v>2.2799999999999998</v>
      </c>
      <c r="DV182" s="9">
        <v>-2.13</v>
      </c>
      <c r="DW182" s="14">
        <v>0</v>
      </c>
      <c r="DX182" s="11"/>
      <c r="DY182" s="8">
        <v>60</v>
      </c>
      <c r="DZ182" s="11"/>
      <c r="EA182" s="11"/>
      <c r="EB182" s="8">
        <v>49.7</v>
      </c>
      <c r="EC182" s="10">
        <v>0.38800000000000001</v>
      </c>
      <c r="ED182" s="8">
        <v>46.7</v>
      </c>
      <c r="EE182" s="11"/>
      <c r="EF182" s="11"/>
      <c r="EG182" s="11"/>
      <c r="EH182" s="9">
        <v>6.06</v>
      </c>
      <c r="EI182" s="8">
        <v>50</v>
      </c>
      <c r="EJ182" s="8">
        <v>39.299999999999997</v>
      </c>
      <c r="EK182" s="8">
        <v>61.9</v>
      </c>
      <c r="EL182" s="9">
        <v>2.96</v>
      </c>
      <c r="EM182" s="10">
        <v>0.48699999999999999</v>
      </c>
      <c r="EN182" s="10">
        <v>0.14799999999999999</v>
      </c>
      <c r="EO182" s="9">
        <v>1.6</v>
      </c>
      <c r="EP182" s="9">
        <v>2.09</v>
      </c>
      <c r="EQ182" s="9">
        <v>7.43</v>
      </c>
      <c r="ER182" s="11">
        <v>3</v>
      </c>
      <c r="ES182" s="11"/>
      <c r="ET182" s="12"/>
      <c r="EU182" s="8">
        <v>-20.9</v>
      </c>
      <c r="EV182" s="8">
        <v>-24.1</v>
      </c>
      <c r="EW182" s="8">
        <v>-22.5</v>
      </c>
      <c r="EX182" s="8">
        <v>-26.1</v>
      </c>
      <c r="EY182" s="8">
        <v>-17.899999999999999</v>
      </c>
      <c r="EZ182" s="9">
        <v>-9.8000000000000007</v>
      </c>
      <c r="FA182" s="8">
        <v>-11.6</v>
      </c>
      <c r="FB182" s="8">
        <v>-20</v>
      </c>
      <c r="FC182" s="8">
        <v>-29.4</v>
      </c>
      <c r="FD182" s="8">
        <v>-30.5</v>
      </c>
      <c r="FE182" s="8">
        <v>-21.5</v>
      </c>
      <c r="FF182" s="8">
        <v>-35.799999999999997</v>
      </c>
      <c r="FG182" s="8">
        <v>-35.799999999999997</v>
      </c>
      <c r="FH182" s="8">
        <v>-35.6</v>
      </c>
      <c r="FI182" s="8">
        <v>-31.4</v>
      </c>
      <c r="FJ182" s="8">
        <v>60.7</v>
      </c>
      <c r="FK182" s="8">
        <v>-12.9</v>
      </c>
      <c r="FL182" s="8">
        <v>-24</v>
      </c>
      <c r="FM182" s="8">
        <v>-12.7</v>
      </c>
      <c r="FN182" s="8">
        <v>-31.6</v>
      </c>
      <c r="FO182" s="3"/>
      <c r="FP182" s="3"/>
      <c r="FQ182" s="10">
        <v>0.18</v>
      </c>
      <c r="FR182" s="12" t="s">
        <v>1186</v>
      </c>
    </row>
    <row r="183" spans="1:174" x14ac:dyDescent="0.15">
      <c r="A183" s="4" t="s">
        <v>1187</v>
      </c>
      <c r="B183" s="4" t="s">
        <v>1188</v>
      </c>
      <c r="C183" s="3" t="s">
        <v>206</v>
      </c>
      <c r="D183" s="3" t="s">
        <v>207</v>
      </c>
      <c r="E183" s="3" t="s">
        <v>208</v>
      </c>
      <c r="F183" s="8">
        <v>167.3</v>
      </c>
      <c r="G183" s="9">
        <v>62.07</v>
      </c>
      <c r="H183" s="10">
        <v>8.5999999999999993E-2</v>
      </c>
      <c r="I183" s="10">
        <v>5.8999999999999997E-2</v>
      </c>
      <c r="J183" s="10">
        <v>0.13</v>
      </c>
      <c r="K183" s="9">
        <v>2.81</v>
      </c>
      <c r="L183" s="9">
        <v>1.91</v>
      </c>
      <c r="M183" s="9">
        <v>2.31</v>
      </c>
      <c r="N183" s="8">
        <v>67.7</v>
      </c>
      <c r="O183" s="9">
        <v>1.31</v>
      </c>
      <c r="P183" s="11"/>
      <c r="Q183" s="11"/>
      <c r="R183" s="11"/>
      <c r="S183" s="10">
        <v>-0.69299999999999995</v>
      </c>
      <c r="T183" s="11"/>
      <c r="U183" s="11"/>
      <c r="V183" s="11"/>
      <c r="W183" s="9">
        <v>-5.69</v>
      </c>
      <c r="X183" s="11"/>
      <c r="Y183" s="11"/>
      <c r="Z183" s="11"/>
      <c r="AA183" s="9">
        <v>8.8000000000000007</v>
      </c>
      <c r="AB183" s="11"/>
      <c r="AC183" s="11"/>
      <c r="AD183" s="11"/>
      <c r="AE183" s="9">
        <v>4.67</v>
      </c>
      <c r="AF183" s="11"/>
      <c r="AG183" s="11"/>
      <c r="AH183" s="11"/>
      <c r="AI183" s="10">
        <v>0.84199999999999997</v>
      </c>
      <c r="AJ183" s="10">
        <v>0.45</v>
      </c>
      <c r="AK183" s="3" t="s">
        <v>209</v>
      </c>
      <c r="AL183" s="12" t="s">
        <v>1189</v>
      </c>
      <c r="AM183" s="3" t="s">
        <v>211</v>
      </c>
      <c r="AN183" s="13">
        <v>1998</v>
      </c>
      <c r="AO183" s="8">
        <v>133.6</v>
      </c>
      <c r="AP183" s="9">
        <v>5.73</v>
      </c>
      <c r="AQ183" s="8">
        <v>-45</v>
      </c>
      <c r="AR183" s="8">
        <v>-45</v>
      </c>
      <c r="AS183" s="8">
        <v>-43</v>
      </c>
      <c r="AT183" s="8">
        <v>22.2</v>
      </c>
      <c r="AU183" s="10">
        <v>4.2000000000000003E-2</v>
      </c>
      <c r="AV183" s="8">
        <v>44.2</v>
      </c>
      <c r="AW183" s="9">
        <v>9.26</v>
      </c>
      <c r="AX183" s="8">
        <v>13.8</v>
      </c>
      <c r="AY183" s="10">
        <v>4.8000000000000001E-2</v>
      </c>
      <c r="AZ183" s="11"/>
      <c r="BA183" s="8">
        <v>23.1</v>
      </c>
      <c r="BB183" s="11"/>
      <c r="BC183" s="8">
        <v>27.7</v>
      </c>
      <c r="BD183" s="8">
        <v>28.6</v>
      </c>
      <c r="BE183" s="8">
        <v>28.6</v>
      </c>
      <c r="BF183" s="8">
        <v>29.1</v>
      </c>
      <c r="BG183" s="8">
        <v>28.9</v>
      </c>
      <c r="BH183" s="8">
        <v>29.6</v>
      </c>
      <c r="BI183" s="11"/>
      <c r="BJ183" s="8">
        <v>-45</v>
      </c>
      <c r="BK183" s="9">
        <v>-1.72</v>
      </c>
      <c r="BL183" s="11"/>
      <c r="BM183" s="11"/>
      <c r="BN183" s="8">
        <v>-43</v>
      </c>
      <c r="BO183" s="11"/>
      <c r="BP183" s="11"/>
      <c r="BQ183" s="10">
        <v>-0.71599999999999997</v>
      </c>
      <c r="BR183" s="10">
        <v>-0.71599999999999997</v>
      </c>
      <c r="BS183" s="10">
        <v>-0.44800000000000001</v>
      </c>
      <c r="BT183" s="10">
        <v>-0.76200000000000001</v>
      </c>
      <c r="BU183" s="10">
        <v>-0.76200000000000001</v>
      </c>
      <c r="BV183" s="11"/>
      <c r="BW183" s="11"/>
      <c r="BX183" s="11"/>
      <c r="BY183" s="11"/>
      <c r="BZ183" s="11"/>
      <c r="CA183" s="11"/>
      <c r="CB183" s="11"/>
      <c r="CC183" s="9">
        <v>3.18</v>
      </c>
      <c r="CD183" s="11"/>
      <c r="CE183" s="9">
        <v>3.54</v>
      </c>
      <c r="CF183" s="11"/>
      <c r="CG183" s="11"/>
      <c r="CH183" s="11"/>
      <c r="CI183" s="11"/>
      <c r="CJ183" s="8">
        <v>-27.9</v>
      </c>
      <c r="CK183" s="11"/>
      <c r="CL183" s="11"/>
      <c r="CM183" s="11"/>
      <c r="CN183" s="11"/>
      <c r="CO183" s="11"/>
      <c r="CP183" s="10">
        <v>0.247</v>
      </c>
      <c r="CQ183" s="9">
        <v>6.35</v>
      </c>
      <c r="CR183" s="11"/>
      <c r="CS183" s="11"/>
      <c r="CT183" s="11"/>
      <c r="CU183" s="8">
        <v>59.7</v>
      </c>
      <c r="CV183" s="9">
        <v>-9.36</v>
      </c>
      <c r="CW183" s="11"/>
      <c r="CX183" s="9">
        <v>3.37</v>
      </c>
      <c r="CY183" s="11"/>
      <c r="CZ183" s="11"/>
      <c r="DA183" s="9">
        <v>2.2200000000000002</v>
      </c>
      <c r="DB183" s="11"/>
      <c r="DC183" s="11"/>
      <c r="DD183" s="8">
        <v>11.9</v>
      </c>
      <c r="DE183" s="8">
        <v>39</v>
      </c>
      <c r="DF183" s="8">
        <v>13.8</v>
      </c>
      <c r="DG183" s="9">
        <v>2.4700000000000002</v>
      </c>
      <c r="DH183" s="10">
        <v>0.4</v>
      </c>
      <c r="DI183" s="3" t="s">
        <v>212</v>
      </c>
      <c r="DJ183" s="9">
        <v>5.73</v>
      </c>
      <c r="DK183" s="8">
        <v>-45</v>
      </c>
      <c r="DL183" s="8">
        <v>-43</v>
      </c>
      <c r="DM183" s="9">
        <v>4.17</v>
      </c>
      <c r="DN183" s="8">
        <v>-37.9</v>
      </c>
      <c r="DO183" s="9">
        <v>11.11</v>
      </c>
      <c r="DP183" s="4" t="s">
        <v>1190</v>
      </c>
      <c r="DQ183" s="8">
        <v>116.8</v>
      </c>
      <c r="DR183" s="3" t="s">
        <v>673</v>
      </c>
      <c r="DS183" s="11"/>
      <c r="DT183" s="9">
        <v>8.4600000000000009</v>
      </c>
      <c r="DU183" s="9">
        <v>1</v>
      </c>
      <c r="DV183" s="9">
        <v>5.73</v>
      </c>
      <c r="DW183" s="8">
        <v>18</v>
      </c>
      <c r="DX183" s="11"/>
      <c r="DY183" s="8">
        <v>15.1</v>
      </c>
      <c r="DZ183" s="11"/>
      <c r="EA183" s="11"/>
      <c r="EB183" s="9">
        <v>-6.18</v>
      </c>
      <c r="EC183" s="9">
        <v>1.32</v>
      </c>
      <c r="ED183" s="8">
        <v>85.5</v>
      </c>
      <c r="EE183" s="11"/>
      <c r="EF183" s="11"/>
      <c r="EG183" s="8">
        <v>270.10000000000002</v>
      </c>
      <c r="EH183" s="10">
        <v>0.44600000000000001</v>
      </c>
      <c r="EI183" s="8">
        <v>39</v>
      </c>
      <c r="EJ183" s="8">
        <v>44.2</v>
      </c>
      <c r="EK183" s="8">
        <v>40.5</v>
      </c>
      <c r="EL183" s="10">
        <v>0.95299999999999996</v>
      </c>
      <c r="EM183" s="9">
        <v>8.11</v>
      </c>
      <c r="EN183" s="8">
        <v>15.9</v>
      </c>
      <c r="EO183" s="10">
        <v>0.4</v>
      </c>
      <c r="EP183" s="8">
        <v>10.6</v>
      </c>
      <c r="EQ183" s="9">
        <v>3.93</v>
      </c>
      <c r="ER183" s="11">
        <v>3</v>
      </c>
      <c r="ES183" s="11"/>
      <c r="ET183" s="12"/>
      <c r="EU183" s="8">
        <v>-20.7</v>
      </c>
      <c r="EV183" s="8">
        <v>-27.9</v>
      </c>
      <c r="EW183" s="8">
        <v>-34.200000000000003</v>
      </c>
      <c r="EX183" s="8">
        <v>-40</v>
      </c>
      <c r="EY183" s="8">
        <v>-32.4</v>
      </c>
      <c r="EZ183" s="8">
        <v>-17.2</v>
      </c>
      <c r="FA183" s="8">
        <v>-21.4</v>
      </c>
      <c r="FB183" s="8">
        <v>-25.9</v>
      </c>
      <c r="FC183" s="8">
        <v>-34.6</v>
      </c>
      <c r="FD183" s="8">
        <v>-31.8</v>
      </c>
      <c r="FE183" s="8">
        <v>-20.5</v>
      </c>
      <c r="FF183" s="8">
        <v>-27.5</v>
      </c>
      <c r="FG183" s="8">
        <v>-31.2</v>
      </c>
      <c r="FH183" s="8">
        <v>-38.799999999999997</v>
      </c>
      <c r="FI183" s="8">
        <v>-37.200000000000003</v>
      </c>
      <c r="FJ183" s="8">
        <v>-40.200000000000003</v>
      </c>
      <c r="FK183" s="8">
        <v>-24.6</v>
      </c>
      <c r="FL183" s="8">
        <v>-20.100000000000001</v>
      </c>
      <c r="FM183" s="8">
        <v>-44</v>
      </c>
      <c r="FN183" s="8">
        <v>-34.6</v>
      </c>
      <c r="FO183" s="3"/>
      <c r="FP183" s="3"/>
      <c r="FQ183" s="9">
        <v>5.73</v>
      </c>
      <c r="FR183" s="12" t="s">
        <v>1191</v>
      </c>
    </row>
    <row r="184" spans="1:174" x14ac:dyDescent="0.15">
      <c r="A184" s="4" t="s">
        <v>1192</v>
      </c>
      <c r="B184" s="4" t="s">
        <v>1193</v>
      </c>
      <c r="C184" s="3" t="s">
        <v>206</v>
      </c>
      <c r="D184" s="3" t="s">
        <v>207</v>
      </c>
      <c r="E184" s="3" t="s">
        <v>208</v>
      </c>
      <c r="F184" s="8">
        <v>167</v>
      </c>
      <c r="G184" s="9">
        <v>33.18</v>
      </c>
      <c r="H184" s="10">
        <v>1.9E-2</v>
      </c>
      <c r="I184" s="10">
        <v>0.02</v>
      </c>
      <c r="J184" s="11"/>
      <c r="K184" s="10">
        <v>-0.52100000000000002</v>
      </c>
      <c r="L184" s="10">
        <v>-0.64200000000000002</v>
      </c>
      <c r="M184" s="11"/>
      <c r="N184" s="8">
        <v>18.100000000000001</v>
      </c>
      <c r="O184" s="10">
        <v>3.3000000000000002E-2</v>
      </c>
      <c r="P184" s="11"/>
      <c r="Q184" s="11"/>
      <c r="R184" s="11"/>
      <c r="S184" s="9">
        <v>-1.94</v>
      </c>
      <c r="T184" s="11"/>
      <c r="U184" s="11"/>
      <c r="V184" s="11"/>
      <c r="W184" s="11"/>
      <c r="X184" s="11"/>
      <c r="Y184" s="11"/>
      <c r="Z184" s="11"/>
      <c r="AA184" s="11"/>
      <c r="AB184" s="11"/>
      <c r="AC184" s="11"/>
      <c r="AD184" s="11"/>
      <c r="AE184" s="11"/>
      <c r="AF184" s="11"/>
      <c r="AG184" s="11"/>
      <c r="AH184" s="11"/>
      <c r="AI184" s="9">
        <v>2.35</v>
      </c>
      <c r="AJ184" s="9">
        <v>1.96</v>
      </c>
      <c r="AK184" s="3" t="s">
        <v>209</v>
      </c>
      <c r="AL184" s="12" t="s">
        <v>1194</v>
      </c>
      <c r="AM184" s="3" t="s">
        <v>211</v>
      </c>
      <c r="AN184" s="13">
        <v>2008</v>
      </c>
      <c r="AO184" s="8">
        <v>122.9</v>
      </c>
      <c r="AP184" s="9">
        <v>2.2400000000000002</v>
      </c>
      <c r="AQ184" s="8">
        <v>-32.5</v>
      </c>
      <c r="AR184" s="8">
        <v>-32.9</v>
      </c>
      <c r="AS184" s="8">
        <v>-34.200000000000003</v>
      </c>
      <c r="AT184" s="8">
        <v>54.1</v>
      </c>
      <c r="AU184" s="10">
        <v>0.48599999999999999</v>
      </c>
      <c r="AV184" s="8">
        <v>55</v>
      </c>
      <c r="AW184" s="8">
        <v>10</v>
      </c>
      <c r="AX184" s="8">
        <v>36.799999999999997</v>
      </c>
      <c r="AY184" s="10">
        <v>0.13700000000000001</v>
      </c>
      <c r="AZ184" s="11"/>
      <c r="BA184" s="9">
        <v>8.4700000000000006</v>
      </c>
      <c r="BB184" s="11"/>
      <c r="BC184" s="8">
        <v>26.7</v>
      </c>
      <c r="BD184" s="8">
        <v>24.7</v>
      </c>
      <c r="BE184" s="8">
        <v>19.2</v>
      </c>
      <c r="BF184" s="8">
        <v>15.1</v>
      </c>
      <c r="BG184" s="8">
        <v>13.8</v>
      </c>
      <c r="BH184" s="8">
        <v>14.5</v>
      </c>
      <c r="BI184" s="11"/>
      <c r="BJ184" s="8">
        <v>-32.9</v>
      </c>
      <c r="BK184" s="10">
        <v>-0.376</v>
      </c>
      <c r="BL184" s="11"/>
      <c r="BM184" s="11"/>
      <c r="BN184" s="8">
        <v>-34.200000000000003</v>
      </c>
      <c r="BO184" s="11"/>
      <c r="BP184" s="10">
        <v>0.51900000000000002</v>
      </c>
      <c r="BQ184" s="9">
        <v>-2.37</v>
      </c>
      <c r="BR184" s="9">
        <v>-2.37</v>
      </c>
      <c r="BS184" s="9">
        <v>-1.44</v>
      </c>
      <c r="BT184" s="9">
        <v>-2.37</v>
      </c>
      <c r="BU184" s="9">
        <v>-2.37</v>
      </c>
      <c r="BV184" s="11"/>
      <c r="BW184" s="11"/>
      <c r="BX184" s="11"/>
      <c r="BY184" s="11"/>
      <c r="BZ184" s="9">
        <v>2.23</v>
      </c>
      <c r="CA184" s="9">
        <v>1.75</v>
      </c>
      <c r="CB184" s="11"/>
      <c r="CC184" s="9">
        <v>2.46</v>
      </c>
      <c r="CD184" s="11"/>
      <c r="CE184" s="11"/>
      <c r="CF184" s="9">
        <v>9.75</v>
      </c>
      <c r="CG184" s="11"/>
      <c r="CH184" s="11"/>
      <c r="CI184" s="11"/>
      <c r="CJ184" s="8">
        <v>68.099999999999994</v>
      </c>
      <c r="CK184" s="11"/>
      <c r="CL184" s="11"/>
      <c r="CM184" s="11"/>
      <c r="CN184" s="11"/>
      <c r="CO184" s="10">
        <v>3.5000000000000003E-2</v>
      </c>
      <c r="CP184" s="10">
        <v>0.42199999999999999</v>
      </c>
      <c r="CQ184" s="10">
        <v>-0.98599999999999999</v>
      </c>
      <c r="CR184" s="11"/>
      <c r="CS184" s="11"/>
      <c r="CT184" s="11"/>
      <c r="CU184" s="8">
        <v>70.3</v>
      </c>
      <c r="CV184" s="9">
        <v>-4.63</v>
      </c>
      <c r="CW184" s="9">
        <v>9.8800000000000008</v>
      </c>
      <c r="CX184" s="11"/>
      <c r="CY184" s="11"/>
      <c r="CZ184" s="11"/>
      <c r="DA184" s="9">
        <v>1.02</v>
      </c>
      <c r="DB184" s="11"/>
      <c r="DC184" s="11"/>
      <c r="DD184" s="9">
        <v>8.73</v>
      </c>
      <c r="DE184" s="8">
        <v>21</v>
      </c>
      <c r="DF184" s="8">
        <v>36.799999999999997</v>
      </c>
      <c r="DG184" s="9">
        <v>9.2200000000000006</v>
      </c>
      <c r="DH184" s="10">
        <v>0.41599999999999998</v>
      </c>
      <c r="DI184" s="3" t="s">
        <v>212</v>
      </c>
      <c r="DJ184" s="9">
        <v>2.2400000000000002</v>
      </c>
      <c r="DK184" s="8">
        <v>-32.5</v>
      </c>
      <c r="DL184" s="8">
        <v>-34.200000000000003</v>
      </c>
      <c r="DM184" s="10">
        <v>0.6</v>
      </c>
      <c r="DN184" s="11"/>
      <c r="DO184" s="9">
        <v>11.11</v>
      </c>
      <c r="DP184" s="4" t="s">
        <v>1195</v>
      </c>
      <c r="DQ184" s="11"/>
      <c r="DR184" s="3" t="s">
        <v>313</v>
      </c>
      <c r="DS184" s="11"/>
      <c r="DT184" s="9">
        <v>17.48</v>
      </c>
      <c r="DU184" s="9">
        <v>8.9700000000000006</v>
      </c>
      <c r="DV184" s="8">
        <v>-24.5</v>
      </c>
      <c r="DW184" s="9">
        <v>4.5199999999999996</v>
      </c>
      <c r="DX184" s="11"/>
      <c r="DY184" s="9">
        <v>7.94</v>
      </c>
      <c r="DZ184" s="11"/>
      <c r="EA184" s="8">
        <v>56.7</v>
      </c>
      <c r="EB184" s="8">
        <v>-54.3</v>
      </c>
      <c r="EC184" s="9">
        <v>1.17</v>
      </c>
      <c r="ED184" s="8">
        <v>36.1</v>
      </c>
      <c r="EE184" s="11"/>
      <c r="EF184" s="11"/>
      <c r="EG184" s="8">
        <v>100</v>
      </c>
      <c r="EH184" s="10">
        <v>0.873</v>
      </c>
      <c r="EI184" s="8">
        <v>21</v>
      </c>
      <c r="EJ184" s="8">
        <v>54.4</v>
      </c>
      <c r="EK184" s="9">
        <v>8.0299999999999994</v>
      </c>
      <c r="EL184" s="9">
        <v>1.75</v>
      </c>
      <c r="EM184" s="10">
        <v>0.67</v>
      </c>
      <c r="EN184" s="9">
        <v>1.3</v>
      </c>
      <c r="EO184" s="10">
        <v>0.41599999999999998</v>
      </c>
      <c r="EP184" s="9">
        <v>1.44</v>
      </c>
      <c r="EQ184" s="9">
        <v>4.93</v>
      </c>
      <c r="ER184" s="11">
        <v>3</v>
      </c>
      <c r="ES184" s="9">
        <v>2.2400000000000002</v>
      </c>
      <c r="ET184" s="12" t="s">
        <v>1196</v>
      </c>
      <c r="EU184" s="11"/>
      <c r="EV184" s="11"/>
      <c r="EW184" s="11"/>
      <c r="EX184" s="11"/>
      <c r="EY184" s="11"/>
      <c r="EZ184" s="11"/>
      <c r="FA184" s="11"/>
      <c r="FB184" s="8">
        <v>-12.7</v>
      </c>
      <c r="FC184" s="8">
        <v>-19.5</v>
      </c>
      <c r="FD184" s="8">
        <v>-16.2</v>
      </c>
      <c r="FE184" s="11"/>
      <c r="FF184" s="11"/>
      <c r="FG184" s="11"/>
      <c r="FH184" s="11"/>
      <c r="FI184" s="11"/>
      <c r="FJ184" s="11"/>
      <c r="FK184" s="11"/>
      <c r="FL184" s="8">
        <v>-12.8</v>
      </c>
      <c r="FM184" s="8">
        <v>-19.7</v>
      </c>
      <c r="FN184" s="8">
        <v>-18</v>
      </c>
      <c r="FO184" s="3"/>
      <c r="FP184" s="3"/>
      <c r="FQ184" s="9">
        <v>2.2400000000000002</v>
      </c>
      <c r="FR184" s="12" t="s">
        <v>1197</v>
      </c>
    </row>
    <row r="185" spans="1:174" x14ac:dyDescent="0.15">
      <c r="A185" s="4" t="s">
        <v>1198</v>
      </c>
      <c r="B185" s="4" t="s">
        <v>1199</v>
      </c>
      <c r="C185" s="3" t="s">
        <v>206</v>
      </c>
      <c r="D185" s="3" t="s">
        <v>207</v>
      </c>
      <c r="E185" s="3" t="s">
        <v>208</v>
      </c>
      <c r="F185" s="8">
        <v>166.5</v>
      </c>
      <c r="G185" s="9">
        <v>10.119999999999999</v>
      </c>
      <c r="H185" s="14">
        <v>0</v>
      </c>
      <c r="I185" s="10">
        <v>1E-3</v>
      </c>
      <c r="J185" s="10">
        <v>2.1999999999999999E-2</v>
      </c>
      <c r="K185" s="10">
        <v>4.5999999999999999E-2</v>
      </c>
      <c r="L185" s="10">
        <v>-0.25</v>
      </c>
      <c r="M185" s="9">
        <v>1.37</v>
      </c>
      <c r="N185" s="8">
        <v>46.5</v>
      </c>
      <c r="O185" s="10">
        <v>0.41099999999999998</v>
      </c>
      <c r="P185" s="11"/>
      <c r="Q185" s="11"/>
      <c r="R185" s="11"/>
      <c r="S185" s="10">
        <v>-0.54</v>
      </c>
      <c r="T185" s="11"/>
      <c r="U185" s="11"/>
      <c r="V185" s="11"/>
      <c r="W185" s="11"/>
      <c r="X185" s="11"/>
      <c r="Y185" s="11"/>
      <c r="Z185" s="11"/>
      <c r="AA185" s="11"/>
      <c r="AB185" s="11"/>
      <c r="AC185" s="11"/>
      <c r="AD185" s="11"/>
      <c r="AE185" s="11"/>
      <c r="AF185" s="11"/>
      <c r="AG185" s="11"/>
      <c r="AH185" s="10">
        <v>0.36799999999999999</v>
      </c>
      <c r="AI185" s="9">
        <v>39</v>
      </c>
      <c r="AJ185" s="9">
        <v>13.43</v>
      </c>
      <c r="AK185" s="3" t="s">
        <v>209</v>
      </c>
      <c r="AL185" s="12" t="s">
        <v>1200</v>
      </c>
      <c r="AM185" s="3" t="s">
        <v>211</v>
      </c>
      <c r="AN185" s="13">
        <v>2006</v>
      </c>
      <c r="AO185" s="8">
        <v>110.7</v>
      </c>
      <c r="AP185" s="14">
        <v>0</v>
      </c>
      <c r="AQ185" s="8">
        <v>-19.7</v>
      </c>
      <c r="AR185" s="8">
        <v>-19.8</v>
      </c>
      <c r="AS185" s="8">
        <v>-20.399999999999999</v>
      </c>
      <c r="AT185" s="8">
        <v>49.8</v>
      </c>
      <c r="AU185" s="10">
        <v>5.1999999999999998E-2</v>
      </c>
      <c r="AV185" s="8">
        <v>89.3</v>
      </c>
      <c r="AW185" s="8">
        <v>14</v>
      </c>
      <c r="AX185" s="8">
        <v>70.5</v>
      </c>
      <c r="AY185" s="11"/>
      <c r="AZ185" s="11"/>
      <c r="BA185" s="8">
        <v>10.4</v>
      </c>
      <c r="BB185" s="11"/>
      <c r="BC185" s="8">
        <v>10.199999999999999</v>
      </c>
      <c r="BD185" s="8">
        <v>15</v>
      </c>
      <c r="BE185" s="8">
        <v>18.8</v>
      </c>
      <c r="BF185" s="8">
        <v>24.2</v>
      </c>
      <c r="BG185" s="8">
        <v>25.7</v>
      </c>
      <c r="BH185" s="8">
        <v>23.7</v>
      </c>
      <c r="BI185" s="11"/>
      <c r="BJ185" s="8">
        <v>-19.8</v>
      </c>
      <c r="BK185" s="9">
        <v>-1.34</v>
      </c>
      <c r="BL185" s="10">
        <v>0.66200000000000003</v>
      </c>
      <c r="BM185" s="11"/>
      <c r="BN185" s="8">
        <v>-20.399999999999999</v>
      </c>
      <c r="BO185" s="11"/>
      <c r="BP185" s="11"/>
      <c r="BQ185" s="10">
        <v>-0.56100000000000005</v>
      </c>
      <c r="BR185" s="10">
        <v>-0.56100000000000005</v>
      </c>
      <c r="BS185" s="10">
        <v>-0.35199999999999998</v>
      </c>
      <c r="BT185" s="10">
        <v>-0.56100000000000005</v>
      </c>
      <c r="BU185" s="10">
        <v>-0.56100000000000005</v>
      </c>
      <c r="BV185" s="11"/>
      <c r="BW185" s="11"/>
      <c r="BX185" s="11"/>
      <c r="BY185" s="11"/>
      <c r="BZ185" s="10">
        <v>9.4E-2</v>
      </c>
      <c r="CA185" s="10">
        <v>4.2000000000000003E-2</v>
      </c>
      <c r="CB185" s="11"/>
      <c r="CC185" s="10">
        <v>0.36599999999999999</v>
      </c>
      <c r="CD185" s="11"/>
      <c r="CE185" s="9">
        <v>1.17</v>
      </c>
      <c r="CF185" s="8">
        <v>14</v>
      </c>
      <c r="CG185" s="11"/>
      <c r="CH185" s="11"/>
      <c r="CI185" s="11"/>
      <c r="CJ185" s="11"/>
      <c r="CK185" s="8">
        <v>30.9</v>
      </c>
      <c r="CL185" s="9">
        <v>2.5</v>
      </c>
      <c r="CM185" s="9">
        <v>2.4900000000000002</v>
      </c>
      <c r="CN185" s="9">
        <v>2.56</v>
      </c>
      <c r="CO185" s="9">
        <v>2.63</v>
      </c>
      <c r="CP185" s="10">
        <v>0.46100000000000002</v>
      </c>
      <c r="CQ185" s="9">
        <v>1.1200000000000001</v>
      </c>
      <c r="CR185" s="11"/>
      <c r="CS185" s="11"/>
      <c r="CT185" s="11"/>
      <c r="CU185" s="9">
        <v>4.12</v>
      </c>
      <c r="CV185" s="8">
        <v>-13.7</v>
      </c>
      <c r="CW185" s="8">
        <v>14</v>
      </c>
      <c r="CX185" s="8">
        <v>-23.3</v>
      </c>
      <c r="CY185" s="11"/>
      <c r="CZ185" s="11"/>
      <c r="DA185" s="10">
        <v>-0.84899999999999998</v>
      </c>
      <c r="DB185" s="11"/>
      <c r="DC185" s="11"/>
      <c r="DD185" s="9">
        <v>3.77</v>
      </c>
      <c r="DE185" s="8">
        <v>16</v>
      </c>
      <c r="DF185" s="8">
        <v>70.5</v>
      </c>
      <c r="DG185" s="9">
        <v>3.58</v>
      </c>
      <c r="DH185" s="10">
        <v>0.35399999999999998</v>
      </c>
      <c r="DI185" s="3" t="s">
        <v>212</v>
      </c>
      <c r="DJ185" s="11"/>
      <c r="DK185" s="8">
        <v>-19.7</v>
      </c>
      <c r="DL185" s="8">
        <v>-20.399999999999999</v>
      </c>
      <c r="DM185" s="14">
        <v>0</v>
      </c>
      <c r="DN185" s="11"/>
      <c r="DO185" s="9">
        <v>37.5</v>
      </c>
      <c r="DP185" s="4" t="s">
        <v>1201</v>
      </c>
      <c r="DQ185" s="11"/>
      <c r="DR185" s="3" t="s">
        <v>336</v>
      </c>
      <c r="DS185" s="11"/>
      <c r="DT185" s="9">
        <v>5.35</v>
      </c>
      <c r="DU185" s="9">
        <v>1.45</v>
      </c>
      <c r="DV185" s="11"/>
      <c r="DW185" s="8">
        <v>13.2</v>
      </c>
      <c r="DX185" s="11"/>
      <c r="DY185" s="8">
        <v>99.5</v>
      </c>
      <c r="DZ185" s="11"/>
      <c r="EA185" s="11"/>
      <c r="EB185" s="8">
        <v>81.3</v>
      </c>
      <c r="EC185" s="9">
        <v>2.09</v>
      </c>
      <c r="ED185" s="8">
        <v>52.6</v>
      </c>
      <c r="EE185" s="11"/>
      <c r="EF185" s="11"/>
      <c r="EG185" s="8">
        <v>100</v>
      </c>
      <c r="EH185" s="9">
        <v>1.23</v>
      </c>
      <c r="EI185" s="8">
        <v>16</v>
      </c>
      <c r="EJ185" s="8">
        <v>70.5</v>
      </c>
      <c r="EK185" s="8">
        <v>100</v>
      </c>
      <c r="EL185" s="10">
        <v>0.46800000000000003</v>
      </c>
      <c r="EM185" s="9">
        <v>4.04</v>
      </c>
      <c r="EN185" s="10">
        <v>0.5</v>
      </c>
      <c r="EO185" s="10">
        <v>0.35399999999999998</v>
      </c>
      <c r="EP185" s="9">
        <v>2.16</v>
      </c>
      <c r="EQ185" s="9">
        <v>4.6900000000000004</v>
      </c>
      <c r="ER185" s="11">
        <v>1</v>
      </c>
      <c r="ES185" s="11"/>
      <c r="ET185" s="12"/>
      <c r="EU185" s="11"/>
      <c r="EV185" s="11"/>
      <c r="EW185" s="11"/>
      <c r="EX185" s="11"/>
      <c r="EY185" s="9">
        <v>-3.24</v>
      </c>
      <c r="EZ185" s="9">
        <v>-2.61</v>
      </c>
      <c r="FA185" s="9">
        <v>-9.24</v>
      </c>
      <c r="FB185" s="8">
        <v>-14.3</v>
      </c>
      <c r="FC185" s="8">
        <v>-26.1</v>
      </c>
      <c r="FD185" s="8">
        <v>-34.700000000000003</v>
      </c>
      <c r="FE185" s="11"/>
      <c r="FF185" s="11"/>
      <c r="FG185" s="11"/>
      <c r="FH185" s="11"/>
      <c r="FI185" s="9">
        <v>-3.8</v>
      </c>
      <c r="FJ185" s="9">
        <v>-3.67</v>
      </c>
      <c r="FK185" s="9">
        <v>-9.98</v>
      </c>
      <c r="FL185" s="8">
        <v>-36.4</v>
      </c>
      <c r="FM185" s="8">
        <v>-27.6</v>
      </c>
      <c r="FN185" s="8">
        <v>-37.200000000000003</v>
      </c>
      <c r="FO185" s="3"/>
      <c r="FP185" s="3"/>
      <c r="FQ185" s="11"/>
      <c r="FR185" s="12"/>
    </row>
    <row r="186" spans="1:174" x14ac:dyDescent="0.15">
      <c r="A186" s="4" t="s">
        <v>1202</v>
      </c>
      <c r="B186" s="4" t="s">
        <v>1203</v>
      </c>
      <c r="C186" s="3" t="s">
        <v>206</v>
      </c>
      <c r="D186" s="3" t="s">
        <v>207</v>
      </c>
      <c r="E186" s="3" t="s">
        <v>208</v>
      </c>
      <c r="F186" s="8">
        <v>165.1</v>
      </c>
      <c r="G186" s="10">
        <v>0.38300000000000001</v>
      </c>
      <c r="H186" s="10">
        <v>4.0000000000000001E-3</v>
      </c>
      <c r="I186" s="10">
        <v>1.9E-2</v>
      </c>
      <c r="J186" s="10">
        <v>3.0000000000000001E-3</v>
      </c>
      <c r="K186" s="10">
        <v>-0.42499999999999999</v>
      </c>
      <c r="L186" s="9">
        <v>-1.67</v>
      </c>
      <c r="M186" s="10">
        <v>-0.51100000000000001</v>
      </c>
      <c r="N186" s="8">
        <v>28.8</v>
      </c>
      <c r="O186" s="10">
        <v>3.0000000000000001E-3</v>
      </c>
      <c r="P186" s="11"/>
      <c r="Q186" s="11"/>
      <c r="R186" s="11"/>
      <c r="S186" s="10">
        <v>0.23499999999999999</v>
      </c>
      <c r="T186" s="11"/>
      <c r="U186" s="11"/>
      <c r="V186" s="11"/>
      <c r="W186" s="11"/>
      <c r="X186" s="11"/>
      <c r="Y186" s="11"/>
      <c r="Z186" s="11"/>
      <c r="AA186" s="11"/>
      <c r="AB186" s="11"/>
      <c r="AC186" s="11"/>
      <c r="AD186" s="11"/>
      <c r="AE186" s="11"/>
      <c r="AF186" s="11"/>
      <c r="AG186" s="11"/>
      <c r="AH186" s="11"/>
      <c r="AI186" s="9">
        <v>78.790000000000006</v>
      </c>
      <c r="AJ186" s="9">
        <v>78.489999999999995</v>
      </c>
      <c r="AK186" s="3" t="s">
        <v>209</v>
      </c>
      <c r="AL186" s="12" t="s">
        <v>1204</v>
      </c>
      <c r="AM186" s="3" t="s">
        <v>211</v>
      </c>
      <c r="AN186" s="13">
        <v>1999</v>
      </c>
      <c r="AO186" s="8">
        <v>174.4</v>
      </c>
      <c r="AP186" s="14">
        <v>0</v>
      </c>
      <c r="AQ186" s="8">
        <v>-16.899999999999999</v>
      </c>
      <c r="AR186" s="8">
        <v>-16.899999999999999</v>
      </c>
      <c r="AS186" s="8">
        <v>-17.2</v>
      </c>
      <c r="AT186" s="10">
        <v>0.66200000000000003</v>
      </c>
      <c r="AU186" s="11"/>
      <c r="AV186" s="10">
        <v>0.77</v>
      </c>
      <c r="AW186" s="9">
        <v>9.9499999999999993</v>
      </c>
      <c r="AX186" s="8">
        <v>-10.3</v>
      </c>
      <c r="AY186" s="11"/>
      <c r="AZ186" s="11"/>
      <c r="BA186" s="8">
        <v>13.8</v>
      </c>
      <c r="BB186" s="11"/>
      <c r="BC186" s="9">
        <v>3.18</v>
      </c>
      <c r="BD186" s="9">
        <v>2.91</v>
      </c>
      <c r="BE186" s="9">
        <v>3.23</v>
      </c>
      <c r="BF186" s="9">
        <v>3.8</v>
      </c>
      <c r="BG186" s="9">
        <v>3.94</v>
      </c>
      <c r="BH186" s="9">
        <v>4.09</v>
      </c>
      <c r="BI186" s="10">
        <v>1E-3</v>
      </c>
      <c r="BJ186" s="8">
        <v>-16.899999999999999</v>
      </c>
      <c r="BK186" s="10">
        <v>-0.28199999999999997</v>
      </c>
      <c r="BL186" s="14">
        <v>0</v>
      </c>
      <c r="BM186" s="11"/>
      <c r="BN186" s="8">
        <v>-17.2</v>
      </c>
      <c r="BO186" s="11"/>
      <c r="BP186" s="11"/>
      <c r="BQ186" s="10">
        <v>-0.65700000000000003</v>
      </c>
      <c r="BR186" s="10">
        <v>-0.65700000000000003</v>
      </c>
      <c r="BS186" s="10">
        <v>-0.41</v>
      </c>
      <c r="BT186" s="10">
        <v>-0.65700000000000003</v>
      </c>
      <c r="BU186" s="10">
        <v>-0.65700000000000003</v>
      </c>
      <c r="BV186" s="11"/>
      <c r="BW186" s="11"/>
      <c r="BX186" s="11"/>
      <c r="BY186" s="11"/>
      <c r="BZ186" s="11"/>
      <c r="CA186" s="11"/>
      <c r="CB186" s="11"/>
      <c r="CC186" s="10">
        <v>0.8</v>
      </c>
      <c r="CD186" s="11"/>
      <c r="CE186" s="11"/>
      <c r="CF186" s="9">
        <v>9.9499999999999993</v>
      </c>
      <c r="CG186" s="11"/>
      <c r="CH186" s="11"/>
      <c r="CI186" s="11"/>
      <c r="CJ186" s="11"/>
      <c r="CK186" s="11"/>
      <c r="CL186" s="11"/>
      <c r="CM186" s="11"/>
      <c r="CN186" s="11"/>
      <c r="CO186" s="11"/>
      <c r="CP186" s="11"/>
      <c r="CQ186" s="10">
        <v>-0.255</v>
      </c>
      <c r="CR186" s="11"/>
      <c r="CS186" s="11"/>
      <c r="CT186" s="11"/>
      <c r="CU186" s="9">
        <v>2.78</v>
      </c>
      <c r="CV186" s="11"/>
      <c r="CW186" s="10">
        <v>0.73</v>
      </c>
      <c r="CX186" s="11"/>
      <c r="CY186" s="11"/>
      <c r="CZ186" s="11"/>
      <c r="DA186" s="10">
        <v>0.27100000000000002</v>
      </c>
      <c r="DB186" s="11"/>
      <c r="DC186" s="11"/>
      <c r="DD186" s="9">
        <v>3</v>
      </c>
      <c r="DE186" s="11"/>
      <c r="DF186" s="8">
        <v>-10.3</v>
      </c>
      <c r="DG186" s="9">
        <v>5.74</v>
      </c>
      <c r="DH186" s="11"/>
      <c r="DI186" s="3" t="s">
        <v>212</v>
      </c>
      <c r="DJ186" s="11"/>
      <c r="DK186" s="8">
        <v>-11.6</v>
      </c>
      <c r="DL186" s="8">
        <v>-11.9</v>
      </c>
      <c r="DM186" s="8">
        <v>25</v>
      </c>
      <c r="DN186" s="11"/>
      <c r="DO186" s="9">
        <v>70</v>
      </c>
      <c r="DP186" s="4" t="s">
        <v>1205</v>
      </c>
      <c r="DQ186" s="11"/>
      <c r="DR186" s="3" t="s">
        <v>1206</v>
      </c>
      <c r="DS186" s="11"/>
      <c r="DT186" s="9">
        <v>9</v>
      </c>
      <c r="DU186" s="9">
        <v>3.7</v>
      </c>
      <c r="DV186" s="11"/>
      <c r="DW186" s="9">
        <v>9.2200000000000006</v>
      </c>
      <c r="DX186" s="11"/>
      <c r="DY186" s="9">
        <v>1.08</v>
      </c>
      <c r="DZ186" s="11"/>
      <c r="EA186" s="11"/>
      <c r="EB186" s="9">
        <v>-8.6199999999999992</v>
      </c>
      <c r="EC186" s="10">
        <v>7.0000000000000001E-3</v>
      </c>
      <c r="ED186" s="8">
        <v>21.2</v>
      </c>
      <c r="EE186" s="11"/>
      <c r="EF186" s="8">
        <v>100</v>
      </c>
      <c r="EG186" s="11"/>
      <c r="EH186" s="11"/>
      <c r="EI186" s="11"/>
      <c r="EJ186" s="10">
        <v>0.76500000000000001</v>
      </c>
      <c r="EK186" s="9">
        <v>1.17</v>
      </c>
      <c r="EL186" s="10">
        <v>0.27400000000000002</v>
      </c>
      <c r="EM186" s="10">
        <v>0.26100000000000001</v>
      </c>
      <c r="EN186" s="11"/>
      <c r="EO186" s="11"/>
      <c r="EP186" s="9">
        <v>4.32</v>
      </c>
      <c r="EQ186" s="9">
        <v>3.26</v>
      </c>
      <c r="ER186" s="11">
        <v>1</v>
      </c>
      <c r="ES186" s="11"/>
      <c r="ET186" s="12"/>
      <c r="EU186" s="9">
        <v>-4.34</v>
      </c>
      <c r="EV186" s="9">
        <v>-6.06</v>
      </c>
      <c r="EW186" s="9">
        <v>-8.0299999999999994</v>
      </c>
      <c r="EX186" s="8">
        <v>-10.3</v>
      </c>
      <c r="EY186" s="9">
        <v>-8.82</v>
      </c>
      <c r="EZ186" s="9">
        <v>-3.92</v>
      </c>
      <c r="FA186" s="9">
        <v>-3.1</v>
      </c>
      <c r="FB186" s="9">
        <v>-2.99</v>
      </c>
      <c r="FC186" s="9">
        <v>-4.12</v>
      </c>
      <c r="FD186" s="9">
        <v>-6.2</v>
      </c>
      <c r="FE186" s="9">
        <v>-4.28</v>
      </c>
      <c r="FF186" s="9">
        <v>-5.84</v>
      </c>
      <c r="FG186" s="9">
        <v>-7.29</v>
      </c>
      <c r="FH186" s="9">
        <v>-9.6999999999999993</v>
      </c>
      <c r="FI186" s="9">
        <v>-8.5299999999999994</v>
      </c>
      <c r="FJ186" s="9">
        <v>-5.21</v>
      </c>
      <c r="FK186" s="9">
        <v>-3.28</v>
      </c>
      <c r="FL186" s="9">
        <v>-4.08</v>
      </c>
      <c r="FM186" s="9">
        <v>-5.0999999999999996</v>
      </c>
      <c r="FN186" s="9">
        <v>-6.5</v>
      </c>
      <c r="FO186" s="3"/>
      <c r="FP186" s="3"/>
      <c r="FQ186" s="11"/>
      <c r="FR186" s="12"/>
    </row>
    <row r="187" spans="1:174" x14ac:dyDescent="0.15">
      <c r="A187" s="4" t="s">
        <v>1207</v>
      </c>
      <c r="B187" s="4" t="s">
        <v>1208</v>
      </c>
      <c r="C187" s="3" t="s">
        <v>206</v>
      </c>
      <c r="D187" s="3" t="s">
        <v>207</v>
      </c>
      <c r="E187" s="3" t="s">
        <v>208</v>
      </c>
      <c r="F187" s="8">
        <v>157.80000000000001</v>
      </c>
      <c r="G187" s="9">
        <v>35.369999999999997</v>
      </c>
      <c r="H187" s="10">
        <v>4.4999999999999998E-2</v>
      </c>
      <c r="I187" s="10">
        <v>6.7000000000000004E-2</v>
      </c>
      <c r="J187" s="11"/>
      <c r="K187" s="9">
        <v>1.23</v>
      </c>
      <c r="L187" s="9">
        <v>1.68</v>
      </c>
      <c r="M187" s="11"/>
      <c r="N187" s="8">
        <v>19</v>
      </c>
      <c r="O187" s="10">
        <v>6.9000000000000006E-2</v>
      </c>
      <c r="P187" s="11"/>
      <c r="Q187" s="11"/>
      <c r="R187" s="11"/>
      <c r="S187" s="10">
        <v>-0.61499999999999999</v>
      </c>
      <c r="T187" s="11"/>
      <c r="U187" s="11"/>
      <c r="V187" s="11"/>
      <c r="W187" s="11"/>
      <c r="X187" s="11"/>
      <c r="Y187" s="11"/>
      <c r="Z187" s="11"/>
      <c r="AA187" s="11"/>
      <c r="AB187" s="11"/>
      <c r="AC187" s="11"/>
      <c r="AD187" s="11"/>
      <c r="AE187" s="8">
        <v>57.9</v>
      </c>
      <c r="AF187" s="11"/>
      <c r="AG187" s="11"/>
      <c r="AH187" s="9">
        <v>6.28</v>
      </c>
      <c r="AI187" s="9">
        <v>3.42</v>
      </c>
      <c r="AJ187" s="9">
        <v>1.67</v>
      </c>
      <c r="AK187" s="3" t="s">
        <v>209</v>
      </c>
      <c r="AL187" s="12" t="s">
        <v>1209</v>
      </c>
      <c r="AM187" s="3" t="s">
        <v>211</v>
      </c>
      <c r="AN187" s="13">
        <v>2003</v>
      </c>
      <c r="AO187" s="8">
        <v>102.6</v>
      </c>
      <c r="AP187" s="8">
        <v>15</v>
      </c>
      <c r="AQ187" s="8">
        <v>-11</v>
      </c>
      <c r="AR187" s="8">
        <v>-11.1</v>
      </c>
      <c r="AS187" s="8">
        <v>-11.1</v>
      </c>
      <c r="AT187" s="8">
        <v>55.2</v>
      </c>
      <c r="AU187" s="10">
        <v>0.45200000000000001</v>
      </c>
      <c r="AV187" s="8">
        <v>57.3</v>
      </c>
      <c r="AW187" s="14">
        <v>0</v>
      </c>
      <c r="AX187" s="8">
        <v>50.8</v>
      </c>
      <c r="AY187" s="10">
        <v>0.21299999999999999</v>
      </c>
      <c r="AZ187" s="11"/>
      <c r="BA187" s="9">
        <v>6.6</v>
      </c>
      <c r="BB187" s="11"/>
      <c r="BC187" s="8">
        <v>19.600000000000001</v>
      </c>
      <c r="BD187" s="8">
        <v>17.399999999999999</v>
      </c>
      <c r="BE187" s="8">
        <v>15.3</v>
      </c>
      <c r="BF187" s="8">
        <v>12.8</v>
      </c>
      <c r="BG187" s="8">
        <v>11.7</v>
      </c>
      <c r="BH187" s="8">
        <v>11.3</v>
      </c>
      <c r="BI187" s="11"/>
      <c r="BJ187" s="8">
        <v>-11.1</v>
      </c>
      <c r="BK187" s="11"/>
      <c r="BL187" s="10">
        <v>1.7999999999999999E-2</v>
      </c>
      <c r="BM187" s="11"/>
      <c r="BN187" s="8">
        <v>-11.1</v>
      </c>
      <c r="BO187" s="11"/>
      <c r="BP187" s="11"/>
      <c r="BQ187" s="10">
        <v>-0.60299999999999998</v>
      </c>
      <c r="BR187" s="10">
        <v>-0.60299999999999998</v>
      </c>
      <c r="BS187" s="10">
        <v>-0.377</v>
      </c>
      <c r="BT187" s="10">
        <v>-0.60299999999999998</v>
      </c>
      <c r="BU187" s="10">
        <v>-0.60299999999999998</v>
      </c>
      <c r="BV187" s="11"/>
      <c r="BW187" s="11"/>
      <c r="BX187" s="11"/>
      <c r="BY187" s="10">
        <v>5.8000000000000003E-2</v>
      </c>
      <c r="BZ187" s="9">
        <v>1.36</v>
      </c>
      <c r="CA187" s="10">
        <v>0.90500000000000003</v>
      </c>
      <c r="CB187" s="11"/>
      <c r="CC187" s="10">
        <v>0.874</v>
      </c>
      <c r="CD187" s="11"/>
      <c r="CE187" s="10">
        <v>9.7000000000000003E-2</v>
      </c>
      <c r="CF187" s="11"/>
      <c r="CG187" s="11"/>
      <c r="CH187" s="11"/>
      <c r="CI187" s="11"/>
      <c r="CJ187" s="8">
        <v>276.39999999999998</v>
      </c>
      <c r="CK187" s="9">
        <v>2.67</v>
      </c>
      <c r="CL187" s="10">
        <v>0.65700000000000003</v>
      </c>
      <c r="CM187" s="10">
        <v>0.64100000000000001</v>
      </c>
      <c r="CN187" s="10">
        <v>0.625</v>
      </c>
      <c r="CO187" s="10">
        <v>0.61</v>
      </c>
      <c r="CP187" s="10">
        <v>0.51900000000000002</v>
      </c>
      <c r="CQ187" s="9">
        <v>-5.85</v>
      </c>
      <c r="CR187" s="11"/>
      <c r="CS187" s="11"/>
      <c r="CT187" s="11"/>
      <c r="CU187" s="8">
        <v>57.4</v>
      </c>
      <c r="CV187" s="11"/>
      <c r="CW187" s="11"/>
      <c r="CX187" s="11"/>
      <c r="CY187" s="11"/>
      <c r="CZ187" s="11"/>
      <c r="DA187" s="10">
        <v>-0.27100000000000002</v>
      </c>
      <c r="DB187" s="11"/>
      <c r="DC187" s="11"/>
      <c r="DD187" s="11"/>
      <c r="DE187" s="8">
        <v>34</v>
      </c>
      <c r="DF187" s="8">
        <v>50.8</v>
      </c>
      <c r="DG187" s="9">
        <v>8.31</v>
      </c>
      <c r="DH187" s="10">
        <v>0.38600000000000001</v>
      </c>
      <c r="DI187" s="3" t="s">
        <v>212</v>
      </c>
      <c r="DJ187" s="8">
        <v>15</v>
      </c>
      <c r="DK187" s="8">
        <v>-11</v>
      </c>
      <c r="DL187" s="8">
        <v>-11.1</v>
      </c>
      <c r="DM187" s="8">
        <v>21.6</v>
      </c>
      <c r="DN187" s="11"/>
      <c r="DO187" s="9">
        <v>25</v>
      </c>
      <c r="DP187" s="4" t="s">
        <v>1210</v>
      </c>
      <c r="DQ187" s="8">
        <v>32.799999999999997</v>
      </c>
      <c r="DR187" s="3" t="s">
        <v>258</v>
      </c>
      <c r="DS187" s="11"/>
      <c r="DT187" s="9">
        <v>17.46</v>
      </c>
      <c r="DU187" s="9">
        <v>6.02</v>
      </c>
      <c r="DV187" s="8">
        <v>15</v>
      </c>
      <c r="DW187" s="14">
        <v>0</v>
      </c>
      <c r="DX187" s="11"/>
      <c r="DY187" s="9">
        <v>2.31</v>
      </c>
      <c r="DZ187" s="11"/>
      <c r="EA187" s="10">
        <v>3.1E-2</v>
      </c>
      <c r="EB187" s="9">
        <v>2.88</v>
      </c>
      <c r="EC187" s="10">
        <v>0.129</v>
      </c>
      <c r="ED187" s="8">
        <v>45.2</v>
      </c>
      <c r="EE187" s="11"/>
      <c r="EF187" s="11"/>
      <c r="EG187" s="11"/>
      <c r="EH187" s="10">
        <v>0.79300000000000004</v>
      </c>
      <c r="EI187" s="8">
        <v>34</v>
      </c>
      <c r="EJ187" s="8">
        <v>56.1</v>
      </c>
      <c r="EK187" s="9">
        <v>4.88</v>
      </c>
      <c r="EL187" s="9">
        <v>1.1499999999999999</v>
      </c>
      <c r="EM187" s="9">
        <v>1.03</v>
      </c>
      <c r="EN187" s="10">
        <v>0.104</v>
      </c>
      <c r="EO187" s="10">
        <v>0.38600000000000001</v>
      </c>
      <c r="EP187" s="9">
        <v>1.81</v>
      </c>
      <c r="EQ187" s="9">
        <v>5.26</v>
      </c>
      <c r="ER187" s="11">
        <v>3</v>
      </c>
      <c r="ES187" s="8">
        <v>15</v>
      </c>
      <c r="ET187" s="12" t="s">
        <v>1211</v>
      </c>
      <c r="EU187" s="11"/>
      <c r="EV187" s="11"/>
      <c r="EW187" s="11"/>
      <c r="EX187" s="11"/>
      <c r="EY187" s="11"/>
      <c r="EZ187" s="11"/>
      <c r="FA187" s="11"/>
      <c r="FB187" s="9">
        <v>-6.09</v>
      </c>
      <c r="FC187" s="9">
        <v>3.64</v>
      </c>
      <c r="FD187" s="8">
        <v>-10.6</v>
      </c>
      <c r="FE187" s="11"/>
      <c r="FF187" s="11"/>
      <c r="FG187" s="11"/>
      <c r="FH187" s="11"/>
      <c r="FI187" s="11"/>
      <c r="FJ187" s="11"/>
      <c r="FK187" s="11"/>
      <c r="FL187" s="9">
        <v>-6.11</v>
      </c>
      <c r="FM187" s="9">
        <v>3.66</v>
      </c>
      <c r="FN187" s="8">
        <v>-10.6</v>
      </c>
      <c r="FO187" s="3"/>
      <c r="FP187" s="3"/>
      <c r="FQ187" s="8">
        <v>15</v>
      </c>
      <c r="FR187" s="12" t="s">
        <v>1212</v>
      </c>
    </row>
    <row r="188" spans="1:174" x14ac:dyDescent="0.15">
      <c r="A188" s="4" t="s">
        <v>1213</v>
      </c>
      <c r="B188" s="4" t="s">
        <v>1214</v>
      </c>
      <c r="C188" s="3" t="s">
        <v>206</v>
      </c>
      <c r="D188" s="3" t="s">
        <v>207</v>
      </c>
      <c r="E188" s="3" t="s">
        <v>208</v>
      </c>
      <c r="F188" s="8">
        <v>148.30000000000001</v>
      </c>
      <c r="G188" s="9">
        <v>11.83</v>
      </c>
      <c r="H188" s="10">
        <v>4.1000000000000002E-2</v>
      </c>
      <c r="I188" s="10">
        <v>1.9E-2</v>
      </c>
      <c r="J188" s="11"/>
      <c r="K188" s="9">
        <v>-1.64</v>
      </c>
      <c r="L188" s="9">
        <v>-1.93</v>
      </c>
      <c r="M188" s="11"/>
      <c r="N188" s="8">
        <v>16.2</v>
      </c>
      <c r="O188" s="10">
        <v>1.0999999999999999E-2</v>
      </c>
      <c r="P188" s="11"/>
      <c r="Q188" s="11"/>
      <c r="R188" s="11"/>
      <c r="S188" s="11"/>
      <c r="T188" s="11"/>
      <c r="U188" s="11"/>
      <c r="V188" s="11"/>
      <c r="W188" s="11"/>
      <c r="X188" s="11"/>
      <c r="Y188" s="11"/>
      <c r="Z188" s="11"/>
      <c r="AA188" s="11"/>
      <c r="AB188" s="11"/>
      <c r="AC188" s="11"/>
      <c r="AD188" s="11"/>
      <c r="AE188" s="8">
        <v>58.3</v>
      </c>
      <c r="AF188" s="11"/>
      <c r="AG188" s="11"/>
      <c r="AH188" s="9">
        <v>22.69</v>
      </c>
      <c r="AI188" s="9">
        <v>38.58</v>
      </c>
      <c r="AJ188" s="9">
        <v>1.6</v>
      </c>
      <c r="AK188" s="3" t="s">
        <v>209</v>
      </c>
      <c r="AL188" s="12" t="s">
        <v>1215</v>
      </c>
      <c r="AM188" s="3" t="s">
        <v>211</v>
      </c>
      <c r="AN188" s="13">
        <v>2005</v>
      </c>
      <c r="AO188" s="8">
        <v>149.4</v>
      </c>
      <c r="AP188" s="9">
        <v>4.79</v>
      </c>
      <c r="AQ188" s="9">
        <v>-5.98</v>
      </c>
      <c r="AR188" s="9">
        <v>-6.02</v>
      </c>
      <c r="AS188" s="9">
        <v>-6.22</v>
      </c>
      <c r="AT188" s="9">
        <v>8.0399999999999991</v>
      </c>
      <c r="AU188" s="10">
        <v>0.22900000000000001</v>
      </c>
      <c r="AV188" s="8">
        <v>13.6</v>
      </c>
      <c r="AW188" s="9">
        <v>9.16</v>
      </c>
      <c r="AX188" s="9">
        <v>-6.25</v>
      </c>
      <c r="AY188" s="10">
        <v>0.186</v>
      </c>
      <c r="AZ188" s="11"/>
      <c r="BA188" s="9">
        <v>3.02</v>
      </c>
      <c r="BB188" s="11"/>
      <c r="BC188" s="9">
        <v>7.79</v>
      </c>
      <c r="BD188" s="9">
        <v>6.89</v>
      </c>
      <c r="BE188" s="9">
        <v>5.93</v>
      </c>
      <c r="BF188" s="9">
        <v>5.38</v>
      </c>
      <c r="BG188" s="9">
        <v>5.2</v>
      </c>
      <c r="BH188" s="9">
        <v>4.45</v>
      </c>
      <c r="BI188" s="11"/>
      <c r="BJ188" s="9">
        <v>-6.02</v>
      </c>
      <c r="BK188" s="10">
        <v>-0.20100000000000001</v>
      </c>
      <c r="BL188" s="10">
        <v>2E-3</v>
      </c>
      <c r="BM188" s="11"/>
      <c r="BN188" s="9">
        <v>-6.22</v>
      </c>
      <c r="BO188" s="11"/>
      <c r="BP188" s="11"/>
      <c r="BQ188" s="10">
        <v>-0.53100000000000003</v>
      </c>
      <c r="BR188" s="10">
        <v>-0.53100000000000003</v>
      </c>
      <c r="BS188" s="10">
        <v>-0.33200000000000002</v>
      </c>
      <c r="BT188" s="10">
        <v>-0.53100000000000003</v>
      </c>
      <c r="BU188" s="10">
        <v>-0.53100000000000003</v>
      </c>
      <c r="BV188" s="11"/>
      <c r="BW188" s="10">
        <v>0.36</v>
      </c>
      <c r="BX188" s="11"/>
      <c r="BY188" s="9">
        <v>2.98</v>
      </c>
      <c r="BZ188" s="10">
        <v>0.34100000000000003</v>
      </c>
      <c r="CA188" s="10">
        <v>0.112</v>
      </c>
      <c r="CB188" s="11"/>
      <c r="CC188" s="9">
        <v>1.58</v>
      </c>
      <c r="CD188" s="11"/>
      <c r="CE188" s="11"/>
      <c r="CF188" s="9">
        <v>9.16</v>
      </c>
      <c r="CG188" s="11"/>
      <c r="CH188" s="11"/>
      <c r="CI188" s="11"/>
      <c r="CJ188" s="8">
        <v>851.2</v>
      </c>
      <c r="CK188" s="11"/>
      <c r="CL188" s="11"/>
      <c r="CM188" s="11"/>
      <c r="CN188" s="10">
        <v>9.7000000000000003E-2</v>
      </c>
      <c r="CO188" s="10">
        <v>0.36499999999999999</v>
      </c>
      <c r="CP188" s="10">
        <v>0.57199999999999995</v>
      </c>
      <c r="CQ188" s="9">
        <v>-2.2999999999999998</v>
      </c>
      <c r="CR188" s="11"/>
      <c r="CS188" s="11"/>
      <c r="CT188" s="11"/>
      <c r="CU188" s="10">
        <v>5.0000000000000001E-3</v>
      </c>
      <c r="CV188" s="11"/>
      <c r="CW188" s="9">
        <v>5.2</v>
      </c>
      <c r="CX188" s="10">
        <v>0.32700000000000001</v>
      </c>
      <c r="CY188" s="11"/>
      <c r="CZ188" s="11"/>
      <c r="DA188" s="10">
        <v>0.08</v>
      </c>
      <c r="DB188" s="11"/>
      <c r="DC188" s="10">
        <v>-0.36</v>
      </c>
      <c r="DD188" s="9">
        <v>2.69</v>
      </c>
      <c r="DE188" s="8">
        <v>30</v>
      </c>
      <c r="DF188" s="9">
        <v>-6.25</v>
      </c>
      <c r="DG188" s="9">
        <v>9.14</v>
      </c>
      <c r="DH188" s="10">
        <v>0.32700000000000001</v>
      </c>
      <c r="DI188" s="3" t="s">
        <v>212</v>
      </c>
      <c r="DJ188" s="9">
        <v>4.79</v>
      </c>
      <c r="DK188" s="9">
        <v>-5.98</v>
      </c>
      <c r="DL188" s="9">
        <v>-6.22</v>
      </c>
      <c r="DM188" s="9">
        <v>4.4000000000000004</v>
      </c>
      <c r="DN188" s="11"/>
      <c r="DO188" s="9">
        <v>14.29</v>
      </c>
      <c r="DP188" s="4" t="s">
        <v>1216</v>
      </c>
      <c r="DQ188" s="8">
        <v>-32.200000000000003</v>
      </c>
      <c r="DR188" s="3" t="s">
        <v>230</v>
      </c>
      <c r="DS188" s="11"/>
      <c r="DT188" s="9">
        <v>10.68</v>
      </c>
      <c r="DU188" s="9">
        <v>3.05</v>
      </c>
      <c r="DV188" s="9">
        <v>-3</v>
      </c>
      <c r="DW188" s="9">
        <v>3.96</v>
      </c>
      <c r="DX188" s="11"/>
      <c r="DY188" s="9">
        <v>1.73</v>
      </c>
      <c r="DZ188" s="11"/>
      <c r="EA188" s="11"/>
      <c r="EB188" s="10">
        <v>-0.53500000000000003</v>
      </c>
      <c r="EC188" s="10">
        <v>0.214</v>
      </c>
      <c r="ED188" s="8">
        <v>38.700000000000003</v>
      </c>
      <c r="EE188" s="11"/>
      <c r="EF188" s="11"/>
      <c r="EG188" s="8">
        <v>99.6</v>
      </c>
      <c r="EH188" s="10">
        <v>0.307</v>
      </c>
      <c r="EI188" s="8">
        <v>30</v>
      </c>
      <c r="EJ188" s="8">
        <v>11.6</v>
      </c>
      <c r="EK188" s="9">
        <v>3.68</v>
      </c>
      <c r="EL188" s="9">
        <v>1.51</v>
      </c>
      <c r="EM188" s="10">
        <v>0.54600000000000004</v>
      </c>
      <c r="EN188" s="11"/>
      <c r="EO188" s="10">
        <v>0.32700000000000001</v>
      </c>
      <c r="EP188" s="9">
        <v>5.01</v>
      </c>
      <c r="EQ188" s="10">
        <v>0.75</v>
      </c>
      <c r="ER188" s="11">
        <v>1</v>
      </c>
      <c r="ES188" s="9">
        <v>4.79</v>
      </c>
      <c r="ET188" s="12" t="s">
        <v>1217</v>
      </c>
      <c r="EU188" s="11"/>
      <c r="EV188" s="11"/>
      <c r="EW188" s="11"/>
      <c r="EX188" s="11"/>
      <c r="EY188" s="11"/>
      <c r="EZ188" s="11"/>
      <c r="FA188" s="11"/>
      <c r="FB188" s="9">
        <v>-1.1499999999999999</v>
      </c>
      <c r="FC188" s="9">
        <v>-2.1</v>
      </c>
      <c r="FD188" s="9">
        <v>-6.9</v>
      </c>
      <c r="FE188" s="11"/>
      <c r="FF188" s="11"/>
      <c r="FG188" s="11"/>
      <c r="FH188" s="11"/>
      <c r="FI188" s="11"/>
      <c r="FJ188" s="11"/>
      <c r="FK188" s="11"/>
      <c r="FL188" s="9">
        <v>-1.1499999999999999</v>
      </c>
      <c r="FM188" s="9">
        <v>-2.0699999999999998</v>
      </c>
      <c r="FN188" s="9">
        <v>-8.89</v>
      </c>
      <c r="FO188" s="3"/>
      <c r="FP188" s="3"/>
      <c r="FQ188" s="9">
        <v>4.79</v>
      </c>
      <c r="FR188" s="12" t="s">
        <v>1218</v>
      </c>
    </row>
    <row r="189" spans="1:174" x14ac:dyDescent="0.15">
      <c r="A189" s="4" t="s">
        <v>1219</v>
      </c>
      <c r="B189" s="4" t="s">
        <v>1220</v>
      </c>
      <c r="C189" s="3" t="s">
        <v>206</v>
      </c>
      <c r="D189" s="3" t="s">
        <v>207</v>
      </c>
      <c r="E189" s="3" t="s">
        <v>208</v>
      </c>
      <c r="F189" s="8">
        <v>135.30000000000001</v>
      </c>
      <c r="G189" s="9">
        <v>38.93</v>
      </c>
      <c r="H189" s="10">
        <v>4.4999999999999998E-2</v>
      </c>
      <c r="I189" s="10">
        <v>4.5999999999999999E-2</v>
      </c>
      <c r="J189" s="11"/>
      <c r="K189" s="9">
        <v>1.24</v>
      </c>
      <c r="L189" s="9">
        <v>1.34</v>
      </c>
      <c r="M189" s="11"/>
      <c r="N189" s="8">
        <v>19.7</v>
      </c>
      <c r="O189" s="10">
        <v>0.14499999999999999</v>
      </c>
      <c r="P189" s="11"/>
      <c r="Q189" s="8">
        <v>15</v>
      </c>
      <c r="R189" s="11"/>
      <c r="S189" s="9">
        <v>-1.91</v>
      </c>
      <c r="T189" s="11"/>
      <c r="U189" s="11"/>
      <c r="V189" s="11"/>
      <c r="W189" s="11"/>
      <c r="X189" s="11"/>
      <c r="Y189" s="11"/>
      <c r="Z189" s="11"/>
      <c r="AA189" s="11"/>
      <c r="AB189" s="11"/>
      <c r="AC189" s="11"/>
      <c r="AD189" s="11"/>
      <c r="AE189" s="11"/>
      <c r="AF189" s="11"/>
      <c r="AG189" s="11"/>
      <c r="AH189" s="14">
        <v>0</v>
      </c>
      <c r="AI189" s="9">
        <v>15.9</v>
      </c>
      <c r="AJ189" s="9">
        <v>15.37</v>
      </c>
      <c r="AK189" s="3" t="s">
        <v>209</v>
      </c>
      <c r="AL189" s="12" t="s">
        <v>1221</v>
      </c>
      <c r="AM189" s="3" t="s">
        <v>211</v>
      </c>
      <c r="AN189" s="13">
        <v>2012</v>
      </c>
      <c r="AO189" s="8">
        <v>34.299999999999997</v>
      </c>
      <c r="AP189" s="14">
        <v>0</v>
      </c>
      <c r="AQ189" s="8">
        <v>-27.2</v>
      </c>
      <c r="AR189" s="8">
        <v>-27.2</v>
      </c>
      <c r="AS189" s="8">
        <v>-27.1</v>
      </c>
      <c r="AT189" s="8">
        <v>13</v>
      </c>
      <c r="AU189" s="10">
        <v>0.39400000000000002</v>
      </c>
      <c r="AV189" s="8">
        <v>101.9</v>
      </c>
      <c r="AW189" s="14">
        <v>0</v>
      </c>
      <c r="AX189" s="8">
        <v>99</v>
      </c>
      <c r="AY189" s="10">
        <v>0.44</v>
      </c>
      <c r="AZ189" s="11"/>
      <c r="BA189" s="9">
        <v>8.5399999999999991</v>
      </c>
      <c r="BB189" s="11"/>
      <c r="BC189" s="8">
        <v>18.7</v>
      </c>
      <c r="BD189" s="8">
        <v>15.6</v>
      </c>
      <c r="BE189" s="8">
        <v>12.8</v>
      </c>
      <c r="BF189" s="9">
        <v>7.5</v>
      </c>
      <c r="BG189" s="9">
        <v>3.14</v>
      </c>
      <c r="BH189" s="10">
        <v>0.3</v>
      </c>
      <c r="BI189" s="11"/>
      <c r="BJ189" s="8">
        <v>-27.2</v>
      </c>
      <c r="BK189" s="11"/>
      <c r="BL189" s="10">
        <v>9.4E-2</v>
      </c>
      <c r="BM189" s="11"/>
      <c r="BN189" s="8">
        <v>-27.1</v>
      </c>
      <c r="BO189" s="11"/>
      <c r="BP189" s="11"/>
      <c r="BQ189" s="9">
        <v>-1.45</v>
      </c>
      <c r="BR189" s="9">
        <v>-1.45</v>
      </c>
      <c r="BS189" s="10">
        <v>-0.90300000000000002</v>
      </c>
      <c r="BT189" s="9">
        <v>-1.45</v>
      </c>
      <c r="BU189" s="9">
        <v>-1.45</v>
      </c>
      <c r="BV189" s="11"/>
      <c r="BW189" s="11"/>
      <c r="BX189" s="11"/>
      <c r="BY189" s="11"/>
      <c r="BZ189" s="10">
        <v>0.45200000000000001</v>
      </c>
      <c r="CA189" s="10">
        <v>5.8000000000000003E-2</v>
      </c>
      <c r="CB189" s="11"/>
      <c r="CC189" s="10">
        <v>0.42</v>
      </c>
      <c r="CD189" s="11"/>
      <c r="CE189" s="10">
        <v>1.2999999999999999E-2</v>
      </c>
      <c r="CF189" s="11"/>
      <c r="CG189" s="11"/>
      <c r="CH189" s="11"/>
      <c r="CI189" s="11"/>
      <c r="CJ189" s="11"/>
      <c r="CK189" s="11"/>
      <c r="CL189" s="11"/>
      <c r="CM189" s="10">
        <v>3.0000000000000001E-3</v>
      </c>
      <c r="CN189" s="10">
        <v>0.216</v>
      </c>
      <c r="CO189" s="10">
        <v>0.26600000000000001</v>
      </c>
      <c r="CP189" s="10">
        <v>0.25900000000000001</v>
      </c>
      <c r="CQ189" s="10">
        <v>-0.313</v>
      </c>
      <c r="CR189" s="11"/>
      <c r="CS189" s="11"/>
      <c r="CT189" s="11"/>
      <c r="CU189" s="8">
        <v>58.2</v>
      </c>
      <c r="CV189" s="11"/>
      <c r="CW189" s="11"/>
      <c r="CX189" s="8">
        <v>-88.2</v>
      </c>
      <c r="CY189" s="11"/>
      <c r="CZ189" s="11"/>
      <c r="DA189" s="10">
        <v>-0.26900000000000002</v>
      </c>
      <c r="DB189" s="11"/>
      <c r="DC189" s="11"/>
      <c r="DD189" s="11"/>
      <c r="DE189" s="8">
        <v>43</v>
      </c>
      <c r="DF189" s="8">
        <v>99</v>
      </c>
      <c r="DG189" s="9">
        <v>6.86</v>
      </c>
      <c r="DH189" s="10">
        <v>0.16200000000000001</v>
      </c>
      <c r="DI189" s="3" t="s">
        <v>212</v>
      </c>
      <c r="DJ189" s="11"/>
      <c r="DK189" s="8">
        <v>-27.2</v>
      </c>
      <c r="DL189" s="8">
        <v>-27.1</v>
      </c>
      <c r="DM189" s="14">
        <v>0</v>
      </c>
      <c r="DN189" s="11"/>
      <c r="DO189" s="9">
        <v>20</v>
      </c>
      <c r="DP189" s="4" t="s">
        <v>1222</v>
      </c>
      <c r="DQ189" s="11"/>
      <c r="DR189" s="3" t="s">
        <v>258</v>
      </c>
      <c r="DS189" s="11"/>
      <c r="DT189" s="9">
        <v>21.31</v>
      </c>
      <c r="DU189" s="9">
        <v>5.98</v>
      </c>
      <c r="DV189" s="11"/>
      <c r="DW189" s="14">
        <v>0</v>
      </c>
      <c r="DX189" s="11"/>
      <c r="DY189" s="8">
        <v>65.3</v>
      </c>
      <c r="DZ189" s="11"/>
      <c r="EA189" s="11"/>
      <c r="EB189" s="8">
        <v>63.3</v>
      </c>
      <c r="EC189" s="10">
        <v>0.40100000000000002</v>
      </c>
      <c r="ED189" s="8">
        <v>56.4</v>
      </c>
      <c r="EE189" s="11"/>
      <c r="EF189" s="11"/>
      <c r="EG189" s="11"/>
      <c r="EH189" s="11"/>
      <c r="EI189" s="8">
        <v>43</v>
      </c>
      <c r="EJ189" s="8">
        <v>101.5</v>
      </c>
      <c r="EK189" s="8">
        <v>65.5</v>
      </c>
      <c r="EL189" s="10">
        <v>0.68899999999999995</v>
      </c>
      <c r="EM189" s="9">
        <v>1.1399999999999999</v>
      </c>
      <c r="EN189" s="10">
        <v>0.38100000000000001</v>
      </c>
      <c r="EO189" s="10">
        <v>0.16200000000000001</v>
      </c>
      <c r="EP189" s="9">
        <v>2.33</v>
      </c>
      <c r="EQ189" s="9">
        <v>7.6</v>
      </c>
      <c r="ER189" s="11">
        <v>3</v>
      </c>
      <c r="ES189" s="11"/>
      <c r="ET189" s="12"/>
      <c r="EU189" s="11"/>
      <c r="EV189" s="11"/>
      <c r="EW189" s="11"/>
      <c r="EX189" s="11"/>
      <c r="EY189" s="11"/>
      <c r="EZ189" s="11"/>
      <c r="FA189" s="11"/>
      <c r="FB189" s="11"/>
      <c r="FC189" s="10">
        <v>-0.48</v>
      </c>
      <c r="FD189" s="9">
        <v>-4.22</v>
      </c>
      <c r="FE189" s="11"/>
      <c r="FF189" s="11"/>
      <c r="FG189" s="11"/>
      <c r="FH189" s="11"/>
      <c r="FI189" s="11"/>
      <c r="FJ189" s="11"/>
      <c r="FK189" s="11"/>
      <c r="FL189" s="11"/>
      <c r="FM189" s="10">
        <v>-0.48</v>
      </c>
      <c r="FN189" s="9">
        <v>-4.21</v>
      </c>
      <c r="FO189" s="3"/>
      <c r="FP189" s="3"/>
      <c r="FQ189" s="11"/>
      <c r="FR189" s="12"/>
    </row>
    <row r="190" spans="1:174" x14ac:dyDescent="0.15">
      <c r="A190" s="4" t="s">
        <v>1223</v>
      </c>
      <c r="B190" s="4" t="s">
        <v>1224</v>
      </c>
      <c r="C190" s="3" t="s">
        <v>206</v>
      </c>
      <c r="D190" s="3" t="s">
        <v>207</v>
      </c>
      <c r="E190" s="3" t="s">
        <v>208</v>
      </c>
      <c r="F190" s="8">
        <v>131.9</v>
      </c>
      <c r="G190" s="9">
        <v>31.27</v>
      </c>
      <c r="H190" s="14">
        <v>0</v>
      </c>
      <c r="I190" s="10">
        <v>2E-3</v>
      </c>
      <c r="J190" s="10">
        <v>0.123</v>
      </c>
      <c r="K190" s="10">
        <v>-4.5999999999999999E-2</v>
      </c>
      <c r="L190" s="10">
        <v>-0.23699999999999999</v>
      </c>
      <c r="M190" s="9">
        <v>1.74</v>
      </c>
      <c r="N190" s="8">
        <v>62.8</v>
      </c>
      <c r="O190" s="10">
        <v>0.46899999999999997</v>
      </c>
      <c r="P190" s="11"/>
      <c r="Q190" s="11"/>
      <c r="R190" s="11"/>
      <c r="S190" s="10">
        <v>-0.35199999999999998</v>
      </c>
      <c r="T190" s="11"/>
      <c r="U190" s="11"/>
      <c r="V190" s="11"/>
      <c r="W190" s="9">
        <v>8.43</v>
      </c>
      <c r="X190" s="11"/>
      <c r="Y190" s="11"/>
      <c r="Z190" s="11"/>
      <c r="AA190" s="8">
        <v>-14.9</v>
      </c>
      <c r="AB190" s="11"/>
      <c r="AC190" s="11"/>
      <c r="AD190" s="11"/>
      <c r="AE190" s="8">
        <v>-38</v>
      </c>
      <c r="AF190" s="11"/>
      <c r="AG190" s="11"/>
      <c r="AH190" s="9">
        <v>11.59</v>
      </c>
      <c r="AI190" s="9">
        <v>1.22</v>
      </c>
      <c r="AJ190" s="10">
        <v>0.39400000000000002</v>
      </c>
      <c r="AK190" s="3" t="s">
        <v>209</v>
      </c>
      <c r="AL190" s="12" t="s">
        <v>1225</v>
      </c>
      <c r="AM190" s="3" t="s">
        <v>211</v>
      </c>
      <c r="AN190" s="13">
        <v>1993</v>
      </c>
      <c r="AO190" s="8">
        <v>72.7</v>
      </c>
      <c r="AP190" s="8">
        <v>11.3</v>
      </c>
      <c r="AQ190" s="8">
        <v>-23.7</v>
      </c>
      <c r="AR190" s="8">
        <v>-24.3</v>
      </c>
      <c r="AS190" s="8">
        <v>-23.4</v>
      </c>
      <c r="AT190" s="8">
        <v>12.5</v>
      </c>
      <c r="AU190" s="10">
        <v>0.13300000000000001</v>
      </c>
      <c r="AV190" s="8">
        <v>63.4</v>
      </c>
      <c r="AW190" s="14">
        <v>0</v>
      </c>
      <c r="AX190" s="8">
        <v>40.5</v>
      </c>
      <c r="AY190" s="11"/>
      <c r="AZ190" s="11"/>
      <c r="BA190" s="8">
        <v>12.2</v>
      </c>
      <c r="BB190" s="11"/>
      <c r="BC190" s="8">
        <v>22.3</v>
      </c>
      <c r="BD190" s="8">
        <v>23.3</v>
      </c>
      <c r="BE190" s="8">
        <v>24.3</v>
      </c>
      <c r="BF190" s="8">
        <v>26.1</v>
      </c>
      <c r="BG190" s="8">
        <v>27.6</v>
      </c>
      <c r="BH190" s="8">
        <v>29.5</v>
      </c>
      <c r="BI190" s="11"/>
      <c r="BJ190" s="8">
        <v>-24.3</v>
      </c>
      <c r="BK190" s="10">
        <v>-3.5000000000000003E-2</v>
      </c>
      <c r="BL190" s="10">
        <v>0.27200000000000002</v>
      </c>
      <c r="BM190" s="11"/>
      <c r="BN190" s="8">
        <v>-23.4</v>
      </c>
      <c r="BO190" s="11"/>
      <c r="BP190" s="11"/>
      <c r="BQ190" s="10">
        <v>-0.373</v>
      </c>
      <c r="BR190" s="10">
        <v>-0.373</v>
      </c>
      <c r="BS190" s="10">
        <v>-0.24</v>
      </c>
      <c r="BT190" s="10">
        <v>-0.373</v>
      </c>
      <c r="BU190" s="10">
        <v>-0.373</v>
      </c>
      <c r="BV190" s="11"/>
      <c r="BW190" s="11"/>
      <c r="BX190" s="11"/>
      <c r="BY190" s="11"/>
      <c r="BZ190" s="9">
        <v>8.35</v>
      </c>
      <c r="CA190" s="9">
        <v>8.2100000000000009</v>
      </c>
      <c r="CB190" s="11"/>
      <c r="CC190" s="10">
        <v>0.25900000000000001</v>
      </c>
      <c r="CD190" s="11"/>
      <c r="CE190" s="11"/>
      <c r="CF190" s="11"/>
      <c r="CG190" s="11"/>
      <c r="CH190" s="11"/>
      <c r="CI190" s="11"/>
      <c r="CJ190" s="8">
        <v>-29.3</v>
      </c>
      <c r="CK190" s="11"/>
      <c r="CL190" s="11"/>
      <c r="CM190" s="11"/>
      <c r="CN190" s="11"/>
      <c r="CO190" s="11"/>
      <c r="CP190" s="9">
        <v>1.07</v>
      </c>
      <c r="CQ190" s="9">
        <v>2.73</v>
      </c>
      <c r="CR190" s="11"/>
      <c r="CS190" s="11"/>
      <c r="CT190" s="11"/>
      <c r="CU190" s="10">
        <v>0.105</v>
      </c>
      <c r="CV190" s="9">
        <v>-1.7</v>
      </c>
      <c r="CW190" s="11"/>
      <c r="CX190" s="8">
        <v>29.8</v>
      </c>
      <c r="CY190" s="11"/>
      <c r="CZ190" s="11"/>
      <c r="DA190" s="9">
        <v>-1.52</v>
      </c>
      <c r="DB190" s="11"/>
      <c r="DC190" s="11"/>
      <c r="DD190" s="11"/>
      <c r="DE190" s="8">
        <v>40</v>
      </c>
      <c r="DF190" s="8">
        <v>40.5</v>
      </c>
      <c r="DG190" s="9">
        <v>2.1</v>
      </c>
      <c r="DH190" s="9">
        <v>2.87</v>
      </c>
      <c r="DI190" s="3" t="s">
        <v>212</v>
      </c>
      <c r="DJ190" s="8">
        <v>11.3</v>
      </c>
      <c r="DK190" s="8">
        <v>-23.7</v>
      </c>
      <c r="DL190" s="8">
        <v>-23.4</v>
      </c>
      <c r="DM190" s="8">
        <v>10</v>
      </c>
      <c r="DN190" s="11"/>
      <c r="DO190" s="9">
        <v>5.88</v>
      </c>
      <c r="DP190" s="4" t="s">
        <v>1226</v>
      </c>
      <c r="DQ190" s="8">
        <v>-42.4</v>
      </c>
      <c r="DR190" s="3" t="s">
        <v>673</v>
      </c>
      <c r="DS190" s="11"/>
      <c r="DT190" s="9">
        <v>2.5</v>
      </c>
      <c r="DU190" s="9">
        <v>1.04</v>
      </c>
      <c r="DV190" s="8">
        <v>-11</v>
      </c>
      <c r="DW190" s="9">
        <v>1.7</v>
      </c>
      <c r="DX190" s="11"/>
      <c r="DY190" s="8">
        <v>15.6</v>
      </c>
      <c r="DZ190" s="11"/>
      <c r="EA190" s="11"/>
      <c r="EB190" s="8">
        <v>60.6</v>
      </c>
      <c r="EC190" s="10">
        <v>0.57199999999999995</v>
      </c>
      <c r="ED190" s="8">
        <v>70.599999999999994</v>
      </c>
      <c r="EE190" s="11"/>
      <c r="EF190" s="11"/>
      <c r="EG190" s="11"/>
      <c r="EH190" s="9">
        <v>4.25</v>
      </c>
      <c r="EI190" s="8">
        <v>40</v>
      </c>
      <c r="EJ190" s="8">
        <v>61.1</v>
      </c>
      <c r="EK190" s="8">
        <v>75.599999999999994</v>
      </c>
      <c r="EL190" s="10">
        <v>0.14599999999999999</v>
      </c>
      <c r="EM190" s="9">
        <v>8.32</v>
      </c>
      <c r="EN190" s="8">
        <v>11.6</v>
      </c>
      <c r="EO190" s="9">
        <v>2.87</v>
      </c>
      <c r="EP190" s="9">
        <v>7.73</v>
      </c>
      <c r="EQ190" s="9">
        <v>4.8899999999999997</v>
      </c>
      <c r="ER190" s="11">
        <v>3</v>
      </c>
      <c r="ES190" s="8">
        <v>11.3</v>
      </c>
      <c r="ET190" s="12" t="s">
        <v>1227</v>
      </c>
      <c r="EU190" s="8">
        <v>-24.2</v>
      </c>
      <c r="EV190" s="8">
        <v>-26.7</v>
      </c>
      <c r="EW190" s="8">
        <v>-52.4</v>
      </c>
      <c r="EX190" s="8">
        <v>-59</v>
      </c>
      <c r="EY190" s="8">
        <v>-50.4</v>
      </c>
      <c r="EZ190" s="8">
        <v>-37.6</v>
      </c>
      <c r="FA190" s="8">
        <v>-31.3</v>
      </c>
      <c r="FB190" s="8">
        <v>-11.1</v>
      </c>
      <c r="FC190" s="8">
        <v>-11.4</v>
      </c>
      <c r="FD190" s="8">
        <v>-25.1</v>
      </c>
      <c r="FE190" s="9">
        <v>-4.92</v>
      </c>
      <c r="FF190" s="9">
        <v>-7.52</v>
      </c>
      <c r="FG190" s="8">
        <v>-31.4</v>
      </c>
      <c r="FH190" s="8">
        <v>-53.4</v>
      </c>
      <c r="FI190" s="8">
        <v>-50.9</v>
      </c>
      <c r="FJ190" s="8">
        <v>-36.1</v>
      </c>
      <c r="FK190" s="8">
        <v>-30.1</v>
      </c>
      <c r="FL190" s="8">
        <v>-10.8</v>
      </c>
      <c r="FM190" s="8">
        <v>-10.9</v>
      </c>
      <c r="FN190" s="8">
        <v>-24.6</v>
      </c>
      <c r="FO190" s="3"/>
      <c r="FP190" s="3"/>
      <c r="FQ190" s="8">
        <v>11.3</v>
      </c>
      <c r="FR190" s="12" t="s">
        <v>1228</v>
      </c>
    </row>
    <row r="191" spans="1:174" x14ac:dyDescent="0.15">
      <c r="A191" s="4" t="s">
        <v>1229</v>
      </c>
      <c r="B191" s="4" t="s">
        <v>1230</v>
      </c>
      <c r="C191" s="3" t="s">
        <v>206</v>
      </c>
      <c r="D191" s="3" t="s">
        <v>207</v>
      </c>
      <c r="E191" s="3" t="s">
        <v>208</v>
      </c>
      <c r="F191" s="8">
        <v>131.80000000000001</v>
      </c>
      <c r="G191" s="9">
        <v>9.76</v>
      </c>
      <c r="H191" s="10">
        <v>2.9000000000000001E-2</v>
      </c>
      <c r="I191" s="10">
        <v>5.0000000000000001E-3</v>
      </c>
      <c r="J191" s="10">
        <v>3.6999999999999998E-2</v>
      </c>
      <c r="K191" s="10">
        <v>0.73899999999999999</v>
      </c>
      <c r="L191" s="10">
        <v>0.45600000000000002</v>
      </c>
      <c r="M191" s="10">
        <v>0.872</v>
      </c>
      <c r="N191" s="8">
        <v>56.6</v>
      </c>
      <c r="O191" s="10">
        <v>0.22800000000000001</v>
      </c>
      <c r="P191" s="11"/>
      <c r="Q191" s="11"/>
      <c r="R191" s="11"/>
      <c r="S191" s="11"/>
      <c r="T191" s="11"/>
      <c r="U191" s="11"/>
      <c r="V191" s="11"/>
      <c r="W191" s="11"/>
      <c r="X191" s="11"/>
      <c r="Y191" s="11"/>
      <c r="Z191" s="11"/>
      <c r="AA191" s="11"/>
      <c r="AB191" s="11"/>
      <c r="AC191" s="11"/>
      <c r="AD191" s="11"/>
      <c r="AE191" s="11"/>
      <c r="AF191" s="11"/>
      <c r="AG191" s="11"/>
      <c r="AH191" s="9">
        <v>30.6</v>
      </c>
      <c r="AI191" s="9">
        <v>8.6199999999999992</v>
      </c>
      <c r="AJ191" s="9">
        <v>2.79</v>
      </c>
      <c r="AK191" s="3" t="s">
        <v>209</v>
      </c>
      <c r="AL191" s="12" t="s">
        <v>1231</v>
      </c>
      <c r="AM191" s="3" t="s">
        <v>211</v>
      </c>
      <c r="AN191" s="13">
        <v>2005</v>
      </c>
      <c r="AO191" s="8">
        <v>103.1</v>
      </c>
      <c r="AP191" s="14">
        <v>0</v>
      </c>
      <c r="AQ191" s="9">
        <v>-8.32</v>
      </c>
      <c r="AR191" s="9">
        <v>-8.5299999999999994</v>
      </c>
      <c r="AS191" s="9">
        <v>-6.71</v>
      </c>
      <c r="AT191" s="8">
        <v>35.299999999999997</v>
      </c>
      <c r="AU191" s="8">
        <v>10.7</v>
      </c>
      <c r="AV191" s="8">
        <v>47.6</v>
      </c>
      <c r="AW191" s="9">
        <v>6.57</v>
      </c>
      <c r="AX191" s="8">
        <v>30.5</v>
      </c>
      <c r="AY191" s="9">
        <v>8.19</v>
      </c>
      <c r="AZ191" s="11"/>
      <c r="BA191" s="9">
        <v>3.98</v>
      </c>
      <c r="BB191" s="11"/>
      <c r="BC191" s="9">
        <v>4.5599999999999996</v>
      </c>
      <c r="BD191" s="9">
        <v>4.7699999999999996</v>
      </c>
      <c r="BE191" s="9">
        <v>5.13</v>
      </c>
      <c r="BF191" s="9">
        <v>3.94</v>
      </c>
      <c r="BG191" s="9">
        <v>4.68</v>
      </c>
      <c r="BH191" s="9">
        <v>4.26</v>
      </c>
      <c r="BI191" s="11"/>
      <c r="BJ191" s="9">
        <v>-8.5299999999999994</v>
      </c>
      <c r="BK191" s="9">
        <v>-4.2</v>
      </c>
      <c r="BL191" s="10">
        <v>0.26800000000000002</v>
      </c>
      <c r="BM191" s="11"/>
      <c r="BN191" s="9">
        <v>-6.71</v>
      </c>
      <c r="BO191" s="11"/>
      <c r="BP191" s="11"/>
      <c r="BQ191" s="10">
        <v>-0.122</v>
      </c>
      <c r="BR191" s="10">
        <v>-0.122</v>
      </c>
      <c r="BS191" s="10">
        <v>-7.5999999999999998E-2</v>
      </c>
      <c r="BT191" s="10">
        <v>-0.16200000000000001</v>
      </c>
      <c r="BU191" s="10">
        <v>-0.16200000000000001</v>
      </c>
      <c r="BV191" s="11"/>
      <c r="BW191" s="11"/>
      <c r="BX191" s="11"/>
      <c r="BY191" s="11"/>
      <c r="BZ191" s="8">
        <v>12.1</v>
      </c>
      <c r="CA191" s="9">
        <v>1.34</v>
      </c>
      <c r="CB191" s="11"/>
      <c r="CC191" s="10">
        <v>0.502</v>
      </c>
      <c r="CD191" s="11"/>
      <c r="CE191" s="10">
        <v>0.45800000000000002</v>
      </c>
      <c r="CF191" s="9">
        <v>6.57</v>
      </c>
      <c r="CG191" s="11"/>
      <c r="CH191" s="10">
        <v>3.0000000000000001E-3</v>
      </c>
      <c r="CI191" s="11"/>
      <c r="CJ191" s="11"/>
      <c r="CK191" s="11"/>
      <c r="CL191" s="11"/>
      <c r="CM191" s="11"/>
      <c r="CN191" s="11"/>
      <c r="CO191" s="11"/>
      <c r="CP191" s="11"/>
      <c r="CQ191" s="10">
        <v>-0.33700000000000002</v>
      </c>
      <c r="CR191" s="11"/>
      <c r="CS191" s="11"/>
      <c r="CT191" s="11"/>
      <c r="CU191" s="8">
        <v>26.2</v>
      </c>
      <c r="CV191" s="11"/>
      <c r="CW191" s="9">
        <v>5</v>
      </c>
      <c r="CX191" s="9">
        <v>1</v>
      </c>
      <c r="CY191" s="11"/>
      <c r="CZ191" s="11"/>
      <c r="DA191" s="10">
        <v>0.28799999999999998</v>
      </c>
      <c r="DB191" s="11"/>
      <c r="DC191" s="11"/>
      <c r="DD191" s="8">
        <v>33.5</v>
      </c>
      <c r="DE191" s="11"/>
      <c r="DF191" s="8">
        <v>30.5</v>
      </c>
      <c r="DG191" s="9">
        <v>2.33</v>
      </c>
      <c r="DH191" s="11"/>
      <c r="DI191" s="3" t="s">
        <v>212</v>
      </c>
      <c r="DJ191" s="11"/>
      <c r="DK191" s="9">
        <v>-8.4600000000000009</v>
      </c>
      <c r="DL191" s="8">
        <v>-13.6</v>
      </c>
      <c r="DM191" s="11"/>
      <c r="DN191" s="11"/>
      <c r="DO191" s="9">
        <v>20</v>
      </c>
      <c r="DP191" s="4" t="s">
        <v>1232</v>
      </c>
      <c r="DQ191" s="11"/>
      <c r="DR191" s="3" t="s">
        <v>222</v>
      </c>
      <c r="DS191" s="11"/>
      <c r="DT191" s="9">
        <v>4.7699999999999996</v>
      </c>
      <c r="DU191" s="9">
        <v>2.2599999999999998</v>
      </c>
      <c r="DV191" s="11"/>
      <c r="DW191" s="9">
        <v>3.74</v>
      </c>
      <c r="DX191" s="11"/>
      <c r="DY191" s="8">
        <v>16.899999999999999</v>
      </c>
      <c r="DZ191" s="11"/>
      <c r="EA191" s="10">
        <v>3.0000000000000001E-3</v>
      </c>
      <c r="EB191" s="8">
        <v>10.199999999999999</v>
      </c>
      <c r="EC191" s="10">
        <v>0.51700000000000002</v>
      </c>
      <c r="ED191" s="8">
        <v>60.8</v>
      </c>
      <c r="EE191" s="11"/>
      <c r="EF191" s="8">
        <v>100</v>
      </c>
      <c r="EG191" s="11"/>
      <c r="EH191" s="11"/>
      <c r="EI191" s="9">
        <v>6</v>
      </c>
      <c r="EJ191" s="8">
        <v>35.5</v>
      </c>
      <c r="EK191" s="8">
        <v>17.8</v>
      </c>
      <c r="EL191" s="10">
        <v>0.24399999999999999</v>
      </c>
      <c r="EM191" s="10">
        <v>0.22500000000000001</v>
      </c>
      <c r="EN191" s="10">
        <v>0.88700000000000001</v>
      </c>
      <c r="EO191" s="10">
        <v>0.104</v>
      </c>
      <c r="EP191" s="10">
        <v>0.53600000000000003</v>
      </c>
      <c r="EQ191" s="10">
        <v>0.35</v>
      </c>
      <c r="ER191" s="11">
        <v>2</v>
      </c>
      <c r="ES191" s="11"/>
      <c r="ET191" s="12"/>
      <c r="EU191" s="11"/>
      <c r="EV191" s="11"/>
      <c r="EW191" s="9">
        <v>-2.77</v>
      </c>
      <c r="EX191" s="9">
        <v>-2.69</v>
      </c>
      <c r="EY191" s="9">
        <v>-3.21</v>
      </c>
      <c r="EZ191" s="9">
        <v>-3.08</v>
      </c>
      <c r="FA191" s="9">
        <v>-5.89</v>
      </c>
      <c r="FB191" s="9">
        <v>-6.28</v>
      </c>
      <c r="FC191" s="9">
        <v>-6.46</v>
      </c>
      <c r="FD191" s="9">
        <v>-7.39</v>
      </c>
      <c r="FE191" s="11"/>
      <c r="FF191" s="11"/>
      <c r="FG191" s="9">
        <v>-3.34</v>
      </c>
      <c r="FH191" s="9">
        <v>-2.64</v>
      </c>
      <c r="FI191" s="9">
        <v>-3.16</v>
      </c>
      <c r="FJ191" s="9">
        <v>-3.07</v>
      </c>
      <c r="FK191" s="9">
        <v>-5.76</v>
      </c>
      <c r="FL191" s="9">
        <v>-6.34</v>
      </c>
      <c r="FM191" s="9">
        <v>-6.69</v>
      </c>
      <c r="FN191" s="8">
        <v>-13.8</v>
      </c>
      <c r="FO191" s="3"/>
      <c r="FP191" s="3"/>
      <c r="FQ191" s="11"/>
      <c r="FR191" s="12"/>
    </row>
    <row r="192" spans="1:174" x14ac:dyDescent="0.15">
      <c r="A192" s="4" t="s">
        <v>1233</v>
      </c>
      <c r="B192" s="4" t="s">
        <v>1234</v>
      </c>
      <c r="C192" s="3" t="s">
        <v>206</v>
      </c>
      <c r="D192" s="3" t="s">
        <v>207</v>
      </c>
      <c r="E192" s="3" t="s">
        <v>208</v>
      </c>
      <c r="F192" s="8">
        <v>131.69999999999999</v>
      </c>
      <c r="G192" s="9">
        <v>9.57</v>
      </c>
      <c r="H192" s="10">
        <v>3.0000000000000001E-3</v>
      </c>
      <c r="I192" s="10">
        <v>2E-3</v>
      </c>
      <c r="J192" s="10">
        <v>1.4999999999999999E-2</v>
      </c>
      <c r="K192" s="10">
        <v>-0.28000000000000003</v>
      </c>
      <c r="L192" s="10">
        <v>0.48199999999999998</v>
      </c>
      <c r="M192" s="10">
        <v>0.83799999999999997</v>
      </c>
      <c r="N192" s="8">
        <v>179.2</v>
      </c>
      <c r="O192" s="9">
        <v>1.49</v>
      </c>
      <c r="P192" s="11"/>
      <c r="Q192" s="11"/>
      <c r="R192" s="11"/>
      <c r="S192" s="10">
        <v>-6.3E-2</v>
      </c>
      <c r="T192" s="11"/>
      <c r="U192" s="11"/>
      <c r="V192" s="11"/>
      <c r="W192" s="11"/>
      <c r="X192" s="11"/>
      <c r="Y192" s="11"/>
      <c r="Z192" s="11"/>
      <c r="AA192" s="11"/>
      <c r="AB192" s="11"/>
      <c r="AC192" s="11"/>
      <c r="AD192" s="11"/>
      <c r="AE192" s="11"/>
      <c r="AF192" s="11"/>
      <c r="AG192" s="11"/>
      <c r="AH192" s="11"/>
      <c r="AI192" s="9">
        <v>4.2300000000000004</v>
      </c>
      <c r="AJ192" s="14">
        <v>0</v>
      </c>
      <c r="AK192" s="3" t="s">
        <v>209</v>
      </c>
      <c r="AL192" s="12" t="s">
        <v>1235</v>
      </c>
      <c r="AM192" s="3" t="s">
        <v>211</v>
      </c>
      <c r="AN192" s="11"/>
      <c r="AO192" s="8">
        <v>99</v>
      </c>
      <c r="AP192" s="14">
        <v>0</v>
      </c>
      <c r="AQ192" s="8">
        <v>-13.2</v>
      </c>
      <c r="AR192" s="8">
        <v>-13.3</v>
      </c>
      <c r="AS192" s="8">
        <v>-18.5</v>
      </c>
      <c r="AT192" s="9">
        <v>9.83</v>
      </c>
      <c r="AU192" s="10">
        <v>7.8E-2</v>
      </c>
      <c r="AV192" s="8">
        <v>33.5</v>
      </c>
      <c r="AW192" s="14">
        <v>0</v>
      </c>
      <c r="AX192" s="8">
        <v>26.6</v>
      </c>
      <c r="AY192" s="10">
        <v>4.1000000000000002E-2</v>
      </c>
      <c r="AZ192" s="11"/>
      <c r="BA192" s="9">
        <v>6.25</v>
      </c>
      <c r="BB192" s="11"/>
      <c r="BC192" s="9">
        <v>7.09</v>
      </c>
      <c r="BD192" s="9">
        <v>5.87</v>
      </c>
      <c r="BE192" s="9">
        <v>4.82</v>
      </c>
      <c r="BF192" s="9">
        <v>4.05</v>
      </c>
      <c r="BG192" s="9">
        <v>3.33</v>
      </c>
      <c r="BH192" s="9">
        <v>2.6</v>
      </c>
      <c r="BI192" s="11"/>
      <c r="BJ192" s="8">
        <v>-13.3</v>
      </c>
      <c r="BK192" s="11"/>
      <c r="BL192" s="10">
        <v>0.13400000000000001</v>
      </c>
      <c r="BM192" s="11"/>
      <c r="BN192" s="8">
        <v>-18.5</v>
      </c>
      <c r="BO192" s="11"/>
      <c r="BP192" s="11"/>
      <c r="BQ192" s="10">
        <v>-0.105</v>
      </c>
      <c r="BR192" s="10">
        <v>-0.105</v>
      </c>
      <c r="BS192" s="10">
        <v>-6.6000000000000003E-2</v>
      </c>
      <c r="BT192" s="10">
        <v>-0.105</v>
      </c>
      <c r="BU192" s="10">
        <v>-0.105</v>
      </c>
      <c r="BV192" s="11"/>
      <c r="BW192" s="11"/>
      <c r="BX192" s="11"/>
      <c r="BY192" s="10">
        <v>0.37</v>
      </c>
      <c r="BZ192" s="10">
        <v>0.68700000000000006</v>
      </c>
      <c r="CA192" s="10">
        <v>0.60899999999999999</v>
      </c>
      <c r="CB192" s="11"/>
      <c r="CC192" s="10">
        <v>0.70699999999999996</v>
      </c>
      <c r="CD192" s="11"/>
      <c r="CE192" s="11"/>
      <c r="CF192" s="11"/>
      <c r="CG192" s="11"/>
      <c r="CH192" s="11"/>
      <c r="CI192" s="11"/>
      <c r="CJ192" s="11"/>
      <c r="CK192" s="11"/>
      <c r="CL192" s="10">
        <v>8.5000000000000006E-2</v>
      </c>
      <c r="CM192" s="10">
        <v>0.16800000000000001</v>
      </c>
      <c r="CN192" s="10">
        <v>0.16400000000000001</v>
      </c>
      <c r="CO192" s="10">
        <v>0.16</v>
      </c>
      <c r="CP192" s="10">
        <v>0.187</v>
      </c>
      <c r="CQ192" s="9">
        <v>-1.3</v>
      </c>
      <c r="CR192" s="11"/>
      <c r="CS192" s="11"/>
      <c r="CT192" s="11"/>
      <c r="CU192" s="8">
        <v>22.5</v>
      </c>
      <c r="CV192" s="11"/>
      <c r="CW192" s="11"/>
      <c r="CX192" s="8">
        <v>-22.6</v>
      </c>
      <c r="CY192" s="11"/>
      <c r="CZ192" s="11"/>
      <c r="DA192" s="9">
        <v>1.53</v>
      </c>
      <c r="DB192" s="11"/>
      <c r="DC192" s="11"/>
      <c r="DD192" s="11"/>
      <c r="DE192" s="8">
        <v>22</v>
      </c>
      <c r="DF192" s="8">
        <v>26.6</v>
      </c>
      <c r="DG192" s="10">
        <v>0.73499999999999999</v>
      </c>
      <c r="DH192" s="10">
        <v>0.21</v>
      </c>
      <c r="DI192" s="3" t="s">
        <v>212</v>
      </c>
      <c r="DJ192" s="11"/>
      <c r="DK192" s="8">
        <v>-13.2</v>
      </c>
      <c r="DL192" s="8">
        <v>-18.5</v>
      </c>
      <c r="DM192" s="9">
        <v>6.67</v>
      </c>
      <c r="DN192" s="9">
        <v>8.34</v>
      </c>
      <c r="DO192" s="9">
        <v>18.18</v>
      </c>
      <c r="DP192" s="4" t="s">
        <v>1236</v>
      </c>
      <c r="DQ192" s="11"/>
      <c r="DR192" s="3" t="s">
        <v>222</v>
      </c>
      <c r="DS192" s="11"/>
      <c r="DT192" s="9">
        <v>1.29</v>
      </c>
      <c r="DU192" s="10">
        <v>0.65</v>
      </c>
      <c r="DV192" s="11"/>
      <c r="DW192" s="14">
        <v>0</v>
      </c>
      <c r="DX192" s="11"/>
      <c r="DY192" s="8">
        <v>18.7</v>
      </c>
      <c r="DZ192" s="11"/>
      <c r="EA192" s="11"/>
      <c r="EB192" s="8">
        <v>12.6</v>
      </c>
      <c r="EC192" s="10">
        <v>0.436</v>
      </c>
      <c r="ED192" s="8">
        <v>95.3</v>
      </c>
      <c r="EE192" s="11"/>
      <c r="EF192" s="11"/>
      <c r="EG192" s="11"/>
      <c r="EH192" s="10">
        <v>0.61899999999999999</v>
      </c>
      <c r="EI192" s="8">
        <v>22</v>
      </c>
      <c r="EJ192" s="8">
        <v>33.4</v>
      </c>
      <c r="EK192" s="8">
        <v>19.3</v>
      </c>
      <c r="EL192" s="10">
        <v>0.252</v>
      </c>
      <c r="EM192" s="10">
        <v>0.68200000000000005</v>
      </c>
      <c r="EN192" s="11"/>
      <c r="EO192" s="10">
        <v>0.21</v>
      </c>
      <c r="EP192" s="8">
        <v>11.4</v>
      </c>
      <c r="EQ192" s="10">
        <v>0.93</v>
      </c>
      <c r="ER192" s="11">
        <v>1</v>
      </c>
      <c r="ES192" s="11"/>
      <c r="ET192" s="12"/>
      <c r="EU192" s="9">
        <v>-3.33</v>
      </c>
      <c r="EV192" s="9">
        <v>-4.72</v>
      </c>
      <c r="EW192" s="9">
        <v>-6.72</v>
      </c>
      <c r="EX192" s="9">
        <v>-4.43</v>
      </c>
      <c r="EY192" s="9">
        <v>-5.15</v>
      </c>
      <c r="EZ192" s="9">
        <v>-6.18</v>
      </c>
      <c r="FA192" s="8">
        <v>-10.3</v>
      </c>
      <c r="FB192" s="8">
        <v>-16.100000000000001</v>
      </c>
      <c r="FC192" s="9">
        <v>-6.58</v>
      </c>
      <c r="FD192" s="9">
        <v>-7.98</v>
      </c>
      <c r="FE192" s="9">
        <v>-3.27</v>
      </c>
      <c r="FF192" s="9">
        <v>-6.35</v>
      </c>
      <c r="FG192" s="9">
        <v>-6.49</v>
      </c>
      <c r="FH192" s="9">
        <v>-4.3</v>
      </c>
      <c r="FI192" s="9">
        <v>-4.91</v>
      </c>
      <c r="FJ192" s="9">
        <v>-2.9</v>
      </c>
      <c r="FK192" s="8">
        <v>-14</v>
      </c>
      <c r="FL192" s="8">
        <v>-11.3</v>
      </c>
      <c r="FM192" s="9">
        <v>-6.23</v>
      </c>
      <c r="FN192" s="9">
        <v>-9.5</v>
      </c>
      <c r="FO192" s="3"/>
      <c r="FP192" s="3"/>
      <c r="FQ192" s="11"/>
      <c r="FR192" s="12"/>
    </row>
    <row r="193" spans="1:174" x14ac:dyDescent="0.15">
      <c r="A193" s="4" t="s">
        <v>1237</v>
      </c>
      <c r="B193" s="4" t="s">
        <v>1238</v>
      </c>
      <c r="C193" s="3" t="s">
        <v>206</v>
      </c>
      <c r="D193" s="3" t="s">
        <v>207</v>
      </c>
      <c r="E193" s="3" t="s">
        <v>208</v>
      </c>
      <c r="F193" s="8">
        <v>130.80000000000001</v>
      </c>
      <c r="G193" s="9">
        <v>13.83</v>
      </c>
      <c r="H193" s="11"/>
      <c r="I193" s="11"/>
      <c r="J193" s="11"/>
      <c r="K193" s="11"/>
      <c r="L193" s="11"/>
      <c r="M193" s="11"/>
      <c r="N193" s="8">
        <v>24.7</v>
      </c>
      <c r="O193" s="10">
        <v>0.13400000000000001</v>
      </c>
      <c r="P193" s="11"/>
      <c r="Q193" s="11"/>
      <c r="R193" s="11"/>
      <c r="S193" s="9">
        <v>-1.89</v>
      </c>
      <c r="T193" s="11"/>
      <c r="U193" s="11"/>
      <c r="V193" s="11"/>
      <c r="W193" s="11"/>
      <c r="X193" s="11"/>
      <c r="Y193" s="11"/>
      <c r="Z193" s="11"/>
      <c r="AA193" s="11"/>
      <c r="AB193" s="11"/>
      <c r="AC193" s="11"/>
      <c r="AD193" s="11"/>
      <c r="AE193" s="11"/>
      <c r="AF193" s="11"/>
      <c r="AG193" s="11"/>
      <c r="AH193" s="9">
        <v>2.19</v>
      </c>
      <c r="AI193" s="9">
        <v>4.54</v>
      </c>
      <c r="AJ193" s="9">
        <v>3.75</v>
      </c>
      <c r="AK193" s="3" t="s">
        <v>209</v>
      </c>
      <c r="AL193" s="12" t="s">
        <v>1239</v>
      </c>
      <c r="AM193" s="3" t="s">
        <v>211</v>
      </c>
      <c r="AN193" s="13">
        <v>2007</v>
      </c>
      <c r="AO193" s="8">
        <v>112.2</v>
      </c>
      <c r="AP193" s="14">
        <v>0</v>
      </c>
      <c r="AQ193" s="11"/>
      <c r="AR193" s="8">
        <v>-49.5</v>
      </c>
      <c r="AS193" s="8">
        <v>-51.6</v>
      </c>
      <c r="AT193" s="8">
        <v>23.6</v>
      </c>
      <c r="AU193" s="10">
        <v>3.5999999999999997E-2</v>
      </c>
      <c r="AV193" s="8">
        <v>73.3</v>
      </c>
      <c r="AW193" s="14">
        <v>0</v>
      </c>
      <c r="AX193" s="8">
        <v>56.7</v>
      </c>
      <c r="AY193" s="10">
        <v>3.6999999999999998E-2</v>
      </c>
      <c r="AZ193" s="11"/>
      <c r="BA193" s="9">
        <v>9.35</v>
      </c>
      <c r="BB193" s="11"/>
      <c r="BC193" s="8">
        <v>40.1</v>
      </c>
      <c r="BD193" s="8">
        <v>15.5</v>
      </c>
      <c r="BE193" s="9">
        <v>1.19</v>
      </c>
      <c r="BF193" s="10">
        <v>0.70799999999999996</v>
      </c>
      <c r="BG193" s="10">
        <v>0.66100000000000003</v>
      </c>
      <c r="BH193" s="10">
        <v>0.55000000000000004</v>
      </c>
      <c r="BI193" s="11"/>
      <c r="BJ193" s="8">
        <v>-49.5</v>
      </c>
      <c r="BK193" s="9">
        <v>-2.11</v>
      </c>
      <c r="BL193" s="10">
        <v>2E-3</v>
      </c>
      <c r="BM193" s="11"/>
      <c r="BN193" s="8">
        <v>-51.6</v>
      </c>
      <c r="BO193" s="11"/>
      <c r="BP193" s="11"/>
      <c r="BQ193" s="9">
        <v>-5.49</v>
      </c>
      <c r="BR193" s="9">
        <v>-5.49</v>
      </c>
      <c r="BS193" s="9">
        <v>-3.43</v>
      </c>
      <c r="BT193" s="9">
        <v>-5.49</v>
      </c>
      <c r="BU193" s="9">
        <v>-5.49</v>
      </c>
      <c r="BV193" s="11"/>
      <c r="BW193" s="11"/>
      <c r="BX193" s="11"/>
      <c r="BY193" s="11"/>
      <c r="BZ193" s="11"/>
      <c r="CA193" s="11"/>
      <c r="CB193" s="8">
        <v>14.9</v>
      </c>
      <c r="CC193" s="10">
        <v>0.94199999999999995</v>
      </c>
      <c r="CD193" s="11"/>
      <c r="CE193" s="11"/>
      <c r="CF193" s="11"/>
      <c r="CG193" s="11"/>
      <c r="CH193" s="11"/>
      <c r="CI193" s="11"/>
      <c r="CJ193" s="11"/>
      <c r="CK193" s="11"/>
      <c r="CL193" s="11"/>
      <c r="CM193" s="11"/>
      <c r="CN193" s="11"/>
      <c r="CO193" s="11"/>
      <c r="CP193" s="10">
        <v>0.1</v>
      </c>
      <c r="CQ193" s="9">
        <v>-2.23</v>
      </c>
      <c r="CR193" s="11"/>
      <c r="CS193" s="11"/>
      <c r="CT193" s="11"/>
      <c r="CU193" s="8">
        <v>55</v>
      </c>
      <c r="CV193" s="9">
        <v>-1.88</v>
      </c>
      <c r="CW193" s="9">
        <v>3.18</v>
      </c>
      <c r="CX193" s="11"/>
      <c r="CY193" s="11"/>
      <c r="CZ193" s="9">
        <v>1.17</v>
      </c>
      <c r="DA193" s="9">
        <v>1.18</v>
      </c>
      <c r="DB193" s="11"/>
      <c r="DC193" s="11"/>
      <c r="DD193" s="11"/>
      <c r="DE193" s="9">
        <v>7</v>
      </c>
      <c r="DF193" s="8">
        <v>56.7</v>
      </c>
      <c r="DG193" s="9">
        <v>5.29</v>
      </c>
      <c r="DH193" s="11"/>
      <c r="DI193" s="3" t="s">
        <v>212</v>
      </c>
      <c r="DJ193" s="11"/>
      <c r="DK193" s="11"/>
      <c r="DL193" s="9">
        <v>-3.26</v>
      </c>
      <c r="DM193" s="14">
        <v>0</v>
      </c>
      <c r="DN193" s="11"/>
      <c r="DO193" s="9">
        <v>16.670000000000002</v>
      </c>
      <c r="DP193" s="4" t="s">
        <v>1240</v>
      </c>
      <c r="DQ193" s="11"/>
      <c r="DR193" s="3" t="s">
        <v>372</v>
      </c>
      <c r="DS193" s="11"/>
      <c r="DT193" s="9">
        <v>10</v>
      </c>
      <c r="DU193" s="14">
        <v>0</v>
      </c>
      <c r="DV193" s="11"/>
      <c r="DW193" s="14">
        <v>0</v>
      </c>
      <c r="DX193" s="11"/>
      <c r="DY193" s="9">
        <v>1.1000000000000001</v>
      </c>
      <c r="DZ193" s="11"/>
      <c r="EA193" s="11"/>
      <c r="EB193" s="10">
        <v>0.73399999999999999</v>
      </c>
      <c r="EC193" s="10">
        <v>0.47499999999999998</v>
      </c>
      <c r="ED193" s="8">
        <v>46.1</v>
      </c>
      <c r="EE193" s="11"/>
      <c r="EF193" s="8">
        <v>3386.8</v>
      </c>
      <c r="EG193" s="11"/>
      <c r="EH193" s="11"/>
      <c r="EI193" s="9">
        <v>3</v>
      </c>
      <c r="EJ193" s="8">
        <v>24.2</v>
      </c>
      <c r="EK193" s="9">
        <v>1.1000000000000001</v>
      </c>
      <c r="EL193" s="11"/>
      <c r="EM193" s="10">
        <v>0.36599999999999999</v>
      </c>
      <c r="EN193" s="10">
        <v>3.0000000000000001E-3</v>
      </c>
      <c r="EO193" s="11"/>
      <c r="EP193" s="10">
        <v>0.64700000000000002</v>
      </c>
      <c r="EQ193" s="9">
        <v>9.49</v>
      </c>
      <c r="ER193" s="11"/>
      <c r="ES193" s="11"/>
      <c r="ET193" s="12"/>
      <c r="EU193" s="11"/>
      <c r="EV193" s="11"/>
      <c r="EW193" s="11"/>
      <c r="EX193" s="11"/>
      <c r="EY193" s="11"/>
      <c r="EZ193" s="11"/>
      <c r="FA193" s="11"/>
      <c r="FB193" s="9">
        <v>-1.1299999999999999</v>
      </c>
      <c r="FC193" s="9">
        <v>-1.58</v>
      </c>
      <c r="FD193" s="9">
        <v>-3.16</v>
      </c>
      <c r="FE193" s="11"/>
      <c r="FF193" s="11"/>
      <c r="FG193" s="11"/>
      <c r="FH193" s="11"/>
      <c r="FI193" s="11"/>
      <c r="FJ193" s="11"/>
      <c r="FK193" s="11"/>
      <c r="FL193" s="9">
        <v>-1.1200000000000001</v>
      </c>
      <c r="FM193" s="9">
        <v>-1.58</v>
      </c>
      <c r="FN193" s="9">
        <v>-3.26</v>
      </c>
      <c r="FO193" s="3"/>
      <c r="FP193" s="3"/>
      <c r="FQ193" s="11"/>
      <c r="FR193" s="12"/>
    </row>
    <row r="194" spans="1:174" x14ac:dyDescent="0.15">
      <c r="A194" s="4" t="s">
        <v>1241</v>
      </c>
      <c r="B194" s="4" t="s">
        <v>1242</v>
      </c>
      <c r="C194" s="3" t="s">
        <v>206</v>
      </c>
      <c r="D194" s="3" t="s">
        <v>207</v>
      </c>
      <c r="E194" s="3" t="s">
        <v>208</v>
      </c>
      <c r="F194" s="8">
        <v>128.69999999999999</v>
      </c>
      <c r="G194" s="9">
        <v>14.29</v>
      </c>
      <c r="H194" s="14">
        <v>0</v>
      </c>
      <c r="I194" s="10">
        <v>1.6E-2</v>
      </c>
      <c r="J194" s="10">
        <v>0.13700000000000001</v>
      </c>
      <c r="K194" s="10">
        <v>9.6000000000000002E-2</v>
      </c>
      <c r="L194" s="9">
        <v>1.1399999999999999</v>
      </c>
      <c r="M194" s="9">
        <v>2.66</v>
      </c>
      <c r="N194" s="8">
        <v>108.2</v>
      </c>
      <c r="O194" s="9">
        <v>1.68</v>
      </c>
      <c r="P194" s="11"/>
      <c r="Q194" s="11"/>
      <c r="R194" s="11"/>
      <c r="S194" s="10">
        <v>-0.33</v>
      </c>
      <c r="T194" s="11"/>
      <c r="U194" s="11"/>
      <c r="V194" s="11"/>
      <c r="W194" s="9">
        <v>1.0900000000000001</v>
      </c>
      <c r="X194" s="11"/>
      <c r="Y194" s="11"/>
      <c r="Z194" s="11"/>
      <c r="AA194" s="8">
        <v>-12.4</v>
      </c>
      <c r="AB194" s="11"/>
      <c r="AC194" s="11"/>
      <c r="AD194" s="11"/>
      <c r="AE194" s="9">
        <v>-8.74</v>
      </c>
      <c r="AF194" s="11"/>
      <c r="AG194" s="11"/>
      <c r="AH194" s="9">
        <v>3.67</v>
      </c>
      <c r="AI194" s="9">
        <v>9.1199999999999992</v>
      </c>
      <c r="AJ194" s="10">
        <v>0.47699999999999998</v>
      </c>
      <c r="AK194" s="3" t="s">
        <v>209</v>
      </c>
      <c r="AL194" s="12" t="s">
        <v>1243</v>
      </c>
      <c r="AM194" s="3" t="s">
        <v>211</v>
      </c>
      <c r="AN194" s="13">
        <v>1996</v>
      </c>
      <c r="AO194" s="8">
        <v>139.5</v>
      </c>
      <c r="AP194" s="9">
        <v>7.6</v>
      </c>
      <c r="AQ194" s="8">
        <v>-32</v>
      </c>
      <c r="AR194" s="8">
        <v>-32.799999999999997</v>
      </c>
      <c r="AS194" s="8">
        <v>-37.4</v>
      </c>
      <c r="AT194" s="8">
        <v>14.6</v>
      </c>
      <c r="AU194" s="9">
        <v>1.58</v>
      </c>
      <c r="AV194" s="8">
        <v>38.700000000000003</v>
      </c>
      <c r="AW194" s="8">
        <v>25.4</v>
      </c>
      <c r="AX194" s="9">
        <v>-5.7</v>
      </c>
      <c r="AY194" s="10">
        <v>0.76400000000000001</v>
      </c>
      <c r="AZ194" s="11"/>
      <c r="BA194" s="8">
        <v>22.4</v>
      </c>
      <c r="BB194" s="11"/>
      <c r="BC194" s="8">
        <v>15.1</v>
      </c>
      <c r="BD194" s="8">
        <v>17.2</v>
      </c>
      <c r="BE194" s="8">
        <v>18.2</v>
      </c>
      <c r="BF194" s="8">
        <v>17.600000000000001</v>
      </c>
      <c r="BG194" s="8">
        <v>17.100000000000001</v>
      </c>
      <c r="BH194" s="8">
        <v>16</v>
      </c>
      <c r="BI194" s="11"/>
      <c r="BJ194" s="8">
        <v>-32.799999999999997</v>
      </c>
      <c r="BK194" s="9">
        <v>-4.37</v>
      </c>
      <c r="BL194" s="10">
        <v>6.0000000000000001E-3</v>
      </c>
      <c r="BM194" s="11"/>
      <c r="BN194" s="8">
        <v>-37.4</v>
      </c>
      <c r="BO194" s="11"/>
      <c r="BP194" s="9">
        <v>1.17</v>
      </c>
      <c r="BQ194" s="10">
        <v>-0.47699999999999998</v>
      </c>
      <c r="BR194" s="10">
        <v>-0.47699999999999998</v>
      </c>
      <c r="BS194" s="10">
        <v>-0.28899999999999998</v>
      </c>
      <c r="BT194" s="10">
        <v>-0.47699999999999998</v>
      </c>
      <c r="BU194" s="10">
        <v>-0.47699999999999998</v>
      </c>
      <c r="BV194" s="11"/>
      <c r="BW194" s="9">
        <v>1.24</v>
      </c>
      <c r="BX194" s="9">
        <v>4.83</v>
      </c>
      <c r="BY194" s="11"/>
      <c r="BZ194" s="8">
        <v>11</v>
      </c>
      <c r="CA194" s="9">
        <v>9.3699999999999992</v>
      </c>
      <c r="CB194" s="9">
        <v>3.92</v>
      </c>
      <c r="CC194" s="10">
        <v>0.94899999999999995</v>
      </c>
      <c r="CD194" s="11"/>
      <c r="CE194" s="9">
        <v>3.2</v>
      </c>
      <c r="CF194" s="8">
        <v>18</v>
      </c>
      <c r="CG194" s="11"/>
      <c r="CH194" s="11"/>
      <c r="CI194" s="11"/>
      <c r="CJ194" s="8">
        <v>-37.700000000000003</v>
      </c>
      <c r="CK194" s="11"/>
      <c r="CL194" s="10">
        <v>2.7E-2</v>
      </c>
      <c r="CM194" s="10">
        <v>5.5E-2</v>
      </c>
      <c r="CN194" s="9">
        <v>1.79</v>
      </c>
      <c r="CO194" s="9">
        <v>2.2400000000000002</v>
      </c>
      <c r="CP194" s="9">
        <v>2.1800000000000002</v>
      </c>
      <c r="CQ194" s="9">
        <v>1.1499999999999999</v>
      </c>
      <c r="CR194" s="11"/>
      <c r="CS194" s="11"/>
      <c r="CT194" s="11"/>
      <c r="CU194" s="8">
        <v>23.2</v>
      </c>
      <c r="CV194" s="9">
        <v>-1.96</v>
      </c>
      <c r="CW194" s="11"/>
      <c r="CX194" s="10">
        <v>-0.65500000000000003</v>
      </c>
      <c r="CY194" s="11"/>
      <c r="CZ194" s="11"/>
      <c r="DA194" s="9">
        <v>-1.1499999999999999</v>
      </c>
      <c r="DB194" s="10">
        <v>-0.81499999999999995</v>
      </c>
      <c r="DC194" s="9">
        <v>2.06</v>
      </c>
      <c r="DD194" s="8">
        <v>16.899999999999999</v>
      </c>
      <c r="DE194" s="8">
        <v>78</v>
      </c>
      <c r="DF194" s="9">
        <v>-5.7</v>
      </c>
      <c r="DG194" s="9">
        <v>1.19</v>
      </c>
      <c r="DH194" s="9">
        <v>3.33</v>
      </c>
      <c r="DI194" s="3" t="s">
        <v>212</v>
      </c>
      <c r="DJ194" s="9">
        <v>7.6</v>
      </c>
      <c r="DK194" s="8">
        <v>-32</v>
      </c>
      <c r="DL194" s="8">
        <v>-37.4</v>
      </c>
      <c r="DM194" s="8">
        <v>12.2</v>
      </c>
      <c r="DN194" s="8">
        <v>-24.6</v>
      </c>
      <c r="DO194" s="9">
        <v>14.29</v>
      </c>
      <c r="DP194" s="4" t="s">
        <v>1244</v>
      </c>
      <c r="DQ194" s="8">
        <v>103.8</v>
      </c>
      <c r="DR194" s="3" t="s">
        <v>237</v>
      </c>
      <c r="DS194" s="11"/>
      <c r="DT194" s="9">
        <v>2.88</v>
      </c>
      <c r="DU194" s="10">
        <v>0.36299999999999999</v>
      </c>
      <c r="DV194" s="8">
        <v>-10.4</v>
      </c>
      <c r="DW194" s="8">
        <v>26.3</v>
      </c>
      <c r="DX194" s="11"/>
      <c r="DY194" s="8">
        <v>15.5</v>
      </c>
      <c r="DZ194" s="9">
        <v>3.92</v>
      </c>
      <c r="EA194" s="11"/>
      <c r="EB194" s="9">
        <v>3.13</v>
      </c>
      <c r="EC194" s="9">
        <v>1.4</v>
      </c>
      <c r="ED194" s="8">
        <v>72.099999999999994</v>
      </c>
      <c r="EE194" s="11"/>
      <c r="EF194" s="11"/>
      <c r="EG194" s="8">
        <v>106.3</v>
      </c>
      <c r="EH194" s="9">
        <v>7.42</v>
      </c>
      <c r="EI194" s="8">
        <v>78</v>
      </c>
      <c r="EJ194" s="8">
        <v>21.7</v>
      </c>
      <c r="EK194" s="8">
        <v>24.6</v>
      </c>
      <c r="EL194" s="10">
        <v>0.96499999999999997</v>
      </c>
      <c r="EM194" s="9">
        <v>4.97</v>
      </c>
      <c r="EN194" s="9">
        <v>5.78</v>
      </c>
      <c r="EO194" s="9">
        <v>3.33</v>
      </c>
      <c r="EP194" s="9">
        <v>9.1199999999999992</v>
      </c>
      <c r="EQ194" s="9">
        <v>3.93</v>
      </c>
      <c r="ER194" s="11">
        <v>1</v>
      </c>
      <c r="ES194" s="9">
        <v>4.95</v>
      </c>
      <c r="ET194" s="12" t="s">
        <v>1245</v>
      </c>
      <c r="EU194" s="8">
        <v>-15.9</v>
      </c>
      <c r="EV194" s="8">
        <v>-23.1</v>
      </c>
      <c r="EW194" s="8">
        <v>-30.3</v>
      </c>
      <c r="EX194" s="8">
        <v>-31.3</v>
      </c>
      <c r="EY194" s="8">
        <v>-28.7</v>
      </c>
      <c r="EZ194" s="8">
        <v>-17.899999999999999</v>
      </c>
      <c r="FA194" s="8">
        <v>-26.6</v>
      </c>
      <c r="FB194" s="8">
        <v>-33</v>
      </c>
      <c r="FC194" s="8">
        <v>-28.3</v>
      </c>
      <c r="FD194" s="8">
        <v>-33.299999999999997</v>
      </c>
      <c r="FE194" s="9">
        <v>-2.09</v>
      </c>
      <c r="FF194" s="8">
        <v>-26.5</v>
      </c>
      <c r="FG194" s="8">
        <v>-25.4</v>
      </c>
      <c r="FH194" s="8">
        <v>-28.7</v>
      </c>
      <c r="FI194" s="8">
        <v>-30</v>
      </c>
      <c r="FJ194" s="8">
        <v>-23.2</v>
      </c>
      <c r="FK194" s="8">
        <v>-27.5</v>
      </c>
      <c r="FL194" s="8">
        <v>-32.5</v>
      </c>
      <c r="FM194" s="8">
        <v>-32.299999999999997</v>
      </c>
      <c r="FN194" s="8">
        <v>-26.2</v>
      </c>
      <c r="FO194" s="3"/>
      <c r="FP194" s="3"/>
      <c r="FQ194" s="9">
        <v>7.6</v>
      </c>
      <c r="FR194" s="12" t="s">
        <v>1246</v>
      </c>
    </row>
    <row r="195" spans="1:174" x14ac:dyDescent="0.15">
      <c r="A195" s="4" t="s">
        <v>1247</v>
      </c>
      <c r="B195" s="4" t="s">
        <v>1248</v>
      </c>
      <c r="C195" s="3" t="s">
        <v>206</v>
      </c>
      <c r="D195" s="3" t="s">
        <v>207</v>
      </c>
      <c r="E195" s="3" t="s">
        <v>208</v>
      </c>
      <c r="F195" s="8">
        <v>128.1</v>
      </c>
      <c r="G195" s="9">
        <v>27.87</v>
      </c>
      <c r="H195" s="11"/>
      <c r="I195" s="11"/>
      <c r="J195" s="11"/>
      <c r="K195" s="11"/>
      <c r="L195" s="11"/>
      <c r="M195" s="11"/>
      <c r="N195" s="8">
        <v>13.2</v>
      </c>
      <c r="O195" s="10">
        <v>7.0000000000000007E-2</v>
      </c>
      <c r="P195" s="11"/>
      <c r="Q195" s="11"/>
      <c r="R195" s="11"/>
      <c r="S195" s="9">
        <v>-2.73</v>
      </c>
      <c r="T195" s="11"/>
      <c r="U195" s="11"/>
      <c r="V195" s="11"/>
      <c r="W195" s="11"/>
      <c r="X195" s="11"/>
      <c r="Y195" s="11"/>
      <c r="Z195" s="11"/>
      <c r="AA195" s="11"/>
      <c r="AB195" s="11"/>
      <c r="AC195" s="11"/>
      <c r="AD195" s="11"/>
      <c r="AE195" s="11"/>
      <c r="AF195" s="11"/>
      <c r="AG195" s="11"/>
      <c r="AH195" s="9">
        <v>36.119999999999997</v>
      </c>
      <c r="AI195" s="9">
        <v>15.96</v>
      </c>
      <c r="AJ195" s="11"/>
      <c r="AK195" s="3" t="s">
        <v>209</v>
      </c>
      <c r="AL195" s="12" t="s">
        <v>1249</v>
      </c>
      <c r="AM195" s="3" t="s">
        <v>211</v>
      </c>
      <c r="AN195" s="13">
        <v>2000</v>
      </c>
      <c r="AO195" s="8">
        <v>70</v>
      </c>
      <c r="AP195" s="14">
        <v>0</v>
      </c>
      <c r="AQ195" s="8">
        <v>-32</v>
      </c>
      <c r="AR195" s="8">
        <v>-32.6</v>
      </c>
      <c r="AS195" s="8">
        <v>-22.8</v>
      </c>
      <c r="AT195" s="8">
        <v>58.1</v>
      </c>
      <c r="AU195" s="11"/>
      <c r="AV195" s="8">
        <v>65.5</v>
      </c>
      <c r="AW195" s="14">
        <v>0</v>
      </c>
      <c r="AX195" s="8">
        <v>54.2</v>
      </c>
      <c r="AY195" s="11"/>
      <c r="AZ195" s="11"/>
      <c r="BA195" s="9">
        <v>6.75</v>
      </c>
      <c r="BB195" s="11"/>
      <c r="BC195" s="8">
        <v>25.9</v>
      </c>
      <c r="BD195" s="8">
        <v>24.8</v>
      </c>
      <c r="BE195" s="8">
        <v>15.1</v>
      </c>
      <c r="BF195" s="8">
        <v>13.4</v>
      </c>
      <c r="BG195" s="8">
        <v>11.9</v>
      </c>
      <c r="BH195" s="8">
        <v>10.9</v>
      </c>
      <c r="BI195" s="11"/>
      <c r="BJ195" s="8">
        <v>-32.6</v>
      </c>
      <c r="BK195" s="10">
        <v>-0.151</v>
      </c>
      <c r="BL195" s="11"/>
      <c r="BM195" s="10">
        <v>-0.06</v>
      </c>
      <c r="BN195" s="8">
        <v>-22.8</v>
      </c>
      <c r="BO195" s="11"/>
      <c r="BP195" s="8">
        <v>-12.3</v>
      </c>
      <c r="BQ195" s="9">
        <v>-6.85</v>
      </c>
      <c r="BR195" s="9">
        <v>-6.85</v>
      </c>
      <c r="BS195" s="8">
        <v>-13.3</v>
      </c>
      <c r="BT195" s="9">
        <v>-6.85</v>
      </c>
      <c r="BU195" s="9">
        <v>-6.85</v>
      </c>
      <c r="BV195" s="11"/>
      <c r="BW195" s="11"/>
      <c r="BX195" s="11"/>
      <c r="BY195" s="10">
        <v>0.79600000000000004</v>
      </c>
      <c r="BZ195" s="11"/>
      <c r="CA195" s="11"/>
      <c r="CB195" s="11"/>
      <c r="CC195" s="11"/>
      <c r="CD195" s="11"/>
      <c r="CE195" s="9">
        <v>8.25</v>
      </c>
      <c r="CF195" s="11"/>
      <c r="CG195" s="11"/>
      <c r="CH195" s="11"/>
      <c r="CI195" s="11"/>
      <c r="CJ195" s="11"/>
      <c r="CK195" s="11"/>
      <c r="CL195" s="11"/>
      <c r="CM195" s="11"/>
      <c r="CN195" s="11"/>
      <c r="CO195" s="11"/>
      <c r="CP195" s="11"/>
      <c r="CQ195" s="9">
        <v>-3.69</v>
      </c>
      <c r="CR195" s="11"/>
      <c r="CS195" s="11"/>
      <c r="CT195" s="11"/>
      <c r="CU195" s="11"/>
      <c r="CV195" s="11"/>
      <c r="CW195" s="11"/>
      <c r="CX195" s="11"/>
      <c r="CY195" s="11"/>
      <c r="CZ195" s="11"/>
      <c r="DA195" s="11"/>
      <c r="DB195" s="11"/>
      <c r="DC195" s="11"/>
      <c r="DD195" s="11"/>
      <c r="DE195" s="11"/>
      <c r="DF195" s="8">
        <v>54.2</v>
      </c>
      <c r="DG195" s="9">
        <v>9.69</v>
      </c>
      <c r="DH195" s="11"/>
      <c r="DI195" s="3" t="s">
        <v>212</v>
      </c>
      <c r="DJ195" s="11"/>
      <c r="DK195" s="8">
        <v>-32</v>
      </c>
      <c r="DL195" s="8">
        <v>-22.8</v>
      </c>
      <c r="DM195" s="14">
        <v>0</v>
      </c>
      <c r="DN195" s="8">
        <v>-25.8</v>
      </c>
      <c r="DO195" s="9">
        <v>15.38</v>
      </c>
      <c r="DP195" s="4" t="s">
        <v>1250</v>
      </c>
      <c r="DQ195" s="11"/>
      <c r="DR195" s="3" t="s">
        <v>313</v>
      </c>
      <c r="DS195" s="11"/>
      <c r="DT195" s="9">
        <v>12.97</v>
      </c>
      <c r="DU195" s="9">
        <v>7.04</v>
      </c>
      <c r="DV195" s="11"/>
      <c r="DW195" s="14">
        <v>0</v>
      </c>
      <c r="DX195" s="11"/>
      <c r="DY195" s="9">
        <v>8.73</v>
      </c>
      <c r="DZ195" s="11"/>
      <c r="EA195" s="8">
        <v>57.1</v>
      </c>
      <c r="EB195" s="8">
        <v>-75.599999999999994</v>
      </c>
      <c r="EC195" s="10">
        <v>5.7000000000000002E-2</v>
      </c>
      <c r="ED195" s="8">
        <v>20.8</v>
      </c>
      <c r="EE195" s="11"/>
      <c r="EF195" s="11"/>
      <c r="EG195" s="11"/>
      <c r="EH195" s="9">
        <v>4.0999999999999996</v>
      </c>
      <c r="EI195" s="11"/>
      <c r="EJ195" s="8">
        <v>58.9</v>
      </c>
      <c r="EK195" s="8">
        <v>10.3</v>
      </c>
      <c r="EL195" s="9">
        <v>2.5299999999999998</v>
      </c>
      <c r="EM195" s="9">
        <v>1.04</v>
      </c>
      <c r="EN195" s="9">
        <v>1.52</v>
      </c>
      <c r="EO195" s="11"/>
      <c r="EP195" s="11"/>
      <c r="EQ195" s="11"/>
      <c r="ER195" s="11"/>
      <c r="ES195" s="11"/>
      <c r="ET195" s="12"/>
      <c r="EU195" s="11"/>
      <c r="EV195" s="11"/>
      <c r="EW195" s="11"/>
      <c r="EX195" s="11"/>
      <c r="EY195" s="11"/>
      <c r="EZ195" s="11"/>
      <c r="FA195" s="11"/>
      <c r="FB195" s="9">
        <v>-9.77</v>
      </c>
      <c r="FC195" s="8">
        <v>-15</v>
      </c>
      <c r="FD195" s="8">
        <v>-16.8</v>
      </c>
      <c r="FE195" s="11"/>
      <c r="FF195" s="11"/>
      <c r="FG195" s="11"/>
      <c r="FH195" s="11"/>
      <c r="FI195" s="11"/>
      <c r="FJ195" s="11"/>
      <c r="FK195" s="11"/>
      <c r="FL195" s="8">
        <v>-12.9</v>
      </c>
      <c r="FM195" s="8">
        <v>-16.899999999999999</v>
      </c>
      <c r="FN195" s="8">
        <v>-25.7</v>
      </c>
      <c r="FO195" s="3"/>
      <c r="FP195" s="3"/>
      <c r="FQ195" s="11"/>
      <c r="FR195" s="12"/>
    </row>
    <row r="196" spans="1:174" x14ac:dyDescent="0.15">
      <c r="A196" s="4" t="s">
        <v>1251</v>
      </c>
      <c r="B196" s="4" t="s">
        <v>1252</v>
      </c>
      <c r="C196" s="3" t="s">
        <v>206</v>
      </c>
      <c r="D196" s="3" t="s">
        <v>207</v>
      </c>
      <c r="E196" s="3" t="s">
        <v>208</v>
      </c>
      <c r="F196" s="8">
        <v>126.2</v>
      </c>
      <c r="G196" s="10">
        <v>0.155</v>
      </c>
      <c r="H196" s="10">
        <v>5.8000000000000003E-2</v>
      </c>
      <c r="I196" s="10">
        <v>3.0000000000000001E-3</v>
      </c>
      <c r="J196" s="10">
        <v>2.5999999999999999E-2</v>
      </c>
      <c r="K196" s="9">
        <v>1.18</v>
      </c>
      <c r="L196" s="10">
        <v>0.373</v>
      </c>
      <c r="M196" s="9">
        <v>1.37</v>
      </c>
      <c r="N196" s="8">
        <v>34</v>
      </c>
      <c r="O196" s="10">
        <v>8.0000000000000002E-3</v>
      </c>
      <c r="P196" s="11"/>
      <c r="Q196" s="11"/>
      <c r="R196" s="11"/>
      <c r="S196" s="11"/>
      <c r="T196" s="11"/>
      <c r="U196" s="11"/>
      <c r="V196" s="11"/>
      <c r="W196" s="11"/>
      <c r="X196" s="11"/>
      <c r="Y196" s="11"/>
      <c r="Z196" s="11"/>
      <c r="AA196" s="11"/>
      <c r="AB196" s="11"/>
      <c r="AC196" s="11"/>
      <c r="AD196" s="11"/>
      <c r="AE196" s="11"/>
      <c r="AF196" s="11"/>
      <c r="AG196" s="11"/>
      <c r="AH196" s="9">
        <v>39.159999999999997</v>
      </c>
      <c r="AI196" s="9">
        <v>36.36</v>
      </c>
      <c r="AJ196" s="9">
        <v>1.18</v>
      </c>
      <c r="AK196" s="3" t="s">
        <v>209</v>
      </c>
      <c r="AL196" s="12" t="s">
        <v>1253</v>
      </c>
      <c r="AM196" s="3" t="s">
        <v>211</v>
      </c>
      <c r="AN196" s="13">
        <v>2007</v>
      </c>
      <c r="AO196" s="8">
        <v>127.2</v>
      </c>
      <c r="AP196" s="14">
        <v>0</v>
      </c>
      <c r="AQ196" s="9">
        <v>-7.88</v>
      </c>
      <c r="AR196" s="8">
        <v>-14.6</v>
      </c>
      <c r="AS196" s="8">
        <v>-13.1</v>
      </c>
      <c r="AT196" s="9">
        <v>2.59</v>
      </c>
      <c r="AU196" s="10">
        <v>0.18</v>
      </c>
      <c r="AV196" s="8">
        <v>62.6</v>
      </c>
      <c r="AW196" s="9">
        <v>3.5</v>
      </c>
      <c r="AX196" s="8">
        <v>51.3</v>
      </c>
      <c r="AY196" s="10">
        <v>0.121</v>
      </c>
      <c r="AZ196" s="11"/>
      <c r="BA196" s="9">
        <v>5.45</v>
      </c>
      <c r="BB196" s="11"/>
      <c r="BC196" s="9">
        <v>9.17</v>
      </c>
      <c r="BD196" s="9">
        <v>8.6199999999999992</v>
      </c>
      <c r="BE196" s="9">
        <v>8.6300000000000008</v>
      </c>
      <c r="BF196" s="9">
        <v>8.69</v>
      </c>
      <c r="BG196" s="9">
        <v>8.48</v>
      </c>
      <c r="BH196" s="9">
        <v>8.3800000000000008</v>
      </c>
      <c r="BI196" s="11"/>
      <c r="BJ196" s="8">
        <v>-14.6</v>
      </c>
      <c r="BK196" s="9">
        <v>-2.0099999999999998</v>
      </c>
      <c r="BL196" s="11"/>
      <c r="BM196" s="11"/>
      <c r="BN196" s="8">
        <v>-13.1</v>
      </c>
      <c r="BO196" s="11"/>
      <c r="BP196" s="11"/>
      <c r="BQ196" s="10">
        <v>-0.41</v>
      </c>
      <c r="BR196" s="10">
        <v>-0.41</v>
      </c>
      <c r="BS196" s="10">
        <v>-0.25600000000000001</v>
      </c>
      <c r="BT196" s="10">
        <v>-0.61699999999999999</v>
      </c>
      <c r="BU196" s="10">
        <v>-0.61699999999999999</v>
      </c>
      <c r="BV196" s="11"/>
      <c r="BW196" s="11"/>
      <c r="BX196" s="10">
        <v>9.9000000000000005E-2</v>
      </c>
      <c r="BY196" s="10">
        <v>4.1000000000000002E-2</v>
      </c>
      <c r="BZ196" s="10">
        <v>0.92100000000000004</v>
      </c>
      <c r="CA196" s="10">
        <v>0.74199999999999999</v>
      </c>
      <c r="CB196" s="11"/>
      <c r="CC196" s="9">
        <v>1.93</v>
      </c>
      <c r="CD196" s="9">
        <v>3.5</v>
      </c>
      <c r="CE196" s="9">
        <v>3.6</v>
      </c>
      <c r="CF196" s="11"/>
      <c r="CG196" s="11"/>
      <c r="CH196" s="11"/>
      <c r="CI196" s="11"/>
      <c r="CJ196" s="11"/>
      <c r="CK196" s="11"/>
      <c r="CL196" s="11"/>
      <c r="CM196" s="11"/>
      <c r="CN196" s="11"/>
      <c r="CO196" s="11"/>
      <c r="CP196" s="10">
        <v>8.5000000000000006E-2</v>
      </c>
      <c r="CQ196" s="9">
        <v>9.2899999999999991</v>
      </c>
      <c r="CR196" s="11"/>
      <c r="CS196" s="11"/>
      <c r="CT196" s="11"/>
      <c r="CU196" s="8">
        <v>13.4</v>
      </c>
      <c r="CV196" s="9">
        <v>-1.55</v>
      </c>
      <c r="CW196" s="10">
        <v>0.02</v>
      </c>
      <c r="CX196" s="11"/>
      <c r="CY196" s="11"/>
      <c r="CZ196" s="11"/>
      <c r="DA196" s="9">
        <v>-1.1299999999999999</v>
      </c>
      <c r="DB196" s="11"/>
      <c r="DC196" s="11"/>
      <c r="DD196" s="9">
        <v>5.3</v>
      </c>
      <c r="DE196" s="11"/>
      <c r="DF196" s="8">
        <v>51.3</v>
      </c>
      <c r="DG196" s="9">
        <v>3.71</v>
      </c>
      <c r="DH196" s="11"/>
      <c r="DI196" s="3" t="s">
        <v>212</v>
      </c>
      <c r="DJ196" s="11"/>
      <c r="DK196" s="8">
        <v>-12.7</v>
      </c>
      <c r="DL196" s="8">
        <v>-24.6</v>
      </c>
      <c r="DM196" s="11"/>
      <c r="DN196" s="11"/>
      <c r="DO196" s="9">
        <v>37.5</v>
      </c>
      <c r="DP196" s="4" t="s">
        <v>1254</v>
      </c>
      <c r="DQ196" s="11"/>
      <c r="DR196" s="3" t="s">
        <v>279</v>
      </c>
      <c r="DS196" s="11"/>
      <c r="DT196" s="9">
        <v>6.85</v>
      </c>
      <c r="DU196" s="9">
        <v>1.99</v>
      </c>
      <c r="DV196" s="11"/>
      <c r="DW196" s="9">
        <v>5.03</v>
      </c>
      <c r="DX196" s="11"/>
      <c r="DY196" s="10">
        <v>0.06</v>
      </c>
      <c r="DZ196" s="11"/>
      <c r="EA196" s="11"/>
      <c r="EB196" s="8">
        <v>45.9</v>
      </c>
      <c r="EC196" s="10">
        <v>1.4999999999999999E-2</v>
      </c>
      <c r="ED196" s="8">
        <v>24.5</v>
      </c>
      <c r="EE196" s="11"/>
      <c r="EF196" s="8">
        <v>99.5</v>
      </c>
      <c r="EG196" s="10">
        <v>8.4000000000000005E-2</v>
      </c>
      <c r="EH196" s="10">
        <v>0.123</v>
      </c>
      <c r="EI196" s="9">
        <v>9</v>
      </c>
      <c r="EJ196" s="9">
        <v>4.7</v>
      </c>
      <c r="EK196" s="10">
        <v>0.36499999999999999</v>
      </c>
      <c r="EL196" s="9">
        <v>2.79</v>
      </c>
      <c r="EM196" s="9">
        <v>2.44</v>
      </c>
      <c r="EN196" s="8">
        <v>10.1</v>
      </c>
      <c r="EO196" s="10">
        <v>0.16</v>
      </c>
      <c r="EP196" s="10">
        <v>7.6999999999999999E-2</v>
      </c>
      <c r="EQ196" s="9">
        <v>7</v>
      </c>
      <c r="ER196" s="11"/>
      <c r="ES196" s="11"/>
      <c r="ET196" s="12"/>
      <c r="EU196" s="11"/>
      <c r="EV196" s="11"/>
      <c r="EW196" s="11"/>
      <c r="EX196" s="11"/>
      <c r="EY196" s="11"/>
      <c r="EZ196" s="11"/>
      <c r="FA196" s="11"/>
      <c r="FB196" s="8">
        <v>-11.3</v>
      </c>
      <c r="FC196" s="8">
        <v>-11.1</v>
      </c>
      <c r="FD196" s="8">
        <v>-19.399999999999999</v>
      </c>
      <c r="FE196" s="11"/>
      <c r="FF196" s="11"/>
      <c r="FG196" s="11"/>
      <c r="FH196" s="11"/>
      <c r="FI196" s="11"/>
      <c r="FJ196" s="11"/>
      <c r="FK196" s="11"/>
      <c r="FL196" s="8">
        <v>-11.5</v>
      </c>
      <c r="FM196" s="8">
        <v>-12.7</v>
      </c>
      <c r="FN196" s="8">
        <v>-24.6</v>
      </c>
      <c r="FO196" s="3"/>
      <c r="FP196" s="3"/>
      <c r="FQ196" s="11"/>
      <c r="FR196" s="12"/>
    </row>
    <row r="197" spans="1:174" x14ac:dyDescent="0.15">
      <c r="A197" s="4" t="s">
        <v>1255</v>
      </c>
      <c r="B197" s="4" t="s">
        <v>1256</v>
      </c>
      <c r="C197" s="3" t="s">
        <v>206</v>
      </c>
      <c r="D197" s="3" t="s">
        <v>207</v>
      </c>
      <c r="E197" s="3" t="s">
        <v>208</v>
      </c>
      <c r="F197" s="8">
        <v>125.6</v>
      </c>
      <c r="G197" s="9">
        <v>56.88</v>
      </c>
      <c r="H197" s="10">
        <v>3.1E-2</v>
      </c>
      <c r="I197" s="10">
        <v>1.9E-2</v>
      </c>
      <c r="J197" s="11"/>
      <c r="K197" s="9">
        <v>1.07</v>
      </c>
      <c r="L197" s="10">
        <v>0.88900000000000001</v>
      </c>
      <c r="M197" s="11"/>
      <c r="N197" s="8">
        <v>15.8</v>
      </c>
      <c r="O197" s="10">
        <v>5.1999999999999998E-2</v>
      </c>
      <c r="P197" s="11"/>
      <c r="Q197" s="11"/>
      <c r="R197" s="11"/>
      <c r="S197" s="9">
        <v>-1.54</v>
      </c>
      <c r="T197" s="11"/>
      <c r="U197" s="11"/>
      <c r="V197" s="11"/>
      <c r="W197" s="11"/>
      <c r="X197" s="11"/>
      <c r="Y197" s="11"/>
      <c r="Z197" s="11"/>
      <c r="AA197" s="11"/>
      <c r="AB197" s="11"/>
      <c r="AC197" s="11"/>
      <c r="AD197" s="11"/>
      <c r="AE197" s="8">
        <v>85.9</v>
      </c>
      <c r="AF197" s="11"/>
      <c r="AG197" s="11"/>
      <c r="AH197" s="10">
        <v>0.253</v>
      </c>
      <c r="AI197" s="9">
        <v>16.45</v>
      </c>
      <c r="AJ197" s="9">
        <v>4.33</v>
      </c>
      <c r="AK197" s="3" t="s">
        <v>209</v>
      </c>
      <c r="AL197" s="12" t="s">
        <v>1257</v>
      </c>
      <c r="AM197" s="3" t="s">
        <v>211</v>
      </c>
      <c r="AN197" s="13">
        <v>2004</v>
      </c>
      <c r="AO197" s="8">
        <v>103.3</v>
      </c>
      <c r="AP197" s="8">
        <v>16.7</v>
      </c>
      <c r="AQ197" s="8">
        <v>-27.6</v>
      </c>
      <c r="AR197" s="8">
        <v>-29.3</v>
      </c>
      <c r="AS197" s="8">
        <v>-30.6</v>
      </c>
      <c r="AT197" s="8">
        <v>34.4</v>
      </c>
      <c r="AU197" s="9">
        <v>3.83</v>
      </c>
      <c r="AV197" s="8">
        <v>58.8</v>
      </c>
      <c r="AW197" s="8">
        <v>12.1</v>
      </c>
      <c r="AX197" s="8">
        <v>37.799999999999997</v>
      </c>
      <c r="AY197" s="9">
        <v>2.91</v>
      </c>
      <c r="AZ197" s="11"/>
      <c r="BA197" s="8">
        <v>21.1</v>
      </c>
      <c r="BB197" s="11"/>
      <c r="BC197" s="8">
        <v>22.4</v>
      </c>
      <c r="BD197" s="8">
        <v>21.2</v>
      </c>
      <c r="BE197" s="8">
        <v>19.3</v>
      </c>
      <c r="BF197" s="8">
        <v>17.7</v>
      </c>
      <c r="BG197" s="8">
        <v>16.600000000000001</v>
      </c>
      <c r="BH197" s="8">
        <v>15.6</v>
      </c>
      <c r="BI197" s="11"/>
      <c r="BJ197" s="8">
        <v>-29.3</v>
      </c>
      <c r="BK197" s="9">
        <v>-1.35</v>
      </c>
      <c r="BL197" s="11"/>
      <c r="BM197" s="11"/>
      <c r="BN197" s="8">
        <v>-30.6</v>
      </c>
      <c r="BO197" s="11"/>
      <c r="BP197" s="11"/>
      <c r="BQ197" s="9">
        <v>-1.94</v>
      </c>
      <c r="BR197" s="9">
        <v>-1.94</v>
      </c>
      <c r="BS197" s="9">
        <v>-1.21</v>
      </c>
      <c r="BT197" s="9">
        <v>-1.94</v>
      </c>
      <c r="BU197" s="9">
        <v>-1.94</v>
      </c>
      <c r="BV197" s="11"/>
      <c r="BW197" s="9">
        <v>4.29</v>
      </c>
      <c r="BX197" s="9">
        <v>4.46</v>
      </c>
      <c r="BY197" s="11"/>
      <c r="BZ197" s="9">
        <v>9.6300000000000008</v>
      </c>
      <c r="CA197" s="9">
        <v>5.79</v>
      </c>
      <c r="CB197" s="9">
        <v>6.82</v>
      </c>
      <c r="CC197" s="9">
        <v>1.82</v>
      </c>
      <c r="CD197" s="11"/>
      <c r="CE197" s="11"/>
      <c r="CF197" s="9">
        <v>7.59</v>
      </c>
      <c r="CG197" s="11"/>
      <c r="CH197" s="11"/>
      <c r="CI197" s="11"/>
      <c r="CJ197" s="8">
        <v>40.5</v>
      </c>
      <c r="CK197" s="11"/>
      <c r="CL197" s="10">
        <v>1.6E-2</v>
      </c>
      <c r="CM197" s="10">
        <v>0.51200000000000001</v>
      </c>
      <c r="CN197" s="10">
        <v>0.84099999999999997</v>
      </c>
      <c r="CO197" s="10">
        <v>0.93200000000000005</v>
      </c>
      <c r="CP197" s="10">
        <v>0.94199999999999995</v>
      </c>
      <c r="CQ197" s="10">
        <v>-0.64500000000000002</v>
      </c>
      <c r="CR197" s="11"/>
      <c r="CS197" s="11"/>
      <c r="CT197" s="11"/>
      <c r="CU197" s="10">
        <v>0.34499999999999997</v>
      </c>
      <c r="CV197" s="10">
        <v>-1.7999999999999999E-2</v>
      </c>
      <c r="CW197" s="11"/>
      <c r="CX197" s="10">
        <v>-0.14000000000000001</v>
      </c>
      <c r="CY197" s="11"/>
      <c r="CZ197" s="11"/>
      <c r="DA197" s="10">
        <v>4.1000000000000002E-2</v>
      </c>
      <c r="DB197" s="10">
        <v>-0.57199999999999995</v>
      </c>
      <c r="DC197" s="10">
        <v>-0.97299999999999998</v>
      </c>
      <c r="DD197" s="8">
        <v>11.9</v>
      </c>
      <c r="DE197" s="8">
        <v>155</v>
      </c>
      <c r="DF197" s="8">
        <v>37.799999999999997</v>
      </c>
      <c r="DG197" s="9">
        <v>7.94</v>
      </c>
      <c r="DH197" s="10">
        <v>0.94899999999999995</v>
      </c>
      <c r="DI197" s="3" t="s">
        <v>212</v>
      </c>
      <c r="DJ197" s="8">
        <v>16.7</v>
      </c>
      <c r="DK197" s="8">
        <v>-27.6</v>
      </c>
      <c r="DL197" s="8">
        <v>-30.6</v>
      </c>
      <c r="DM197" s="8">
        <v>26.6</v>
      </c>
      <c r="DN197" s="8">
        <v>-23.4</v>
      </c>
      <c r="DO197" s="9">
        <v>36.36</v>
      </c>
      <c r="DP197" s="4" t="s">
        <v>1258</v>
      </c>
      <c r="DQ197" s="8">
        <v>50.8</v>
      </c>
      <c r="DR197" s="3" t="s">
        <v>297</v>
      </c>
      <c r="DS197" s="11"/>
      <c r="DT197" s="9">
        <v>15.38</v>
      </c>
      <c r="DU197" s="9">
        <v>4.72</v>
      </c>
      <c r="DV197" s="9">
        <v>-8.18</v>
      </c>
      <c r="DW197" s="8">
        <v>11.9</v>
      </c>
      <c r="DX197" s="11"/>
      <c r="DY197" s="8">
        <v>62</v>
      </c>
      <c r="DZ197" s="9">
        <v>6.82</v>
      </c>
      <c r="EA197" s="11"/>
      <c r="EB197" s="8">
        <v>64.900000000000006</v>
      </c>
      <c r="EC197" s="10">
        <v>0.44800000000000001</v>
      </c>
      <c r="ED197" s="8">
        <v>70.099999999999994</v>
      </c>
      <c r="EE197" s="11"/>
      <c r="EF197" s="11"/>
      <c r="EG197" s="8">
        <v>100</v>
      </c>
      <c r="EH197" s="9">
        <v>3.8</v>
      </c>
      <c r="EI197" s="8">
        <v>155</v>
      </c>
      <c r="EJ197" s="8">
        <v>44.2</v>
      </c>
      <c r="EK197" s="8">
        <v>70.2</v>
      </c>
      <c r="EL197" s="9">
        <v>1.81</v>
      </c>
      <c r="EM197" s="9">
        <v>3.36</v>
      </c>
      <c r="EN197" s="9">
        <v>1.44</v>
      </c>
      <c r="EO197" s="10">
        <v>0.94899999999999995</v>
      </c>
      <c r="EP197" s="9">
        <v>2.76</v>
      </c>
      <c r="EQ197" s="9">
        <v>10.72</v>
      </c>
      <c r="ER197" s="11">
        <v>3</v>
      </c>
      <c r="ES197" s="8">
        <v>16.7</v>
      </c>
      <c r="ET197" s="12" t="s">
        <v>1259</v>
      </c>
      <c r="EU197" s="11"/>
      <c r="EV197" s="11"/>
      <c r="EW197" s="11"/>
      <c r="EX197" s="11"/>
      <c r="EY197" s="11"/>
      <c r="EZ197" s="11"/>
      <c r="FA197" s="11"/>
      <c r="FB197" s="8">
        <v>-21.3</v>
      </c>
      <c r="FC197" s="8">
        <v>-22.2</v>
      </c>
      <c r="FD197" s="8">
        <v>-24.3</v>
      </c>
      <c r="FE197" s="11"/>
      <c r="FF197" s="11"/>
      <c r="FG197" s="11"/>
      <c r="FH197" s="11"/>
      <c r="FI197" s="11"/>
      <c r="FJ197" s="11"/>
      <c r="FK197" s="11"/>
      <c r="FL197" s="8">
        <v>-21.3</v>
      </c>
      <c r="FM197" s="8">
        <v>-22.3</v>
      </c>
      <c r="FN197" s="8">
        <v>-25</v>
      </c>
      <c r="FO197" s="3"/>
      <c r="FP197" s="3"/>
      <c r="FQ197" s="8">
        <v>16.7</v>
      </c>
      <c r="FR197" s="12" t="s">
        <v>1260</v>
      </c>
    </row>
    <row r="198" spans="1:174" x14ac:dyDescent="0.15">
      <c r="A198" s="4" t="s">
        <v>1261</v>
      </c>
      <c r="B198" s="4" t="s">
        <v>1262</v>
      </c>
      <c r="C198" s="3" t="s">
        <v>206</v>
      </c>
      <c r="D198" s="3" t="s">
        <v>207</v>
      </c>
      <c r="E198" s="3" t="s">
        <v>208</v>
      </c>
      <c r="F198" s="8">
        <v>123.4</v>
      </c>
      <c r="G198" s="9">
        <v>30.03</v>
      </c>
      <c r="H198" s="10">
        <v>6.0000000000000001E-3</v>
      </c>
      <c r="I198" s="14">
        <v>0</v>
      </c>
      <c r="J198" s="10">
        <v>5.7000000000000002E-2</v>
      </c>
      <c r="K198" s="10">
        <v>-0.628</v>
      </c>
      <c r="L198" s="10">
        <v>-6.0999999999999999E-2</v>
      </c>
      <c r="M198" s="9">
        <v>1.77</v>
      </c>
      <c r="N198" s="8">
        <v>28.6</v>
      </c>
      <c r="O198" s="10">
        <v>0.49</v>
      </c>
      <c r="P198" s="11"/>
      <c r="Q198" s="11"/>
      <c r="R198" s="11"/>
      <c r="S198" s="10">
        <v>-0.83299999999999996</v>
      </c>
      <c r="T198" s="11"/>
      <c r="U198" s="11"/>
      <c r="V198" s="11"/>
      <c r="W198" s="11"/>
      <c r="X198" s="11"/>
      <c r="Y198" s="11"/>
      <c r="Z198" s="11"/>
      <c r="AA198" s="11"/>
      <c r="AB198" s="11"/>
      <c r="AC198" s="11"/>
      <c r="AD198" s="11"/>
      <c r="AE198" s="11"/>
      <c r="AF198" s="11"/>
      <c r="AG198" s="11"/>
      <c r="AH198" s="9">
        <v>9.7899999999999991</v>
      </c>
      <c r="AI198" s="10">
        <v>0.80800000000000005</v>
      </c>
      <c r="AJ198" s="10">
        <v>0.313</v>
      </c>
      <c r="AK198" s="3" t="s">
        <v>209</v>
      </c>
      <c r="AL198" s="12" t="s">
        <v>1263</v>
      </c>
      <c r="AM198" s="3" t="s">
        <v>211</v>
      </c>
      <c r="AN198" s="13">
        <v>2004</v>
      </c>
      <c r="AO198" s="8">
        <v>120.7</v>
      </c>
      <c r="AP198" s="14">
        <v>0</v>
      </c>
      <c r="AQ198" s="8">
        <v>-27.1</v>
      </c>
      <c r="AR198" s="8">
        <v>-27.5</v>
      </c>
      <c r="AS198" s="8">
        <v>-29.6</v>
      </c>
      <c r="AT198" s="9">
        <v>2.64</v>
      </c>
      <c r="AU198" s="10">
        <v>0.46800000000000003</v>
      </c>
      <c r="AV198" s="9">
        <v>3.49</v>
      </c>
      <c r="AW198" s="14">
        <v>0</v>
      </c>
      <c r="AX198" s="9">
        <v>-2.2599999999999998</v>
      </c>
      <c r="AY198" s="11"/>
      <c r="AZ198" s="11"/>
      <c r="BA198" s="9">
        <v>6.86</v>
      </c>
      <c r="BB198" s="11"/>
      <c r="BC198" s="8">
        <v>22.3</v>
      </c>
      <c r="BD198" s="8">
        <v>23.8</v>
      </c>
      <c r="BE198" s="8">
        <v>22.5</v>
      </c>
      <c r="BF198" s="8">
        <v>22.5</v>
      </c>
      <c r="BG198" s="8">
        <v>21.7</v>
      </c>
      <c r="BH198" s="8">
        <v>21.3</v>
      </c>
      <c r="BI198" s="11"/>
      <c r="BJ198" s="8">
        <v>-27.5</v>
      </c>
      <c r="BK198" s="9">
        <v>-1.05</v>
      </c>
      <c r="BL198" s="11"/>
      <c r="BM198" s="11"/>
      <c r="BN198" s="8">
        <v>-29.6</v>
      </c>
      <c r="BO198" s="11"/>
      <c r="BP198" s="11"/>
      <c r="BQ198" s="9">
        <v>-1.36</v>
      </c>
      <c r="BR198" s="9">
        <v>-1.36</v>
      </c>
      <c r="BS198" s="10">
        <v>-0.82099999999999995</v>
      </c>
      <c r="BT198" s="9">
        <v>-1.36</v>
      </c>
      <c r="BU198" s="9">
        <v>-1.36</v>
      </c>
      <c r="BV198" s="11"/>
      <c r="BW198" s="11"/>
      <c r="BX198" s="11"/>
      <c r="BY198" s="11"/>
      <c r="BZ198" s="9">
        <v>1.63</v>
      </c>
      <c r="CA198" s="9">
        <v>1.1599999999999999</v>
      </c>
      <c r="CB198" s="11"/>
      <c r="CC198" s="9">
        <v>2.23</v>
      </c>
      <c r="CD198" s="11"/>
      <c r="CE198" s="9">
        <v>1</v>
      </c>
      <c r="CF198" s="11"/>
      <c r="CG198" s="11"/>
      <c r="CH198" s="11"/>
      <c r="CI198" s="11"/>
      <c r="CJ198" s="11"/>
      <c r="CK198" s="11"/>
      <c r="CL198" s="11"/>
      <c r="CM198" s="11"/>
      <c r="CN198" s="10">
        <v>0.17699999999999999</v>
      </c>
      <c r="CO198" s="10">
        <v>0.23</v>
      </c>
      <c r="CP198" s="10">
        <v>0.224</v>
      </c>
      <c r="CQ198" s="10">
        <v>-0.94199999999999995</v>
      </c>
      <c r="CR198" s="11"/>
      <c r="CS198" s="11"/>
      <c r="CT198" s="11"/>
      <c r="CU198" s="8">
        <v>10.4</v>
      </c>
      <c r="CV198" s="8">
        <v>-18.100000000000001</v>
      </c>
      <c r="CW198" s="11"/>
      <c r="CX198" s="8">
        <v>10</v>
      </c>
      <c r="CY198" s="11"/>
      <c r="CZ198" s="11"/>
      <c r="DA198" s="9">
        <v>-1.21</v>
      </c>
      <c r="DB198" s="11"/>
      <c r="DC198" s="11"/>
      <c r="DD198" s="11"/>
      <c r="DE198" s="8">
        <v>20</v>
      </c>
      <c r="DF198" s="9">
        <v>-2.2599999999999998</v>
      </c>
      <c r="DG198" s="9">
        <v>4.32</v>
      </c>
      <c r="DH198" s="10">
        <v>0.24399999999999999</v>
      </c>
      <c r="DI198" s="3" t="s">
        <v>212</v>
      </c>
      <c r="DJ198" s="11"/>
      <c r="DK198" s="8">
        <v>-27.1</v>
      </c>
      <c r="DL198" s="8">
        <v>-29.6</v>
      </c>
      <c r="DM198" s="14">
        <v>0</v>
      </c>
      <c r="DN198" s="11"/>
      <c r="DO198" s="9">
        <v>3.45</v>
      </c>
      <c r="DP198" s="4" t="s">
        <v>1264</v>
      </c>
      <c r="DQ198" s="11"/>
      <c r="DR198" s="3" t="s">
        <v>258</v>
      </c>
      <c r="DS198" s="11"/>
      <c r="DT198" s="9">
        <v>6.37</v>
      </c>
      <c r="DU198" s="9">
        <v>1.46</v>
      </c>
      <c r="DV198" s="11"/>
      <c r="DW198" s="8">
        <v>17.899999999999999</v>
      </c>
      <c r="DX198" s="11"/>
      <c r="DY198" s="8">
        <v>25.9</v>
      </c>
      <c r="DZ198" s="11"/>
      <c r="EA198" s="11"/>
      <c r="EB198" s="8">
        <v>14.8</v>
      </c>
      <c r="EC198" s="9">
        <v>2.25</v>
      </c>
      <c r="ED198" s="8">
        <v>77.2</v>
      </c>
      <c r="EE198" s="11"/>
      <c r="EF198" s="11"/>
      <c r="EG198" s="11"/>
      <c r="EH198" s="10">
        <v>0.82599999999999996</v>
      </c>
      <c r="EI198" s="8">
        <v>20</v>
      </c>
      <c r="EJ198" s="9">
        <v>3.02</v>
      </c>
      <c r="EK198" s="8">
        <v>26.3</v>
      </c>
      <c r="EL198" s="9">
        <v>3.52</v>
      </c>
      <c r="EM198" s="9">
        <v>1.27</v>
      </c>
      <c r="EN198" s="11"/>
      <c r="EO198" s="10">
        <v>0.24399999999999999</v>
      </c>
      <c r="EP198" s="9">
        <v>3.02</v>
      </c>
      <c r="EQ198" s="9">
        <v>3.67</v>
      </c>
      <c r="ER198" s="11">
        <v>3</v>
      </c>
      <c r="ES198" s="11"/>
      <c r="ET198" s="12"/>
      <c r="EU198" s="11"/>
      <c r="EV198" s="11"/>
      <c r="EW198" s="9">
        <v>-8.58</v>
      </c>
      <c r="EX198" s="8">
        <v>-20.399999999999999</v>
      </c>
      <c r="EY198" s="8">
        <v>-13.9</v>
      </c>
      <c r="EZ198" s="8">
        <v>-11.8</v>
      </c>
      <c r="FA198" s="8">
        <v>-35.799999999999997</v>
      </c>
      <c r="FB198" s="8">
        <v>-93.1</v>
      </c>
      <c r="FC198" s="8">
        <v>-55.9</v>
      </c>
      <c r="FD198" s="8">
        <v>-28.2</v>
      </c>
      <c r="FE198" s="11"/>
      <c r="FF198" s="11"/>
      <c r="FG198" s="9">
        <v>-8.68</v>
      </c>
      <c r="FH198" s="8">
        <v>-25.7</v>
      </c>
      <c r="FI198" s="8">
        <v>-18.100000000000001</v>
      </c>
      <c r="FJ198" s="8">
        <v>-12.2</v>
      </c>
      <c r="FK198" s="8">
        <v>-40.4</v>
      </c>
      <c r="FL198" s="8">
        <v>-99.1</v>
      </c>
      <c r="FM198" s="8">
        <v>-45.3</v>
      </c>
      <c r="FN198" s="8">
        <v>-30.9</v>
      </c>
      <c r="FO198" s="3"/>
      <c r="FP198" s="3"/>
      <c r="FQ198" s="11"/>
      <c r="FR198" s="12"/>
    </row>
    <row r="199" spans="1:174" x14ac:dyDescent="0.15">
      <c r="A199" s="4" t="s">
        <v>1265</v>
      </c>
      <c r="B199" s="4" t="s">
        <v>1266</v>
      </c>
      <c r="C199" s="3" t="s">
        <v>206</v>
      </c>
      <c r="D199" s="3" t="s">
        <v>207</v>
      </c>
      <c r="E199" s="3" t="s">
        <v>208</v>
      </c>
      <c r="F199" s="8">
        <v>121.6</v>
      </c>
      <c r="G199" s="9">
        <v>19.32</v>
      </c>
      <c r="H199" s="10">
        <v>2E-3</v>
      </c>
      <c r="I199" s="10">
        <v>2E-3</v>
      </c>
      <c r="J199" s="11"/>
      <c r="K199" s="10">
        <v>-0.25700000000000001</v>
      </c>
      <c r="L199" s="10">
        <v>0.49099999999999999</v>
      </c>
      <c r="M199" s="11"/>
      <c r="N199" s="8">
        <v>15.7</v>
      </c>
      <c r="O199" s="10">
        <v>0.55600000000000005</v>
      </c>
      <c r="P199" s="11"/>
      <c r="Q199" s="8">
        <v>13</v>
      </c>
      <c r="R199" s="11"/>
      <c r="S199" s="9">
        <v>-1.64</v>
      </c>
      <c r="T199" s="11"/>
      <c r="U199" s="11"/>
      <c r="V199" s="11"/>
      <c r="W199" s="11"/>
      <c r="X199" s="11"/>
      <c r="Y199" s="11"/>
      <c r="Z199" s="11"/>
      <c r="AA199" s="11"/>
      <c r="AB199" s="11"/>
      <c r="AC199" s="11"/>
      <c r="AD199" s="11"/>
      <c r="AE199" s="11"/>
      <c r="AF199" s="11"/>
      <c r="AG199" s="11"/>
      <c r="AH199" s="10">
        <v>7.6999999999999999E-2</v>
      </c>
      <c r="AI199" s="9">
        <v>4.25</v>
      </c>
      <c r="AJ199" s="9">
        <v>2</v>
      </c>
      <c r="AK199" s="3" t="s">
        <v>209</v>
      </c>
      <c r="AL199" s="12" t="s">
        <v>1267</v>
      </c>
      <c r="AM199" s="3" t="s">
        <v>211</v>
      </c>
      <c r="AN199" s="13">
        <v>2005</v>
      </c>
      <c r="AO199" s="8">
        <v>85.5</v>
      </c>
      <c r="AP199" s="14">
        <v>0</v>
      </c>
      <c r="AQ199" s="8">
        <v>-22.3</v>
      </c>
      <c r="AR199" s="8">
        <v>-22.3</v>
      </c>
      <c r="AS199" s="8">
        <v>-22.3</v>
      </c>
      <c r="AT199" s="9">
        <v>9.91</v>
      </c>
      <c r="AU199" s="10">
        <v>0.23699999999999999</v>
      </c>
      <c r="AV199" s="8">
        <v>38.4</v>
      </c>
      <c r="AW199" s="9">
        <v>1</v>
      </c>
      <c r="AX199" s="8">
        <v>33.200000000000003</v>
      </c>
      <c r="AY199" s="10">
        <v>0.24299999999999999</v>
      </c>
      <c r="AZ199" s="11"/>
      <c r="BA199" s="9">
        <v>7.38</v>
      </c>
      <c r="BB199" s="11"/>
      <c r="BC199" s="8">
        <v>14.9</v>
      </c>
      <c r="BD199" s="8">
        <v>14.5</v>
      </c>
      <c r="BE199" s="8">
        <v>12</v>
      </c>
      <c r="BF199" s="9">
        <v>9.6300000000000008</v>
      </c>
      <c r="BG199" s="9">
        <v>6.95</v>
      </c>
      <c r="BH199" s="9">
        <v>5.48</v>
      </c>
      <c r="BI199" s="11"/>
      <c r="BJ199" s="8">
        <v>-22.3</v>
      </c>
      <c r="BK199" s="10">
        <v>-7.0000000000000007E-2</v>
      </c>
      <c r="BL199" s="10">
        <v>5.8000000000000003E-2</v>
      </c>
      <c r="BM199" s="11"/>
      <c r="BN199" s="8">
        <v>-22.3</v>
      </c>
      <c r="BO199" s="11"/>
      <c r="BP199" s="11"/>
      <c r="BQ199" s="9">
        <v>-1.44</v>
      </c>
      <c r="BR199" s="9">
        <v>-1.44</v>
      </c>
      <c r="BS199" s="10">
        <v>-0.90100000000000002</v>
      </c>
      <c r="BT199" s="9">
        <v>-1.44</v>
      </c>
      <c r="BU199" s="9">
        <v>-1.44</v>
      </c>
      <c r="BV199" s="11"/>
      <c r="BW199" s="11"/>
      <c r="BX199" s="11"/>
      <c r="BY199" s="11"/>
      <c r="BZ199" s="10">
        <v>0.46400000000000002</v>
      </c>
      <c r="CA199" s="10">
        <v>0.22700000000000001</v>
      </c>
      <c r="CB199" s="11"/>
      <c r="CC199" s="9">
        <v>2.99</v>
      </c>
      <c r="CD199" s="11"/>
      <c r="CE199" s="11"/>
      <c r="CF199" s="9">
        <v>1</v>
      </c>
      <c r="CG199" s="11"/>
      <c r="CH199" s="11"/>
      <c r="CI199" s="11"/>
      <c r="CJ199" s="11"/>
      <c r="CK199" s="11"/>
      <c r="CL199" s="10">
        <v>0.32200000000000001</v>
      </c>
      <c r="CM199" s="10">
        <v>0.32200000000000001</v>
      </c>
      <c r="CN199" s="10">
        <v>0.30299999999999999</v>
      </c>
      <c r="CO199" s="10">
        <v>0.30299999999999999</v>
      </c>
      <c r="CP199" s="10">
        <v>0.23100000000000001</v>
      </c>
      <c r="CQ199" s="9">
        <v>-1.1100000000000001</v>
      </c>
      <c r="CR199" s="11"/>
      <c r="CS199" s="11"/>
      <c r="CT199" s="11"/>
      <c r="CU199" s="10">
        <v>8.7999999999999995E-2</v>
      </c>
      <c r="CV199" s="11"/>
      <c r="CW199" s="11"/>
      <c r="CX199" s="8">
        <v>24.4</v>
      </c>
      <c r="CY199" s="11"/>
      <c r="CZ199" s="11"/>
      <c r="DA199" s="9">
        <v>1.5</v>
      </c>
      <c r="DB199" s="11"/>
      <c r="DC199" s="11"/>
      <c r="DD199" s="9">
        <v>7</v>
      </c>
      <c r="DE199" s="8">
        <v>27</v>
      </c>
      <c r="DF199" s="8">
        <v>33.200000000000003</v>
      </c>
      <c r="DG199" s="9">
        <v>7.75</v>
      </c>
      <c r="DH199" s="10">
        <v>0.24399999999999999</v>
      </c>
      <c r="DI199" s="3" t="s">
        <v>212</v>
      </c>
      <c r="DJ199" s="11"/>
      <c r="DK199" s="8">
        <v>-22.3</v>
      </c>
      <c r="DL199" s="8">
        <v>-22.3</v>
      </c>
      <c r="DM199" s="14">
        <v>0</v>
      </c>
      <c r="DN199" s="11"/>
      <c r="DO199" s="9">
        <v>8.33</v>
      </c>
      <c r="DP199" s="4" t="s">
        <v>1268</v>
      </c>
      <c r="DQ199" s="11"/>
      <c r="DR199" s="3" t="s">
        <v>313</v>
      </c>
      <c r="DS199" s="11"/>
      <c r="DT199" s="9">
        <v>11.74</v>
      </c>
      <c r="DU199" s="9">
        <v>5.0599999999999996</v>
      </c>
      <c r="DV199" s="11"/>
      <c r="DW199" s="9">
        <v>1</v>
      </c>
      <c r="DX199" s="11"/>
      <c r="DY199" s="9">
        <v>4.16</v>
      </c>
      <c r="DZ199" s="11"/>
      <c r="EA199" s="11"/>
      <c r="EB199" s="8">
        <v>53.1</v>
      </c>
      <c r="EC199" s="8">
        <v>25.6</v>
      </c>
      <c r="ED199" s="8">
        <v>62.6</v>
      </c>
      <c r="EE199" s="11"/>
      <c r="EF199" s="8">
        <v>100</v>
      </c>
      <c r="EG199" s="11"/>
      <c r="EH199" s="10">
        <v>0.09</v>
      </c>
      <c r="EI199" s="8">
        <v>27</v>
      </c>
      <c r="EJ199" s="8">
        <v>37.9</v>
      </c>
      <c r="EK199" s="8">
        <v>56.9</v>
      </c>
      <c r="EL199" s="9">
        <v>1.49</v>
      </c>
      <c r="EM199" s="9">
        <v>1.32</v>
      </c>
      <c r="EN199" s="11"/>
      <c r="EO199" s="10">
        <v>0.24399999999999999</v>
      </c>
      <c r="EP199" s="9">
        <v>1.86</v>
      </c>
      <c r="EQ199" s="9">
        <v>6.84</v>
      </c>
      <c r="ER199" s="11">
        <v>3</v>
      </c>
      <c r="ES199" s="11"/>
      <c r="ET199" s="12"/>
      <c r="EU199" s="11"/>
      <c r="EV199" s="11"/>
      <c r="EW199" s="11"/>
      <c r="EX199" s="11"/>
      <c r="EY199" s="11"/>
      <c r="EZ199" s="11"/>
      <c r="FA199" s="11"/>
      <c r="FB199" s="8">
        <v>-12.4</v>
      </c>
      <c r="FC199" s="9">
        <v>-8.6199999999999992</v>
      </c>
      <c r="FD199" s="8">
        <v>-11.6</v>
      </c>
      <c r="FE199" s="11"/>
      <c r="FF199" s="11"/>
      <c r="FG199" s="11"/>
      <c r="FH199" s="11"/>
      <c r="FI199" s="11"/>
      <c r="FJ199" s="11"/>
      <c r="FK199" s="11"/>
      <c r="FL199" s="8">
        <v>-12</v>
      </c>
      <c r="FM199" s="9">
        <v>-8.75</v>
      </c>
      <c r="FN199" s="8">
        <v>-15.6</v>
      </c>
      <c r="FO199" s="3"/>
      <c r="FP199" s="3"/>
      <c r="FQ199" s="11"/>
      <c r="FR199" s="12"/>
    </row>
    <row r="200" spans="1:174" x14ac:dyDescent="0.15">
      <c r="A200" s="4" t="s">
        <v>1269</v>
      </c>
      <c r="B200" s="4" t="s">
        <v>1270</v>
      </c>
      <c r="C200" s="3" t="s">
        <v>206</v>
      </c>
      <c r="D200" s="3" t="s">
        <v>207</v>
      </c>
      <c r="E200" s="3" t="s">
        <v>208</v>
      </c>
      <c r="F200" s="8">
        <v>112</v>
      </c>
      <c r="G200" s="9">
        <v>7.9</v>
      </c>
      <c r="H200" s="10">
        <v>1E-3</v>
      </c>
      <c r="I200" s="10">
        <v>4.0000000000000001E-3</v>
      </c>
      <c r="J200" s="11"/>
      <c r="K200" s="10">
        <v>-0.192</v>
      </c>
      <c r="L200" s="10">
        <v>-0.39500000000000002</v>
      </c>
      <c r="M200" s="11"/>
      <c r="N200" s="8">
        <v>20.399999999999999</v>
      </c>
      <c r="O200" s="10">
        <v>0.31900000000000001</v>
      </c>
      <c r="P200" s="11"/>
      <c r="Q200" s="8">
        <v>30.5</v>
      </c>
      <c r="R200" s="11"/>
      <c r="S200" s="9">
        <v>-2.2200000000000002</v>
      </c>
      <c r="T200" s="11"/>
      <c r="U200" s="11"/>
      <c r="V200" s="11"/>
      <c r="W200" s="11"/>
      <c r="X200" s="11"/>
      <c r="Y200" s="11"/>
      <c r="Z200" s="11"/>
      <c r="AA200" s="11"/>
      <c r="AB200" s="11"/>
      <c r="AC200" s="11"/>
      <c r="AD200" s="11"/>
      <c r="AE200" s="8">
        <v>125.9</v>
      </c>
      <c r="AF200" s="11"/>
      <c r="AG200" s="11"/>
      <c r="AH200" s="11"/>
      <c r="AI200" s="9">
        <v>16.91</v>
      </c>
      <c r="AJ200" s="10">
        <v>0.153</v>
      </c>
      <c r="AK200" s="3" t="s">
        <v>209</v>
      </c>
      <c r="AL200" s="12" t="s">
        <v>1271</v>
      </c>
      <c r="AM200" s="3" t="s">
        <v>211</v>
      </c>
      <c r="AN200" s="13">
        <v>2006</v>
      </c>
      <c r="AO200" s="8">
        <v>74.3</v>
      </c>
      <c r="AP200" s="8">
        <v>10.4</v>
      </c>
      <c r="AQ200" s="8">
        <v>-31.8</v>
      </c>
      <c r="AR200" s="8">
        <v>-33.5</v>
      </c>
      <c r="AS200" s="8">
        <v>-32.5</v>
      </c>
      <c r="AT200" s="8">
        <v>19.3</v>
      </c>
      <c r="AU200" s="9">
        <v>6.57</v>
      </c>
      <c r="AV200" s="8">
        <v>54.1</v>
      </c>
      <c r="AW200" s="9">
        <v>3.27</v>
      </c>
      <c r="AX200" s="8">
        <v>37.200000000000003</v>
      </c>
      <c r="AY200" s="9">
        <v>3.36</v>
      </c>
      <c r="AZ200" s="11"/>
      <c r="BA200" s="8">
        <v>15.1</v>
      </c>
      <c r="BB200" s="11"/>
      <c r="BC200" s="8">
        <v>28.9</v>
      </c>
      <c r="BD200" s="8">
        <v>28.3</v>
      </c>
      <c r="BE200" s="8">
        <v>26.5</v>
      </c>
      <c r="BF200" s="8">
        <v>25.5</v>
      </c>
      <c r="BG200" s="8">
        <v>24.4</v>
      </c>
      <c r="BH200" s="8">
        <v>20.399999999999999</v>
      </c>
      <c r="BI200" s="11"/>
      <c r="BJ200" s="8">
        <v>-33.5</v>
      </c>
      <c r="BK200" s="10">
        <v>-0.5</v>
      </c>
      <c r="BL200" s="10">
        <v>0.188</v>
      </c>
      <c r="BM200" s="11"/>
      <c r="BN200" s="8">
        <v>-32.5</v>
      </c>
      <c r="BO200" s="11"/>
      <c r="BP200" s="11"/>
      <c r="BQ200" s="9">
        <v>-1.97</v>
      </c>
      <c r="BR200" s="9">
        <v>-1.97</v>
      </c>
      <c r="BS200" s="9">
        <v>-1.23</v>
      </c>
      <c r="BT200" s="9">
        <v>-1.97</v>
      </c>
      <c r="BU200" s="9">
        <v>-1.97</v>
      </c>
      <c r="BV200" s="11"/>
      <c r="BW200" s="9">
        <v>2.89</v>
      </c>
      <c r="BX200" s="11"/>
      <c r="BY200" s="10">
        <v>0.249</v>
      </c>
      <c r="BZ200" s="8">
        <v>12.5</v>
      </c>
      <c r="CA200" s="9">
        <v>5.96</v>
      </c>
      <c r="CB200" s="11"/>
      <c r="CC200" s="9">
        <v>1.8</v>
      </c>
      <c r="CD200" s="11"/>
      <c r="CE200" s="10">
        <v>0.60599999999999998</v>
      </c>
      <c r="CF200" s="9">
        <v>1.48</v>
      </c>
      <c r="CG200" s="11"/>
      <c r="CH200" s="11"/>
      <c r="CI200" s="11"/>
      <c r="CJ200" s="9">
        <v>-4.3600000000000003</v>
      </c>
      <c r="CK200" s="11"/>
      <c r="CL200" s="11"/>
      <c r="CM200" s="10">
        <v>3.7999999999999999E-2</v>
      </c>
      <c r="CN200" s="10">
        <v>0.89700000000000002</v>
      </c>
      <c r="CO200" s="9">
        <v>2.57</v>
      </c>
      <c r="CP200" s="9">
        <v>2.5</v>
      </c>
      <c r="CQ200" s="10">
        <v>0.73899999999999999</v>
      </c>
      <c r="CR200" s="11"/>
      <c r="CS200" s="11"/>
      <c r="CT200" s="11"/>
      <c r="CU200" s="10">
        <v>0.23499999999999999</v>
      </c>
      <c r="CV200" s="9">
        <v>-1.26</v>
      </c>
      <c r="CW200" s="11"/>
      <c r="CX200" s="9">
        <v>3.77</v>
      </c>
      <c r="CY200" s="11"/>
      <c r="CZ200" s="11"/>
      <c r="DA200" s="9">
        <v>2.11</v>
      </c>
      <c r="DB200" s="11"/>
      <c r="DC200" s="9">
        <v>-1.62</v>
      </c>
      <c r="DD200" s="8">
        <v>34.799999999999997</v>
      </c>
      <c r="DE200" s="8">
        <v>89</v>
      </c>
      <c r="DF200" s="8">
        <v>37.200000000000003</v>
      </c>
      <c r="DG200" s="9">
        <v>5.49</v>
      </c>
      <c r="DH200" s="9">
        <v>2</v>
      </c>
      <c r="DI200" s="3" t="s">
        <v>212</v>
      </c>
      <c r="DJ200" s="8">
        <v>10.4</v>
      </c>
      <c r="DK200" s="8">
        <v>-31.8</v>
      </c>
      <c r="DL200" s="8">
        <v>-32.5</v>
      </c>
      <c r="DM200" s="8">
        <v>17.5</v>
      </c>
      <c r="DN200" s="8">
        <v>-42.3</v>
      </c>
      <c r="DO200" s="9">
        <v>11.76</v>
      </c>
      <c r="DP200" s="4" t="s">
        <v>1272</v>
      </c>
      <c r="DQ200" s="8">
        <v>73</v>
      </c>
      <c r="DR200" s="3" t="s">
        <v>258</v>
      </c>
      <c r="DS200" s="11"/>
      <c r="DT200" s="9">
        <v>13.72</v>
      </c>
      <c r="DU200" s="9">
        <v>4.8899999999999997</v>
      </c>
      <c r="DV200" s="8">
        <v>-18.399999999999999</v>
      </c>
      <c r="DW200" s="9">
        <v>4.6900000000000004</v>
      </c>
      <c r="DX200" s="11"/>
      <c r="DY200" s="8">
        <v>51.6</v>
      </c>
      <c r="DZ200" s="11"/>
      <c r="EA200" s="11"/>
      <c r="EB200" s="8">
        <v>69.3</v>
      </c>
      <c r="EC200" s="10">
        <v>0.88500000000000001</v>
      </c>
      <c r="ED200" s="8">
        <v>44.6</v>
      </c>
      <c r="EE200" s="11"/>
      <c r="EF200" s="11"/>
      <c r="EG200" s="8">
        <v>100</v>
      </c>
      <c r="EH200" s="9">
        <v>5.79</v>
      </c>
      <c r="EI200" s="8">
        <v>89</v>
      </c>
      <c r="EJ200" s="8">
        <v>46</v>
      </c>
      <c r="EK200" s="8">
        <v>64.8</v>
      </c>
      <c r="EL200" s="9">
        <v>2.64</v>
      </c>
      <c r="EM200" s="9">
        <v>2.41</v>
      </c>
      <c r="EN200" s="9">
        <v>5.6</v>
      </c>
      <c r="EO200" s="9">
        <v>2</v>
      </c>
      <c r="EP200" s="9">
        <v>2.77</v>
      </c>
      <c r="EQ200" s="9">
        <v>4.99</v>
      </c>
      <c r="ER200" s="11">
        <v>3</v>
      </c>
      <c r="ES200" s="8">
        <v>10.4</v>
      </c>
      <c r="ET200" s="12" t="s">
        <v>1273</v>
      </c>
      <c r="EU200" s="11"/>
      <c r="EV200" s="11"/>
      <c r="EW200" s="11"/>
      <c r="EX200" s="11"/>
      <c r="EY200" s="11"/>
      <c r="EZ200" s="11"/>
      <c r="FA200" s="11"/>
      <c r="FB200" s="8">
        <v>-15.3</v>
      </c>
      <c r="FC200" s="8">
        <v>-18.600000000000001</v>
      </c>
      <c r="FD200" s="8">
        <v>-26.9</v>
      </c>
      <c r="FE200" s="11"/>
      <c r="FF200" s="11"/>
      <c r="FG200" s="11"/>
      <c r="FH200" s="11"/>
      <c r="FI200" s="11"/>
      <c r="FJ200" s="11"/>
      <c r="FK200" s="11"/>
      <c r="FL200" s="8">
        <v>-16.899999999999999</v>
      </c>
      <c r="FM200" s="8">
        <v>-19.2</v>
      </c>
      <c r="FN200" s="8">
        <v>-27.7</v>
      </c>
      <c r="FO200" s="3"/>
      <c r="FP200" s="3"/>
      <c r="FQ200" s="8">
        <v>10.4</v>
      </c>
      <c r="FR200" s="12" t="s">
        <v>1274</v>
      </c>
    </row>
    <row r="201" spans="1:174" x14ac:dyDescent="0.15">
      <c r="A201" s="4" t="s">
        <v>1275</v>
      </c>
      <c r="B201" s="4" t="s">
        <v>1276</v>
      </c>
      <c r="C201" s="3" t="s">
        <v>206</v>
      </c>
      <c r="D201" s="3" t="s">
        <v>207</v>
      </c>
      <c r="E201" s="3" t="s">
        <v>208</v>
      </c>
      <c r="F201" s="8">
        <v>106.1</v>
      </c>
      <c r="G201" s="9">
        <v>12.08</v>
      </c>
      <c r="H201" s="10">
        <v>1E-3</v>
      </c>
      <c r="I201" s="14">
        <v>0</v>
      </c>
      <c r="J201" s="10">
        <v>7.9000000000000001E-2</v>
      </c>
      <c r="K201" s="10">
        <v>-0.13</v>
      </c>
      <c r="L201" s="10">
        <v>-4.0000000000000001E-3</v>
      </c>
      <c r="M201" s="9">
        <v>1.36</v>
      </c>
      <c r="N201" s="8">
        <v>38.299999999999997</v>
      </c>
      <c r="O201" s="10">
        <v>0.317</v>
      </c>
      <c r="P201" s="11"/>
      <c r="Q201" s="11"/>
      <c r="R201" s="11"/>
      <c r="S201" s="9">
        <v>-1.5</v>
      </c>
      <c r="T201" s="11"/>
      <c r="U201" s="11"/>
      <c r="V201" s="11"/>
      <c r="W201" s="8">
        <v>80.599999999999994</v>
      </c>
      <c r="X201" s="11"/>
      <c r="Y201" s="11"/>
      <c r="Z201" s="11"/>
      <c r="AA201" s="9">
        <v>9.18</v>
      </c>
      <c r="AB201" s="11"/>
      <c r="AC201" s="11"/>
      <c r="AD201" s="11"/>
      <c r="AE201" s="8">
        <v>21.3</v>
      </c>
      <c r="AF201" s="11"/>
      <c r="AG201" s="11"/>
      <c r="AH201" s="11"/>
      <c r="AI201" s="9">
        <v>6.22</v>
      </c>
      <c r="AJ201" s="10">
        <v>0.41699999999999998</v>
      </c>
      <c r="AK201" s="3" t="s">
        <v>209</v>
      </c>
      <c r="AL201" s="12" t="s">
        <v>1277</v>
      </c>
      <c r="AM201" s="3" t="s">
        <v>211</v>
      </c>
      <c r="AN201" s="13">
        <v>1980</v>
      </c>
      <c r="AO201" s="8">
        <v>96</v>
      </c>
      <c r="AP201" s="8">
        <v>17.899999999999999</v>
      </c>
      <c r="AQ201" s="8">
        <v>-55.6</v>
      </c>
      <c r="AR201" s="8">
        <v>-57.7</v>
      </c>
      <c r="AS201" s="8">
        <v>-54.9</v>
      </c>
      <c r="AT201" s="8">
        <v>19.2</v>
      </c>
      <c r="AU201" s="8">
        <v>16</v>
      </c>
      <c r="AV201" s="8">
        <v>126.3</v>
      </c>
      <c r="AW201" s="8">
        <v>16.600000000000001</v>
      </c>
      <c r="AX201" s="8">
        <v>58.1</v>
      </c>
      <c r="AY201" s="9">
        <v>3.66</v>
      </c>
      <c r="AZ201" s="11"/>
      <c r="BA201" s="8">
        <v>30.8</v>
      </c>
      <c r="BB201" s="11"/>
      <c r="BC201" s="8">
        <v>29.2</v>
      </c>
      <c r="BD201" s="8">
        <v>24.3</v>
      </c>
      <c r="BE201" s="8">
        <v>20.3</v>
      </c>
      <c r="BF201" s="8">
        <v>18.5</v>
      </c>
      <c r="BG201" s="8">
        <v>16.899999999999999</v>
      </c>
      <c r="BH201" s="8">
        <v>14.6</v>
      </c>
      <c r="BI201" s="11"/>
      <c r="BJ201" s="8">
        <v>-57.7</v>
      </c>
      <c r="BK201" s="10">
        <v>-0.75600000000000001</v>
      </c>
      <c r="BL201" s="11"/>
      <c r="BM201" s="11"/>
      <c r="BN201" s="8">
        <v>-55.6</v>
      </c>
      <c r="BO201" s="10">
        <v>-0.104</v>
      </c>
      <c r="BP201" s="11"/>
      <c r="BQ201" s="9">
        <v>-1.68</v>
      </c>
      <c r="BR201" s="9">
        <v>-1.68</v>
      </c>
      <c r="BS201" s="9">
        <v>-1.1000000000000001</v>
      </c>
      <c r="BT201" s="9">
        <v>-1.68</v>
      </c>
      <c r="BU201" s="9">
        <v>-1.68</v>
      </c>
      <c r="BV201" s="11"/>
      <c r="BW201" s="9">
        <v>3.11</v>
      </c>
      <c r="BX201" s="9">
        <v>2.57</v>
      </c>
      <c r="BY201" s="11"/>
      <c r="BZ201" s="8">
        <v>21.4</v>
      </c>
      <c r="CA201" s="9">
        <v>5.43</v>
      </c>
      <c r="CB201" s="8">
        <v>25.2</v>
      </c>
      <c r="CC201" s="9">
        <v>5.66</v>
      </c>
      <c r="CD201" s="11"/>
      <c r="CE201" s="11"/>
      <c r="CF201" s="8">
        <v>14.7</v>
      </c>
      <c r="CG201" s="10">
        <v>-0.441</v>
      </c>
      <c r="CH201" s="14">
        <v>0</v>
      </c>
      <c r="CI201" s="11"/>
      <c r="CJ201" s="8">
        <v>22.3</v>
      </c>
      <c r="CK201" s="10">
        <v>0.628</v>
      </c>
      <c r="CL201" s="10">
        <v>0.49199999999999999</v>
      </c>
      <c r="CM201" s="10">
        <v>0.53500000000000003</v>
      </c>
      <c r="CN201" s="9">
        <v>1.37</v>
      </c>
      <c r="CO201" s="9">
        <v>1.66</v>
      </c>
      <c r="CP201" s="9">
        <v>1.57</v>
      </c>
      <c r="CQ201" s="10">
        <v>0.22900000000000001</v>
      </c>
      <c r="CR201" s="11"/>
      <c r="CS201" s="11"/>
      <c r="CT201" s="11"/>
      <c r="CU201" s="8">
        <v>18.7</v>
      </c>
      <c r="CV201" s="9">
        <v>-4.33</v>
      </c>
      <c r="CW201" s="8">
        <v>16.8</v>
      </c>
      <c r="CX201" s="9">
        <v>-7.13</v>
      </c>
      <c r="CY201" s="11"/>
      <c r="CZ201" s="10">
        <v>5.0999999999999997E-2</v>
      </c>
      <c r="DA201" s="10">
        <v>0.47</v>
      </c>
      <c r="DB201" s="11"/>
      <c r="DC201" s="9">
        <v>-1.2</v>
      </c>
      <c r="DD201" s="9">
        <v>8.86</v>
      </c>
      <c r="DE201" s="8">
        <v>182</v>
      </c>
      <c r="DF201" s="8">
        <v>58.5</v>
      </c>
      <c r="DG201" s="9">
        <v>2.77</v>
      </c>
      <c r="DH201" s="9">
        <v>1.3</v>
      </c>
      <c r="DI201" s="3" t="s">
        <v>212</v>
      </c>
      <c r="DJ201" s="8">
        <v>17.899999999999999</v>
      </c>
      <c r="DK201" s="8">
        <v>-55.6</v>
      </c>
      <c r="DL201" s="8">
        <v>-54.9</v>
      </c>
      <c r="DM201" s="8">
        <v>20.7</v>
      </c>
      <c r="DN201" s="11"/>
      <c r="DO201" s="9">
        <v>14.29</v>
      </c>
      <c r="DP201" s="4" t="s">
        <v>1278</v>
      </c>
      <c r="DQ201" s="8">
        <v>56.8</v>
      </c>
      <c r="DR201" s="3" t="s">
        <v>343</v>
      </c>
      <c r="DS201" s="11"/>
      <c r="DT201" s="9">
        <v>7.39</v>
      </c>
      <c r="DU201" s="9">
        <v>2.67</v>
      </c>
      <c r="DV201" s="9">
        <v>2.2599999999999998</v>
      </c>
      <c r="DW201" s="9">
        <v>4.1500000000000004</v>
      </c>
      <c r="DX201" s="10">
        <v>-0.51600000000000001</v>
      </c>
      <c r="DY201" s="8">
        <v>46.1</v>
      </c>
      <c r="DZ201" s="8">
        <v>11.1</v>
      </c>
      <c r="EA201" s="14">
        <v>0</v>
      </c>
      <c r="EB201" s="8">
        <v>62.5</v>
      </c>
      <c r="EC201" s="9">
        <v>2.34</v>
      </c>
      <c r="ED201" s="8">
        <v>88.2</v>
      </c>
      <c r="EE201" s="11"/>
      <c r="EF201" s="9">
        <v>9.8699999999999992</v>
      </c>
      <c r="EG201" s="8">
        <v>90.1</v>
      </c>
      <c r="EH201" s="9">
        <v>2.9</v>
      </c>
      <c r="EI201" s="8">
        <v>182</v>
      </c>
      <c r="EJ201" s="8">
        <v>36.299999999999997</v>
      </c>
      <c r="EK201" s="8">
        <v>50.8</v>
      </c>
      <c r="EL201" s="9">
        <v>3.36</v>
      </c>
      <c r="EM201" s="9">
        <v>4.0199999999999996</v>
      </c>
      <c r="EN201" s="9">
        <v>1.84</v>
      </c>
      <c r="EO201" s="9">
        <v>1.3</v>
      </c>
      <c r="EP201" s="9">
        <v>4.43</v>
      </c>
      <c r="EQ201" s="9">
        <v>9.19</v>
      </c>
      <c r="ER201" s="11">
        <v>3</v>
      </c>
      <c r="ES201" s="8">
        <v>17.899999999999999</v>
      </c>
      <c r="ET201" s="12" t="s">
        <v>1279</v>
      </c>
      <c r="EU201" s="9">
        <v>-1.47</v>
      </c>
      <c r="EV201" s="9">
        <v>-1.6</v>
      </c>
      <c r="EW201" s="9">
        <v>-4.6900000000000004</v>
      </c>
      <c r="EX201" s="8">
        <v>-10.4</v>
      </c>
      <c r="EY201" s="9">
        <v>-9.23</v>
      </c>
      <c r="EZ201" s="8">
        <v>-22.3</v>
      </c>
      <c r="FA201" s="8">
        <v>-18.3</v>
      </c>
      <c r="FB201" s="8">
        <v>-33.4</v>
      </c>
      <c r="FC201" s="8">
        <v>-30.4</v>
      </c>
      <c r="FD201" s="8">
        <v>-36.799999999999997</v>
      </c>
      <c r="FE201" s="9">
        <v>-1.75</v>
      </c>
      <c r="FF201" s="9">
        <v>-1.75</v>
      </c>
      <c r="FG201" s="9">
        <v>-6.05</v>
      </c>
      <c r="FH201" s="8">
        <v>-10.4</v>
      </c>
      <c r="FI201" s="9">
        <v>-9.24</v>
      </c>
      <c r="FJ201" s="8">
        <v>-26.2</v>
      </c>
      <c r="FK201" s="8">
        <v>-23.3</v>
      </c>
      <c r="FL201" s="8">
        <v>-47.1</v>
      </c>
      <c r="FM201" s="8">
        <v>-53.8</v>
      </c>
      <c r="FN201" s="8">
        <v>-39</v>
      </c>
      <c r="FO201" s="3"/>
      <c r="FP201" s="3"/>
      <c r="FQ201" s="8">
        <v>17.899999999999999</v>
      </c>
      <c r="FR201" s="12" t="s">
        <v>1280</v>
      </c>
    </row>
    <row r="202" spans="1:174" x14ac:dyDescent="0.15">
      <c r="A202" s="4" t="s">
        <v>1281</v>
      </c>
      <c r="B202" s="4" t="s">
        <v>1282</v>
      </c>
      <c r="C202" s="3" t="s">
        <v>206</v>
      </c>
      <c r="D202" s="3" t="s">
        <v>207</v>
      </c>
      <c r="E202" s="3" t="s">
        <v>208</v>
      </c>
      <c r="F202" s="8">
        <v>105.9</v>
      </c>
      <c r="G202" s="9">
        <v>11.89</v>
      </c>
      <c r="H202" s="10">
        <v>1E-3</v>
      </c>
      <c r="I202" s="10">
        <v>8.9999999999999993E-3</v>
      </c>
      <c r="J202" s="10">
        <v>0.151</v>
      </c>
      <c r="K202" s="10">
        <v>-0.16900000000000001</v>
      </c>
      <c r="L202" s="10">
        <v>0.5</v>
      </c>
      <c r="M202" s="9">
        <v>2.12</v>
      </c>
      <c r="N202" s="8">
        <v>53.5</v>
      </c>
      <c r="O202" s="10">
        <v>0.29199999999999998</v>
      </c>
      <c r="P202" s="11"/>
      <c r="Q202" s="11"/>
      <c r="R202" s="11"/>
      <c r="S202" s="11"/>
      <c r="T202" s="11"/>
      <c r="U202" s="11"/>
      <c r="V202" s="11"/>
      <c r="W202" s="9">
        <v>5.49</v>
      </c>
      <c r="X202" s="11"/>
      <c r="Y202" s="11"/>
      <c r="Z202" s="11"/>
      <c r="AA202" s="8">
        <v>-25.6</v>
      </c>
      <c r="AB202" s="11"/>
      <c r="AC202" s="11"/>
      <c r="AD202" s="11"/>
      <c r="AE202" s="8">
        <v>-37.299999999999997</v>
      </c>
      <c r="AF202" s="11"/>
      <c r="AG202" s="11"/>
      <c r="AH202" s="11"/>
      <c r="AI202" s="9">
        <v>2.66</v>
      </c>
      <c r="AJ202" s="10">
        <v>0.90900000000000003</v>
      </c>
      <c r="AK202" s="3" t="s">
        <v>209</v>
      </c>
      <c r="AL202" s="12" t="s">
        <v>1283</v>
      </c>
      <c r="AM202" s="3" t="s">
        <v>211</v>
      </c>
      <c r="AN202" s="13">
        <v>1995</v>
      </c>
      <c r="AO202" s="9">
        <v>8.2100000000000009</v>
      </c>
      <c r="AP202" s="9">
        <v>3.14</v>
      </c>
      <c r="AQ202" s="8">
        <v>-20.9</v>
      </c>
      <c r="AR202" s="8">
        <v>-21.2</v>
      </c>
      <c r="AS202" s="8">
        <v>-265.5</v>
      </c>
      <c r="AT202" s="8">
        <v>99.7</v>
      </c>
      <c r="AU202" s="10">
        <v>0.83199999999999996</v>
      </c>
      <c r="AV202" s="8">
        <v>166.4</v>
      </c>
      <c r="AW202" s="9">
        <v>1.99</v>
      </c>
      <c r="AX202" s="8">
        <v>-246.5</v>
      </c>
      <c r="AY202" s="10">
        <v>2.8000000000000001E-2</v>
      </c>
      <c r="AZ202" s="11"/>
      <c r="BA202" s="8">
        <v>12.5</v>
      </c>
      <c r="BB202" s="11"/>
      <c r="BC202" s="8">
        <v>10.8</v>
      </c>
      <c r="BD202" s="8">
        <v>10.7</v>
      </c>
      <c r="BE202" s="8">
        <v>12.3</v>
      </c>
      <c r="BF202" s="8">
        <v>13</v>
      </c>
      <c r="BG202" s="8">
        <v>13.9</v>
      </c>
      <c r="BH202" s="8">
        <v>15.4</v>
      </c>
      <c r="BI202" s="11"/>
      <c r="BJ202" s="8">
        <v>-21.2</v>
      </c>
      <c r="BK202" s="10">
        <v>-0.45600000000000002</v>
      </c>
      <c r="BL202" s="11"/>
      <c r="BM202" s="11"/>
      <c r="BN202" s="8">
        <v>-211.9</v>
      </c>
      <c r="BO202" s="8">
        <v>53.5</v>
      </c>
      <c r="BP202" s="11"/>
      <c r="BQ202" s="9">
        <v>-4.97</v>
      </c>
      <c r="BR202" s="9">
        <v>-4.97</v>
      </c>
      <c r="BS202" s="10">
        <v>-0.25</v>
      </c>
      <c r="BT202" s="9">
        <v>-4.97</v>
      </c>
      <c r="BU202" s="9">
        <v>-4.97</v>
      </c>
      <c r="BV202" s="11"/>
      <c r="BW202" s="10">
        <v>0.49199999999999999</v>
      </c>
      <c r="BX202" s="8">
        <v>19</v>
      </c>
      <c r="BY202" s="9">
        <v>9.66</v>
      </c>
      <c r="BZ202" s="9">
        <v>4.33</v>
      </c>
      <c r="CA202" s="9">
        <v>3.5</v>
      </c>
      <c r="CB202" s="10">
        <v>0.89800000000000002</v>
      </c>
      <c r="CC202" s="9">
        <v>3.38</v>
      </c>
      <c r="CD202" s="11"/>
      <c r="CE202" s="9">
        <v>1.26</v>
      </c>
      <c r="CF202" s="11"/>
      <c r="CG202" s="11"/>
      <c r="CH202" s="11"/>
      <c r="CI202" s="11"/>
      <c r="CJ202" s="8">
        <v>-43.1</v>
      </c>
      <c r="CK202" s="10">
        <v>0.50700000000000001</v>
      </c>
      <c r="CL202" s="10">
        <v>0.76100000000000001</v>
      </c>
      <c r="CM202" s="10">
        <v>0.73399999999999999</v>
      </c>
      <c r="CN202" s="9">
        <v>1.66</v>
      </c>
      <c r="CO202" s="9">
        <v>1.64</v>
      </c>
      <c r="CP202" s="9">
        <v>1.62</v>
      </c>
      <c r="CQ202" s="9">
        <v>2.21</v>
      </c>
      <c r="CR202" s="11"/>
      <c r="CS202" s="11"/>
      <c r="CT202" s="10">
        <v>-0.41599999999999998</v>
      </c>
      <c r="CU202" s="10">
        <v>0.10199999999999999</v>
      </c>
      <c r="CV202" s="9">
        <v>-2</v>
      </c>
      <c r="CW202" s="11"/>
      <c r="CX202" s="9">
        <v>-4</v>
      </c>
      <c r="CY202" s="11"/>
      <c r="CZ202" s="11"/>
      <c r="DA202" s="9">
        <v>-3.86</v>
      </c>
      <c r="DB202" s="9">
        <v>1.47</v>
      </c>
      <c r="DC202" s="10">
        <v>0.49</v>
      </c>
      <c r="DD202" s="8">
        <v>15.4</v>
      </c>
      <c r="DE202" s="8">
        <v>34</v>
      </c>
      <c r="DF202" s="8">
        <v>-246.5</v>
      </c>
      <c r="DG202" s="9">
        <v>1.98</v>
      </c>
      <c r="DH202" s="9">
        <v>1.6</v>
      </c>
      <c r="DI202" s="3" t="s">
        <v>212</v>
      </c>
      <c r="DJ202" s="9">
        <v>3.14</v>
      </c>
      <c r="DK202" s="8">
        <v>-20.9</v>
      </c>
      <c r="DL202" s="8">
        <v>-265.5</v>
      </c>
      <c r="DM202" s="11"/>
      <c r="DN202" s="11"/>
      <c r="DO202" s="9">
        <v>11.11</v>
      </c>
      <c r="DP202" s="4" t="s">
        <v>1284</v>
      </c>
      <c r="DQ202" s="11"/>
      <c r="DR202" s="3" t="s">
        <v>643</v>
      </c>
      <c r="DS202" s="11"/>
      <c r="DT202" s="9">
        <v>3.23</v>
      </c>
      <c r="DU202" s="10">
        <v>0.99</v>
      </c>
      <c r="DV202" s="9">
        <v>-8.68</v>
      </c>
      <c r="DW202" s="9">
        <v>3.96</v>
      </c>
      <c r="DX202" s="11"/>
      <c r="DY202" s="8">
        <v>91.3</v>
      </c>
      <c r="DZ202" s="10">
        <v>0.89800000000000002</v>
      </c>
      <c r="EA202" s="11"/>
      <c r="EB202" s="8">
        <v>17</v>
      </c>
      <c r="EC202" s="10">
        <v>0.15</v>
      </c>
      <c r="ED202" s="8">
        <v>57.4</v>
      </c>
      <c r="EE202" s="11"/>
      <c r="EF202" s="11"/>
      <c r="EG202" s="8">
        <v>100.5</v>
      </c>
      <c r="EH202" s="9">
        <v>7.26</v>
      </c>
      <c r="EI202" s="8">
        <v>34</v>
      </c>
      <c r="EJ202" s="8">
        <v>129.80000000000001</v>
      </c>
      <c r="EK202" s="8">
        <v>123.9</v>
      </c>
      <c r="EL202" s="9">
        <v>5.0599999999999996</v>
      </c>
      <c r="EM202" s="9">
        <v>1.05</v>
      </c>
      <c r="EN202" s="9">
        <v>4.1100000000000003</v>
      </c>
      <c r="EO202" s="9">
        <v>1.6</v>
      </c>
      <c r="EP202" s="9">
        <v>3.34</v>
      </c>
      <c r="EQ202" s="9">
        <v>4.4000000000000004</v>
      </c>
      <c r="ER202" s="11">
        <v>1</v>
      </c>
      <c r="ES202" s="9">
        <v>3.14</v>
      </c>
      <c r="ET202" s="12" t="s">
        <v>1285</v>
      </c>
      <c r="EU202" s="9">
        <v>-6.76</v>
      </c>
      <c r="EV202" s="9">
        <v>-2.5299999999999998</v>
      </c>
      <c r="EW202" s="9">
        <v>-6.81</v>
      </c>
      <c r="EX202" s="9">
        <v>-7.46</v>
      </c>
      <c r="EY202" s="9">
        <v>-8.74</v>
      </c>
      <c r="EZ202" s="8">
        <v>-11.9</v>
      </c>
      <c r="FA202" s="8">
        <v>-12.7</v>
      </c>
      <c r="FB202" s="8">
        <v>-29.8</v>
      </c>
      <c r="FC202" s="8">
        <v>-22.1</v>
      </c>
      <c r="FD202" s="8">
        <v>-22.8</v>
      </c>
      <c r="FE202" s="9">
        <v>-9.3699999999999992</v>
      </c>
      <c r="FF202" s="9">
        <v>-2.29</v>
      </c>
      <c r="FG202" s="9">
        <v>-9.9</v>
      </c>
      <c r="FH202" s="9">
        <v>-5.64</v>
      </c>
      <c r="FI202" s="8">
        <v>-10.199999999999999</v>
      </c>
      <c r="FJ202" s="8">
        <v>-19.399999999999999</v>
      </c>
      <c r="FK202" s="8">
        <v>-50.3</v>
      </c>
      <c r="FL202" s="8">
        <v>29.1</v>
      </c>
      <c r="FM202" s="8">
        <v>-14.1</v>
      </c>
      <c r="FN202" s="8">
        <v>-17.2</v>
      </c>
      <c r="FO202" s="3"/>
      <c r="FP202" s="3"/>
      <c r="FQ202" s="9">
        <v>3.14</v>
      </c>
      <c r="FR202" s="12" t="s">
        <v>1286</v>
      </c>
    </row>
    <row r="203" spans="1:174" x14ac:dyDescent="0.15">
      <c r="A203" s="4" t="s">
        <v>1287</v>
      </c>
      <c r="B203" s="4" t="s">
        <v>1288</v>
      </c>
      <c r="C203" s="3" t="s">
        <v>206</v>
      </c>
      <c r="D203" s="3" t="s">
        <v>207</v>
      </c>
      <c r="E203" s="3" t="s">
        <v>208</v>
      </c>
      <c r="F203" s="8">
        <v>104.6</v>
      </c>
      <c r="G203" s="9">
        <v>14.62</v>
      </c>
      <c r="H203" s="11"/>
      <c r="I203" s="11"/>
      <c r="J203" s="11"/>
      <c r="K203" s="11"/>
      <c r="L203" s="11"/>
      <c r="M203" s="11"/>
      <c r="N203" s="8">
        <v>13.7</v>
      </c>
      <c r="O203" s="10">
        <v>8.5000000000000006E-2</v>
      </c>
      <c r="P203" s="11"/>
      <c r="Q203" s="11"/>
      <c r="R203" s="11"/>
      <c r="S203" s="9">
        <v>-4.09</v>
      </c>
      <c r="T203" s="11"/>
      <c r="U203" s="11"/>
      <c r="V203" s="11"/>
      <c r="W203" s="11"/>
      <c r="X203" s="11"/>
      <c r="Y203" s="11"/>
      <c r="Z203" s="11"/>
      <c r="AA203" s="11"/>
      <c r="AB203" s="11"/>
      <c r="AC203" s="11"/>
      <c r="AD203" s="11"/>
      <c r="AE203" s="11"/>
      <c r="AF203" s="11"/>
      <c r="AG203" s="11"/>
      <c r="AH203" s="11"/>
      <c r="AI203" s="9">
        <v>1.45</v>
      </c>
      <c r="AJ203" s="9">
        <v>1.45</v>
      </c>
      <c r="AK203" s="3" t="s">
        <v>209</v>
      </c>
      <c r="AL203" s="12" t="s">
        <v>1289</v>
      </c>
      <c r="AM203" s="3" t="s">
        <v>211</v>
      </c>
      <c r="AN203" s="13">
        <v>2007</v>
      </c>
      <c r="AO203" s="8">
        <v>38.4</v>
      </c>
      <c r="AP203" s="14">
        <v>0</v>
      </c>
      <c r="AQ203" s="9">
        <v>-8.85</v>
      </c>
      <c r="AR203" s="9">
        <v>-8.8699999999999992</v>
      </c>
      <c r="AS203" s="8">
        <v>-10.7</v>
      </c>
      <c r="AT203" s="8">
        <v>14.7</v>
      </c>
      <c r="AU203" s="10">
        <v>1.9E-2</v>
      </c>
      <c r="AV203" s="8">
        <v>16.2</v>
      </c>
      <c r="AW203" s="9">
        <v>3.9</v>
      </c>
      <c r="AX203" s="8">
        <v>10.5</v>
      </c>
      <c r="AY203" s="10">
        <v>8.0000000000000002E-3</v>
      </c>
      <c r="AZ203" s="11"/>
      <c r="BA203" s="9">
        <v>3.9</v>
      </c>
      <c r="BB203" s="11"/>
      <c r="BC203" s="9">
        <v>4.97</v>
      </c>
      <c r="BD203" s="9">
        <v>5.24</v>
      </c>
      <c r="BE203" s="9">
        <v>8.35</v>
      </c>
      <c r="BF203" s="8">
        <v>11.4</v>
      </c>
      <c r="BG203" s="9">
        <v>3.25</v>
      </c>
      <c r="BH203" s="11"/>
      <c r="BI203" s="11"/>
      <c r="BJ203" s="9">
        <v>-8.8699999999999992</v>
      </c>
      <c r="BK203" s="10">
        <v>-0.17100000000000001</v>
      </c>
      <c r="BL203" s="10">
        <v>4.0000000000000001E-3</v>
      </c>
      <c r="BM203" s="11"/>
      <c r="BN203" s="8">
        <v>-10.7</v>
      </c>
      <c r="BO203" s="11"/>
      <c r="BP203" s="9">
        <v>-1.92</v>
      </c>
      <c r="BQ203" s="10">
        <v>-0.67500000000000004</v>
      </c>
      <c r="BR203" s="10">
        <v>-0.67500000000000004</v>
      </c>
      <c r="BS203" s="10">
        <v>-0.51400000000000001</v>
      </c>
      <c r="BT203" s="10">
        <v>-0.67500000000000004</v>
      </c>
      <c r="BU203" s="10">
        <v>-0.67500000000000004</v>
      </c>
      <c r="BV203" s="11"/>
      <c r="BW203" s="11"/>
      <c r="BX203" s="11"/>
      <c r="BY203" s="11"/>
      <c r="BZ203" s="10">
        <v>0.14199999999999999</v>
      </c>
      <c r="CA203" s="10">
        <v>0.124</v>
      </c>
      <c r="CB203" s="11"/>
      <c r="CC203" s="10">
        <v>0.54100000000000004</v>
      </c>
      <c r="CD203" s="11"/>
      <c r="CE203" s="11"/>
      <c r="CF203" s="9">
        <v>3.71</v>
      </c>
      <c r="CG203" s="11"/>
      <c r="CH203" s="11"/>
      <c r="CI203" s="11"/>
      <c r="CJ203" s="11"/>
      <c r="CK203" s="11"/>
      <c r="CL203" s="11"/>
      <c r="CM203" s="11"/>
      <c r="CN203" s="11"/>
      <c r="CO203" s="11"/>
      <c r="CP203" s="10">
        <v>0.105</v>
      </c>
      <c r="CQ203" s="11"/>
      <c r="CR203" s="11"/>
      <c r="CS203" s="11"/>
      <c r="CT203" s="11"/>
      <c r="CU203" s="10">
        <v>4.9000000000000002E-2</v>
      </c>
      <c r="CV203" s="10">
        <v>-0.32500000000000001</v>
      </c>
      <c r="CW203" s="9">
        <v>4</v>
      </c>
      <c r="CX203" s="14">
        <v>0</v>
      </c>
      <c r="CY203" s="11"/>
      <c r="CZ203" s="11"/>
      <c r="DA203" s="9">
        <v>1.02</v>
      </c>
      <c r="DB203" s="11"/>
      <c r="DC203" s="11"/>
      <c r="DD203" s="8">
        <v>13.6</v>
      </c>
      <c r="DE203" s="8">
        <v>10</v>
      </c>
      <c r="DF203" s="8">
        <v>10.5</v>
      </c>
      <c r="DG203" s="9">
        <v>7.65</v>
      </c>
      <c r="DH203" s="11"/>
      <c r="DI203" s="3" t="s">
        <v>212</v>
      </c>
      <c r="DJ203" s="11"/>
      <c r="DK203" s="8">
        <v>-14.4</v>
      </c>
      <c r="DL203" s="8">
        <v>-15</v>
      </c>
      <c r="DM203" s="14">
        <v>0</v>
      </c>
      <c r="DN203" s="11"/>
      <c r="DO203" s="9">
        <v>5.26</v>
      </c>
      <c r="DP203" s="4" t="s">
        <v>1290</v>
      </c>
      <c r="DQ203" s="11"/>
      <c r="DR203" s="3" t="s">
        <v>398</v>
      </c>
      <c r="DS203" s="11"/>
      <c r="DT203" s="9">
        <v>14.1</v>
      </c>
      <c r="DU203" s="9">
        <v>6.11</v>
      </c>
      <c r="DV203" s="11"/>
      <c r="DW203" s="11"/>
      <c r="DX203" s="11"/>
      <c r="DY203" s="11"/>
      <c r="DZ203" s="11"/>
      <c r="EA203" s="11"/>
      <c r="EB203" s="11"/>
      <c r="EC203" s="10">
        <v>0.44</v>
      </c>
      <c r="ED203" s="8">
        <v>24.5</v>
      </c>
      <c r="EE203" s="11"/>
      <c r="EF203" s="11"/>
      <c r="EG203" s="8">
        <v>100</v>
      </c>
      <c r="EH203" s="11"/>
      <c r="EI203" s="11"/>
      <c r="EJ203" s="8">
        <v>16.2</v>
      </c>
      <c r="EK203" s="11"/>
      <c r="EL203" s="11"/>
      <c r="EM203" s="11"/>
      <c r="EN203" s="11"/>
      <c r="EO203" s="10">
        <v>0.2</v>
      </c>
      <c r="EP203" s="10">
        <v>0.36899999999999999</v>
      </c>
      <c r="EQ203" s="9">
        <v>1.59</v>
      </c>
      <c r="ER203" s="11"/>
      <c r="ES203" s="11"/>
      <c r="ET203" s="12"/>
      <c r="EU203" s="11"/>
      <c r="EV203" s="11"/>
      <c r="EW203" s="11"/>
      <c r="EX203" s="11"/>
      <c r="EY203" s="11"/>
      <c r="EZ203" s="11"/>
      <c r="FA203" s="11"/>
      <c r="FB203" s="11"/>
      <c r="FC203" s="9">
        <v>-5.74</v>
      </c>
      <c r="FD203" s="8">
        <v>-14.4</v>
      </c>
      <c r="FE203" s="11"/>
      <c r="FF203" s="11"/>
      <c r="FG203" s="11"/>
      <c r="FH203" s="11"/>
      <c r="FI203" s="11"/>
      <c r="FJ203" s="11"/>
      <c r="FK203" s="11"/>
      <c r="FL203" s="11"/>
      <c r="FM203" s="9">
        <v>-7.83</v>
      </c>
      <c r="FN203" s="8">
        <v>-15</v>
      </c>
      <c r="FO203" s="3"/>
      <c r="FP203" s="3"/>
      <c r="FQ203" s="11"/>
      <c r="FR203" s="12"/>
    </row>
    <row r="204" spans="1:174" x14ac:dyDescent="0.15">
      <c r="A204" s="4" t="s">
        <v>1291</v>
      </c>
      <c r="B204" s="4" t="s">
        <v>1292</v>
      </c>
      <c r="C204" s="3" t="s">
        <v>206</v>
      </c>
      <c r="D204" s="3" t="s">
        <v>207</v>
      </c>
      <c r="E204" s="3" t="s">
        <v>208</v>
      </c>
      <c r="F204" s="8">
        <v>104.4</v>
      </c>
      <c r="G204" s="9">
        <v>20.059999999999999</v>
      </c>
      <c r="H204" s="10">
        <v>3.0000000000000001E-3</v>
      </c>
      <c r="I204" s="14">
        <v>0</v>
      </c>
      <c r="J204" s="10">
        <v>7.0000000000000007E-2</v>
      </c>
      <c r="K204" s="10">
        <v>0.41</v>
      </c>
      <c r="L204" s="10">
        <v>7.4999999999999997E-2</v>
      </c>
      <c r="M204" s="9">
        <v>1.71</v>
      </c>
      <c r="N204" s="8">
        <v>63.6</v>
      </c>
      <c r="O204" s="10">
        <v>0.224</v>
      </c>
      <c r="P204" s="11"/>
      <c r="Q204" s="11"/>
      <c r="R204" s="11"/>
      <c r="S204" s="11"/>
      <c r="T204" s="11"/>
      <c r="U204" s="11"/>
      <c r="V204" s="11"/>
      <c r="W204" s="8">
        <v>25.7</v>
      </c>
      <c r="X204" s="11"/>
      <c r="Y204" s="11"/>
      <c r="Z204" s="11"/>
      <c r="AA204" s="8">
        <v>-18</v>
      </c>
      <c r="AB204" s="11"/>
      <c r="AC204" s="11"/>
      <c r="AD204" s="11"/>
      <c r="AE204" s="8">
        <v>-25.1</v>
      </c>
      <c r="AF204" s="11"/>
      <c r="AG204" s="11"/>
      <c r="AH204" s="9">
        <v>6.26</v>
      </c>
      <c r="AI204" s="9">
        <v>2.31</v>
      </c>
      <c r="AJ204" s="11"/>
      <c r="AK204" s="3" t="s">
        <v>209</v>
      </c>
      <c r="AL204" s="12" t="s">
        <v>1293</v>
      </c>
      <c r="AM204" s="3" t="s">
        <v>211</v>
      </c>
      <c r="AN204" s="11"/>
      <c r="AO204" s="8">
        <v>86.5</v>
      </c>
      <c r="AP204" s="8">
        <v>10.199999999999999</v>
      </c>
      <c r="AQ204" s="8">
        <v>-10</v>
      </c>
      <c r="AR204" s="8">
        <v>-10.199999999999999</v>
      </c>
      <c r="AS204" s="9">
        <v>-9.9600000000000009</v>
      </c>
      <c r="AT204" s="8">
        <v>18.600000000000001</v>
      </c>
      <c r="AU204" s="10">
        <v>0.32600000000000001</v>
      </c>
      <c r="AV204" s="8">
        <v>22</v>
      </c>
      <c r="AW204" s="10">
        <v>0.746</v>
      </c>
      <c r="AX204" s="8">
        <v>18.3</v>
      </c>
      <c r="AY204" s="10">
        <v>9.1999999999999998E-2</v>
      </c>
      <c r="AZ204" s="11"/>
      <c r="BA204" s="8">
        <v>10.9</v>
      </c>
      <c r="BB204" s="11"/>
      <c r="BC204" s="9">
        <v>9.32</v>
      </c>
      <c r="BD204" s="8">
        <v>11.6</v>
      </c>
      <c r="BE204" s="8">
        <v>12.5</v>
      </c>
      <c r="BF204" s="8">
        <v>13.5</v>
      </c>
      <c r="BG204" s="8">
        <v>15.8</v>
      </c>
      <c r="BH204" s="8">
        <v>15.9</v>
      </c>
      <c r="BI204" s="10">
        <v>0.15</v>
      </c>
      <c r="BJ204" s="8">
        <v>-10.199999999999999</v>
      </c>
      <c r="BK204" s="10">
        <v>-0.21099999999999999</v>
      </c>
      <c r="BL204" s="10">
        <v>1E-3</v>
      </c>
      <c r="BM204" s="11"/>
      <c r="BN204" s="9">
        <v>-9.89</v>
      </c>
      <c r="BO204" s="10">
        <v>6.2E-2</v>
      </c>
      <c r="BP204" s="11"/>
      <c r="BQ204" s="10">
        <v>-0.17299999999999999</v>
      </c>
      <c r="BR204" s="10">
        <v>-0.17299999999999999</v>
      </c>
      <c r="BS204" s="10">
        <v>-0.107</v>
      </c>
      <c r="BT204" s="10">
        <v>-0.17299999999999999</v>
      </c>
      <c r="BU204" s="10">
        <v>-0.17299999999999999</v>
      </c>
      <c r="BV204" s="11"/>
      <c r="BW204" s="10">
        <v>0.40799999999999997</v>
      </c>
      <c r="BX204" s="11"/>
      <c r="BY204" s="11"/>
      <c r="BZ204" s="9">
        <v>2.5099999999999998</v>
      </c>
      <c r="CA204" s="9">
        <v>2.19</v>
      </c>
      <c r="CB204" s="9">
        <v>2.35</v>
      </c>
      <c r="CC204" s="10">
        <v>0.39100000000000001</v>
      </c>
      <c r="CD204" s="11"/>
      <c r="CE204" s="10">
        <v>0.35599999999999998</v>
      </c>
      <c r="CF204" s="11"/>
      <c r="CG204" s="11"/>
      <c r="CH204" s="11"/>
      <c r="CI204" s="11"/>
      <c r="CJ204" s="8">
        <v>-43.1</v>
      </c>
      <c r="CK204" s="11"/>
      <c r="CL204" s="11"/>
      <c r="CM204" s="11"/>
      <c r="CN204" s="10">
        <v>0.35699999999999998</v>
      </c>
      <c r="CO204" s="10">
        <v>0.84799999999999998</v>
      </c>
      <c r="CP204" s="10">
        <v>0.82399999999999995</v>
      </c>
      <c r="CQ204" s="10">
        <v>-0.38200000000000001</v>
      </c>
      <c r="CR204" s="11"/>
      <c r="CS204" s="11"/>
      <c r="CT204" s="11"/>
      <c r="CU204" s="8">
        <v>18.8</v>
      </c>
      <c r="CV204" s="9">
        <v>-2.09</v>
      </c>
      <c r="CW204" s="11"/>
      <c r="CX204" s="11"/>
      <c r="CY204" s="11"/>
      <c r="CZ204" s="11"/>
      <c r="DA204" s="10">
        <v>-0.73699999999999999</v>
      </c>
      <c r="DB204" s="11"/>
      <c r="DC204" s="9">
        <v>3.22</v>
      </c>
      <c r="DD204" s="8">
        <v>17</v>
      </c>
      <c r="DE204" s="8">
        <v>35</v>
      </c>
      <c r="DF204" s="8">
        <v>18.3</v>
      </c>
      <c r="DG204" s="9">
        <v>1.64</v>
      </c>
      <c r="DH204" s="10">
        <v>0.8</v>
      </c>
      <c r="DI204" s="3" t="s">
        <v>212</v>
      </c>
      <c r="DJ204" s="8">
        <v>10.199999999999999</v>
      </c>
      <c r="DK204" s="8">
        <v>-10</v>
      </c>
      <c r="DL204" s="9">
        <v>-9.9600000000000009</v>
      </c>
      <c r="DM204" s="11"/>
      <c r="DN204" s="11"/>
      <c r="DO204" s="9">
        <v>6.67</v>
      </c>
      <c r="DP204" s="4" t="s">
        <v>1294</v>
      </c>
      <c r="DQ204" s="11"/>
      <c r="DR204" s="3" t="s">
        <v>230</v>
      </c>
      <c r="DS204" s="11"/>
      <c r="DT204" s="9">
        <v>2.59</v>
      </c>
      <c r="DU204" s="9">
        <v>1.19</v>
      </c>
      <c r="DV204" s="10">
        <v>0.87</v>
      </c>
      <c r="DW204" s="9">
        <v>2.82</v>
      </c>
      <c r="DX204" s="11"/>
      <c r="DY204" s="8">
        <v>10.5</v>
      </c>
      <c r="DZ204" s="9">
        <v>2.35</v>
      </c>
      <c r="EA204" s="11"/>
      <c r="EB204" s="9">
        <v>7.34</v>
      </c>
      <c r="EC204" s="10">
        <v>3.2000000000000001E-2</v>
      </c>
      <c r="ED204" s="8">
        <v>68.900000000000006</v>
      </c>
      <c r="EE204" s="11"/>
      <c r="EF204" s="11"/>
      <c r="EG204" s="8">
        <v>100</v>
      </c>
      <c r="EH204" s="9">
        <v>2.82</v>
      </c>
      <c r="EI204" s="8">
        <v>35</v>
      </c>
      <c r="EJ204" s="8">
        <v>19.3</v>
      </c>
      <c r="EK204" s="8">
        <v>14.3</v>
      </c>
      <c r="EL204" s="9">
        <v>1.1299999999999999</v>
      </c>
      <c r="EM204" s="9">
        <v>3.1</v>
      </c>
      <c r="EN204" s="10">
        <v>0.47399999999999998</v>
      </c>
      <c r="EO204" s="10">
        <v>0.8</v>
      </c>
      <c r="EP204" s="9">
        <v>7.39</v>
      </c>
      <c r="EQ204" s="9">
        <v>2.31</v>
      </c>
      <c r="ER204" s="11">
        <v>1</v>
      </c>
      <c r="ES204" s="8">
        <v>10.199999999999999</v>
      </c>
      <c r="ET204" s="12" t="s">
        <v>1295</v>
      </c>
      <c r="EU204" s="8">
        <v>-10.199999999999999</v>
      </c>
      <c r="EV204" s="8">
        <v>-10.9</v>
      </c>
      <c r="EW204" s="8">
        <v>-14.5</v>
      </c>
      <c r="EX204" s="8">
        <v>-16.5</v>
      </c>
      <c r="EY204" s="8">
        <v>-19.100000000000001</v>
      </c>
      <c r="EZ204" s="8">
        <v>-20.9</v>
      </c>
      <c r="FA204" s="8">
        <v>-18.899999999999999</v>
      </c>
      <c r="FB204" s="8">
        <v>-13.1</v>
      </c>
      <c r="FC204" s="9">
        <v>-6.27</v>
      </c>
      <c r="FD204" s="9">
        <v>-8.0399999999999991</v>
      </c>
      <c r="FE204" s="8">
        <v>-10.1</v>
      </c>
      <c r="FF204" s="8">
        <v>-23.4</v>
      </c>
      <c r="FG204" s="8">
        <v>-15.1</v>
      </c>
      <c r="FH204" s="8">
        <v>-13.6</v>
      </c>
      <c r="FI204" s="8">
        <v>-36.4</v>
      </c>
      <c r="FJ204" s="8">
        <v>-32.299999999999997</v>
      </c>
      <c r="FK204" s="8">
        <v>-34.799999999999997</v>
      </c>
      <c r="FL204" s="9">
        <v>-3.8</v>
      </c>
      <c r="FM204" s="9">
        <v>-4.92</v>
      </c>
      <c r="FN204" s="8">
        <v>-11.7</v>
      </c>
      <c r="FO204" s="3"/>
      <c r="FP204" s="3"/>
      <c r="FQ204" s="8">
        <v>10.199999999999999</v>
      </c>
      <c r="FR204" s="12" t="s">
        <v>1296</v>
      </c>
    </row>
    <row r="205" spans="1:174" x14ac:dyDescent="0.15">
      <c r="A205" s="4" t="s">
        <v>1297</v>
      </c>
      <c r="B205" s="4" t="s">
        <v>1298</v>
      </c>
      <c r="C205" s="3" t="s">
        <v>206</v>
      </c>
      <c r="D205" s="3" t="s">
        <v>207</v>
      </c>
      <c r="E205" s="3" t="s">
        <v>208</v>
      </c>
      <c r="F205" s="8">
        <v>103.1</v>
      </c>
      <c r="G205" s="9">
        <v>34.29</v>
      </c>
      <c r="H205" s="10">
        <v>7.5999999999999998E-2</v>
      </c>
      <c r="I205" s="10">
        <v>3.9E-2</v>
      </c>
      <c r="J205" s="10">
        <v>0.189</v>
      </c>
      <c r="K205" s="9">
        <v>1.02</v>
      </c>
      <c r="L205" s="10">
        <v>0.80700000000000005</v>
      </c>
      <c r="M205" s="9">
        <v>1.78</v>
      </c>
      <c r="N205" s="8">
        <v>33.799999999999997</v>
      </c>
      <c r="O205" s="10">
        <v>0.17699999999999999</v>
      </c>
      <c r="P205" s="11"/>
      <c r="Q205" s="11"/>
      <c r="R205" s="11"/>
      <c r="S205" s="9">
        <v>-1.04</v>
      </c>
      <c r="T205" s="11"/>
      <c r="U205" s="11"/>
      <c r="V205" s="11"/>
      <c r="W205" s="8">
        <v>-23</v>
      </c>
      <c r="X205" s="11"/>
      <c r="Y205" s="11"/>
      <c r="Z205" s="11"/>
      <c r="AA205" s="8">
        <v>-59.4</v>
      </c>
      <c r="AB205" s="11"/>
      <c r="AC205" s="11"/>
      <c r="AD205" s="11"/>
      <c r="AE205" s="8">
        <v>-85.9</v>
      </c>
      <c r="AF205" s="11"/>
      <c r="AG205" s="11"/>
      <c r="AH205" s="11"/>
      <c r="AI205" s="9">
        <v>1.36</v>
      </c>
      <c r="AJ205" s="10">
        <v>0.57699999999999996</v>
      </c>
      <c r="AK205" s="3" t="s">
        <v>209</v>
      </c>
      <c r="AL205" s="12" t="s">
        <v>1299</v>
      </c>
      <c r="AM205" s="3" t="s">
        <v>211</v>
      </c>
      <c r="AN205" s="13">
        <v>1997</v>
      </c>
      <c r="AO205" s="9">
        <v>-4.3099999999999996</v>
      </c>
      <c r="AP205" s="10">
        <v>0.27500000000000002</v>
      </c>
      <c r="AQ205" s="8">
        <v>-29.1</v>
      </c>
      <c r="AR205" s="8">
        <v>-29.4</v>
      </c>
      <c r="AS205" s="8">
        <v>-32.6</v>
      </c>
      <c r="AT205" s="8">
        <v>56.4</v>
      </c>
      <c r="AU205" s="10">
        <v>0.42799999999999999</v>
      </c>
      <c r="AV205" s="8">
        <v>112</v>
      </c>
      <c r="AW205" s="14">
        <v>0</v>
      </c>
      <c r="AX205" s="8">
        <v>109.1</v>
      </c>
      <c r="AY205" s="10">
        <v>4.0000000000000001E-3</v>
      </c>
      <c r="AZ205" s="11"/>
      <c r="BA205" s="9">
        <v>9.4</v>
      </c>
      <c r="BB205" s="11"/>
      <c r="BC205" s="8">
        <v>19.5</v>
      </c>
      <c r="BD205" s="8">
        <v>27.9</v>
      </c>
      <c r="BE205" s="8">
        <v>35.6</v>
      </c>
      <c r="BF205" s="8">
        <v>39.6</v>
      </c>
      <c r="BG205" s="8">
        <v>38.799999999999997</v>
      </c>
      <c r="BH205" s="8">
        <v>40.4</v>
      </c>
      <c r="BI205" s="11"/>
      <c r="BJ205" s="8">
        <v>-29.4</v>
      </c>
      <c r="BK205" s="10">
        <v>-2.3E-2</v>
      </c>
      <c r="BL205" s="10">
        <v>0.58499999999999996</v>
      </c>
      <c r="BM205" s="11"/>
      <c r="BN205" s="8">
        <v>-29.1</v>
      </c>
      <c r="BO205" s="9">
        <v>3.48</v>
      </c>
      <c r="BP205" s="11"/>
      <c r="BQ205" s="10">
        <v>-0.96599999999999997</v>
      </c>
      <c r="BR205" s="10">
        <v>-0.96599999999999997</v>
      </c>
      <c r="BS205" s="10">
        <v>-0.53400000000000003</v>
      </c>
      <c r="BT205" s="10">
        <v>-0.97</v>
      </c>
      <c r="BU205" s="10">
        <v>-0.97</v>
      </c>
      <c r="BV205" s="11"/>
      <c r="BW205" s="10">
        <v>0.14099999999999999</v>
      </c>
      <c r="BX205" s="11"/>
      <c r="BY205" s="11"/>
      <c r="BZ205" s="9">
        <v>2.1</v>
      </c>
      <c r="CA205" s="9">
        <v>1.67</v>
      </c>
      <c r="CB205" s="11"/>
      <c r="CC205" s="10">
        <v>0.40500000000000003</v>
      </c>
      <c r="CD205" s="11"/>
      <c r="CE205" s="11"/>
      <c r="CF205" s="11"/>
      <c r="CG205" s="11"/>
      <c r="CH205" s="11"/>
      <c r="CI205" s="11"/>
      <c r="CJ205" s="8">
        <v>-92.4</v>
      </c>
      <c r="CK205" s="11"/>
      <c r="CL205" s="11"/>
      <c r="CM205" s="11"/>
      <c r="CN205" s="10">
        <v>1.2E-2</v>
      </c>
      <c r="CO205" s="10">
        <v>2.5000000000000001E-2</v>
      </c>
      <c r="CP205" s="10">
        <v>0.35599999999999998</v>
      </c>
      <c r="CQ205" s="9">
        <v>6.69</v>
      </c>
      <c r="CR205" s="11"/>
      <c r="CS205" s="11"/>
      <c r="CT205" s="11"/>
      <c r="CU205" s="10">
        <v>0.29599999999999999</v>
      </c>
      <c r="CV205" s="9">
        <v>-1.1399999999999999</v>
      </c>
      <c r="CW205" s="11"/>
      <c r="CX205" s="8">
        <v>33.799999999999997</v>
      </c>
      <c r="CY205" s="11"/>
      <c r="CZ205" s="11"/>
      <c r="DA205" s="9">
        <v>-7.21</v>
      </c>
      <c r="DB205" s="11"/>
      <c r="DC205" s="10">
        <v>0.13100000000000001</v>
      </c>
      <c r="DD205" s="11"/>
      <c r="DE205" s="8">
        <v>19</v>
      </c>
      <c r="DF205" s="8">
        <v>109.1</v>
      </c>
      <c r="DG205" s="9">
        <v>3.05</v>
      </c>
      <c r="DH205" s="10">
        <v>0.54100000000000004</v>
      </c>
      <c r="DI205" s="3" t="s">
        <v>212</v>
      </c>
      <c r="DJ205" s="10">
        <v>0.27500000000000002</v>
      </c>
      <c r="DK205" s="8">
        <v>-29.1</v>
      </c>
      <c r="DL205" s="8">
        <v>-32.6</v>
      </c>
      <c r="DM205" s="14">
        <v>0</v>
      </c>
      <c r="DN205" s="11"/>
      <c r="DO205" s="9">
        <v>16.670000000000002</v>
      </c>
      <c r="DP205" s="4" t="s">
        <v>1300</v>
      </c>
      <c r="DQ205" s="11"/>
      <c r="DR205" s="3" t="s">
        <v>222</v>
      </c>
      <c r="DS205" s="11"/>
      <c r="DT205" s="9">
        <v>4.8899999999999997</v>
      </c>
      <c r="DU205" s="9">
        <v>2.25</v>
      </c>
      <c r="DV205" s="8">
        <v>-20</v>
      </c>
      <c r="DW205" s="9">
        <v>1.1399999999999999</v>
      </c>
      <c r="DX205" s="11"/>
      <c r="DY205" s="8">
        <v>54.5</v>
      </c>
      <c r="DZ205" s="11"/>
      <c r="EA205" s="11"/>
      <c r="EB205" s="8">
        <v>134.6</v>
      </c>
      <c r="EC205" s="10">
        <v>0.58399999999999996</v>
      </c>
      <c r="ED205" s="8">
        <v>57.6</v>
      </c>
      <c r="EE205" s="11"/>
      <c r="EF205" s="11"/>
      <c r="EG205" s="11"/>
      <c r="EH205" s="10">
        <v>0.81899999999999995</v>
      </c>
      <c r="EI205" s="8">
        <v>19</v>
      </c>
      <c r="EJ205" s="8">
        <v>108.1</v>
      </c>
      <c r="EK205" s="8">
        <v>93.6</v>
      </c>
      <c r="EL205" s="9">
        <v>1.3</v>
      </c>
      <c r="EM205" s="9">
        <v>8.83</v>
      </c>
      <c r="EN205" s="11"/>
      <c r="EO205" s="10">
        <v>0.54100000000000004</v>
      </c>
      <c r="EP205" s="9">
        <v>3.88</v>
      </c>
      <c r="EQ205" s="9">
        <v>8.93</v>
      </c>
      <c r="ER205" s="11">
        <v>3</v>
      </c>
      <c r="ES205" s="10">
        <v>0.27500000000000002</v>
      </c>
      <c r="ET205" s="12" t="s">
        <v>928</v>
      </c>
      <c r="EU205" s="8">
        <v>-24.4</v>
      </c>
      <c r="EV205" s="8">
        <v>-28.3</v>
      </c>
      <c r="EW205" s="10">
        <v>-0.40400000000000003</v>
      </c>
      <c r="EX205" s="8">
        <v>-31.8</v>
      </c>
      <c r="EY205" s="8">
        <v>-27.9</v>
      </c>
      <c r="EZ205" s="8">
        <v>-40.299999999999997</v>
      </c>
      <c r="FA205" s="8">
        <v>13.1</v>
      </c>
      <c r="FB205" s="9">
        <v>-9.75</v>
      </c>
      <c r="FC205" s="9">
        <v>-2.62</v>
      </c>
      <c r="FD205" s="8">
        <v>-46.3</v>
      </c>
      <c r="FE205" s="8">
        <v>-24</v>
      </c>
      <c r="FF205" s="8">
        <v>-29</v>
      </c>
      <c r="FG205" s="9">
        <v>2.1</v>
      </c>
      <c r="FH205" s="8">
        <v>-28.1</v>
      </c>
      <c r="FI205" s="8">
        <v>-25.7</v>
      </c>
      <c r="FJ205" s="8">
        <v>-39.4</v>
      </c>
      <c r="FK205" s="8">
        <v>10.9</v>
      </c>
      <c r="FL205" s="9">
        <v>-8.5299999999999994</v>
      </c>
      <c r="FM205" s="9">
        <v>-7</v>
      </c>
      <c r="FN205" s="8">
        <v>-46.7</v>
      </c>
      <c r="FO205" s="3"/>
      <c r="FP205" s="3"/>
      <c r="FQ205" s="10">
        <v>0.27500000000000002</v>
      </c>
      <c r="FR205" s="12" t="s">
        <v>1301</v>
      </c>
    </row>
    <row r="206" spans="1:174" x14ac:dyDescent="0.15">
      <c r="A206" s="4" t="s">
        <v>1302</v>
      </c>
      <c r="B206" s="4" t="s">
        <v>1303</v>
      </c>
      <c r="C206" s="3" t="s">
        <v>206</v>
      </c>
      <c r="D206" s="3" t="s">
        <v>207</v>
      </c>
      <c r="E206" s="3" t="s">
        <v>208</v>
      </c>
      <c r="F206" s="8">
        <v>103</v>
      </c>
      <c r="G206" s="9">
        <v>23.43</v>
      </c>
      <c r="H206" s="10">
        <v>7.0000000000000001E-3</v>
      </c>
      <c r="I206" s="10">
        <v>1E-3</v>
      </c>
      <c r="J206" s="11"/>
      <c r="K206" s="10">
        <v>-0.58599999999999997</v>
      </c>
      <c r="L206" s="10">
        <v>-0.23699999999999999</v>
      </c>
      <c r="M206" s="11"/>
      <c r="N206" s="8">
        <v>22.8</v>
      </c>
      <c r="O206" s="10">
        <v>7.3999999999999996E-2</v>
      </c>
      <c r="P206" s="11"/>
      <c r="Q206" s="11"/>
      <c r="R206" s="11"/>
      <c r="S206" s="9">
        <v>-1.51</v>
      </c>
      <c r="T206" s="11"/>
      <c r="U206" s="11"/>
      <c r="V206" s="11"/>
      <c r="W206" s="11"/>
      <c r="X206" s="11"/>
      <c r="Y206" s="11"/>
      <c r="Z206" s="11"/>
      <c r="AA206" s="11"/>
      <c r="AB206" s="11"/>
      <c r="AC206" s="11"/>
      <c r="AD206" s="11"/>
      <c r="AE206" s="11"/>
      <c r="AF206" s="11"/>
      <c r="AG206" s="11"/>
      <c r="AH206" s="9">
        <v>9.1300000000000008</v>
      </c>
      <c r="AI206" s="9">
        <v>3.38</v>
      </c>
      <c r="AJ206" s="9">
        <v>1.43</v>
      </c>
      <c r="AK206" s="3" t="s">
        <v>209</v>
      </c>
      <c r="AL206" s="12" t="s">
        <v>1304</v>
      </c>
      <c r="AM206" s="3" t="s">
        <v>211</v>
      </c>
      <c r="AN206" s="13">
        <v>2001</v>
      </c>
      <c r="AO206" s="8">
        <v>80.7</v>
      </c>
      <c r="AP206" s="14">
        <v>0</v>
      </c>
      <c r="AQ206" s="8">
        <v>-30.7</v>
      </c>
      <c r="AR206" s="8">
        <v>-30.8</v>
      </c>
      <c r="AS206" s="8">
        <v>-36</v>
      </c>
      <c r="AT206" s="8">
        <v>13.1</v>
      </c>
      <c r="AU206" s="10">
        <v>0.52800000000000002</v>
      </c>
      <c r="AV206" s="8">
        <v>118.3</v>
      </c>
      <c r="AW206" s="8">
        <v>31.4</v>
      </c>
      <c r="AX206" s="8">
        <v>33.4</v>
      </c>
      <c r="AY206" s="10">
        <v>0.51500000000000001</v>
      </c>
      <c r="AZ206" s="11"/>
      <c r="BA206" s="8">
        <v>10.9</v>
      </c>
      <c r="BB206" s="11"/>
      <c r="BC206" s="8">
        <v>20.3</v>
      </c>
      <c r="BD206" s="8">
        <v>17</v>
      </c>
      <c r="BE206" s="8">
        <v>13.2</v>
      </c>
      <c r="BF206" s="8">
        <v>10.4</v>
      </c>
      <c r="BG206" s="9">
        <v>9.52</v>
      </c>
      <c r="BH206" s="9">
        <v>9.19</v>
      </c>
      <c r="BI206" s="11"/>
      <c r="BJ206" s="8">
        <v>-30.8</v>
      </c>
      <c r="BK206" s="9">
        <v>-3.36</v>
      </c>
      <c r="BL206" s="10">
        <v>0.113</v>
      </c>
      <c r="BM206" s="11"/>
      <c r="BN206" s="8">
        <v>-36</v>
      </c>
      <c r="BO206" s="11"/>
      <c r="BP206" s="11"/>
      <c r="BQ206" s="9">
        <v>-1.61</v>
      </c>
      <c r="BR206" s="9">
        <v>-1.61</v>
      </c>
      <c r="BS206" s="10">
        <v>-0.92500000000000004</v>
      </c>
      <c r="BT206" s="9">
        <v>-1.63</v>
      </c>
      <c r="BU206" s="9">
        <v>-1.63</v>
      </c>
      <c r="BV206" s="11"/>
      <c r="BW206" s="11"/>
      <c r="BX206" s="11"/>
      <c r="BY206" s="10">
        <v>0.376</v>
      </c>
      <c r="BZ206" s="9">
        <v>2.2200000000000002</v>
      </c>
      <c r="CA206" s="9">
        <v>1.69</v>
      </c>
      <c r="CB206" s="8">
        <v>16.899999999999999</v>
      </c>
      <c r="CC206" s="9">
        <v>1.1399999999999999</v>
      </c>
      <c r="CD206" s="11"/>
      <c r="CE206" s="10">
        <v>0.25600000000000001</v>
      </c>
      <c r="CF206" s="8">
        <v>31.4</v>
      </c>
      <c r="CG206" s="11"/>
      <c r="CH206" s="11"/>
      <c r="CI206" s="11"/>
      <c r="CJ206" s="11"/>
      <c r="CK206" s="11"/>
      <c r="CL206" s="11"/>
      <c r="CM206" s="11"/>
      <c r="CN206" s="11"/>
      <c r="CO206" s="10">
        <v>0.309</v>
      </c>
      <c r="CP206" s="10">
        <v>0.439</v>
      </c>
      <c r="CQ206" s="9">
        <v>1.8</v>
      </c>
      <c r="CR206" s="11"/>
      <c r="CS206" s="11"/>
      <c r="CT206" s="11"/>
      <c r="CU206" s="10">
        <v>0.20100000000000001</v>
      </c>
      <c r="CV206" s="11"/>
      <c r="CW206" s="8">
        <v>44.1</v>
      </c>
      <c r="CX206" s="8">
        <v>-40.6</v>
      </c>
      <c r="CY206" s="11"/>
      <c r="CZ206" s="8">
        <v>-12.8</v>
      </c>
      <c r="DA206" s="10">
        <v>0.57099999999999995</v>
      </c>
      <c r="DB206" s="11"/>
      <c r="DC206" s="11"/>
      <c r="DD206" s="8">
        <v>21.1</v>
      </c>
      <c r="DE206" s="8">
        <v>31</v>
      </c>
      <c r="DF206" s="8">
        <v>33.4</v>
      </c>
      <c r="DG206" s="9">
        <v>4.5199999999999996</v>
      </c>
      <c r="DH206" s="10">
        <v>0.39</v>
      </c>
      <c r="DI206" s="3" t="s">
        <v>212</v>
      </c>
      <c r="DJ206" s="11"/>
      <c r="DK206" s="8">
        <v>-30.7</v>
      </c>
      <c r="DL206" s="8">
        <v>-36</v>
      </c>
      <c r="DM206" s="10">
        <v>0.83399999999999996</v>
      </c>
      <c r="DN206" s="11"/>
      <c r="DO206" s="9">
        <v>5.88</v>
      </c>
      <c r="DP206" s="4" t="s">
        <v>1305</v>
      </c>
      <c r="DQ206" s="11"/>
      <c r="DR206" s="3" t="s">
        <v>258</v>
      </c>
      <c r="DS206" s="11"/>
      <c r="DT206" s="9">
        <v>8.26</v>
      </c>
      <c r="DU206" s="9">
        <v>3.51</v>
      </c>
      <c r="DV206" s="11"/>
      <c r="DW206" s="14">
        <v>0</v>
      </c>
      <c r="DX206" s="11"/>
      <c r="DY206" s="8">
        <v>55.1</v>
      </c>
      <c r="DZ206" s="11"/>
      <c r="EA206" s="11"/>
      <c r="EB206" s="8">
        <v>50.5</v>
      </c>
      <c r="EC206" s="10">
        <v>0.53600000000000003</v>
      </c>
      <c r="ED206" s="8">
        <v>43.8</v>
      </c>
      <c r="EE206" s="11"/>
      <c r="EF206" s="8">
        <v>149.80000000000001</v>
      </c>
      <c r="EG206" s="11"/>
      <c r="EH206" s="10">
        <v>0.20399999999999999</v>
      </c>
      <c r="EI206" s="8">
        <v>31</v>
      </c>
      <c r="EJ206" s="8">
        <v>55.9</v>
      </c>
      <c r="EK206" s="8">
        <v>55.3</v>
      </c>
      <c r="EL206" s="9">
        <v>1.22</v>
      </c>
      <c r="EM206" s="9">
        <v>2.92</v>
      </c>
      <c r="EN206" s="10">
        <v>0.79400000000000004</v>
      </c>
      <c r="EO206" s="10">
        <v>0.39</v>
      </c>
      <c r="EP206" s="9">
        <v>3.28</v>
      </c>
      <c r="EQ206" s="9">
        <v>5.53</v>
      </c>
      <c r="ER206" s="11">
        <v>3</v>
      </c>
      <c r="ES206" s="11"/>
      <c r="ET206" s="12"/>
      <c r="EU206" s="11"/>
      <c r="EV206" s="11"/>
      <c r="EW206" s="11"/>
      <c r="EX206" s="11"/>
      <c r="EY206" s="11"/>
      <c r="EZ206" s="11"/>
      <c r="FA206" s="11"/>
      <c r="FB206" s="8">
        <v>-18.899999999999999</v>
      </c>
      <c r="FC206" s="8">
        <v>-16.2</v>
      </c>
      <c r="FD206" s="8">
        <v>-17</v>
      </c>
      <c r="FE206" s="11"/>
      <c r="FF206" s="11"/>
      <c r="FG206" s="11"/>
      <c r="FH206" s="11"/>
      <c r="FI206" s="11"/>
      <c r="FJ206" s="11"/>
      <c r="FK206" s="11"/>
      <c r="FL206" s="8">
        <v>-18.899999999999999</v>
      </c>
      <c r="FM206" s="8">
        <v>-16.2</v>
      </c>
      <c r="FN206" s="8">
        <v>-20</v>
      </c>
      <c r="FO206" s="3"/>
      <c r="FP206" s="3"/>
      <c r="FQ206" s="11"/>
      <c r="FR206" s="12"/>
    </row>
    <row r="207" spans="1:174" x14ac:dyDescent="0.15">
      <c r="A207" s="4" t="s">
        <v>1306</v>
      </c>
      <c r="B207" s="4" t="s">
        <v>1307</v>
      </c>
      <c r="C207" s="3" t="s">
        <v>206</v>
      </c>
      <c r="D207" s="3" t="s">
        <v>207</v>
      </c>
      <c r="E207" s="3" t="s">
        <v>208</v>
      </c>
      <c r="F207" s="8">
        <v>101.3</v>
      </c>
      <c r="G207" s="9">
        <v>30.62</v>
      </c>
      <c r="H207" s="10">
        <v>2.9000000000000001E-2</v>
      </c>
      <c r="I207" s="10">
        <v>6.0000000000000001E-3</v>
      </c>
      <c r="J207" s="11"/>
      <c r="K207" s="10">
        <v>0.90800000000000003</v>
      </c>
      <c r="L207" s="10">
        <v>0.498</v>
      </c>
      <c r="M207" s="11"/>
      <c r="N207" s="8">
        <v>20.6</v>
      </c>
      <c r="O207" s="10">
        <v>2.5000000000000001E-2</v>
      </c>
      <c r="P207" s="11"/>
      <c r="Q207" s="11"/>
      <c r="R207" s="11"/>
      <c r="S207" s="9">
        <v>-1.24</v>
      </c>
      <c r="T207" s="11"/>
      <c r="U207" s="11"/>
      <c r="V207" s="11"/>
      <c r="W207" s="11"/>
      <c r="X207" s="11"/>
      <c r="Y207" s="11"/>
      <c r="Z207" s="11"/>
      <c r="AA207" s="11"/>
      <c r="AB207" s="11"/>
      <c r="AC207" s="11"/>
      <c r="AD207" s="11"/>
      <c r="AE207" s="11"/>
      <c r="AF207" s="11"/>
      <c r="AG207" s="11"/>
      <c r="AH207" s="11"/>
      <c r="AI207" s="9">
        <v>2.08</v>
      </c>
      <c r="AJ207" s="10">
        <v>2.5999999999999999E-2</v>
      </c>
      <c r="AK207" s="3" t="s">
        <v>209</v>
      </c>
      <c r="AL207" s="12" t="s">
        <v>1308</v>
      </c>
      <c r="AM207" s="3" t="s">
        <v>211</v>
      </c>
      <c r="AN207" s="13">
        <v>2007</v>
      </c>
      <c r="AO207" s="8">
        <v>71.900000000000006</v>
      </c>
      <c r="AP207" s="14">
        <v>0</v>
      </c>
      <c r="AQ207" s="8">
        <v>-24.4</v>
      </c>
      <c r="AR207" s="8">
        <v>-24.9</v>
      </c>
      <c r="AS207" s="8">
        <v>-25.9</v>
      </c>
      <c r="AT207" s="8">
        <v>49.1</v>
      </c>
      <c r="AU207" s="9">
        <v>1.2</v>
      </c>
      <c r="AV207" s="8">
        <v>51.2</v>
      </c>
      <c r="AW207" s="8">
        <v>19.600000000000001</v>
      </c>
      <c r="AX207" s="8">
        <v>28.3</v>
      </c>
      <c r="AY207" s="10">
        <v>0.88200000000000001</v>
      </c>
      <c r="AZ207" s="11"/>
      <c r="BA207" s="9">
        <v>8.4700000000000006</v>
      </c>
      <c r="BB207" s="11"/>
      <c r="BC207" s="8">
        <v>16.399999999999999</v>
      </c>
      <c r="BD207" s="8">
        <v>15.6</v>
      </c>
      <c r="BE207" s="8">
        <v>14.9</v>
      </c>
      <c r="BF207" s="8">
        <v>14</v>
      </c>
      <c r="BG207" s="8">
        <v>12</v>
      </c>
      <c r="BH207" s="8">
        <v>12.4</v>
      </c>
      <c r="BI207" s="11"/>
      <c r="BJ207" s="8">
        <v>-24.9</v>
      </c>
      <c r="BK207" s="10">
        <v>-0.54900000000000004</v>
      </c>
      <c r="BL207" s="10">
        <v>2E-3</v>
      </c>
      <c r="BM207" s="11"/>
      <c r="BN207" s="8">
        <v>-25.9</v>
      </c>
      <c r="BO207" s="11"/>
      <c r="BP207" s="11"/>
      <c r="BQ207" s="9">
        <v>-1.27</v>
      </c>
      <c r="BR207" s="9">
        <v>-1.27</v>
      </c>
      <c r="BS207" s="10">
        <v>-0.77800000000000002</v>
      </c>
      <c r="BT207" s="9">
        <v>-1.27</v>
      </c>
      <c r="BU207" s="9">
        <v>-1.27</v>
      </c>
      <c r="BV207" s="11"/>
      <c r="BW207" s="11"/>
      <c r="BX207" s="11"/>
      <c r="BY207" s="11"/>
      <c r="BZ207" s="9">
        <v>3.99</v>
      </c>
      <c r="CA207" s="9">
        <v>2.79</v>
      </c>
      <c r="CB207" s="11"/>
      <c r="CC207" s="10">
        <v>0.64500000000000002</v>
      </c>
      <c r="CD207" s="11"/>
      <c r="CE207" s="10">
        <v>0.13</v>
      </c>
      <c r="CF207" s="8">
        <v>18.100000000000001</v>
      </c>
      <c r="CG207" s="11"/>
      <c r="CH207" s="11"/>
      <c r="CI207" s="11"/>
      <c r="CJ207" s="11"/>
      <c r="CK207" s="11"/>
      <c r="CL207" s="11"/>
      <c r="CM207" s="11"/>
      <c r="CN207" s="9">
        <v>1</v>
      </c>
      <c r="CO207" s="9">
        <v>1.28</v>
      </c>
      <c r="CP207" s="9">
        <v>1.24</v>
      </c>
      <c r="CQ207" s="10">
        <v>-1.0999999999999999E-2</v>
      </c>
      <c r="CR207" s="11"/>
      <c r="CS207" s="11"/>
      <c r="CT207" s="11"/>
      <c r="CU207" s="10">
        <v>0.14199999999999999</v>
      </c>
      <c r="CV207" s="9">
        <v>-1.78</v>
      </c>
      <c r="CW207" s="8">
        <v>20</v>
      </c>
      <c r="CX207" s="11"/>
      <c r="CY207" s="11"/>
      <c r="CZ207" s="11"/>
      <c r="DA207" s="10">
        <v>0.16300000000000001</v>
      </c>
      <c r="DB207" s="11"/>
      <c r="DC207" s="11"/>
      <c r="DD207" s="9">
        <v>7.86</v>
      </c>
      <c r="DE207" s="8">
        <v>50</v>
      </c>
      <c r="DF207" s="8">
        <v>28.3</v>
      </c>
      <c r="DG207" s="9">
        <v>4.91</v>
      </c>
      <c r="DH207" s="10">
        <v>0.9</v>
      </c>
      <c r="DI207" s="3" t="s">
        <v>212</v>
      </c>
      <c r="DJ207" s="11"/>
      <c r="DK207" s="8">
        <v>-24.4</v>
      </c>
      <c r="DL207" s="8">
        <v>-25.9</v>
      </c>
      <c r="DM207" s="8">
        <v>12.5</v>
      </c>
      <c r="DN207" s="8">
        <v>-39</v>
      </c>
      <c r="DO207" s="9">
        <v>6.25</v>
      </c>
      <c r="DP207" s="4" t="s">
        <v>1309</v>
      </c>
      <c r="DQ207" s="11"/>
      <c r="DR207" s="3" t="s">
        <v>258</v>
      </c>
      <c r="DS207" s="11"/>
      <c r="DT207" s="9">
        <v>12.26</v>
      </c>
      <c r="DU207" s="9">
        <v>3.5</v>
      </c>
      <c r="DV207" s="8">
        <v>-16.399999999999999</v>
      </c>
      <c r="DW207" s="9">
        <v>1.73</v>
      </c>
      <c r="DX207" s="11"/>
      <c r="DY207" s="8">
        <v>54</v>
      </c>
      <c r="DZ207" s="11"/>
      <c r="EA207" s="11"/>
      <c r="EB207" s="8">
        <v>50.8</v>
      </c>
      <c r="EC207" s="10">
        <v>0.11899999999999999</v>
      </c>
      <c r="ED207" s="8">
        <v>47.2</v>
      </c>
      <c r="EE207" s="11"/>
      <c r="EF207" s="11"/>
      <c r="EG207" s="8">
        <v>100</v>
      </c>
      <c r="EH207" s="9">
        <v>2.33</v>
      </c>
      <c r="EI207" s="8">
        <v>50</v>
      </c>
      <c r="EJ207" s="8">
        <v>49.9</v>
      </c>
      <c r="EK207" s="8">
        <v>54.7</v>
      </c>
      <c r="EL207" s="10">
        <v>0.68200000000000005</v>
      </c>
      <c r="EM207" s="9">
        <v>2.04</v>
      </c>
      <c r="EN207" s="10">
        <v>0.14699999999999999</v>
      </c>
      <c r="EO207" s="10">
        <v>0.9</v>
      </c>
      <c r="EP207" s="9">
        <v>2.4300000000000002</v>
      </c>
      <c r="EQ207" s="9">
        <v>3.83</v>
      </c>
      <c r="ER207" s="11">
        <v>3</v>
      </c>
      <c r="ES207" s="11"/>
      <c r="ET207" s="12"/>
      <c r="EU207" s="11"/>
      <c r="EV207" s="11"/>
      <c r="EW207" s="11"/>
      <c r="EX207" s="11"/>
      <c r="EY207" s="11"/>
      <c r="EZ207" s="11"/>
      <c r="FA207" s="11"/>
      <c r="FB207" s="8">
        <v>-13.3</v>
      </c>
      <c r="FC207" s="8">
        <v>-13.6</v>
      </c>
      <c r="FD207" s="8">
        <v>-17.7</v>
      </c>
      <c r="FE207" s="11"/>
      <c r="FF207" s="11"/>
      <c r="FG207" s="11"/>
      <c r="FH207" s="11"/>
      <c r="FI207" s="11"/>
      <c r="FJ207" s="11"/>
      <c r="FK207" s="11"/>
      <c r="FL207" s="8">
        <v>-13.4</v>
      </c>
      <c r="FM207" s="8">
        <v>-14.2</v>
      </c>
      <c r="FN207" s="8">
        <v>-20.9</v>
      </c>
      <c r="FO207" s="3"/>
      <c r="FP207" s="3"/>
      <c r="FQ207" s="11"/>
      <c r="FR207" s="12"/>
    </row>
    <row r="208" spans="1:174" x14ac:dyDescent="0.15">
      <c r="A208" s="4" t="s">
        <v>1310</v>
      </c>
      <c r="B208" s="4" t="s">
        <v>1311</v>
      </c>
      <c r="C208" s="3" t="s">
        <v>206</v>
      </c>
      <c r="D208" s="3" t="s">
        <v>207</v>
      </c>
      <c r="E208" s="3" t="s">
        <v>208</v>
      </c>
      <c r="F208" s="8">
        <v>101</v>
      </c>
      <c r="G208" s="9">
        <v>30.71</v>
      </c>
      <c r="H208" s="10">
        <v>2.4E-2</v>
      </c>
      <c r="I208" s="10">
        <v>1.6E-2</v>
      </c>
      <c r="J208" s="10">
        <v>6.0999999999999999E-2</v>
      </c>
      <c r="K208" s="9">
        <v>1.1499999999999999</v>
      </c>
      <c r="L208" s="9">
        <v>1.04</v>
      </c>
      <c r="M208" s="9">
        <v>1.63</v>
      </c>
      <c r="N208" s="8">
        <v>140.30000000000001</v>
      </c>
      <c r="O208" s="10">
        <v>0.27200000000000002</v>
      </c>
      <c r="P208" s="11"/>
      <c r="Q208" s="11"/>
      <c r="R208" s="11"/>
      <c r="S208" s="10">
        <v>-0.16</v>
      </c>
      <c r="T208" s="11"/>
      <c r="U208" s="11"/>
      <c r="V208" s="11"/>
      <c r="W208" s="11"/>
      <c r="X208" s="11"/>
      <c r="Y208" s="11"/>
      <c r="Z208" s="11"/>
      <c r="AA208" s="11"/>
      <c r="AB208" s="11"/>
      <c r="AC208" s="11"/>
      <c r="AD208" s="11"/>
      <c r="AE208" s="11"/>
      <c r="AF208" s="11"/>
      <c r="AG208" s="11"/>
      <c r="AH208" s="14">
        <v>0</v>
      </c>
      <c r="AI208" s="9">
        <v>45.59</v>
      </c>
      <c r="AJ208" s="10">
        <v>0.65400000000000003</v>
      </c>
      <c r="AK208" s="3" t="s">
        <v>209</v>
      </c>
      <c r="AL208" s="12" t="s">
        <v>1312</v>
      </c>
      <c r="AM208" s="3" t="s">
        <v>211</v>
      </c>
      <c r="AN208" s="13">
        <v>1997</v>
      </c>
      <c r="AO208" s="8">
        <v>51.7</v>
      </c>
      <c r="AP208" s="14">
        <v>0</v>
      </c>
      <c r="AQ208" s="8">
        <v>-30</v>
      </c>
      <c r="AR208" s="8">
        <v>-30.1</v>
      </c>
      <c r="AS208" s="8">
        <v>-39.4</v>
      </c>
      <c r="AT208" s="8">
        <v>17.899999999999999</v>
      </c>
      <c r="AU208" s="10">
        <v>2.9000000000000001E-2</v>
      </c>
      <c r="AV208" s="8">
        <v>50.7</v>
      </c>
      <c r="AW208" s="14">
        <v>0</v>
      </c>
      <c r="AX208" s="8">
        <v>17.8</v>
      </c>
      <c r="AY208" s="10">
        <v>5.0000000000000001E-3</v>
      </c>
      <c r="AZ208" s="11"/>
      <c r="BA208" s="9">
        <v>9.26</v>
      </c>
      <c r="BB208" s="11"/>
      <c r="BC208" s="8">
        <v>20.9</v>
      </c>
      <c r="BD208" s="8">
        <v>23.7</v>
      </c>
      <c r="BE208" s="8">
        <v>26.8</v>
      </c>
      <c r="BF208" s="8">
        <v>29.1</v>
      </c>
      <c r="BG208" s="8">
        <v>32.299999999999997</v>
      </c>
      <c r="BH208" s="8">
        <v>36.299999999999997</v>
      </c>
      <c r="BI208" s="11"/>
      <c r="BJ208" s="8">
        <v>-30.1</v>
      </c>
      <c r="BK208" s="11"/>
      <c r="BL208" s="11"/>
      <c r="BM208" s="11"/>
      <c r="BN208" s="8">
        <v>-39.4</v>
      </c>
      <c r="BO208" s="11"/>
      <c r="BP208" s="11"/>
      <c r="BQ208" s="10">
        <v>-0.48199999999999998</v>
      </c>
      <c r="BR208" s="10">
        <v>-0.48199999999999998</v>
      </c>
      <c r="BS208" s="10">
        <v>-0.29899999999999999</v>
      </c>
      <c r="BT208" s="10">
        <v>-0.48199999999999998</v>
      </c>
      <c r="BU208" s="10">
        <v>-0.48199999999999998</v>
      </c>
      <c r="BV208" s="11"/>
      <c r="BW208" s="11"/>
      <c r="BX208" s="11"/>
      <c r="BY208" s="11"/>
      <c r="BZ208" s="9">
        <v>3.78</v>
      </c>
      <c r="CA208" s="9">
        <v>3.75</v>
      </c>
      <c r="CB208" s="11"/>
      <c r="CC208" s="10">
        <v>0.51200000000000001</v>
      </c>
      <c r="CD208" s="11"/>
      <c r="CE208" s="8">
        <v>30.5</v>
      </c>
      <c r="CF208" s="11"/>
      <c r="CG208" s="11"/>
      <c r="CH208" s="11"/>
      <c r="CI208" s="11"/>
      <c r="CJ208" s="11"/>
      <c r="CK208" s="11"/>
      <c r="CL208" s="11"/>
      <c r="CM208" s="11"/>
      <c r="CN208" s="11"/>
      <c r="CO208" s="11"/>
      <c r="CP208" s="10">
        <v>0.184</v>
      </c>
      <c r="CQ208" s="8">
        <v>-27.8</v>
      </c>
      <c r="CR208" s="11"/>
      <c r="CS208" s="11"/>
      <c r="CT208" s="11"/>
      <c r="CU208" s="8">
        <v>63.9</v>
      </c>
      <c r="CV208" s="10">
        <v>-2E-3</v>
      </c>
      <c r="CW208" s="11"/>
      <c r="CX208" s="8">
        <v>-31.2</v>
      </c>
      <c r="CY208" s="11"/>
      <c r="CZ208" s="11"/>
      <c r="DA208" s="10">
        <v>-0.29599999999999999</v>
      </c>
      <c r="DB208" s="11"/>
      <c r="DC208" s="11"/>
      <c r="DD208" s="11"/>
      <c r="DE208" s="8">
        <v>25</v>
      </c>
      <c r="DF208" s="8">
        <v>17.8</v>
      </c>
      <c r="DG208" s="10">
        <v>0.72</v>
      </c>
      <c r="DH208" s="10">
        <v>0.51300000000000001</v>
      </c>
      <c r="DI208" s="3" t="s">
        <v>212</v>
      </c>
      <c r="DJ208" s="11"/>
      <c r="DK208" s="8">
        <v>-30</v>
      </c>
      <c r="DL208" s="8">
        <v>-39.4</v>
      </c>
      <c r="DM208" s="14">
        <v>0</v>
      </c>
      <c r="DN208" s="11"/>
      <c r="DO208" s="9">
        <v>33.33</v>
      </c>
      <c r="DP208" s="4" t="s">
        <v>1313</v>
      </c>
      <c r="DQ208" s="11"/>
      <c r="DR208" s="3" t="s">
        <v>245</v>
      </c>
      <c r="DS208" s="11"/>
      <c r="DT208" s="9">
        <v>1.7</v>
      </c>
      <c r="DU208" s="10">
        <v>0.41</v>
      </c>
      <c r="DV208" s="8">
        <v>-20.9</v>
      </c>
      <c r="DW208" s="14">
        <v>0</v>
      </c>
      <c r="DX208" s="11"/>
      <c r="DY208" s="8">
        <v>14.5</v>
      </c>
      <c r="DZ208" s="11"/>
      <c r="EA208" s="11"/>
      <c r="EB208" s="8">
        <v>10.7</v>
      </c>
      <c r="EC208" s="10">
        <v>1.0999999999999999E-2</v>
      </c>
      <c r="ED208" s="8">
        <v>48.4</v>
      </c>
      <c r="EE208" s="11"/>
      <c r="EF208" s="11"/>
      <c r="EG208" s="11"/>
      <c r="EH208" s="10">
        <v>0.73799999999999999</v>
      </c>
      <c r="EI208" s="8">
        <v>25</v>
      </c>
      <c r="EJ208" s="8">
        <v>50.2</v>
      </c>
      <c r="EK208" s="8">
        <v>15.2</v>
      </c>
      <c r="EL208" s="10">
        <v>0.80800000000000005</v>
      </c>
      <c r="EM208" s="9">
        <v>3.02</v>
      </c>
      <c r="EN208" s="10">
        <v>0.74199999999999999</v>
      </c>
      <c r="EO208" s="10">
        <v>0.51300000000000001</v>
      </c>
      <c r="EP208" s="9">
        <v>8.1</v>
      </c>
      <c r="EQ208" s="9">
        <v>4.24</v>
      </c>
      <c r="ER208" s="11">
        <v>3</v>
      </c>
      <c r="ES208" s="11"/>
      <c r="ET208" s="12"/>
      <c r="EU208" s="8">
        <v>-23.3</v>
      </c>
      <c r="EV208" s="8">
        <v>-38.6</v>
      </c>
      <c r="EW208" s="8">
        <v>-38.5</v>
      </c>
      <c r="EX208" s="8">
        <v>-45.5</v>
      </c>
      <c r="EY208" s="8">
        <v>-54.5</v>
      </c>
      <c r="EZ208" s="8">
        <v>-46.7</v>
      </c>
      <c r="FA208" s="8">
        <v>16.8</v>
      </c>
      <c r="FB208" s="8">
        <v>-34.5</v>
      </c>
      <c r="FC208" s="8">
        <v>-49.7</v>
      </c>
      <c r="FD208" s="8">
        <v>-42.7</v>
      </c>
      <c r="FE208" s="8">
        <v>-22.3</v>
      </c>
      <c r="FF208" s="8">
        <v>-36.799999999999997</v>
      </c>
      <c r="FG208" s="8">
        <v>-35.5</v>
      </c>
      <c r="FH208" s="8">
        <v>-40.4</v>
      </c>
      <c r="FI208" s="8">
        <v>-51.8</v>
      </c>
      <c r="FJ208" s="8">
        <v>-46.3</v>
      </c>
      <c r="FK208" s="8">
        <v>15.3</v>
      </c>
      <c r="FL208" s="8">
        <v>-33.299999999999997</v>
      </c>
      <c r="FM208" s="8">
        <v>-27.1</v>
      </c>
      <c r="FN208" s="8">
        <v>-42.1</v>
      </c>
      <c r="FO208" s="3"/>
      <c r="FP208" s="3"/>
      <c r="FQ208" s="11"/>
      <c r="FR208" s="12"/>
    </row>
    <row r="209" spans="1:174" x14ac:dyDescent="0.15">
      <c r="A209" s="4" t="s">
        <v>1314</v>
      </c>
      <c r="B209" s="4" t="s">
        <v>1315</v>
      </c>
      <c r="C209" s="3" t="s">
        <v>206</v>
      </c>
      <c r="D209" s="3" t="s">
        <v>207</v>
      </c>
      <c r="E209" s="3" t="s">
        <v>208</v>
      </c>
      <c r="F209" s="8">
        <v>100.1</v>
      </c>
      <c r="G209" s="9">
        <v>46.35</v>
      </c>
      <c r="H209" s="10">
        <v>7.0000000000000001E-3</v>
      </c>
      <c r="I209" s="10">
        <v>3.0000000000000001E-3</v>
      </c>
      <c r="J209" s="10">
        <v>0.13</v>
      </c>
      <c r="K209" s="10">
        <v>-0.36</v>
      </c>
      <c r="L209" s="10">
        <v>0.26800000000000002</v>
      </c>
      <c r="M209" s="9">
        <v>1.82</v>
      </c>
      <c r="N209" s="8">
        <v>85.6</v>
      </c>
      <c r="O209" s="10">
        <v>0.36099999999999999</v>
      </c>
      <c r="P209" s="11"/>
      <c r="Q209" s="11"/>
      <c r="R209" s="11"/>
      <c r="S209" s="10">
        <v>-0.4</v>
      </c>
      <c r="T209" s="11"/>
      <c r="U209" s="11"/>
      <c r="V209" s="11"/>
      <c r="W209" s="9">
        <v>8.9</v>
      </c>
      <c r="X209" s="11"/>
      <c r="Y209" s="11"/>
      <c r="Z209" s="11"/>
      <c r="AA209" s="11"/>
      <c r="AB209" s="11"/>
      <c r="AC209" s="11"/>
      <c r="AD209" s="11"/>
      <c r="AE209" s="8">
        <v>69.5</v>
      </c>
      <c r="AF209" s="11"/>
      <c r="AG209" s="11"/>
      <c r="AH209" s="11"/>
      <c r="AI209" s="10">
        <v>0.52500000000000002</v>
      </c>
      <c r="AJ209" s="10">
        <v>7.2999999999999995E-2</v>
      </c>
      <c r="AK209" s="3" t="s">
        <v>209</v>
      </c>
      <c r="AL209" s="12" t="s">
        <v>1316</v>
      </c>
      <c r="AM209" s="3" t="s">
        <v>211</v>
      </c>
      <c r="AN209" s="13">
        <v>1992</v>
      </c>
      <c r="AO209" s="8">
        <v>75.8</v>
      </c>
      <c r="AP209" s="9">
        <v>2.84</v>
      </c>
      <c r="AQ209" s="8">
        <v>-41.9</v>
      </c>
      <c r="AR209" s="8">
        <v>-42.8</v>
      </c>
      <c r="AS209" s="8">
        <v>-44.1</v>
      </c>
      <c r="AT209" s="8">
        <v>44.7</v>
      </c>
      <c r="AU209" s="9">
        <v>1.64</v>
      </c>
      <c r="AV209" s="8">
        <v>47.5</v>
      </c>
      <c r="AW209" s="8">
        <v>20.399999999999999</v>
      </c>
      <c r="AX209" s="8">
        <v>19.2</v>
      </c>
      <c r="AY209" s="10">
        <v>0.78</v>
      </c>
      <c r="AZ209" s="11"/>
      <c r="BA209" s="8">
        <v>16.7</v>
      </c>
      <c r="BB209" s="11"/>
      <c r="BC209" s="8">
        <v>26.7</v>
      </c>
      <c r="BD209" s="8">
        <v>24.7</v>
      </c>
      <c r="BE209" s="8">
        <v>24.8</v>
      </c>
      <c r="BF209" s="8">
        <v>24.8</v>
      </c>
      <c r="BG209" s="8">
        <v>27.7</v>
      </c>
      <c r="BH209" s="8">
        <v>28</v>
      </c>
      <c r="BI209" s="11"/>
      <c r="BJ209" s="8">
        <v>-42.8</v>
      </c>
      <c r="BK209" s="9">
        <v>-4.5999999999999996</v>
      </c>
      <c r="BL209" s="10">
        <v>6.0000000000000001E-3</v>
      </c>
      <c r="BM209" s="11"/>
      <c r="BN209" s="8">
        <v>-44.1</v>
      </c>
      <c r="BO209" s="11"/>
      <c r="BP209" s="11"/>
      <c r="BQ209" s="10">
        <v>-0.51800000000000002</v>
      </c>
      <c r="BR209" s="10">
        <v>-0.51800000000000002</v>
      </c>
      <c r="BS209" s="10">
        <v>-0.32</v>
      </c>
      <c r="BT209" s="10">
        <v>-0.55600000000000005</v>
      </c>
      <c r="BU209" s="10">
        <v>-0.55600000000000005</v>
      </c>
      <c r="BV209" s="11"/>
      <c r="BW209" s="11"/>
      <c r="BX209" s="10">
        <v>2.7E-2</v>
      </c>
      <c r="BY209" s="11"/>
      <c r="BZ209" s="8">
        <v>12.7</v>
      </c>
      <c r="CA209" s="8">
        <v>11.1</v>
      </c>
      <c r="CB209" s="11"/>
      <c r="CC209" s="10">
        <v>0.35</v>
      </c>
      <c r="CD209" s="11"/>
      <c r="CE209" s="9">
        <v>1.26</v>
      </c>
      <c r="CF209" s="8">
        <v>20.3</v>
      </c>
      <c r="CG209" s="11"/>
      <c r="CH209" s="11"/>
      <c r="CI209" s="11"/>
      <c r="CJ209" s="8">
        <v>630.70000000000005</v>
      </c>
      <c r="CK209" s="11"/>
      <c r="CL209" s="11"/>
      <c r="CM209" s="10">
        <v>0.158</v>
      </c>
      <c r="CN209" s="10">
        <v>0.94299999999999995</v>
      </c>
      <c r="CO209" s="10">
        <v>0.96099999999999997</v>
      </c>
      <c r="CP209" s="9">
        <v>1.24</v>
      </c>
      <c r="CQ209" s="9">
        <v>3.91</v>
      </c>
      <c r="CR209" s="11"/>
      <c r="CS209" s="11"/>
      <c r="CT209" s="11"/>
      <c r="CU209" s="10">
        <v>0.45700000000000002</v>
      </c>
      <c r="CV209" s="10">
        <v>-0.08</v>
      </c>
      <c r="CW209" s="11"/>
      <c r="CX209" s="11"/>
      <c r="CY209" s="11"/>
      <c r="CZ209" s="11"/>
      <c r="DA209" s="9">
        <v>-1.08</v>
      </c>
      <c r="DB209" s="9">
        <v>-1.79</v>
      </c>
      <c r="DC209" s="10">
        <v>6.7000000000000004E-2</v>
      </c>
      <c r="DD209" s="8">
        <v>23.9</v>
      </c>
      <c r="DE209" s="8">
        <v>110</v>
      </c>
      <c r="DF209" s="8">
        <v>19.2</v>
      </c>
      <c r="DG209" s="9">
        <v>1.17</v>
      </c>
      <c r="DH209" s="9">
        <v>1.2</v>
      </c>
      <c r="DI209" s="3" t="s">
        <v>212</v>
      </c>
      <c r="DJ209" s="9">
        <v>2.84</v>
      </c>
      <c r="DK209" s="8">
        <v>-41.9</v>
      </c>
      <c r="DL209" s="8">
        <v>-44.1</v>
      </c>
      <c r="DM209" s="9">
        <v>4.88</v>
      </c>
      <c r="DN209" s="11"/>
      <c r="DO209" s="9">
        <v>20</v>
      </c>
      <c r="DP209" s="4" t="s">
        <v>1317</v>
      </c>
      <c r="DQ209" s="8">
        <v>80.2</v>
      </c>
      <c r="DR209" s="3" t="s">
        <v>214</v>
      </c>
      <c r="DS209" s="11"/>
      <c r="DT209" s="9">
        <v>2.34</v>
      </c>
      <c r="DU209" s="10">
        <v>0.99</v>
      </c>
      <c r="DV209" s="8">
        <v>-26</v>
      </c>
      <c r="DW209" s="8">
        <v>18.5</v>
      </c>
      <c r="DX209" s="11"/>
      <c r="DY209" s="8">
        <v>86.3</v>
      </c>
      <c r="DZ209" s="11"/>
      <c r="EA209" s="11"/>
      <c r="EB209" s="8">
        <v>58.5</v>
      </c>
      <c r="EC209" s="10">
        <v>0.27900000000000003</v>
      </c>
      <c r="ED209" s="8">
        <v>83.4</v>
      </c>
      <c r="EE209" s="11"/>
      <c r="EF209" s="11"/>
      <c r="EG209" s="8">
        <v>147.6</v>
      </c>
      <c r="EH209" s="9">
        <v>4.1399999999999997</v>
      </c>
      <c r="EI209" s="8">
        <v>110</v>
      </c>
      <c r="EJ209" s="8">
        <v>45.6</v>
      </c>
      <c r="EK209" s="8">
        <v>87.2</v>
      </c>
      <c r="EL209" s="9">
        <v>1.43</v>
      </c>
      <c r="EM209" s="9">
        <v>4.79</v>
      </c>
      <c r="EN209" s="9">
        <v>5.56</v>
      </c>
      <c r="EO209" s="9">
        <v>1.2</v>
      </c>
      <c r="EP209" s="9">
        <v>6.53</v>
      </c>
      <c r="EQ209" s="9">
        <v>4.5</v>
      </c>
      <c r="ER209" s="11">
        <v>1</v>
      </c>
      <c r="ES209" s="9">
        <v>2.84</v>
      </c>
      <c r="ET209" s="12" t="s">
        <v>1318</v>
      </c>
      <c r="EU209" s="8">
        <v>-37.9</v>
      </c>
      <c r="EV209" s="8">
        <v>-42.5</v>
      </c>
      <c r="EW209" s="8">
        <v>-42.1</v>
      </c>
      <c r="EX209" s="8">
        <v>-39.9</v>
      </c>
      <c r="EY209" s="8">
        <v>-38.4</v>
      </c>
      <c r="EZ209" s="8">
        <v>-27.9</v>
      </c>
      <c r="FA209" s="8">
        <v>-25.5</v>
      </c>
      <c r="FB209" s="8">
        <v>-24.5</v>
      </c>
      <c r="FC209" s="8">
        <v>-35.799999999999997</v>
      </c>
      <c r="FD209" s="8">
        <v>-44.5</v>
      </c>
      <c r="FE209" s="8">
        <v>-46.2</v>
      </c>
      <c r="FF209" s="8">
        <v>-58.9</v>
      </c>
      <c r="FG209" s="8">
        <v>-46.3</v>
      </c>
      <c r="FH209" s="8">
        <v>-40</v>
      </c>
      <c r="FI209" s="8">
        <v>-39.1</v>
      </c>
      <c r="FJ209" s="8">
        <v>-29.9</v>
      </c>
      <c r="FK209" s="8">
        <v>-19.2</v>
      </c>
      <c r="FL209" s="8">
        <v>-21</v>
      </c>
      <c r="FM209" s="8">
        <v>-37.299999999999997</v>
      </c>
      <c r="FN209" s="8">
        <v>-45.2</v>
      </c>
      <c r="FO209" s="3"/>
      <c r="FP209" s="3"/>
      <c r="FQ209" s="9">
        <v>2.84</v>
      </c>
      <c r="FR209" s="12" t="s">
        <v>1319</v>
      </c>
    </row>
    <row r="210" spans="1:174" x14ac:dyDescent="0.15">
      <c r="A210" s="4" t="s">
        <v>1320</v>
      </c>
      <c r="B210" s="4" t="s">
        <v>1321</v>
      </c>
      <c r="C210" s="3" t="s">
        <v>206</v>
      </c>
      <c r="D210" s="3" t="s">
        <v>207</v>
      </c>
      <c r="E210" s="3" t="s">
        <v>208</v>
      </c>
      <c r="F210" s="8">
        <v>99.9</v>
      </c>
      <c r="G210" s="9">
        <v>2.09</v>
      </c>
      <c r="H210" s="11"/>
      <c r="I210" s="11"/>
      <c r="J210" s="11"/>
      <c r="K210" s="11"/>
      <c r="L210" s="11"/>
      <c r="M210" s="11"/>
      <c r="N210" s="8">
        <v>20.2</v>
      </c>
      <c r="O210" s="10">
        <v>3.4000000000000002E-2</v>
      </c>
      <c r="P210" s="11"/>
      <c r="Q210" s="11"/>
      <c r="R210" s="11"/>
      <c r="S210" s="9">
        <v>-1.36</v>
      </c>
      <c r="T210" s="11"/>
      <c r="U210" s="11"/>
      <c r="V210" s="11"/>
      <c r="W210" s="11"/>
      <c r="X210" s="11"/>
      <c r="Y210" s="11"/>
      <c r="Z210" s="11"/>
      <c r="AA210" s="11"/>
      <c r="AB210" s="11"/>
      <c r="AC210" s="11"/>
      <c r="AD210" s="11"/>
      <c r="AE210" s="11"/>
      <c r="AF210" s="11"/>
      <c r="AG210" s="11"/>
      <c r="AH210" s="11"/>
      <c r="AI210" s="9">
        <v>14.46</v>
      </c>
      <c r="AJ210" s="10">
        <v>0.249</v>
      </c>
      <c r="AK210" s="3" t="s">
        <v>209</v>
      </c>
      <c r="AL210" s="12" t="s">
        <v>1322</v>
      </c>
      <c r="AM210" s="3" t="s">
        <v>211</v>
      </c>
      <c r="AN210" s="13">
        <v>2008</v>
      </c>
      <c r="AO210" s="8">
        <v>72.5</v>
      </c>
      <c r="AP210" s="14">
        <v>0</v>
      </c>
      <c r="AQ210" s="8">
        <v>-15</v>
      </c>
      <c r="AR210" s="8">
        <v>-15.5</v>
      </c>
      <c r="AS210" s="8">
        <v>-36.299999999999997</v>
      </c>
      <c r="AT210" s="8">
        <v>31.3</v>
      </c>
      <c r="AU210" s="9">
        <v>2.3199999999999998</v>
      </c>
      <c r="AV210" s="8">
        <v>34.200000000000003</v>
      </c>
      <c r="AW210" s="14">
        <v>0</v>
      </c>
      <c r="AX210" s="8">
        <v>29.5</v>
      </c>
      <c r="AY210" s="11"/>
      <c r="AZ210" s="11"/>
      <c r="BA210" s="9">
        <v>6.88</v>
      </c>
      <c r="BB210" s="11"/>
      <c r="BC210" s="9">
        <v>9.08</v>
      </c>
      <c r="BD210" s="9">
        <v>8.82</v>
      </c>
      <c r="BE210" s="9">
        <v>9.4600000000000009</v>
      </c>
      <c r="BF210" s="9">
        <v>9.1300000000000008</v>
      </c>
      <c r="BG210" s="8">
        <v>10.9</v>
      </c>
      <c r="BH210" s="8">
        <v>13.1</v>
      </c>
      <c r="BI210" s="11"/>
      <c r="BJ210" s="8">
        <v>-15.5</v>
      </c>
      <c r="BK210" s="8">
        <v>-13.3</v>
      </c>
      <c r="BL210" s="11"/>
      <c r="BM210" s="11"/>
      <c r="BN210" s="8">
        <v>-36.299999999999997</v>
      </c>
      <c r="BO210" s="11"/>
      <c r="BP210" s="9">
        <v>4.47</v>
      </c>
      <c r="BQ210" s="9">
        <v>-4.6900000000000004</v>
      </c>
      <c r="BR210" s="9">
        <v>-4.6900000000000004</v>
      </c>
      <c r="BS210" s="9">
        <v>-2.35</v>
      </c>
      <c r="BT210" s="9">
        <v>-4.6900000000000004</v>
      </c>
      <c r="BU210" s="9">
        <v>-4.6900000000000004</v>
      </c>
      <c r="BV210" s="11"/>
      <c r="BW210" s="11"/>
      <c r="BX210" s="11"/>
      <c r="BY210" s="11"/>
      <c r="BZ210" s="11"/>
      <c r="CA210" s="11"/>
      <c r="CB210" s="11"/>
      <c r="CC210" s="10">
        <v>0.38900000000000001</v>
      </c>
      <c r="CD210" s="11"/>
      <c r="CE210" s="9">
        <v>1.44</v>
      </c>
      <c r="CF210" s="11"/>
      <c r="CG210" s="11"/>
      <c r="CH210" s="11"/>
      <c r="CI210" s="11"/>
      <c r="CJ210" s="11"/>
      <c r="CK210" s="9">
        <v>8.82</v>
      </c>
      <c r="CL210" s="10">
        <v>0.88600000000000001</v>
      </c>
      <c r="CM210" s="10">
        <v>0.86899999999999999</v>
      </c>
      <c r="CN210" s="10">
        <v>0.85199999999999998</v>
      </c>
      <c r="CO210" s="10">
        <v>0.83499999999999996</v>
      </c>
      <c r="CP210" s="10">
        <v>0.81899999999999995</v>
      </c>
      <c r="CQ210" s="11"/>
      <c r="CR210" s="11"/>
      <c r="CS210" s="11"/>
      <c r="CT210" s="11"/>
      <c r="CU210" s="8">
        <v>41.3</v>
      </c>
      <c r="CV210" s="10">
        <v>-0.61899999999999999</v>
      </c>
      <c r="CW210" s="9">
        <v>3.14</v>
      </c>
      <c r="CX210" s="10">
        <v>0.64400000000000002</v>
      </c>
      <c r="CY210" s="11"/>
      <c r="CZ210" s="11"/>
      <c r="DA210" s="10">
        <v>1.2E-2</v>
      </c>
      <c r="DB210" s="11"/>
      <c r="DC210" s="11"/>
      <c r="DD210" s="11"/>
      <c r="DE210" s="11"/>
      <c r="DF210" s="8">
        <v>29.5</v>
      </c>
      <c r="DG210" s="9">
        <v>4.9400000000000004</v>
      </c>
      <c r="DH210" s="11"/>
      <c r="DI210" s="3" t="s">
        <v>212</v>
      </c>
      <c r="DJ210" s="11"/>
      <c r="DK210" s="8">
        <v>-15.1</v>
      </c>
      <c r="DL210" s="8">
        <v>-23.6</v>
      </c>
      <c r="DM210" s="14">
        <v>0</v>
      </c>
      <c r="DN210" s="8">
        <v>-15</v>
      </c>
      <c r="DO210" s="9">
        <v>6.25</v>
      </c>
      <c r="DP210" s="4" t="s">
        <v>1323</v>
      </c>
      <c r="DQ210" s="11"/>
      <c r="DR210" s="3" t="s">
        <v>319</v>
      </c>
      <c r="DS210" s="11"/>
      <c r="DT210" s="9">
        <v>6.13</v>
      </c>
      <c r="DU210" s="9">
        <v>2.5</v>
      </c>
      <c r="DV210" s="11"/>
      <c r="DW210" s="9">
        <v>8.9600000000000009</v>
      </c>
      <c r="DX210" s="11"/>
      <c r="DY210" s="9">
        <v>9.59</v>
      </c>
      <c r="DZ210" s="11"/>
      <c r="EA210" s="8">
        <v>39.9</v>
      </c>
      <c r="EB210" s="8">
        <v>-39.700000000000003</v>
      </c>
      <c r="EC210" s="10">
        <v>0.26300000000000001</v>
      </c>
      <c r="ED210" s="8">
        <v>79.400000000000006</v>
      </c>
      <c r="EE210" s="11"/>
      <c r="EF210" s="8">
        <v>100</v>
      </c>
      <c r="EG210" s="14">
        <v>0</v>
      </c>
      <c r="EH210" s="9">
        <v>4.04</v>
      </c>
      <c r="EI210" s="8">
        <v>16</v>
      </c>
      <c r="EJ210" s="8">
        <v>31.7</v>
      </c>
      <c r="EK210" s="9">
        <v>9.84</v>
      </c>
      <c r="EL210" s="9">
        <v>2.5</v>
      </c>
      <c r="EM210" s="10">
        <v>0.88500000000000001</v>
      </c>
      <c r="EN210" s="10">
        <v>0.91500000000000004</v>
      </c>
      <c r="EO210" s="10">
        <v>0.87</v>
      </c>
      <c r="EP210" s="9">
        <v>2.2200000000000002</v>
      </c>
      <c r="EQ210" s="9">
        <v>5.32</v>
      </c>
      <c r="ER210" s="11">
        <v>1</v>
      </c>
      <c r="ES210" s="11"/>
      <c r="ET210" s="12"/>
      <c r="EU210" s="11"/>
      <c r="EV210" s="11"/>
      <c r="EW210" s="11"/>
      <c r="EX210" s="11"/>
      <c r="EY210" s="11"/>
      <c r="EZ210" s="11"/>
      <c r="FA210" s="11"/>
      <c r="FB210" s="8">
        <v>-10.5</v>
      </c>
      <c r="FC210" s="8">
        <v>-18.2</v>
      </c>
      <c r="FD210" s="8">
        <v>-15.7</v>
      </c>
      <c r="FE210" s="11"/>
      <c r="FF210" s="11"/>
      <c r="FG210" s="11"/>
      <c r="FH210" s="11"/>
      <c r="FI210" s="11"/>
      <c r="FJ210" s="11"/>
      <c r="FK210" s="11"/>
      <c r="FL210" s="8">
        <v>-10.6</v>
      </c>
      <c r="FM210" s="8">
        <v>-19.3</v>
      </c>
      <c r="FN210" s="8">
        <v>-23.6</v>
      </c>
      <c r="FO210" s="3"/>
      <c r="FP210" s="3"/>
      <c r="FQ210" s="11"/>
      <c r="FR210" s="12"/>
    </row>
    <row r="211" spans="1:174" x14ac:dyDescent="0.15">
      <c r="A211" s="4" t="s">
        <v>1324</v>
      </c>
      <c r="B211" s="4" t="s">
        <v>1325</v>
      </c>
      <c r="C211" s="3" t="s">
        <v>206</v>
      </c>
      <c r="D211" s="3" t="s">
        <v>207</v>
      </c>
      <c r="E211" s="3" t="s">
        <v>208</v>
      </c>
      <c r="F211" s="8">
        <v>98.5</v>
      </c>
      <c r="G211" s="9">
        <v>18.98</v>
      </c>
      <c r="H211" s="10">
        <v>4.9000000000000002E-2</v>
      </c>
      <c r="I211" s="10">
        <v>1.7999999999999999E-2</v>
      </c>
      <c r="J211" s="10">
        <v>0.128</v>
      </c>
      <c r="K211" s="9">
        <v>1.72</v>
      </c>
      <c r="L211" s="9">
        <v>1.33</v>
      </c>
      <c r="M211" s="9">
        <v>3.55</v>
      </c>
      <c r="N211" s="8">
        <v>16.100000000000001</v>
      </c>
      <c r="O211" s="10">
        <v>0.115</v>
      </c>
      <c r="P211" s="11"/>
      <c r="Q211" s="11"/>
      <c r="R211" s="11"/>
      <c r="S211" s="9">
        <v>-2.19</v>
      </c>
      <c r="T211" s="11"/>
      <c r="U211" s="11"/>
      <c r="V211" s="11"/>
      <c r="W211" s="11"/>
      <c r="X211" s="11"/>
      <c r="Y211" s="11"/>
      <c r="Z211" s="11"/>
      <c r="AA211" s="11"/>
      <c r="AB211" s="11"/>
      <c r="AC211" s="11"/>
      <c r="AD211" s="11"/>
      <c r="AE211" s="11"/>
      <c r="AF211" s="11"/>
      <c r="AG211" s="11"/>
      <c r="AH211" s="9">
        <v>2.54</v>
      </c>
      <c r="AI211" s="9">
        <v>3.13</v>
      </c>
      <c r="AJ211" s="10">
        <v>0.40400000000000003</v>
      </c>
      <c r="AK211" s="3" t="s">
        <v>209</v>
      </c>
      <c r="AL211" s="12" t="s">
        <v>1326</v>
      </c>
      <c r="AM211" s="3" t="s">
        <v>211</v>
      </c>
      <c r="AN211" s="13">
        <v>2007</v>
      </c>
      <c r="AO211" s="8">
        <v>60.3</v>
      </c>
      <c r="AP211" s="14">
        <v>0</v>
      </c>
      <c r="AQ211" s="8">
        <v>-27.6</v>
      </c>
      <c r="AR211" s="8">
        <v>-27.7</v>
      </c>
      <c r="AS211" s="8">
        <v>-27.6</v>
      </c>
      <c r="AT211" s="8">
        <v>38.200000000000003</v>
      </c>
      <c r="AU211" s="10">
        <v>0.32800000000000001</v>
      </c>
      <c r="AV211" s="8">
        <v>39.5</v>
      </c>
      <c r="AW211" s="14">
        <v>0</v>
      </c>
      <c r="AX211" s="8">
        <v>36.1</v>
      </c>
      <c r="AY211" s="10">
        <v>0.31900000000000001</v>
      </c>
      <c r="AZ211" s="11"/>
      <c r="BA211" s="9">
        <v>9.0399999999999991</v>
      </c>
      <c r="BB211" s="11"/>
      <c r="BC211" s="8">
        <v>18.600000000000001</v>
      </c>
      <c r="BD211" s="8">
        <v>14.2</v>
      </c>
      <c r="BE211" s="8">
        <v>10.6</v>
      </c>
      <c r="BF211" s="9">
        <v>7.46</v>
      </c>
      <c r="BG211" s="9">
        <v>4.6500000000000004</v>
      </c>
      <c r="BH211" s="9">
        <v>4.0199999999999996</v>
      </c>
      <c r="BI211" s="11"/>
      <c r="BJ211" s="8">
        <v>-27.7</v>
      </c>
      <c r="BK211" s="11"/>
      <c r="BL211" s="10">
        <v>0.04</v>
      </c>
      <c r="BM211" s="11"/>
      <c r="BN211" s="8">
        <v>-27.6</v>
      </c>
      <c r="BO211" s="11"/>
      <c r="BP211" s="11"/>
      <c r="BQ211" s="9">
        <v>-2.77</v>
      </c>
      <c r="BR211" s="9">
        <v>-2.77</v>
      </c>
      <c r="BS211" s="9">
        <v>-1.73</v>
      </c>
      <c r="BT211" s="9">
        <v>-2.77</v>
      </c>
      <c r="BU211" s="9">
        <v>-2.77</v>
      </c>
      <c r="BV211" s="11"/>
      <c r="BW211" s="11"/>
      <c r="BX211" s="11"/>
      <c r="BY211" s="10">
        <v>1.7000000000000001E-2</v>
      </c>
      <c r="BZ211" s="10">
        <v>0.41199999999999998</v>
      </c>
      <c r="CA211" s="10">
        <v>8.4000000000000005E-2</v>
      </c>
      <c r="CB211" s="11"/>
      <c r="CC211" s="9">
        <v>1.49</v>
      </c>
      <c r="CD211" s="11"/>
      <c r="CE211" s="11"/>
      <c r="CF211" s="11"/>
      <c r="CG211" s="11"/>
      <c r="CH211" s="11"/>
      <c r="CI211" s="11"/>
      <c r="CJ211" s="11"/>
      <c r="CK211" s="11"/>
      <c r="CL211" s="10">
        <v>9.9000000000000005E-2</v>
      </c>
      <c r="CM211" s="10">
        <v>0.442</v>
      </c>
      <c r="CN211" s="10">
        <v>0.45900000000000002</v>
      </c>
      <c r="CO211" s="10">
        <v>0.44600000000000001</v>
      </c>
      <c r="CP211" s="10">
        <v>0.42</v>
      </c>
      <c r="CQ211" s="9">
        <v>-1.03</v>
      </c>
      <c r="CR211" s="11"/>
      <c r="CS211" s="11"/>
      <c r="CT211" s="11"/>
      <c r="CU211" s="8">
        <v>57</v>
      </c>
      <c r="CV211" s="10">
        <v>-0.28000000000000003</v>
      </c>
      <c r="CW211" s="11"/>
      <c r="CX211" s="10">
        <v>-7.2999999999999995E-2</v>
      </c>
      <c r="CY211" s="11"/>
      <c r="CZ211" s="11"/>
      <c r="DA211" s="10">
        <v>0.72799999999999998</v>
      </c>
      <c r="DB211" s="11"/>
      <c r="DC211" s="11"/>
      <c r="DD211" s="11"/>
      <c r="DE211" s="8">
        <v>16</v>
      </c>
      <c r="DF211" s="8">
        <v>36.1</v>
      </c>
      <c r="DG211" s="9">
        <v>6.12</v>
      </c>
      <c r="DH211" s="10">
        <v>0.246</v>
      </c>
      <c r="DI211" s="3" t="s">
        <v>212</v>
      </c>
      <c r="DJ211" s="11"/>
      <c r="DK211" s="8">
        <v>-27.6</v>
      </c>
      <c r="DL211" s="8">
        <v>-27.6</v>
      </c>
      <c r="DM211" s="14">
        <v>0</v>
      </c>
      <c r="DN211" s="11"/>
      <c r="DO211" s="9">
        <v>23.08</v>
      </c>
      <c r="DP211" s="4" t="s">
        <v>1327</v>
      </c>
      <c r="DQ211" s="11"/>
      <c r="DR211" s="3" t="s">
        <v>336</v>
      </c>
      <c r="DS211" s="11"/>
      <c r="DT211" s="9">
        <v>15.21</v>
      </c>
      <c r="DU211" s="9">
        <v>5.33</v>
      </c>
      <c r="DV211" s="11"/>
      <c r="DW211" s="10">
        <v>0.28000000000000003</v>
      </c>
      <c r="DX211" s="11"/>
      <c r="DY211" s="9">
        <v>8.1999999999999993</v>
      </c>
      <c r="DZ211" s="11"/>
      <c r="EA211" s="11"/>
      <c r="EB211" s="9">
        <v>6.51</v>
      </c>
      <c r="EC211" s="10">
        <v>0.14699999999999999</v>
      </c>
      <c r="ED211" s="8">
        <v>78.5</v>
      </c>
      <c r="EE211" s="11"/>
      <c r="EF211" s="11"/>
      <c r="EG211" s="11"/>
      <c r="EH211" s="9">
        <v>1.58</v>
      </c>
      <c r="EI211" s="8">
        <v>16</v>
      </c>
      <c r="EJ211" s="8">
        <v>39</v>
      </c>
      <c r="EK211" s="9">
        <v>8.6300000000000008</v>
      </c>
      <c r="EL211" s="10">
        <v>0.76500000000000001</v>
      </c>
      <c r="EM211" s="9">
        <v>1.17</v>
      </c>
      <c r="EN211" s="11"/>
      <c r="EO211" s="10">
        <v>0.246</v>
      </c>
      <c r="EP211" s="9">
        <v>1.23</v>
      </c>
      <c r="EQ211" s="9">
        <v>12.4</v>
      </c>
      <c r="ER211" s="11">
        <v>1</v>
      </c>
      <c r="ES211" s="11"/>
      <c r="ET211" s="12"/>
      <c r="EU211" s="11"/>
      <c r="EV211" s="11"/>
      <c r="EW211" s="11"/>
      <c r="EX211" s="11"/>
      <c r="EY211" s="10">
        <v>-2.1000000000000001E-2</v>
      </c>
      <c r="EZ211" s="10">
        <v>-0.185</v>
      </c>
      <c r="FA211" s="9">
        <v>-1.93</v>
      </c>
      <c r="FB211" s="9">
        <v>-3.22</v>
      </c>
      <c r="FC211" s="9">
        <v>-6.66</v>
      </c>
      <c r="FD211" s="8">
        <v>-10.9</v>
      </c>
      <c r="FE211" s="11"/>
      <c r="FF211" s="11"/>
      <c r="FG211" s="11"/>
      <c r="FH211" s="11"/>
      <c r="FI211" s="10">
        <v>-2.1000000000000001E-2</v>
      </c>
      <c r="FJ211" s="10">
        <v>-0.221</v>
      </c>
      <c r="FK211" s="9">
        <v>-1.96</v>
      </c>
      <c r="FL211" s="9">
        <v>-3.47</v>
      </c>
      <c r="FM211" s="9">
        <v>-9.4499999999999993</v>
      </c>
      <c r="FN211" s="8">
        <v>-10.9</v>
      </c>
      <c r="FO211" s="3"/>
      <c r="FP211" s="3"/>
      <c r="FQ211" s="11"/>
      <c r="FR211" s="12"/>
    </row>
    <row r="212" spans="1:174" x14ac:dyDescent="0.15">
      <c r="A212" s="4" t="s">
        <v>1328</v>
      </c>
      <c r="B212" s="4" t="s">
        <v>1329</v>
      </c>
      <c r="C212" s="3" t="s">
        <v>206</v>
      </c>
      <c r="D212" s="3" t="s">
        <v>207</v>
      </c>
      <c r="E212" s="3" t="s">
        <v>208</v>
      </c>
      <c r="F212" s="8">
        <v>97.7</v>
      </c>
      <c r="G212" s="10">
        <v>2E-3</v>
      </c>
      <c r="H212" s="10">
        <v>4.2999999999999997E-2</v>
      </c>
      <c r="I212" s="10">
        <v>1E-3</v>
      </c>
      <c r="J212" s="10">
        <v>0.01</v>
      </c>
      <c r="K212" s="9">
        <v>1.4</v>
      </c>
      <c r="L212" s="10">
        <v>0.33300000000000002</v>
      </c>
      <c r="M212" s="9">
        <v>1.1299999999999999</v>
      </c>
      <c r="N212" s="8">
        <v>707.8</v>
      </c>
      <c r="O212" s="9">
        <v>2.48</v>
      </c>
      <c r="P212" s="11"/>
      <c r="Q212" s="11"/>
      <c r="R212" s="11"/>
      <c r="S212" s="11"/>
      <c r="T212" s="11"/>
      <c r="U212" s="11"/>
      <c r="V212" s="11"/>
      <c r="W212" s="11"/>
      <c r="X212" s="11"/>
      <c r="Y212" s="11"/>
      <c r="Z212" s="11"/>
      <c r="AA212" s="11"/>
      <c r="AB212" s="11"/>
      <c r="AC212" s="11"/>
      <c r="AD212" s="11"/>
      <c r="AE212" s="11"/>
      <c r="AF212" s="11"/>
      <c r="AG212" s="11"/>
      <c r="AH212" s="11"/>
      <c r="AI212" s="9">
        <v>17.739999999999998</v>
      </c>
      <c r="AJ212" s="9">
        <v>1.41</v>
      </c>
      <c r="AK212" s="3" t="s">
        <v>209</v>
      </c>
      <c r="AL212" s="12" t="s">
        <v>1330</v>
      </c>
      <c r="AM212" s="3" t="s">
        <v>211</v>
      </c>
      <c r="AN212" s="13">
        <v>1996</v>
      </c>
      <c r="AO212" s="8">
        <v>96.7</v>
      </c>
      <c r="AP212" s="14">
        <v>0</v>
      </c>
      <c r="AQ212" s="11"/>
      <c r="AR212" s="8">
        <v>-23.6</v>
      </c>
      <c r="AS212" s="8">
        <v>-23.6</v>
      </c>
      <c r="AT212" s="10">
        <v>0.95899999999999996</v>
      </c>
      <c r="AU212" s="11"/>
      <c r="AV212" s="9">
        <v>6.63</v>
      </c>
      <c r="AW212" s="14">
        <v>0</v>
      </c>
      <c r="AX212" s="9">
        <v>6.25</v>
      </c>
      <c r="AY212" s="11"/>
      <c r="AZ212" s="11"/>
      <c r="BA212" s="8">
        <v>22.9</v>
      </c>
      <c r="BB212" s="9">
        <v>-2.1800000000000002</v>
      </c>
      <c r="BC212" s="10">
        <v>0.622</v>
      </c>
      <c r="BD212" s="10">
        <v>0.34799999999999998</v>
      </c>
      <c r="BE212" s="11"/>
      <c r="BF212" s="11"/>
      <c r="BG212" s="11"/>
      <c r="BH212" s="11"/>
      <c r="BI212" s="11"/>
      <c r="BJ212" s="8">
        <v>-23.6</v>
      </c>
      <c r="BK212" s="10">
        <v>-0.01</v>
      </c>
      <c r="BL212" s="10">
        <v>2E-3</v>
      </c>
      <c r="BM212" s="11"/>
      <c r="BN212" s="8">
        <v>-23.6</v>
      </c>
      <c r="BO212" s="11"/>
      <c r="BP212" s="11"/>
      <c r="BQ212" s="10">
        <v>-3.4000000000000002E-2</v>
      </c>
      <c r="BR212" s="10">
        <v>-3.4000000000000002E-2</v>
      </c>
      <c r="BS212" s="10">
        <v>-2.1000000000000001E-2</v>
      </c>
      <c r="BT212" s="10">
        <v>-3.4000000000000002E-2</v>
      </c>
      <c r="BU212" s="10">
        <v>-3.4000000000000002E-2</v>
      </c>
      <c r="BV212" s="11"/>
      <c r="BW212" s="11"/>
      <c r="BX212" s="11"/>
      <c r="BY212" s="11"/>
      <c r="BZ212" s="11"/>
      <c r="CA212" s="11"/>
      <c r="CB212" s="11"/>
      <c r="CC212" s="10">
        <v>0.376</v>
      </c>
      <c r="CD212" s="11"/>
      <c r="CE212" s="11"/>
      <c r="CF212" s="11"/>
      <c r="CG212" s="11"/>
      <c r="CH212" s="11"/>
      <c r="CI212" s="11"/>
      <c r="CJ212" s="11"/>
      <c r="CK212" s="11"/>
      <c r="CL212" s="11"/>
      <c r="CM212" s="11"/>
      <c r="CN212" s="11"/>
      <c r="CO212" s="10">
        <v>5.0999999999999997E-2</v>
      </c>
      <c r="CP212" s="10">
        <v>0.05</v>
      </c>
      <c r="CQ212" s="10">
        <v>-0.76200000000000001</v>
      </c>
      <c r="CR212" s="11"/>
      <c r="CS212" s="11"/>
      <c r="CT212" s="11"/>
      <c r="CU212" s="9">
        <v>5.64</v>
      </c>
      <c r="CV212" s="10">
        <v>-0.183</v>
      </c>
      <c r="CW212" s="10">
        <v>4.0000000000000001E-3</v>
      </c>
      <c r="CX212" s="9">
        <v>-1.5</v>
      </c>
      <c r="CY212" s="11"/>
      <c r="CZ212" s="14">
        <v>0</v>
      </c>
      <c r="DA212" s="10">
        <v>0.187</v>
      </c>
      <c r="DB212" s="11"/>
      <c r="DC212" s="11"/>
      <c r="DD212" s="11"/>
      <c r="DE212" s="11"/>
      <c r="DF212" s="9">
        <v>6.25</v>
      </c>
      <c r="DG212" s="10">
        <v>0.13800000000000001</v>
      </c>
      <c r="DH212" s="11"/>
      <c r="DI212" s="3" t="s">
        <v>212</v>
      </c>
      <c r="DJ212" s="11"/>
      <c r="DK212" s="11"/>
      <c r="DL212" s="8">
        <v>-27.3</v>
      </c>
      <c r="DM212" s="11"/>
      <c r="DN212" s="11"/>
      <c r="DO212" s="9">
        <v>50</v>
      </c>
      <c r="DP212" s="4" t="s">
        <v>1331</v>
      </c>
      <c r="DQ212" s="11"/>
      <c r="DR212" s="3" t="s">
        <v>643</v>
      </c>
      <c r="DS212" s="11"/>
      <c r="DT212" s="10">
        <v>0.49299999999999999</v>
      </c>
      <c r="DU212" s="10">
        <v>9.5000000000000001E-2</v>
      </c>
      <c r="DV212" s="11"/>
      <c r="DW212" s="10">
        <v>0.22500000000000001</v>
      </c>
      <c r="DX212" s="11"/>
      <c r="DY212" s="10">
        <v>0.86499999999999999</v>
      </c>
      <c r="DZ212" s="11"/>
      <c r="EA212" s="11"/>
      <c r="EB212" s="9">
        <v>5.18</v>
      </c>
      <c r="EC212" s="9">
        <v>1.04</v>
      </c>
      <c r="ED212" s="8">
        <v>82.3</v>
      </c>
      <c r="EE212" s="11"/>
      <c r="EF212" s="11"/>
      <c r="EG212" s="8">
        <v>100</v>
      </c>
      <c r="EH212" s="11"/>
      <c r="EI212" s="9">
        <v>4</v>
      </c>
      <c r="EJ212" s="10">
        <v>0.997</v>
      </c>
      <c r="EK212" s="9">
        <v>1.54</v>
      </c>
      <c r="EL212" s="10">
        <v>0.16800000000000001</v>
      </c>
      <c r="EM212" s="10">
        <v>8.6999999999999994E-2</v>
      </c>
      <c r="EN212" s="11"/>
      <c r="EO212" s="10">
        <v>4.9000000000000002E-2</v>
      </c>
      <c r="EP212" s="11"/>
      <c r="EQ212" s="11"/>
      <c r="ER212" s="11">
        <v>1</v>
      </c>
      <c r="ES212" s="11"/>
      <c r="ET212" s="12"/>
      <c r="EU212" s="9">
        <v>-1.85</v>
      </c>
      <c r="EV212" s="9">
        <v>-3.21</v>
      </c>
      <c r="EW212" s="9">
        <v>-7.85</v>
      </c>
      <c r="EX212" s="9">
        <v>-3.37</v>
      </c>
      <c r="EY212" s="9">
        <v>-2.95</v>
      </c>
      <c r="EZ212" s="9">
        <v>-6.01</v>
      </c>
      <c r="FA212" s="10">
        <v>-0.45400000000000001</v>
      </c>
      <c r="FB212" s="9">
        <v>-1.69</v>
      </c>
      <c r="FC212" s="9">
        <v>-1.71</v>
      </c>
      <c r="FD212" s="9">
        <v>-2.99</v>
      </c>
      <c r="FE212" s="9">
        <v>-3.68</v>
      </c>
      <c r="FF212" s="9">
        <v>-6.3</v>
      </c>
      <c r="FG212" s="9">
        <v>-8.25</v>
      </c>
      <c r="FH212" s="9">
        <v>-3.44</v>
      </c>
      <c r="FI212" s="9">
        <v>-2.89</v>
      </c>
      <c r="FJ212" s="9">
        <v>-8.49</v>
      </c>
      <c r="FK212" s="9">
        <v>-3.02</v>
      </c>
      <c r="FL212" s="9">
        <v>-2.4900000000000002</v>
      </c>
      <c r="FM212" s="9">
        <v>-1.78</v>
      </c>
      <c r="FN212" s="8">
        <v>-11.1</v>
      </c>
      <c r="FO212" s="3"/>
      <c r="FP212" s="3"/>
      <c r="FQ212" s="11"/>
      <c r="FR212" s="12"/>
    </row>
    <row r="213" spans="1:174" x14ac:dyDescent="0.15">
      <c r="A213" s="4" t="s">
        <v>1332</v>
      </c>
      <c r="B213" s="4" t="s">
        <v>1333</v>
      </c>
      <c r="C213" s="3" t="s">
        <v>206</v>
      </c>
      <c r="D213" s="3" t="s">
        <v>207</v>
      </c>
      <c r="E213" s="3" t="s">
        <v>208</v>
      </c>
      <c r="F213" s="8">
        <v>96.2</v>
      </c>
      <c r="G213" s="9">
        <v>10.210000000000001</v>
      </c>
      <c r="H213" s="14">
        <v>0</v>
      </c>
      <c r="I213" s="14">
        <v>0</v>
      </c>
      <c r="J213" s="11"/>
      <c r="K213" s="10">
        <v>5.3999999999999999E-2</v>
      </c>
      <c r="L213" s="10">
        <v>2.1999999999999999E-2</v>
      </c>
      <c r="M213" s="11"/>
      <c r="N213" s="8">
        <v>10.5</v>
      </c>
      <c r="O213" s="10">
        <v>1.2E-2</v>
      </c>
      <c r="P213" s="11"/>
      <c r="Q213" s="11"/>
      <c r="R213" s="11"/>
      <c r="S213" s="9">
        <v>-1.86</v>
      </c>
      <c r="T213" s="11"/>
      <c r="U213" s="11"/>
      <c r="V213" s="11"/>
      <c r="W213" s="11"/>
      <c r="X213" s="11"/>
      <c r="Y213" s="11"/>
      <c r="Z213" s="11"/>
      <c r="AA213" s="11"/>
      <c r="AB213" s="11"/>
      <c r="AC213" s="11"/>
      <c r="AD213" s="11"/>
      <c r="AE213" s="8">
        <v>98.1</v>
      </c>
      <c r="AF213" s="11"/>
      <c r="AG213" s="11"/>
      <c r="AH213" s="9">
        <v>10.54</v>
      </c>
      <c r="AI213" s="9">
        <v>5.69</v>
      </c>
      <c r="AJ213" s="10">
        <v>0.438</v>
      </c>
      <c r="AK213" s="3" t="s">
        <v>209</v>
      </c>
      <c r="AL213" s="12" t="s">
        <v>1334</v>
      </c>
      <c r="AM213" s="3" t="s">
        <v>211</v>
      </c>
      <c r="AN213" s="13">
        <v>2004</v>
      </c>
      <c r="AO213" s="8">
        <v>89.2</v>
      </c>
      <c r="AP213" s="9">
        <v>5.92</v>
      </c>
      <c r="AQ213" s="8">
        <v>-15.8</v>
      </c>
      <c r="AR213" s="8">
        <v>-16</v>
      </c>
      <c r="AS213" s="8">
        <v>-16.8</v>
      </c>
      <c r="AT213" s="8">
        <v>17.2</v>
      </c>
      <c r="AU213" s="9">
        <v>2.84</v>
      </c>
      <c r="AV213" s="8">
        <v>27.2</v>
      </c>
      <c r="AW213" s="8">
        <v>14.8</v>
      </c>
      <c r="AX213" s="9">
        <v>6.01</v>
      </c>
      <c r="AY213" s="9">
        <v>2.3199999999999998</v>
      </c>
      <c r="AZ213" s="11"/>
      <c r="BA213" s="9">
        <v>8.68</v>
      </c>
      <c r="BB213" s="11"/>
      <c r="BC213" s="9">
        <v>9.52</v>
      </c>
      <c r="BD213" s="8">
        <v>10.6</v>
      </c>
      <c r="BE213" s="8">
        <v>10.5</v>
      </c>
      <c r="BF213" s="8">
        <v>12.2</v>
      </c>
      <c r="BG213" s="9">
        <v>9.3000000000000007</v>
      </c>
      <c r="BH213" s="9">
        <v>7.62</v>
      </c>
      <c r="BI213" s="11"/>
      <c r="BJ213" s="8">
        <v>-16</v>
      </c>
      <c r="BK213" s="9">
        <v>-1.29</v>
      </c>
      <c r="BL213" s="10">
        <v>1.4E-2</v>
      </c>
      <c r="BM213" s="11"/>
      <c r="BN213" s="8">
        <v>-17.399999999999999</v>
      </c>
      <c r="BO213" s="10">
        <v>-0.55200000000000005</v>
      </c>
      <c r="BP213" s="11"/>
      <c r="BQ213" s="9">
        <v>-1.81</v>
      </c>
      <c r="BR213" s="9">
        <v>-1.81</v>
      </c>
      <c r="BS213" s="9">
        <v>-1.1599999999999999</v>
      </c>
      <c r="BT213" s="9">
        <v>-1.81</v>
      </c>
      <c r="BU213" s="9">
        <v>-1.81</v>
      </c>
      <c r="BV213" s="11"/>
      <c r="BW213" s="10">
        <v>0.38400000000000001</v>
      </c>
      <c r="BX213" s="9">
        <v>1.71</v>
      </c>
      <c r="BY213" s="11"/>
      <c r="BZ213" s="9">
        <v>4.13</v>
      </c>
      <c r="CA213" s="9">
        <v>1.28</v>
      </c>
      <c r="CB213" s="11"/>
      <c r="CC213" s="9">
        <v>1.78</v>
      </c>
      <c r="CD213" s="11"/>
      <c r="CE213" s="11"/>
      <c r="CF213" s="8">
        <v>14.8</v>
      </c>
      <c r="CG213" s="11"/>
      <c r="CH213" s="11"/>
      <c r="CI213" s="11"/>
      <c r="CJ213" s="8">
        <v>92.8</v>
      </c>
      <c r="CK213" s="9">
        <v>1.47</v>
      </c>
      <c r="CL213" s="10">
        <v>0.36899999999999999</v>
      </c>
      <c r="CM213" s="10">
        <v>0.35699999999999998</v>
      </c>
      <c r="CN213" s="10">
        <v>0.35299999999999998</v>
      </c>
      <c r="CO213" s="10">
        <v>0.34799999999999998</v>
      </c>
      <c r="CP213" s="10">
        <v>0.33</v>
      </c>
      <c r="CQ213" s="10">
        <v>-0.27</v>
      </c>
      <c r="CR213" s="11"/>
      <c r="CS213" s="11"/>
      <c r="CT213" s="11"/>
      <c r="CU213" s="11"/>
      <c r="CV213" s="10">
        <v>-1.2999999999999999E-2</v>
      </c>
      <c r="CW213" s="9">
        <v>9.85</v>
      </c>
      <c r="CX213" s="9">
        <v>-1.72</v>
      </c>
      <c r="CY213" s="11"/>
      <c r="CZ213" s="11"/>
      <c r="DA213" s="10">
        <v>-0.93799999999999994</v>
      </c>
      <c r="DB213" s="10">
        <v>-0.04</v>
      </c>
      <c r="DC213" s="10">
        <v>-0.38400000000000001</v>
      </c>
      <c r="DD213" s="8">
        <v>12.3</v>
      </c>
      <c r="DE213" s="8">
        <v>60</v>
      </c>
      <c r="DF213" s="9">
        <v>6.01</v>
      </c>
      <c r="DG213" s="9">
        <v>9.15</v>
      </c>
      <c r="DH213" s="10">
        <v>0.41399999999999998</v>
      </c>
      <c r="DI213" s="3" t="s">
        <v>212</v>
      </c>
      <c r="DJ213" s="9">
        <v>5.92</v>
      </c>
      <c r="DK213" s="8">
        <v>-15.8</v>
      </c>
      <c r="DL213" s="8">
        <v>-16.8</v>
      </c>
      <c r="DM213" s="9">
        <v>6.36</v>
      </c>
      <c r="DN213" s="11"/>
      <c r="DO213" s="9">
        <v>15.38</v>
      </c>
      <c r="DP213" s="4" t="s">
        <v>1335</v>
      </c>
      <c r="DQ213" s="8">
        <v>123.7</v>
      </c>
      <c r="DR213" s="3" t="s">
        <v>251</v>
      </c>
      <c r="DS213" s="11"/>
      <c r="DT213" s="9">
        <v>14</v>
      </c>
      <c r="DU213" s="9">
        <v>6.76</v>
      </c>
      <c r="DV213" s="9">
        <v>2.17</v>
      </c>
      <c r="DW213" s="9">
        <v>4.9400000000000004</v>
      </c>
      <c r="DX213" s="11"/>
      <c r="DY213" s="8">
        <v>26.1</v>
      </c>
      <c r="DZ213" s="11"/>
      <c r="EA213" s="11"/>
      <c r="EB213" s="8">
        <v>21.6</v>
      </c>
      <c r="EC213" s="10">
        <v>4.5999999999999999E-2</v>
      </c>
      <c r="ED213" s="8">
        <v>18.3</v>
      </c>
      <c r="EE213" s="11"/>
      <c r="EF213" s="11"/>
      <c r="EG213" s="10">
        <v>0.44</v>
      </c>
      <c r="EH213" s="9">
        <v>1.56</v>
      </c>
      <c r="EI213" s="8">
        <v>60</v>
      </c>
      <c r="EJ213" s="8">
        <v>24.1</v>
      </c>
      <c r="EK213" s="8">
        <v>31.1</v>
      </c>
      <c r="EL213" s="9">
        <v>2.71</v>
      </c>
      <c r="EM213" s="10">
        <v>0.86</v>
      </c>
      <c r="EN213" s="10">
        <v>7.5999999999999998E-2</v>
      </c>
      <c r="EO213" s="10">
        <v>0.41399999999999998</v>
      </c>
      <c r="EP213" s="9">
        <v>1.05</v>
      </c>
      <c r="EQ213" s="9">
        <v>7.24</v>
      </c>
      <c r="ER213" s="11">
        <v>3</v>
      </c>
      <c r="ES213" s="9">
        <v>5.92</v>
      </c>
      <c r="ET213" s="12" t="s">
        <v>330</v>
      </c>
      <c r="EU213" s="11"/>
      <c r="EV213" s="11"/>
      <c r="EW213" s="11"/>
      <c r="EX213" s="11"/>
      <c r="EY213" s="11"/>
      <c r="EZ213" s="9">
        <v>-7.78</v>
      </c>
      <c r="FA213" s="9">
        <v>-5.5</v>
      </c>
      <c r="FB213" s="9">
        <v>-2.69</v>
      </c>
      <c r="FC213" s="9">
        <v>-7.91</v>
      </c>
      <c r="FD213" s="8">
        <v>-15</v>
      </c>
      <c r="FE213" s="11"/>
      <c r="FF213" s="11"/>
      <c r="FG213" s="11"/>
      <c r="FH213" s="11"/>
      <c r="FI213" s="11"/>
      <c r="FJ213" s="9">
        <v>-7.83</v>
      </c>
      <c r="FK213" s="9">
        <v>-5.95</v>
      </c>
      <c r="FL213" s="9">
        <v>-5.9</v>
      </c>
      <c r="FM213" s="9">
        <v>-7.3</v>
      </c>
      <c r="FN213" s="8">
        <v>-15.5</v>
      </c>
      <c r="FO213" s="3"/>
      <c r="FP213" s="3"/>
      <c r="FQ213" s="9">
        <v>5.92</v>
      </c>
      <c r="FR213" s="12" t="s">
        <v>1336</v>
      </c>
    </row>
    <row r="214" spans="1:174" x14ac:dyDescent="0.15">
      <c r="A214" s="4" t="s">
        <v>1337</v>
      </c>
      <c r="B214" s="4" t="s">
        <v>1338</v>
      </c>
      <c r="C214" s="3" t="s">
        <v>206</v>
      </c>
      <c r="D214" s="3" t="s">
        <v>207</v>
      </c>
      <c r="E214" s="3" t="s">
        <v>208</v>
      </c>
      <c r="F214" s="8">
        <v>95.2</v>
      </c>
      <c r="G214" s="11"/>
      <c r="H214" s="14">
        <v>0</v>
      </c>
      <c r="I214" s="10">
        <v>4.0000000000000001E-3</v>
      </c>
      <c r="J214" s="10">
        <v>4.5999999999999999E-2</v>
      </c>
      <c r="K214" s="10">
        <v>-6.5000000000000002E-2</v>
      </c>
      <c r="L214" s="10">
        <v>-0.58299999999999996</v>
      </c>
      <c r="M214" s="9">
        <v>1.64</v>
      </c>
      <c r="N214" s="8">
        <v>66.599999999999994</v>
      </c>
      <c r="O214" s="10">
        <v>2E-3</v>
      </c>
      <c r="P214" s="11"/>
      <c r="Q214" s="11"/>
      <c r="R214" s="11"/>
      <c r="S214" s="11"/>
      <c r="T214" s="11"/>
      <c r="U214" s="11"/>
      <c r="V214" s="11"/>
      <c r="W214" s="11"/>
      <c r="X214" s="11"/>
      <c r="Y214" s="11"/>
      <c r="Z214" s="11"/>
      <c r="AA214" s="11"/>
      <c r="AB214" s="11"/>
      <c r="AC214" s="11"/>
      <c r="AD214" s="11"/>
      <c r="AE214" s="11"/>
      <c r="AF214" s="11"/>
      <c r="AG214" s="11"/>
      <c r="AH214" s="11"/>
      <c r="AI214" s="9">
        <v>63.26</v>
      </c>
      <c r="AJ214" s="11"/>
      <c r="AK214" s="3" t="s">
        <v>209</v>
      </c>
      <c r="AL214" s="12" t="s">
        <v>1339</v>
      </c>
      <c r="AM214" s="3" t="s">
        <v>211</v>
      </c>
      <c r="AN214" s="11"/>
      <c r="AO214" s="8">
        <v>94.5</v>
      </c>
      <c r="AP214" s="14">
        <v>0</v>
      </c>
      <c r="AQ214" s="11"/>
      <c r="AR214" s="9">
        <v>-2.13</v>
      </c>
      <c r="AS214" s="9">
        <v>-2.13</v>
      </c>
      <c r="AT214" s="10">
        <v>0.68300000000000005</v>
      </c>
      <c r="AU214" s="11"/>
      <c r="AV214" s="10">
        <v>0.85299999999999998</v>
      </c>
      <c r="AW214" s="14">
        <v>0</v>
      </c>
      <c r="AX214" s="10">
        <v>0.47399999999999998</v>
      </c>
      <c r="AY214" s="11"/>
      <c r="AZ214" s="11"/>
      <c r="BA214" s="9">
        <v>1.1599999999999999</v>
      </c>
      <c r="BB214" s="11"/>
      <c r="BC214" s="10">
        <v>0.97599999999999998</v>
      </c>
      <c r="BD214" s="10">
        <v>0.95699999999999996</v>
      </c>
      <c r="BE214" s="11"/>
      <c r="BF214" s="11"/>
      <c r="BG214" s="11"/>
      <c r="BH214" s="11"/>
      <c r="BI214" s="11"/>
      <c r="BJ214" s="9">
        <v>-2.13</v>
      </c>
      <c r="BK214" s="11"/>
      <c r="BL214" s="11"/>
      <c r="BM214" s="11"/>
      <c r="BN214" s="9">
        <v>-2.13</v>
      </c>
      <c r="BO214" s="11"/>
      <c r="BP214" s="11"/>
      <c r="BQ214" s="10">
        <v>-3.2000000000000001E-2</v>
      </c>
      <c r="BR214" s="10">
        <v>-3.2000000000000001E-2</v>
      </c>
      <c r="BS214" s="10">
        <v>-0.02</v>
      </c>
      <c r="BT214" s="10">
        <v>-3.2000000000000001E-2</v>
      </c>
      <c r="BU214" s="10">
        <v>-3.2000000000000001E-2</v>
      </c>
      <c r="BV214" s="11"/>
      <c r="BW214" s="11"/>
      <c r="BX214" s="11"/>
      <c r="BY214" s="11"/>
      <c r="BZ214" s="11"/>
      <c r="CA214" s="11"/>
      <c r="CB214" s="11"/>
      <c r="CC214" s="10">
        <v>6.0000000000000001E-3</v>
      </c>
      <c r="CD214" s="11"/>
      <c r="CE214" s="10">
        <v>0.188</v>
      </c>
      <c r="CF214" s="11"/>
      <c r="CG214" s="11"/>
      <c r="CH214" s="11"/>
      <c r="CI214" s="11"/>
      <c r="CJ214" s="11"/>
      <c r="CK214" s="11"/>
      <c r="CL214" s="11"/>
      <c r="CM214" s="11"/>
      <c r="CN214" s="11"/>
      <c r="CO214" s="11"/>
      <c r="CP214" s="11"/>
      <c r="CQ214" s="10">
        <v>-0.13900000000000001</v>
      </c>
      <c r="CR214" s="11"/>
      <c r="CS214" s="11"/>
      <c r="CT214" s="11"/>
      <c r="CU214" s="11"/>
      <c r="CV214" s="11"/>
      <c r="CW214" s="11"/>
      <c r="CX214" s="11"/>
      <c r="CY214" s="11"/>
      <c r="CZ214" s="11"/>
      <c r="DA214" s="10">
        <v>-4.2000000000000003E-2</v>
      </c>
      <c r="DB214" s="11"/>
      <c r="DC214" s="11"/>
      <c r="DD214" s="11"/>
      <c r="DE214" s="9">
        <v>1</v>
      </c>
      <c r="DF214" s="10">
        <v>0.47399999999999998</v>
      </c>
      <c r="DG214" s="9">
        <v>1.43</v>
      </c>
      <c r="DH214" s="11"/>
      <c r="DI214" s="3" t="s">
        <v>212</v>
      </c>
      <c r="DJ214" s="11"/>
      <c r="DK214" s="11"/>
      <c r="DL214" s="9">
        <v>-2.13</v>
      </c>
      <c r="DM214" s="11"/>
      <c r="DN214" s="11"/>
      <c r="DO214" s="9">
        <v>50</v>
      </c>
      <c r="DP214" s="4" t="s">
        <v>1340</v>
      </c>
      <c r="DQ214" s="11"/>
      <c r="DR214" s="3" t="s">
        <v>214</v>
      </c>
      <c r="DS214" s="11"/>
      <c r="DT214" s="9">
        <v>1.5</v>
      </c>
      <c r="DU214" s="10">
        <v>0.6</v>
      </c>
      <c r="DV214" s="11"/>
      <c r="DW214" s="14">
        <v>0</v>
      </c>
      <c r="DX214" s="11"/>
      <c r="DY214" s="9">
        <v>1.51</v>
      </c>
      <c r="DZ214" s="11"/>
      <c r="EA214" s="11"/>
      <c r="EB214" s="9">
        <v>1.7</v>
      </c>
      <c r="EC214" s="10">
        <v>2E-3</v>
      </c>
      <c r="ED214" s="8">
        <v>36.700000000000003</v>
      </c>
      <c r="EE214" s="11"/>
      <c r="EF214" s="11"/>
      <c r="EG214" s="11"/>
      <c r="EH214" s="11"/>
      <c r="EI214" s="9">
        <v>1</v>
      </c>
      <c r="EJ214" s="10">
        <v>0.69099999999999995</v>
      </c>
      <c r="EK214" s="9">
        <v>1.51</v>
      </c>
      <c r="EL214" s="10">
        <v>1.0999999999999999E-2</v>
      </c>
      <c r="EM214" s="10">
        <v>4.3999999999999997E-2</v>
      </c>
      <c r="EN214" s="11"/>
      <c r="EO214" s="11"/>
      <c r="EP214" s="10">
        <v>0.185</v>
      </c>
      <c r="EQ214" s="10">
        <v>0.83</v>
      </c>
      <c r="ER214" s="11">
        <v>1</v>
      </c>
      <c r="ES214" s="11"/>
      <c r="ET214" s="12"/>
      <c r="EU214" s="10">
        <v>-0.17699999999999999</v>
      </c>
      <c r="EV214" s="10">
        <v>-7.0000000000000007E-2</v>
      </c>
      <c r="EW214" s="10">
        <v>-8.2000000000000003E-2</v>
      </c>
      <c r="EX214" s="10">
        <v>-2.8000000000000001E-2</v>
      </c>
      <c r="EY214" s="10">
        <v>-0.27900000000000003</v>
      </c>
      <c r="EZ214" s="10">
        <v>-0.64</v>
      </c>
      <c r="FA214" s="10">
        <v>-0.38700000000000001</v>
      </c>
      <c r="FB214" s="10">
        <v>-0.78900000000000003</v>
      </c>
      <c r="FC214" s="10">
        <v>-0.23</v>
      </c>
      <c r="FD214" s="10">
        <v>-0.629</v>
      </c>
      <c r="FE214" s="10">
        <v>-0.17499999999999999</v>
      </c>
      <c r="FF214" s="10">
        <v>-6.8000000000000005E-2</v>
      </c>
      <c r="FG214" s="10">
        <v>-4.4999999999999998E-2</v>
      </c>
      <c r="FH214" s="10">
        <v>-2.5000000000000001E-2</v>
      </c>
      <c r="FI214" s="10">
        <v>-0.26500000000000001</v>
      </c>
      <c r="FJ214" s="9">
        <v>1.27</v>
      </c>
      <c r="FK214" s="9">
        <v>-4.2699999999999996</v>
      </c>
      <c r="FL214" s="9">
        <v>4.46</v>
      </c>
      <c r="FM214" s="10">
        <v>-0.24399999999999999</v>
      </c>
      <c r="FN214" s="9">
        <v>-1.03</v>
      </c>
      <c r="FO214" s="3"/>
      <c r="FP214" s="3"/>
      <c r="FQ214" s="11"/>
      <c r="FR214" s="12"/>
    </row>
    <row r="215" spans="1:174" x14ac:dyDescent="0.15">
      <c r="A215" s="4" t="s">
        <v>1341</v>
      </c>
      <c r="B215" s="4" t="s">
        <v>1342</v>
      </c>
      <c r="C215" s="3" t="s">
        <v>206</v>
      </c>
      <c r="D215" s="3" t="s">
        <v>207</v>
      </c>
      <c r="E215" s="3" t="s">
        <v>208</v>
      </c>
      <c r="F215" s="8">
        <v>93.4</v>
      </c>
      <c r="G215" s="9">
        <v>10.02</v>
      </c>
      <c r="H215" s="10">
        <v>1E-3</v>
      </c>
      <c r="I215" s="10">
        <v>2E-3</v>
      </c>
      <c r="J215" s="10">
        <v>2.5999999999999999E-2</v>
      </c>
      <c r="K215" s="10">
        <v>-0.13400000000000001</v>
      </c>
      <c r="L215" s="10">
        <v>-0.28499999999999998</v>
      </c>
      <c r="M215" s="10">
        <v>0.83799999999999997</v>
      </c>
      <c r="N215" s="8">
        <v>91.5</v>
      </c>
      <c r="O215" s="10">
        <v>0.51</v>
      </c>
      <c r="P215" s="11"/>
      <c r="Q215" s="11"/>
      <c r="R215" s="11"/>
      <c r="S215" s="10">
        <v>-0.38</v>
      </c>
      <c r="T215" s="11"/>
      <c r="U215" s="11"/>
      <c r="V215" s="11"/>
      <c r="W215" s="9">
        <v>-1.29</v>
      </c>
      <c r="X215" s="11"/>
      <c r="Y215" s="11"/>
      <c r="Z215" s="11"/>
      <c r="AA215" s="8">
        <v>21.2</v>
      </c>
      <c r="AB215" s="11"/>
      <c r="AC215" s="11"/>
      <c r="AD215" s="11"/>
      <c r="AE215" s="9">
        <v>-1.2</v>
      </c>
      <c r="AF215" s="11"/>
      <c r="AG215" s="11"/>
      <c r="AH215" s="11"/>
      <c r="AI215" s="9">
        <v>18.52</v>
      </c>
      <c r="AJ215" s="9">
        <v>9.6</v>
      </c>
      <c r="AK215" s="3" t="s">
        <v>209</v>
      </c>
      <c r="AL215" s="12" t="s">
        <v>1343</v>
      </c>
      <c r="AM215" s="3" t="s">
        <v>211</v>
      </c>
      <c r="AN215" s="13">
        <v>1983</v>
      </c>
      <c r="AO215" s="8">
        <v>85</v>
      </c>
      <c r="AP215" s="10">
        <v>0.28799999999999998</v>
      </c>
      <c r="AQ215" s="8">
        <v>-31.4</v>
      </c>
      <c r="AR215" s="8">
        <v>-31.6</v>
      </c>
      <c r="AS215" s="8">
        <v>-30.9</v>
      </c>
      <c r="AT215" s="9">
        <v>9.4600000000000009</v>
      </c>
      <c r="AU215" s="10">
        <v>0.39600000000000002</v>
      </c>
      <c r="AV215" s="8">
        <v>19.600000000000001</v>
      </c>
      <c r="AW215" s="9">
        <v>1.1200000000000001</v>
      </c>
      <c r="AX215" s="8">
        <v>11.8</v>
      </c>
      <c r="AY215" s="10">
        <v>0.112</v>
      </c>
      <c r="AZ215" s="11"/>
      <c r="BA215" s="8">
        <v>13.9</v>
      </c>
      <c r="BB215" s="11"/>
      <c r="BC215" s="8">
        <v>18</v>
      </c>
      <c r="BD215" s="8">
        <v>17.2</v>
      </c>
      <c r="BE215" s="8">
        <v>16.3</v>
      </c>
      <c r="BF215" s="8">
        <v>15.6</v>
      </c>
      <c r="BG215" s="8">
        <v>14</v>
      </c>
      <c r="BH215" s="8">
        <v>12.9</v>
      </c>
      <c r="BI215" s="10">
        <v>0.23200000000000001</v>
      </c>
      <c r="BJ215" s="8">
        <v>-31.6</v>
      </c>
      <c r="BK215" s="10">
        <v>-0.16300000000000001</v>
      </c>
      <c r="BL215" s="10">
        <v>0.12</v>
      </c>
      <c r="BM215" s="11"/>
      <c r="BN215" s="8">
        <v>-30.9</v>
      </c>
      <c r="BO215" s="11"/>
      <c r="BP215" s="14">
        <v>0</v>
      </c>
      <c r="BQ215" s="10">
        <v>-0.44800000000000001</v>
      </c>
      <c r="BR215" s="10">
        <v>-0.44800000000000001</v>
      </c>
      <c r="BS215" s="10">
        <v>-0.28000000000000003</v>
      </c>
      <c r="BT215" s="10">
        <v>-0.45900000000000002</v>
      </c>
      <c r="BU215" s="10">
        <v>-0.45900000000000002</v>
      </c>
      <c r="BV215" s="11"/>
      <c r="BW215" s="10">
        <v>0.156</v>
      </c>
      <c r="BX215" s="9">
        <v>1.24</v>
      </c>
      <c r="BY215" s="10">
        <v>0.68</v>
      </c>
      <c r="BZ215" s="11"/>
      <c r="CA215" s="11"/>
      <c r="CB215" s="11"/>
      <c r="CC215" s="9">
        <v>1.64</v>
      </c>
      <c r="CD215" s="9">
        <v>1.1000000000000001</v>
      </c>
      <c r="CE215" s="10">
        <v>2.9000000000000001E-2</v>
      </c>
      <c r="CF215" s="11"/>
      <c r="CG215" s="11"/>
      <c r="CH215" s="11"/>
      <c r="CI215" s="11"/>
      <c r="CJ215" s="8">
        <v>11.6</v>
      </c>
      <c r="CK215" s="8">
        <v>19.600000000000001</v>
      </c>
      <c r="CL215" s="9">
        <v>1.81</v>
      </c>
      <c r="CM215" s="9">
        <v>1.75</v>
      </c>
      <c r="CN215" s="9">
        <v>1.75</v>
      </c>
      <c r="CO215" s="9">
        <v>1.77</v>
      </c>
      <c r="CP215" s="9">
        <v>1.79</v>
      </c>
      <c r="CQ215" s="10">
        <v>-0.67900000000000005</v>
      </c>
      <c r="CR215" s="11"/>
      <c r="CS215" s="11"/>
      <c r="CT215" s="11"/>
      <c r="CU215" s="8">
        <v>18.600000000000001</v>
      </c>
      <c r="CV215" s="10">
        <v>-8.0000000000000002E-3</v>
      </c>
      <c r="CW215" s="11"/>
      <c r="CX215" s="10">
        <v>-3.5000000000000003E-2</v>
      </c>
      <c r="CY215" s="11"/>
      <c r="CZ215" s="11"/>
      <c r="DA215" s="10">
        <v>8.6999999999999994E-2</v>
      </c>
      <c r="DB215" s="10">
        <v>0.112</v>
      </c>
      <c r="DC215" s="10">
        <v>-0.11</v>
      </c>
      <c r="DD215" s="8">
        <v>14.9</v>
      </c>
      <c r="DE215" s="11"/>
      <c r="DF215" s="8">
        <v>11.8</v>
      </c>
      <c r="DG215" s="9">
        <v>1.02</v>
      </c>
      <c r="DH215" s="11"/>
      <c r="DI215" s="3" t="s">
        <v>212</v>
      </c>
      <c r="DJ215" s="10">
        <v>0.26400000000000001</v>
      </c>
      <c r="DK215" s="8">
        <v>-27.3</v>
      </c>
      <c r="DL215" s="8">
        <v>-27.4</v>
      </c>
      <c r="DM215" s="10">
        <v>0.44500000000000001</v>
      </c>
      <c r="DN215" s="8">
        <v>-31.6</v>
      </c>
      <c r="DO215" s="9">
        <v>40</v>
      </c>
      <c r="DP215" s="4" t="s">
        <v>1344</v>
      </c>
      <c r="DQ215" s="8">
        <v>49.9</v>
      </c>
      <c r="DR215" s="3" t="s">
        <v>343</v>
      </c>
      <c r="DS215" s="11"/>
      <c r="DT215" s="9">
        <v>1.72</v>
      </c>
      <c r="DU215" s="10">
        <v>0.54</v>
      </c>
      <c r="DV215" s="8">
        <v>-17.5</v>
      </c>
      <c r="DW215" s="9">
        <v>1.1399999999999999</v>
      </c>
      <c r="DX215" s="11"/>
      <c r="DY215" s="8">
        <v>13.5</v>
      </c>
      <c r="DZ215" s="11"/>
      <c r="EA215" s="11"/>
      <c r="EB215" s="8">
        <v>15.1</v>
      </c>
      <c r="EC215" s="10">
        <v>0.22</v>
      </c>
      <c r="ED215" s="8">
        <v>81.5</v>
      </c>
      <c r="EE215" s="11"/>
      <c r="EF215" s="11"/>
      <c r="EG215" s="8">
        <v>98.4</v>
      </c>
      <c r="EH215" s="9">
        <v>8.83</v>
      </c>
      <c r="EI215" s="11"/>
      <c r="EJ215" s="8">
        <v>12.3</v>
      </c>
      <c r="EK215" s="8">
        <v>16.600000000000001</v>
      </c>
      <c r="EL215" s="9">
        <v>1.63</v>
      </c>
      <c r="EM215" s="10">
        <v>0.627</v>
      </c>
      <c r="EN215" s="10">
        <v>8.9999999999999993E-3</v>
      </c>
      <c r="EO215" s="9">
        <v>2.59</v>
      </c>
      <c r="EP215" s="9">
        <v>6.83</v>
      </c>
      <c r="EQ215" s="9">
        <v>2.98</v>
      </c>
      <c r="ER215" s="11">
        <v>1</v>
      </c>
      <c r="ES215" s="10">
        <v>0.28799999999999998</v>
      </c>
      <c r="ET215" s="12" t="s">
        <v>928</v>
      </c>
      <c r="EU215" s="9">
        <v>-4.3</v>
      </c>
      <c r="EV215" s="9">
        <v>-3.89</v>
      </c>
      <c r="EW215" s="9">
        <v>-5.91</v>
      </c>
      <c r="EX215" s="8">
        <v>-10.6</v>
      </c>
      <c r="EY215" s="9">
        <v>-9.19</v>
      </c>
      <c r="EZ215" s="8">
        <v>-13.6</v>
      </c>
      <c r="FA215" s="8">
        <v>-18.600000000000001</v>
      </c>
      <c r="FB215" s="8">
        <v>-18.100000000000001</v>
      </c>
      <c r="FC215" s="8">
        <v>-17.8</v>
      </c>
      <c r="FD215" s="8">
        <v>-20.7</v>
      </c>
      <c r="FE215" s="9">
        <v>-3.08</v>
      </c>
      <c r="FF215" s="9">
        <v>-2.81</v>
      </c>
      <c r="FG215" s="9">
        <v>-8.0500000000000007</v>
      </c>
      <c r="FH215" s="8">
        <v>-10.4</v>
      </c>
      <c r="FI215" s="9">
        <v>-8.0299999999999994</v>
      </c>
      <c r="FJ215" s="8">
        <v>-19.600000000000001</v>
      </c>
      <c r="FK215" s="8">
        <v>-14.9</v>
      </c>
      <c r="FL215" s="8">
        <v>-23</v>
      </c>
      <c r="FM215" s="8">
        <v>-14.2</v>
      </c>
      <c r="FN215" s="8">
        <v>-11.2</v>
      </c>
      <c r="FO215" s="3"/>
      <c r="FP215" s="3"/>
      <c r="FQ215" s="10">
        <v>0.28799999999999998</v>
      </c>
      <c r="FR215" s="12" t="s">
        <v>1345</v>
      </c>
    </row>
    <row r="216" spans="1:174" x14ac:dyDescent="0.15">
      <c r="A216" s="4" t="s">
        <v>1346</v>
      </c>
      <c r="B216" s="4" t="s">
        <v>1347</v>
      </c>
      <c r="C216" s="3" t="s">
        <v>206</v>
      </c>
      <c r="D216" s="3" t="s">
        <v>207</v>
      </c>
      <c r="E216" s="3" t="s">
        <v>208</v>
      </c>
      <c r="F216" s="8">
        <v>91.1</v>
      </c>
      <c r="G216" s="9">
        <v>5.77</v>
      </c>
      <c r="H216" s="10">
        <v>4.3999999999999997E-2</v>
      </c>
      <c r="I216" s="10">
        <v>4.0000000000000001E-3</v>
      </c>
      <c r="J216" s="10">
        <v>0.01</v>
      </c>
      <c r="K216" s="9">
        <v>2.5499999999999998</v>
      </c>
      <c r="L216" s="10">
        <v>0.71499999999999997</v>
      </c>
      <c r="M216" s="10">
        <v>-0.89</v>
      </c>
      <c r="N216" s="8">
        <v>54.9</v>
      </c>
      <c r="O216" s="9">
        <v>1.94</v>
      </c>
      <c r="P216" s="11"/>
      <c r="Q216" s="11"/>
      <c r="R216" s="11"/>
      <c r="S216" s="10">
        <v>0.02</v>
      </c>
      <c r="T216" s="11"/>
      <c r="U216" s="11"/>
      <c r="V216" s="11"/>
      <c r="W216" s="11"/>
      <c r="X216" s="11"/>
      <c r="Y216" s="11"/>
      <c r="Z216" s="11"/>
      <c r="AA216" s="9">
        <v>-5.09</v>
      </c>
      <c r="AB216" s="11"/>
      <c r="AC216" s="11"/>
      <c r="AD216" s="11"/>
      <c r="AE216" s="9">
        <v>-7.11</v>
      </c>
      <c r="AF216" s="11"/>
      <c r="AG216" s="11"/>
      <c r="AH216" s="11"/>
      <c r="AI216" s="10">
        <v>0.72399999999999998</v>
      </c>
      <c r="AJ216" s="10">
        <v>0.53600000000000003</v>
      </c>
      <c r="AK216" s="3" t="s">
        <v>209</v>
      </c>
      <c r="AL216" s="12" t="s">
        <v>1348</v>
      </c>
      <c r="AM216" s="3" t="s">
        <v>211</v>
      </c>
      <c r="AN216" s="11"/>
      <c r="AO216" s="8">
        <v>79.7</v>
      </c>
      <c r="AP216" s="9">
        <v>4.0999999999999996</v>
      </c>
      <c r="AQ216" s="9">
        <v>-3.74</v>
      </c>
      <c r="AR216" s="9">
        <v>-4.49</v>
      </c>
      <c r="AS216" s="9">
        <v>-5.45</v>
      </c>
      <c r="AT216" s="9">
        <v>1.34</v>
      </c>
      <c r="AU216" s="10">
        <v>0.76100000000000001</v>
      </c>
      <c r="AV216" s="8">
        <v>24.6</v>
      </c>
      <c r="AW216" s="14">
        <v>0</v>
      </c>
      <c r="AX216" s="8">
        <v>22.5</v>
      </c>
      <c r="AY216" s="10">
        <v>5.2999999999999999E-2</v>
      </c>
      <c r="AZ216" s="11"/>
      <c r="BA216" s="9">
        <v>3.64</v>
      </c>
      <c r="BB216" s="11"/>
      <c r="BC216" s="10">
        <v>0.66900000000000004</v>
      </c>
      <c r="BD216" s="10">
        <v>0.69799999999999995</v>
      </c>
      <c r="BE216" s="10">
        <v>0.66900000000000004</v>
      </c>
      <c r="BF216" s="10">
        <v>0.65200000000000002</v>
      </c>
      <c r="BG216" s="10">
        <v>0.65300000000000002</v>
      </c>
      <c r="BH216" s="10">
        <v>0.63300000000000001</v>
      </c>
      <c r="BI216" s="11"/>
      <c r="BJ216" s="9">
        <v>-4.49</v>
      </c>
      <c r="BK216" s="10">
        <v>-4.0000000000000001E-3</v>
      </c>
      <c r="BL216" s="10">
        <v>0.156</v>
      </c>
      <c r="BM216" s="11"/>
      <c r="BN216" s="9">
        <v>-5.45</v>
      </c>
      <c r="BO216" s="11"/>
      <c r="BP216" s="10">
        <v>1.0999999999999999E-2</v>
      </c>
      <c r="BQ216" s="10">
        <v>-0.106</v>
      </c>
      <c r="BR216" s="10">
        <v>-0.106</v>
      </c>
      <c r="BS216" s="10">
        <v>-6.6000000000000003E-2</v>
      </c>
      <c r="BT216" s="10">
        <v>-0.106</v>
      </c>
      <c r="BU216" s="10">
        <v>-0.106</v>
      </c>
      <c r="BV216" s="11"/>
      <c r="BW216" s="10">
        <v>0.79700000000000004</v>
      </c>
      <c r="BX216" s="10">
        <v>0.41099999999999998</v>
      </c>
      <c r="BY216" s="11"/>
      <c r="BZ216" s="11"/>
      <c r="CA216" s="11"/>
      <c r="CB216" s="11"/>
      <c r="CC216" s="10">
        <v>0.48799999999999999</v>
      </c>
      <c r="CD216" s="11"/>
      <c r="CE216" s="11"/>
      <c r="CF216" s="11"/>
      <c r="CG216" s="11"/>
      <c r="CH216" s="14">
        <v>0</v>
      </c>
      <c r="CI216" s="11"/>
      <c r="CJ216" s="8">
        <v>-10.5</v>
      </c>
      <c r="CK216" s="11"/>
      <c r="CL216" s="10">
        <v>0.23100000000000001</v>
      </c>
      <c r="CM216" s="10">
        <v>0.27700000000000002</v>
      </c>
      <c r="CN216" s="10">
        <v>0.27700000000000002</v>
      </c>
      <c r="CO216" s="10">
        <v>0.27700000000000002</v>
      </c>
      <c r="CP216" s="10">
        <v>0.27700000000000002</v>
      </c>
      <c r="CQ216" s="10">
        <v>-0.16400000000000001</v>
      </c>
      <c r="CR216" s="10">
        <v>-1.0999999999999999E-2</v>
      </c>
      <c r="CS216" s="11"/>
      <c r="CT216" s="11"/>
      <c r="CU216" s="8">
        <v>21.3</v>
      </c>
      <c r="CV216" s="11"/>
      <c r="CW216" s="11"/>
      <c r="CX216" s="8">
        <v>-20.2</v>
      </c>
      <c r="CY216" s="11"/>
      <c r="CZ216" s="11"/>
      <c r="DA216" s="10">
        <v>5.8000000000000003E-2</v>
      </c>
      <c r="DB216" s="10">
        <v>1.4999999999999999E-2</v>
      </c>
      <c r="DC216" s="10">
        <v>0.122</v>
      </c>
      <c r="DD216" s="11"/>
      <c r="DE216" s="11"/>
      <c r="DF216" s="8">
        <v>22.5</v>
      </c>
      <c r="DG216" s="9">
        <v>1.66</v>
      </c>
      <c r="DH216" s="11"/>
      <c r="DI216" s="3" t="s">
        <v>212</v>
      </c>
      <c r="DJ216" s="9">
        <v>4.12</v>
      </c>
      <c r="DK216" s="9">
        <v>-3.8</v>
      </c>
      <c r="DL216" s="9">
        <v>-5.96</v>
      </c>
      <c r="DM216" s="8">
        <v>10.199999999999999</v>
      </c>
      <c r="DN216" s="11"/>
      <c r="DO216" s="9">
        <v>33.33</v>
      </c>
      <c r="DP216" s="4" t="s">
        <v>1349</v>
      </c>
      <c r="DQ216" s="8">
        <v>81.2</v>
      </c>
      <c r="DR216" s="3" t="s">
        <v>319</v>
      </c>
      <c r="DS216" s="11"/>
      <c r="DT216" s="9">
        <v>3.47</v>
      </c>
      <c r="DU216" s="9">
        <v>1.22</v>
      </c>
      <c r="DV216" s="10">
        <v>-0.17799999999999999</v>
      </c>
      <c r="DW216" s="14">
        <v>0</v>
      </c>
      <c r="DX216" s="11"/>
      <c r="DY216" s="9">
        <v>4.42</v>
      </c>
      <c r="DZ216" s="11"/>
      <c r="EA216" s="14">
        <v>0</v>
      </c>
      <c r="EB216" s="9">
        <v>6.49</v>
      </c>
      <c r="EC216" s="9">
        <v>1.22</v>
      </c>
      <c r="ED216" s="8">
        <v>99.3</v>
      </c>
      <c r="EE216" s="11"/>
      <c r="EF216" s="11"/>
      <c r="EG216" s="11"/>
      <c r="EH216" s="9">
        <v>1.35</v>
      </c>
      <c r="EI216" s="8">
        <v>38</v>
      </c>
      <c r="EJ216" s="8">
        <v>12.8</v>
      </c>
      <c r="EK216" s="9">
        <v>5.93</v>
      </c>
      <c r="EL216" s="10">
        <v>0.43</v>
      </c>
      <c r="EM216" s="10">
        <v>0.41699999999999998</v>
      </c>
      <c r="EN216" s="11"/>
      <c r="EO216" s="10">
        <v>0.27600000000000002</v>
      </c>
      <c r="EP216" s="9">
        <v>2.31</v>
      </c>
      <c r="EQ216" s="9">
        <v>2</v>
      </c>
      <c r="ER216" s="11">
        <v>1</v>
      </c>
      <c r="ES216" s="9">
        <v>4.0999999999999996</v>
      </c>
      <c r="ET216" s="12" t="s">
        <v>1350</v>
      </c>
      <c r="EU216" s="11"/>
      <c r="EV216" s="9">
        <v>-5.35</v>
      </c>
      <c r="EW216" s="9">
        <v>-8.3699999999999992</v>
      </c>
      <c r="EX216" s="8">
        <v>-10.5</v>
      </c>
      <c r="EY216" s="9">
        <v>-6.59</v>
      </c>
      <c r="EZ216" s="9">
        <v>-4.4800000000000004</v>
      </c>
      <c r="FA216" s="9">
        <v>-3.67</v>
      </c>
      <c r="FB216" s="9">
        <v>-3.35</v>
      </c>
      <c r="FC216" s="9">
        <v>-3.93</v>
      </c>
      <c r="FD216" s="9">
        <v>-4.12</v>
      </c>
      <c r="FE216" s="11"/>
      <c r="FF216" s="9">
        <v>-6.53</v>
      </c>
      <c r="FG216" s="9">
        <v>-9.1300000000000008</v>
      </c>
      <c r="FH216" s="9">
        <v>-9.7100000000000009</v>
      </c>
      <c r="FI216" s="9">
        <v>-7.04</v>
      </c>
      <c r="FJ216" s="9">
        <v>-4.59</v>
      </c>
      <c r="FK216" s="9">
        <v>-3.28</v>
      </c>
      <c r="FL216" s="9">
        <v>-3.47</v>
      </c>
      <c r="FM216" s="9">
        <v>-3.91</v>
      </c>
      <c r="FN216" s="9">
        <v>-3.91</v>
      </c>
      <c r="FO216" s="3"/>
      <c r="FP216" s="3"/>
      <c r="FQ216" s="9">
        <v>4.0999999999999996</v>
      </c>
      <c r="FR216" s="12" t="s">
        <v>1351</v>
      </c>
    </row>
    <row r="217" spans="1:174" x14ac:dyDescent="0.15">
      <c r="A217" s="4" t="s">
        <v>1352</v>
      </c>
      <c r="B217" s="4" t="s">
        <v>1353</v>
      </c>
      <c r="C217" s="3" t="s">
        <v>206</v>
      </c>
      <c r="D217" s="3" t="s">
        <v>207</v>
      </c>
      <c r="E217" s="3" t="s">
        <v>208</v>
      </c>
      <c r="F217" s="8">
        <v>90.5</v>
      </c>
      <c r="G217" s="9">
        <v>7.78</v>
      </c>
      <c r="H217" s="10">
        <v>5.0000000000000001E-3</v>
      </c>
      <c r="I217" s="10">
        <v>2E-3</v>
      </c>
      <c r="J217" s="10">
        <v>1E-3</v>
      </c>
      <c r="K217" s="10">
        <v>-0.42899999999999999</v>
      </c>
      <c r="L217" s="10">
        <v>-0.33800000000000002</v>
      </c>
      <c r="M217" s="10">
        <v>-0.48499999999999999</v>
      </c>
      <c r="N217" s="8">
        <v>35.5</v>
      </c>
      <c r="O217" s="10">
        <v>0.14499999999999999</v>
      </c>
      <c r="P217" s="11"/>
      <c r="Q217" s="11"/>
      <c r="R217" s="11"/>
      <c r="S217" s="10">
        <v>-0.77200000000000002</v>
      </c>
      <c r="T217" s="11"/>
      <c r="U217" s="11"/>
      <c r="V217" s="11"/>
      <c r="W217" s="11"/>
      <c r="X217" s="11"/>
      <c r="Y217" s="11"/>
      <c r="Z217" s="11"/>
      <c r="AA217" s="11"/>
      <c r="AB217" s="11"/>
      <c r="AC217" s="11"/>
      <c r="AD217" s="11"/>
      <c r="AE217" s="11"/>
      <c r="AF217" s="11"/>
      <c r="AG217" s="11"/>
      <c r="AH217" s="9">
        <v>16.07</v>
      </c>
      <c r="AI217" s="10">
        <v>0.44600000000000001</v>
      </c>
      <c r="AJ217" s="10">
        <v>0.35099999999999998</v>
      </c>
      <c r="AK217" s="3" t="s">
        <v>209</v>
      </c>
      <c r="AL217" s="12" t="s">
        <v>1354</v>
      </c>
      <c r="AM217" s="3" t="s">
        <v>211</v>
      </c>
      <c r="AN217" s="13">
        <v>2000</v>
      </c>
      <c r="AO217" s="8">
        <v>84.1</v>
      </c>
      <c r="AP217" s="14">
        <v>0</v>
      </c>
      <c r="AQ217" s="8">
        <v>-22.4</v>
      </c>
      <c r="AR217" s="8">
        <v>-22.5</v>
      </c>
      <c r="AS217" s="8">
        <v>-24.7</v>
      </c>
      <c r="AT217" s="9">
        <v>6.71</v>
      </c>
      <c r="AU217" s="10">
        <v>0.128</v>
      </c>
      <c r="AV217" s="9">
        <v>7.57</v>
      </c>
      <c r="AW217" s="10">
        <v>0.28399999999999997</v>
      </c>
      <c r="AX217" s="9">
        <v>-1.92</v>
      </c>
      <c r="AY217" s="10">
        <v>0.152</v>
      </c>
      <c r="AZ217" s="11"/>
      <c r="BA217" s="8">
        <v>10.199999999999999</v>
      </c>
      <c r="BB217" s="11"/>
      <c r="BC217" s="8">
        <v>12.3</v>
      </c>
      <c r="BD217" s="9">
        <v>8.5299999999999994</v>
      </c>
      <c r="BE217" s="9">
        <v>5.54</v>
      </c>
      <c r="BF217" s="9">
        <v>4.04</v>
      </c>
      <c r="BG217" s="9">
        <v>3.11</v>
      </c>
      <c r="BH217" s="9">
        <v>3.09</v>
      </c>
      <c r="BI217" s="10">
        <v>3.7999999999999999E-2</v>
      </c>
      <c r="BJ217" s="8">
        <v>-22.5</v>
      </c>
      <c r="BK217" s="10">
        <v>-1E-3</v>
      </c>
      <c r="BL217" s="11"/>
      <c r="BM217" s="11"/>
      <c r="BN217" s="8">
        <v>-24.7</v>
      </c>
      <c r="BO217" s="11"/>
      <c r="BP217" s="11"/>
      <c r="BQ217" s="10">
        <v>-0.90200000000000002</v>
      </c>
      <c r="BR217" s="10">
        <v>-0.90200000000000002</v>
      </c>
      <c r="BS217" s="10">
        <v>-0.56399999999999995</v>
      </c>
      <c r="BT217" s="10">
        <v>-0.90200000000000002</v>
      </c>
      <c r="BU217" s="10">
        <v>-0.90200000000000002</v>
      </c>
      <c r="BV217" s="11"/>
      <c r="BW217" s="11"/>
      <c r="BX217" s="11"/>
      <c r="BY217" s="10">
        <v>1.0999999999999999E-2</v>
      </c>
      <c r="BZ217" s="10">
        <v>0.16700000000000001</v>
      </c>
      <c r="CA217" s="10">
        <v>3.9E-2</v>
      </c>
      <c r="CB217" s="11"/>
      <c r="CC217" s="9">
        <v>2.2799999999999998</v>
      </c>
      <c r="CD217" s="10">
        <v>0.28399999999999997</v>
      </c>
      <c r="CE217" s="9">
        <v>6.71</v>
      </c>
      <c r="CF217" s="11"/>
      <c r="CG217" s="11"/>
      <c r="CH217" s="11"/>
      <c r="CI217" s="11"/>
      <c r="CJ217" s="11"/>
      <c r="CK217" s="11"/>
      <c r="CL217" s="11"/>
      <c r="CM217" s="11"/>
      <c r="CN217" s="11"/>
      <c r="CO217" s="10">
        <v>8.4000000000000005E-2</v>
      </c>
      <c r="CP217" s="10">
        <v>0.109</v>
      </c>
      <c r="CQ217" s="9">
        <v>-1.56</v>
      </c>
      <c r="CR217" s="11"/>
      <c r="CS217" s="11"/>
      <c r="CT217" s="11"/>
      <c r="CU217" s="8">
        <v>15.9</v>
      </c>
      <c r="CV217" s="10">
        <v>-0.16200000000000001</v>
      </c>
      <c r="CW217" s="11"/>
      <c r="CX217" s="10">
        <v>-3.5000000000000003E-2</v>
      </c>
      <c r="CY217" s="11"/>
      <c r="CZ217" s="11"/>
      <c r="DA217" s="9">
        <v>2.0099999999999998</v>
      </c>
      <c r="DB217" s="11"/>
      <c r="DC217" s="11"/>
      <c r="DD217" s="11"/>
      <c r="DE217" s="8">
        <v>12</v>
      </c>
      <c r="DF217" s="9">
        <v>-1.92</v>
      </c>
      <c r="DG217" s="9">
        <v>2.5499999999999998</v>
      </c>
      <c r="DH217" s="11"/>
      <c r="DI217" s="3" t="s">
        <v>212</v>
      </c>
      <c r="DJ217" s="11"/>
      <c r="DK217" s="8">
        <v>-22.4</v>
      </c>
      <c r="DL217" s="8">
        <v>-24.7</v>
      </c>
      <c r="DM217" s="14">
        <v>0</v>
      </c>
      <c r="DN217" s="8">
        <v>-19.8</v>
      </c>
      <c r="DO217" s="9">
        <v>11.11</v>
      </c>
      <c r="DP217" s="4" t="s">
        <v>1355</v>
      </c>
      <c r="DQ217" s="11"/>
      <c r="DR217" s="3" t="s">
        <v>313</v>
      </c>
      <c r="DS217" s="11"/>
      <c r="DT217" s="9">
        <v>15</v>
      </c>
      <c r="DU217" s="9">
        <v>2.41</v>
      </c>
      <c r="DV217" s="11"/>
      <c r="DW217" s="10">
        <v>0.158</v>
      </c>
      <c r="DX217" s="11"/>
      <c r="DY217" s="9">
        <v>5.53</v>
      </c>
      <c r="DZ217" s="11"/>
      <c r="EA217" s="11"/>
      <c r="EB217" s="9">
        <v>-1.56</v>
      </c>
      <c r="EC217" s="10">
        <v>0.46100000000000002</v>
      </c>
      <c r="ED217" s="8">
        <v>83.5</v>
      </c>
      <c r="EE217" s="11"/>
      <c r="EF217" s="8">
        <v>101.4</v>
      </c>
      <c r="EG217" s="11"/>
      <c r="EH217" s="11"/>
      <c r="EI217" s="8">
        <v>12</v>
      </c>
      <c r="EJ217" s="9">
        <v>7.41</v>
      </c>
      <c r="EK217" s="9">
        <v>5.75</v>
      </c>
      <c r="EL217" s="10">
        <v>0.379</v>
      </c>
      <c r="EM217" s="10">
        <v>8.1000000000000003E-2</v>
      </c>
      <c r="EN217" s="9">
        <v>6.71</v>
      </c>
      <c r="EO217" s="11"/>
      <c r="EP217" s="9">
        <v>3.01</v>
      </c>
      <c r="EQ217" s="9">
        <v>5.98</v>
      </c>
      <c r="ER217" s="11">
        <v>3</v>
      </c>
      <c r="ES217" s="11"/>
      <c r="ET217" s="12"/>
      <c r="EU217" s="11"/>
      <c r="EV217" s="11"/>
      <c r="EW217" s="11"/>
      <c r="EX217" s="11"/>
      <c r="EY217" s="11"/>
      <c r="EZ217" s="11"/>
      <c r="FA217" s="10">
        <v>-0.72699999999999998</v>
      </c>
      <c r="FB217" s="9">
        <v>-3.28</v>
      </c>
      <c r="FC217" s="9">
        <v>-7.95</v>
      </c>
      <c r="FD217" s="9">
        <v>-6.59</v>
      </c>
      <c r="FE217" s="11"/>
      <c r="FF217" s="11"/>
      <c r="FG217" s="11"/>
      <c r="FH217" s="11"/>
      <c r="FI217" s="11"/>
      <c r="FJ217" s="11"/>
      <c r="FK217" s="10">
        <v>-0.46700000000000003</v>
      </c>
      <c r="FL217" s="9">
        <v>-3.45</v>
      </c>
      <c r="FM217" s="9">
        <v>-8.36</v>
      </c>
      <c r="FN217" s="8">
        <v>-10.8</v>
      </c>
      <c r="FO217" s="3"/>
      <c r="FP217" s="3"/>
      <c r="FQ217" s="11"/>
      <c r="FR217" s="12"/>
    </row>
    <row r="218" spans="1:174" x14ac:dyDescent="0.15">
      <c r="A218" s="4" t="s">
        <v>1352</v>
      </c>
      <c r="B218" s="4" t="s">
        <v>1353</v>
      </c>
      <c r="C218" s="3" t="s">
        <v>206</v>
      </c>
      <c r="D218" s="3" t="s">
        <v>207</v>
      </c>
      <c r="E218" s="3" t="s">
        <v>208</v>
      </c>
      <c r="F218" s="8">
        <v>90.5</v>
      </c>
      <c r="G218" s="9">
        <v>7.78</v>
      </c>
      <c r="H218" s="10">
        <v>5.0000000000000001E-3</v>
      </c>
      <c r="I218" s="10">
        <v>2E-3</v>
      </c>
      <c r="J218" s="10">
        <v>1E-3</v>
      </c>
      <c r="K218" s="10">
        <v>-0.42899999999999999</v>
      </c>
      <c r="L218" s="10">
        <v>-0.33800000000000002</v>
      </c>
      <c r="M218" s="10">
        <v>-0.48499999999999999</v>
      </c>
      <c r="N218" s="8">
        <v>35.5</v>
      </c>
      <c r="O218" s="10">
        <v>0.14499999999999999</v>
      </c>
      <c r="P218" s="11"/>
      <c r="Q218" s="11"/>
      <c r="R218" s="11"/>
      <c r="S218" s="10">
        <v>-0.77200000000000002</v>
      </c>
      <c r="T218" s="11"/>
      <c r="U218" s="11"/>
      <c r="V218" s="11"/>
      <c r="W218" s="11"/>
      <c r="X218" s="11"/>
      <c r="Y218" s="11"/>
      <c r="Z218" s="11"/>
      <c r="AA218" s="11"/>
      <c r="AB218" s="11"/>
      <c r="AC218" s="11"/>
      <c r="AD218" s="11"/>
      <c r="AE218" s="11"/>
      <c r="AF218" s="11"/>
      <c r="AG218" s="11"/>
      <c r="AH218" s="9">
        <v>16.07</v>
      </c>
      <c r="AI218" s="10">
        <v>0.44600000000000001</v>
      </c>
      <c r="AJ218" s="10">
        <v>0.35099999999999998</v>
      </c>
      <c r="AK218" s="3" t="s">
        <v>209</v>
      </c>
      <c r="AL218" s="12" t="s">
        <v>1354</v>
      </c>
      <c r="AM218" s="3" t="s">
        <v>211</v>
      </c>
      <c r="AN218" s="13">
        <v>2000</v>
      </c>
      <c r="AO218" s="8">
        <v>84.1</v>
      </c>
      <c r="AP218" s="14">
        <v>0</v>
      </c>
      <c r="AQ218" s="8">
        <v>-22.4</v>
      </c>
      <c r="AR218" s="8">
        <v>-22.5</v>
      </c>
      <c r="AS218" s="8">
        <v>-24.7</v>
      </c>
      <c r="AT218" s="9">
        <v>6.71</v>
      </c>
      <c r="AU218" s="10">
        <v>0.128</v>
      </c>
      <c r="AV218" s="9">
        <v>7.57</v>
      </c>
      <c r="AW218" s="10">
        <v>0.28399999999999997</v>
      </c>
      <c r="AX218" s="9">
        <v>-1.92</v>
      </c>
      <c r="AY218" s="10">
        <v>0.152</v>
      </c>
      <c r="AZ218" s="11"/>
      <c r="BA218" s="8">
        <v>10.199999999999999</v>
      </c>
      <c r="BB218" s="11"/>
      <c r="BC218" s="8">
        <v>12.3</v>
      </c>
      <c r="BD218" s="9">
        <v>8.5299999999999994</v>
      </c>
      <c r="BE218" s="9">
        <v>5.54</v>
      </c>
      <c r="BF218" s="9">
        <v>4.04</v>
      </c>
      <c r="BG218" s="9">
        <v>3.11</v>
      </c>
      <c r="BH218" s="9">
        <v>3.09</v>
      </c>
      <c r="BI218" s="10">
        <v>3.7999999999999999E-2</v>
      </c>
      <c r="BJ218" s="8">
        <v>-22.5</v>
      </c>
      <c r="BK218" s="10">
        <v>-1E-3</v>
      </c>
      <c r="BL218" s="11"/>
      <c r="BM218" s="11"/>
      <c r="BN218" s="8">
        <v>-24.7</v>
      </c>
      <c r="BO218" s="11"/>
      <c r="BP218" s="11"/>
      <c r="BQ218" s="10">
        <v>-0.90200000000000002</v>
      </c>
      <c r="BR218" s="10">
        <v>-0.90200000000000002</v>
      </c>
      <c r="BS218" s="10">
        <v>-0.56399999999999995</v>
      </c>
      <c r="BT218" s="10">
        <v>-0.90200000000000002</v>
      </c>
      <c r="BU218" s="10">
        <v>-0.90200000000000002</v>
      </c>
      <c r="BV218" s="11"/>
      <c r="BW218" s="11"/>
      <c r="BX218" s="11"/>
      <c r="BY218" s="10">
        <v>1.0999999999999999E-2</v>
      </c>
      <c r="BZ218" s="10">
        <v>0.16700000000000001</v>
      </c>
      <c r="CA218" s="10">
        <v>3.9E-2</v>
      </c>
      <c r="CB218" s="11"/>
      <c r="CC218" s="9">
        <v>2.2799999999999998</v>
      </c>
      <c r="CD218" s="10">
        <v>0.28399999999999997</v>
      </c>
      <c r="CE218" s="9">
        <v>6.71</v>
      </c>
      <c r="CF218" s="11"/>
      <c r="CG218" s="11"/>
      <c r="CH218" s="11"/>
      <c r="CI218" s="11"/>
      <c r="CJ218" s="11"/>
      <c r="CK218" s="11"/>
      <c r="CL218" s="11"/>
      <c r="CM218" s="11"/>
      <c r="CN218" s="11"/>
      <c r="CO218" s="10">
        <v>8.4000000000000005E-2</v>
      </c>
      <c r="CP218" s="10">
        <v>0.109</v>
      </c>
      <c r="CQ218" s="9">
        <v>-1.56</v>
      </c>
      <c r="CR218" s="11"/>
      <c r="CS218" s="11"/>
      <c r="CT218" s="11"/>
      <c r="CU218" s="8">
        <v>15.9</v>
      </c>
      <c r="CV218" s="10">
        <v>-0.16200000000000001</v>
      </c>
      <c r="CW218" s="11"/>
      <c r="CX218" s="10">
        <v>-3.5000000000000003E-2</v>
      </c>
      <c r="CY218" s="11"/>
      <c r="CZ218" s="11"/>
      <c r="DA218" s="9">
        <v>2.0099999999999998</v>
      </c>
      <c r="DB218" s="11"/>
      <c r="DC218" s="11"/>
      <c r="DD218" s="11"/>
      <c r="DE218" s="8">
        <v>12</v>
      </c>
      <c r="DF218" s="9">
        <v>-1.92</v>
      </c>
      <c r="DG218" s="9">
        <v>2.5499999999999998</v>
      </c>
      <c r="DH218" s="11"/>
      <c r="DI218" s="3" t="s">
        <v>212</v>
      </c>
      <c r="DJ218" s="11"/>
      <c r="DK218" s="8">
        <v>-22.4</v>
      </c>
      <c r="DL218" s="8">
        <v>-24.7</v>
      </c>
      <c r="DM218" s="14">
        <v>0</v>
      </c>
      <c r="DN218" s="8">
        <v>-19.8</v>
      </c>
      <c r="DO218" s="9">
        <v>11.11</v>
      </c>
      <c r="DP218" s="4" t="s">
        <v>1355</v>
      </c>
      <c r="DQ218" s="11"/>
      <c r="DR218" s="3" t="s">
        <v>313</v>
      </c>
      <c r="DS218" s="11"/>
      <c r="DT218" s="9">
        <v>15</v>
      </c>
      <c r="DU218" s="9">
        <v>2.41</v>
      </c>
      <c r="DV218" s="11"/>
      <c r="DW218" s="10">
        <v>0.158</v>
      </c>
      <c r="DX218" s="11"/>
      <c r="DY218" s="9">
        <v>5.53</v>
      </c>
      <c r="DZ218" s="11"/>
      <c r="EA218" s="11"/>
      <c r="EB218" s="9">
        <v>-1.56</v>
      </c>
      <c r="EC218" s="10">
        <v>0.46100000000000002</v>
      </c>
      <c r="ED218" s="8">
        <v>83.5</v>
      </c>
      <c r="EE218" s="11"/>
      <c r="EF218" s="8">
        <v>101.4</v>
      </c>
      <c r="EG218" s="11"/>
      <c r="EH218" s="11"/>
      <c r="EI218" s="8">
        <v>12</v>
      </c>
      <c r="EJ218" s="9">
        <v>7.41</v>
      </c>
      <c r="EK218" s="9">
        <v>5.75</v>
      </c>
      <c r="EL218" s="10">
        <v>0.379</v>
      </c>
      <c r="EM218" s="10">
        <v>8.1000000000000003E-2</v>
      </c>
      <c r="EN218" s="9">
        <v>6.71</v>
      </c>
      <c r="EO218" s="11"/>
      <c r="EP218" s="9">
        <v>3.01</v>
      </c>
      <c r="EQ218" s="9">
        <v>5.98</v>
      </c>
      <c r="ER218" s="11">
        <v>3</v>
      </c>
      <c r="ES218" s="11"/>
      <c r="ET218" s="12"/>
      <c r="EU218" s="11"/>
      <c r="EV218" s="11"/>
      <c r="EW218" s="11"/>
      <c r="EX218" s="11"/>
      <c r="EY218" s="11"/>
      <c r="EZ218" s="11"/>
      <c r="FA218" s="10">
        <v>-0.72699999999999998</v>
      </c>
      <c r="FB218" s="9">
        <v>-3.28</v>
      </c>
      <c r="FC218" s="9">
        <v>-7.95</v>
      </c>
      <c r="FD218" s="9">
        <v>-6.59</v>
      </c>
      <c r="FE218" s="11"/>
      <c r="FF218" s="11"/>
      <c r="FG218" s="11"/>
      <c r="FH218" s="11"/>
      <c r="FI218" s="11"/>
      <c r="FJ218" s="11"/>
      <c r="FK218" s="10">
        <v>-0.46700000000000003</v>
      </c>
      <c r="FL218" s="9">
        <v>-3.45</v>
      </c>
      <c r="FM218" s="9">
        <v>-8.36</v>
      </c>
      <c r="FN218" s="8">
        <v>-10.8</v>
      </c>
      <c r="FO218" s="3"/>
      <c r="FP218" s="3"/>
      <c r="FQ218" s="11"/>
      <c r="FR218" s="12"/>
    </row>
    <row r="219" spans="1:174" x14ac:dyDescent="0.15">
      <c r="A219" s="4" t="s">
        <v>1356</v>
      </c>
      <c r="B219" s="4" t="s">
        <v>1357</v>
      </c>
      <c r="C219" s="3" t="s">
        <v>206</v>
      </c>
      <c r="D219" s="3" t="s">
        <v>207</v>
      </c>
      <c r="E219" s="3" t="s">
        <v>208</v>
      </c>
      <c r="F219" s="8">
        <v>89.4</v>
      </c>
      <c r="G219" s="9">
        <v>20.239999999999998</v>
      </c>
      <c r="H219" s="10">
        <v>4.9000000000000002E-2</v>
      </c>
      <c r="I219" s="10">
        <v>3.5999999999999997E-2</v>
      </c>
      <c r="J219" s="10">
        <v>0.06</v>
      </c>
      <c r="K219" s="9">
        <v>2.08</v>
      </c>
      <c r="L219" s="9">
        <v>1.92</v>
      </c>
      <c r="M219" s="9">
        <v>1.08</v>
      </c>
      <c r="N219" s="8">
        <v>23.8</v>
      </c>
      <c r="O219" s="10">
        <v>0.188</v>
      </c>
      <c r="P219" s="11"/>
      <c r="Q219" s="11"/>
      <c r="R219" s="11"/>
      <c r="S219" s="10">
        <v>-0.45500000000000002</v>
      </c>
      <c r="T219" s="11"/>
      <c r="U219" s="11"/>
      <c r="V219" s="11"/>
      <c r="W219" s="11"/>
      <c r="X219" s="11"/>
      <c r="Y219" s="11"/>
      <c r="Z219" s="11"/>
      <c r="AA219" s="11"/>
      <c r="AB219" s="11"/>
      <c r="AC219" s="11"/>
      <c r="AD219" s="11"/>
      <c r="AE219" s="8">
        <v>1069.5999999999999</v>
      </c>
      <c r="AF219" s="11"/>
      <c r="AG219" s="11"/>
      <c r="AH219" s="11"/>
      <c r="AI219" s="9">
        <v>3.54</v>
      </c>
      <c r="AJ219" s="10">
        <v>8.4000000000000005E-2</v>
      </c>
      <c r="AK219" s="3" t="s">
        <v>209</v>
      </c>
      <c r="AL219" s="12" t="s">
        <v>1358</v>
      </c>
      <c r="AM219" s="3" t="s">
        <v>211</v>
      </c>
      <c r="AN219" s="13">
        <v>1989</v>
      </c>
      <c r="AO219" s="8">
        <v>97.6</v>
      </c>
      <c r="AP219" s="8">
        <v>28.8</v>
      </c>
      <c r="AQ219" s="8">
        <v>-20.399999999999999</v>
      </c>
      <c r="AR219" s="8">
        <v>-21</v>
      </c>
      <c r="AS219" s="8">
        <v>-19.899999999999999</v>
      </c>
      <c r="AT219" s="8">
        <v>30.3</v>
      </c>
      <c r="AU219" s="9">
        <v>2.89</v>
      </c>
      <c r="AV219" s="8">
        <v>47.6</v>
      </c>
      <c r="AW219" s="10">
        <v>0.109</v>
      </c>
      <c r="AX219" s="8">
        <v>35.6</v>
      </c>
      <c r="AY219" s="11"/>
      <c r="AZ219" s="11"/>
      <c r="BA219" s="8">
        <v>13.8</v>
      </c>
      <c r="BB219" s="11"/>
      <c r="BC219" s="8">
        <v>21.3</v>
      </c>
      <c r="BD219" s="8">
        <v>18.8</v>
      </c>
      <c r="BE219" s="8">
        <v>13.5</v>
      </c>
      <c r="BF219" s="8">
        <v>12.8</v>
      </c>
      <c r="BG219" s="8">
        <v>15.1</v>
      </c>
      <c r="BH219" s="8">
        <v>17.8</v>
      </c>
      <c r="BI219" s="11"/>
      <c r="BJ219" s="8">
        <v>-21</v>
      </c>
      <c r="BK219" s="10">
        <v>-6.0000000000000001E-3</v>
      </c>
      <c r="BL219" s="10">
        <v>2.4E-2</v>
      </c>
      <c r="BM219" s="9">
        <v>3.47</v>
      </c>
      <c r="BN219" s="8">
        <v>-19.899999999999999</v>
      </c>
      <c r="BO219" s="11"/>
      <c r="BP219" s="11"/>
      <c r="BQ219" s="9">
        <v>-1.71</v>
      </c>
      <c r="BR219" s="9">
        <v>-1.71</v>
      </c>
      <c r="BS219" s="9">
        <v>-1.1200000000000001</v>
      </c>
      <c r="BT219" s="9">
        <v>-1.71</v>
      </c>
      <c r="BU219" s="9">
        <v>-1.71</v>
      </c>
      <c r="BV219" s="11"/>
      <c r="BW219" s="9">
        <v>8.19</v>
      </c>
      <c r="BX219" s="9">
        <v>1.92</v>
      </c>
      <c r="BY219" s="9">
        <v>1.04</v>
      </c>
      <c r="BZ219" s="11"/>
      <c r="CA219" s="11"/>
      <c r="CB219" s="11"/>
      <c r="CC219" s="9">
        <v>5.82</v>
      </c>
      <c r="CD219" s="11"/>
      <c r="CE219" s="9">
        <v>1.29</v>
      </c>
      <c r="CF219" s="10">
        <v>0.109</v>
      </c>
      <c r="CG219" s="11"/>
      <c r="CH219" s="8">
        <v>38.4</v>
      </c>
      <c r="CI219" s="11"/>
      <c r="CJ219" s="8">
        <v>151457.9</v>
      </c>
      <c r="CK219" s="11"/>
      <c r="CL219" s="11"/>
      <c r="CM219" s="11"/>
      <c r="CN219" s="11"/>
      <c r="CO219" s="11"/>
      <c r="CP219" s="11"/>
      <c r="CQ219" s="9">
        <v>4.22</v>
      </c>
      <c r="CR219" s="11"/>
      <c r="CS219" s="11"/>
      <c r="CT219" s="11"/>
      <c r="CU219" s="11"/>
      <c r="CV219" s="11"/>
      <c r="CW219" s="11"/>
      <c r="CX219" s="11"/>
      <c r="CY219" s="11"/>
      <c r="CZ219" s="11"/>
      <c r="DA219" s="11"/>
      <c r="DB219" s="11"/>
      <c r="DC219" s="11"/>
      <c r="DD219" s="9">
        <v>6.11</v>
      </c>
      <c r="DE219" s="11"/>
      <c r="DF219" s="9">
        <v>-2.75</v>
      </c>
      <c r="DG219" s="9">
        <v>3.76</v>
      </c>
      <c r="DH219" s="11"/>
      <c r="DI219" s="3" t="s">
        <v>212</v>
      </c>
      <c r="DJ219" s="8">
        <v>28.8</v>
      </c>
      <c r="DK219" s="8">
        <v>-20.399999999999999</v>
      </c>
      <c r="DL219" s="8">
        <v>-19.899999999999999</v>
      </c>
      <c r="DM219" s="8">
        <v>51.6</v>
      </c>
      <c r="DN219" s="11"/>
      <c r="DO219" s="9">
        <v>9.09</v>
      </c>
      <c r="DP219" s="4" t="s">
        <v>1359</v>
      </c>
      <c r="DQ219" s="8">
        <v>38.1</v>
      </c>
      <c r="DR219" s="3" t="s">
        <v>313</v>
      </c>
      <c r="DS219" s="11"/>
      <c r="DT219" s="9">
        <v>5.39</v>
      </c>
      <c r="DU219" s="9">
        <v>2.5499999999999998</v>
      </c>
      <c r="DV219" s="8">
        <v>14</v>
      </c>
      <c r="DW219" s="10">
        <v>6.0000000000000001E-3</v>
      </c>
      <c r="DX219" s="11"/>
      <c r="DY219" s="9">
        <v>8.06</v>
      </c>
      <c r="DZ219" s="11"/>
      <c r="EA219" s="8">
        <v>38.4</v>
      </c>
      <c r="EB219" s="8">
        <v>-34.5</v>
      </c>
      <c r="EC219" s="10">
        <v>0.76900000000000002</v>
      </c>
      <c r="ED219" s="8">
        <v>63.1</v>
      </c>
      <c r="EE219" s="11"/>
      <c r="EF219" s="11"/>
      <c r="EG219" s="11"/>
      <c r="EH219" s="9">
        <v>3.86</v>
      </c>
      <c r="EI219" s="11"/>
      <c r="EJ219" s="8">
        <v>41.5</v>
      </c>
      <c r="EK219" s="9">
        <v>8.48</v>
      </c>
      <c r="EL219" s="9">
        <v>2.36</v>
      </c>
      <c r="EM219" s="10">
        <v>0.94099999999999995</v>
      </c>
      <c r="EN219" s="9">
        <v>2.02</v>
      </c>
      <c r="EO219" s="11"/>
      <c r="EP219" s="11"/>
      <c r="EQ219" s="11"/>
      <c r="ER219" s="11">
        <v>1</v>
      </c>
      <c r="ES219" s="11"/>
      <c r="ET219" s="12"/>
      <c r="EU219" s="8">
        <v>-10.6</v>
      </c>
      <c r="EV219" s="8">
        <v>-15.3</v>
      </c>
      <c r="EW219" s="8">
        <v>-18.3</v>
      </c>
      <c r="EX219" s="8">
        <v>-20.8</v>
      </c>
      <c r="EY219" s="8">
        <v>-18.5</v>
      </c>
      <c r="EZ219" s="8">
        <v>-16.399999999999999</v>
      </c>
      <c r="FA219" s="8">
        <v>-21</v>
      </c>
      <c r="FB219" s="8">
        <v>-29</v>
      </c>
      <c r="FC219" s="8">
        <v>-33.799999999999997</v>
      </c>
      <c r="FD219" s="8">
        <v>-22.1</v>
      </c>
      <c r="FE219" s="8">
        <v>-10.3</v>
      </c>
      <c r="FF219" s="8">
        <v>-14.3</v>
      </c>
      <c r="FG219" s="8">
        <v>-17.100000000000001</v>
      </c>
      <c r="FH219" s="8">
        <v>-19.5</v>
      </c>
      <c r="FI219" s="8">
        <v>-13.8</v>
      </c>
      <c r="FJ219" s="8">
        <v>-15.6</v>
      </c>
      <c r="FK219" s="8">
        <v>-25.5</v>
      </c>
      <c r="FL219" s="8">
        <v>-19.7</v>
      </c>
      <c r="FM219" s="8">
        <v>-29.5</v>
      </c>
      <c r="FN219" s="8">
        <v>-15.6</v>
      </c>
      <c r="FO219" s="3"/>
      <c r="FP219" s="3"/>
      <c r="FQ219" s="8">
        <v>28.8</v>
      </c>
      <c r="FR219" s="12" t="s">
        <v>1360</v>
      </c>
    </row>
    <row r="220" spans="1:174" x14ac:dyDescent="0.15">
      <c r="A220" s="4" t="s">
        <v>1361</v>
      </c>
      <c r="B220" s="4" t="s">
        <v>1362</v>
      </c>
      <c r="C220" s="3" t="s">
        <v>206</v>
      </c>
      <c r="D220" s="3" t="s">
        <v>207</v>
      </c>
      <c r="E220" s="3" t="s">
        <v>208</v>
      </c>
      <c r="F220" s="8">
        <v>88.8</v>
      </c>
      <c r="G220" s="11"/>
      <c r="H220" s="11"/>
      <c r="I220" s="11"/>
      <c r="J220" s="11"/>
      <c r="K220" s="11"/>
      <c r="L220" s="11"/>
      <c r="M220" s="11"/>
      <c r="N220" s="8">
        <v>15.9</v>
      </c>
      <c r="O220" s="10">
        <v>0.23100000000000001</v>
      </c>
      <c r="P220" s="11"/>
      <c r="Q220" s="11"/>
      <c r="R220" s="11"/>
      <c r="S220" s="9">
        <v>-1.79</v>
      </c>
      <c r="T220" s="11"/>
      <c r="U220" s="11"/>
      <c r="V220" s="11"/>
      <c r="W220" s="11"/>
      <c r="X220" s="11"/>
      <c r="Y220" s="11"/>
      <c r="Z220" s="11"/>
      <c r="AA220" s="11"/>
      <c r="AB220" s="11"/>
      <c r="AC220" s="11"/>
      <c r="AD220" s="11"/>
      <c r="AE220" s="11"/>
      <c r="AF220" s="11"/>
      <c r="AG220" s="11"/>
      <c r="AH220" s="11"/>
      <c r="AI220" s="9">
        <v>36.75</v>
      </c>
      <c r="AJ220" s="11"/>
      <c r="AK220" s="3" t="s">
        <v>209</v>
      </c>
      <c r="AL220" s="12" t="s">
        <v>1363</v>
      </c>
      <c r="AM220" s="3" t="s">
        <v>211</v>
      </c>
      <c r="AN220" s="13">
        <v>1999</v>
      </c>
      <c r="AO220" s="8">
        <v>87.7</v>
      </c>
      <c r="AP220" s="14">
        <v>0</v>
      </c>
      <c r="AQ220" s="11"/>
      <c r="AR220" s="9">
        <v>-8.4700000000000006</v>
      </c>
      <c r="AS220" s="9">
        <v>-9.35</v>
      </c>
      <c r="AT220" s="9">
        <v>7.36</v>
      </c>
      <c r="AU220" s="11"/>
      <c r="AV220" s="9">
        <v>8.5</v>
      </c>
      <c r="AW220" s="9">
        <v>6.27</v>
      </c>
      <c r="AX220" s="10">
        <v>-0.316</v>
      </c>
      <c r="AY220" s="11"/>
      <c r="AZ220" s="11"/>
      <c r="BA220" s="9">
        <v>2.2200000000000002</v>
      </c>
      <c r="BB220" s="11"/>
      <c r="BC220" s="9">
        <v>6.25</v>
      </c>
      <c r="BD220" s="9">
        <v>6.44</v>
      </c>
      <c r="BE220" s="9">
        <v>5.88</v>
      </c>
      <c r="BF220" s="9">
        <v>5.33</v>
      </c>
      <c r="BG220" s="9">
        <v>3.54</v>
      </c>
      <c r="BH220" s="11"/>
      <c r="BI220" s="11"/>
      <c r="BJ220" s="9">
        <v>-8.4700000000000006</v>
      </c>
      <c r="BK220" s="10">
        <v>-0.98099999999999998</v>
      </c>
      <c r="BL220" s="10">
        <v>1E-3</v>
      </c>
      <c r="BM220" s="11"/>
      <c r="BN220" s="9">
        <v>-9.35</v>
      </c>
      <c r="BO220" s="11"/>
      <c r="BP220" s="9">
        <v>4.12</v>
      </c>
      <c r="BQ220" s="9">
        <v>-2.0499999999999998</v>
      </c>
      <c r="BR220" s="9">
        <v>-2.0499999999999998</v>
      </c>
      <c r="BS220" s="10">
        <v>-0.96699999999999997</v>
      </c>
      <c r="BT220" s="9">
        <v>-2.0499999999999998</v>
      </c>
      <c r="BU220" s="9">
        <v>-2.0499999999999998</v>
      </c>
      <c r="BV220" s="11"/>
      <c r="BW220" s="11"/>
      <c r="BX220" s="11"/>
      <c r="BY220" s="11"/>
      <c r="BZ220" s="11"/>
      <c r="CA220" s="11"/>
      <c r="CB220" s="11"/>
      <c r="CC220" s="9">
        <v>1.05</v>
      </c>
      <c r="CD220" s="11"/>
      <c r="CE220" s="11"/>
      <c r="CF220" s="9">
        <v>3.29</v>
      </c>
      <c r="CG220" s="11"/>
      <c r="CH220" s="11"/>
      <c r="CI220" s="11"/>
      <c r="CJ220" s="11"/>
      <c r="CK220" s="11"/>
      <c r="CL220" s="11"/>
      <c r="CM220" s="11"/>
      <c r="CN220" s="11"/>
      <c r="CO220" s="10">
        <v>1.2999999999999999E-2</v>
      </c>
      <c r="CP220" s="10">
        <v>5.3999999999999999E-2</v>
      </c>
      <c r="CQ220" s="11"/>
      <c r="CR220" s="11"/>
      <c r="CS220" s="11"/>
      <c r="CT220" s="11"/>
      <c r="CU220" s="11"/>
      <c r="CV220" s="10">
        <v>-0.69499999999999995</v>
      </c>
      <c r="CW220" s="14">
        <v>0</v>
      </c>
      <c r="CX220" s="11"/>
      <c r="CY220" s="11"/>
      <c r="CZ220" s="11"/>
      <c r="DA220" s="10">
        <v>0.67</v>
      </c>
      <c r="DB220" s="11"/>
      <c r="DC220" s="11"/>
      <c r="DD220" s="8">
        <v>14.8</v>
      </c>
      <c r="DE220" s="9">
        <v>4</v>
      </c>
      <c r="DF220" s="10">
        <v>-0.316</v>
      </c>
      <c r="DG220" s="9">
        <v>5.59</v>
      </c>
      <c r="DH220" s="11"/>
      <c r="DI220" s="3" t="s">
        <v>212</v>
      </c>
      <c r="DJ220" s="11"/>
      <c r="DK220" s="9">
        <v>-6.95</v>
      </c>
      <c r="DL220" s="9">
        <v>-7.62</v>
      </c>
      <c r="DM220" s="14">
        <v>0</v>
      </c>
      <c r="DN220" s="11"/>
      <c r="DO220" s="9">
        <v>7.69</v>
      </c>
      <c r="DP220" s="4" t="s">
        <v>1364</v>
      </c>
      <c r="DQ220" s="11"/>
      <c r="DR220" s="3" t="s">
        <v>258</v>
      </c>
      <c r="DS220" s="11"/>
      <c r="DT220" s="9">
        <v>6.2</v>
      </c>
      <c r="DU220" s="9">
        <v>5.51</v>
      </c>
      <c r="DV220" s="11"/>
      <c r="DW220" s="11"/>
      <c r="DX220" s="11"/>
      <c r="DY220" s="11"/>
      <c r="DZ220" s="11"/>
      <c r="EA220" s="11"/>
      <c r="EB220" s="11"/>
      <c r="EC220" s="10">
        <v>0.24</v>
      </c>
      <c r="ED220" s="11"/>
      <c r="EE220" s="11"/>
      <c r="EF220" s="14">
        <v>0</v>
      </c>
      <c r="EG220" s="8">
        <v>102.9</v>
      </c>
      <c r="EH220" s="11"/>
      <c r="EI220" s="11"/>
      <c r="EJ220" s="9">
        <v>7.43</v>
      </c>
      <c r="EK220" s="11"/>
      <c r="EL220" s="11"/>
      <c r="EM220" s="11"/>
      <c r="EN220" s="11"/>
      <c r="EO220" s="10">
        <v>4.7E-2</v>
      </c>
      <c r="EP220" s="10">
        <v>1.2E-2</v>
      </c>
      <c r="EQ220" s="9">
        <v>40.58</v>
      </c>
      <c r="ER220" s="11"/>
      <c r="ES220" s="11"/>
      <c r="ET220" s="12"/>
      <c r="EU220" s="11"/>
      <c r="EV220" s="11"/>
      <c r="EW220" s="11"/>
      <c r="EX220" s="11"/>
      <c r="EY220" s="11"/>
      <c r="EZ220" s="11"/>
      <c r="FA220" s="11"/>
      <c r="FB220" s="11"/>
      <c r="FC220" s="9">
        <v>-5.85</v>
      </c>
      <c r="FD220" s="9">
        <v>-6.95</v>
      </c>
      <c r="FE220" s="11"/>
      <c r="FF220" s="11"/>
      <c r="FG220" s="11"/>
      <c r="FH220" s="11"/>
      <c r="FI220" s="11"/>
      <c r="FJ220" s="11"/>
      <c r="FK220" s="11"/>
      <c r="FL220" s="11"/>
      <c r="FM220" s="9">
        <v>-6.06</v>
      </c>
      <c r="FN220" s="9">
        <v>-7.62</v>
      </c>
      <c r="FO220" s="3"/>
      <c r="FP220" s="3"/>
      <c r="FQ220" s="11"/>
      <c r="FR220" s="12"/>
    </row>
    <row r="221" spans="1:174" x14ac:dyDescent="0.15">
      <c r="A221" s="4" t="s">
        <v>1365</v>
      </c>
      <c r="B221" s="4" t="s">
        <v>1366</v>
      </c>
      <c r="C221" s="3" t="s">
        <v>206</v>
      </c>
      <c r="D221" s="3" t="s">
        <v>207</v>
      </c>
      <c r="E221" s="3" t="s">
        <v>208</v>
      </c>
      <c r="F221" s="8">
        <v>88.3</v>
      </c>
      <c r="G221" s="9">
        <v>23.88</v>
      </c>
      <c r="H221" s="10">
        <v>3.1E-2</v>
      </c>
      <c r="I221" s="10">
        <v>1.2E-2</v>
      </c>
      <c r="J221" s="10">
        <v>2E-3</v>
      </c>
      <c r="K221" s="10">
        <v>0.57899999999999996</v>
      </c>
      <c r="L221" s="9">
        <v>1.33</v>
      </c>
      <c r="M221" s="10">
        <v>0.34</v>
      </c>
      <c r="N221" s="8">
        <v>28.1</v>
      </c>
      <c r="O221" s="10">
        <v>0.17199999999999999</v>
      </c>
      <c r="P221" s="11"/>
      <c r="Q221" s="11"/>
      <c r="R221" s="11"/>
      <c r="S221" s="10">
        <v>-0.44900000000000001</v>
      </c>
      <c r="T221" s="11"/>
      <c r="U221" s="11"/>
      <c r="V221" s="11"/>
      <c r="W221" s="11"/>
      <c r="X221" s="11"/>
      <c r="Y221" s="11"/>
      <c r="Z221" s="11"/>
      <c r="AA221" s="11"/>
      <c r="AB221" s="11"/>
      <c r="AC221" s="11"/>
      <c r="AD221" s="11"/>
      <c r="AE221" s="11"/>
      <c r="AF221" s="11"/>
      <c r="AG221" s="11"/>
      <c r="AH221" s="11"/>
      <c r="AI221" s="9">
        <v>15.99</v>
      </c>
      <c r="AJ221" s="9">
        <v>4.1500000000000004</v>
      </c>
      <c r="AK221" s="3" t="s">
        <v>209</v>
      </c>
      <c r="AL221" s="12" t="s">
        <v>1367</v>
      </c>
      <c r="AM221" s="3" t="s">
        <v>211</v>
      </c>
      <c r="AN221" s="13">
        <v>1967</v>
      </c>
      <c r="AO221" s="8">
        <v>71.400000000000006</v>
      </c>
      <c r="AP221" s="10">
        <v>-6.0000000000000001E-3</v>
      </c>
      <c r="AQ221" s="8">
        <v>-20</v>
      </c>
      <c r="AR221" s="8">
        <v>-20.2</v>
      </c>
      <c r="AS221" s="8">
        <v>-19.5</v>
      </c>
      <c r="AT221" s="9">
        <v>9.92</v>
      </c>
      <c r="AU221" s="10">
        <v>6.7000000000000004E-2</v>
      </c>
      <c r="AV221" s="8">
        <v>86.2</v>
      </c>
      <c r="AW221" s="10">
        <v>0.151</v>
      </c>
      <c r="AX221" s="8">
        <v>75.400000000000006</v>
      </c>
      <c r="AY221" s="10">
        <v>4.0000000000000001E-3</v>
      </c>
      <c r="AZ221" s="11"/>
      <c r="BA221" s="8">
        <v>14.5</v>
      </c>
      <c r="BB221" s="11"/>
      <c r="BC221" s="9">
        <v>5.54</v>
      </c>
      <c r="BD221" s="9">
        <v>5</v>
      </c>
      <c r="BE221" s="9">
        <v>3.19</v>
      </c>
      <c r="BF221" s="9">
        <v>3</v>
      </c>
      <c r="BG221" s="9">
        <v>3.06</v>
      </c>
      <c r="BH221" s="9">
        <v>2.74</v>
      </c>
      <c r="BI221" s="11"/>
      <c r="BJ221" s="8">
        <v>-20.2</v>
      </c>
      <c r="BK221" s="10">
        <v>-0.11700000000000001</v>
      </c>
      <c r="BL221" s="10">
        <v>0.27</v>
      </c>
      <c r="BM221" s="11"/>
      <c r="BN221" s="8">
        <v>-19.5</v>
      </c>
      <c r="BO221" s="11"/>
      <c r="BP221" s="10">
        <v>6.0999999999999999E-2</v>
      </c>
      <c r="BQ221" s="10">
        <v>-0.751</v>
      </c>
      <c r="BR221" s="10">
        <v>-0.751</v>
      </c>
      <c r="BS221" s="10">
        <v>-0.46800000000000003</v>
      </c>
      <c r="BT221" s="10">
        <v>-0.751</v>
      </c>
      <c r="BU221" s="10">
        <v>-0.751</v>
      </c>
      <c r="BV221" s="11"/>
      <c r="BW221" s="10">
        <v>6.5000000000000002E-2</v>
      </c>
      <c r="BX221" s="11"/>
      <c r="BY221" s="10">
        <v>0.182</v>
      </c>
      <c r="BZ221" s="10">
        <v>0.93700000000000006</v>
      </c>
      <c r="CA221" s="10">
        <v>0.86899999999999999</v>
      </c>
      <c r="CB221" s="8">
        <v>11.3</v>
      </c>
      <c r="CC221" s="10">
        <v>0.42499999999999999</v>
      </c>
      <c r="CD221" s="11"/>
      <c r="CE221" s="10">
        <v>0.60199999999999998</v>
      </c>
      <c r="CF221" s="11"/>
      <c r="CG221" s="11"/>
      <c r="CH221" s="11"/>
      <c r="CI221" s="11"/>
      <c r="CJ221" s="11"/>
      <c r="CK221" s="11"/>
      <c r="CL221" s="11"/>
      <c r="CM221" s="11"/>
      <c r="CN221" s="11"/>
      <c r="CO221" s="10">
        <v>9.5000000000000001E-2</v>
      </c>
      <c r="CP221" s="10">
        <v>0.111</v>
      </c>
      <c r="CQ221" s="10">
        <v>7.3999999999999996E-2</v>
      </c>
      <c r="CR221" s="11"/>
      <c r="CS221" s="11"/>
      <c r="CT221" s="11"/>
      <c r="CU221" s="8">
        <v>55.6</v>
      </c>
      <c r="CV221" s="10">
        <v>-0.43099999999999999</v>
      </c>
      <c r="CW221" s="10">
        <v>0.17199999999999999</v>
      </c>
      <c r="CX221" s="8">
        <v>-40.6</v>
      </c>
      <c r="CY221" s="11"/>
      <c r="CZ221" s="11"/>
      <c r="DA221" s="10">
        <v>5.7000000000000002E-2</v>
      </c>
      <c r="DB221" s="10">
        <v>9.7000000000000003E-2</v>
      </c>
      <c r="DC221" s="10">
        <v>-0.86199999999999999</v>
      </c>
      <c r="DD221" s="11"/>
      <c r="DE221" s="11"/>
      <c r="DF221" s="8">
        <v>75.400000000000006</v>
      </c>
      <c r="DG221" s="9">
        <v>3.14</v>
      </c>
      <c r="DH221" s="11"/>
      <c r="DI221" s="3" t="s">
        <v>212</v>
      </c>
      <c r="DJ221" s="10">
        <v>0.28899999999999998</v>
      </c>
      <c r="DK221" s="8">
        <v>-16.5</v>
      </c>
      <c r="DL221" s="8">
        <v>-19.5</v>
      </c>
      <c r="DM221" s="9">
        <v>2.52</v>
      </c>
      <c r="DN221" s="11"/>
      <c r="DO221" s="9">
        <v>5.56</v>
      </c>
      <c r="DP221" s="4" t="s">
        <v>1368</v>
      </c>
      <c r="DQ221" s="8">
        <v>1038.2</v>
      </c>
      <c r="DR221" s="3" t="s">
        <v>237</v>
      </c>
      <c r="DS221" s="11"/>
      <c r="DT221" s="9">
        <v>5.96</v>
      </c>
      <c r="DU221" s="9">
        <v>2.88</v>
      </c>
      <c r="DV221" s="9">
        <v>-5.64</v>
      </c>
      <c r="DW221" s="10">
        <v>0.36899999999999999</v>
      </c>
      <c r="DX221" s="11"/>
      <c r="DY221" s="9">
        <v>6.34</v>
      </c>
      <c r="DZ221" s="9">
        <v>3.3</v>
      </c>
      <c r="EA221" s="14">
        <v>0</v>
      </c>
      <c r="EB221" s="8">
        <v>30.3</v>
      </c>
      <c r="EC221" s="10">
        <v>0.11899999999999999</v>
      </c>
      <c r="ED221" s="8">
        <v>59.2</v>
      </c>
      <c r="EE221" s="8">
        <v>86.5</v>
      </c>
      <c r="EF221" s="8">
        <v>18.3</v>
      </c>
      <c r="EG221" s="11"/>
      <c r="EH221" s="10">
        <v>0.314</v>
      </c>
      <c r="EI221" s="8">
        <v>14</v>
      </c>
      <c r="EJ221" s="8">
        <v>17.7</v>
      </c>
      <c r="EK221" s="9">
        <v>7.39</v>
      </c>
      <c r="EL221" s="10">
        <v>0.66900000000000004</v>
      </c>
      <c r="EM221" s="9">
        <v>1.33</v>
      </c>
      <c r="EN221" s="9">
        <v>1.25</v>
      </c>
      <c r="EO221" s="10">
        <v>0.108</v>
      </c>
      <c r="EP221" s="9">
        <v>3.65</v>
      </c>
      <c r="EQ221" s="9">
        <v>5.79</v>
      </c>
      <c r="ER221" s="11">
        <v>1</v>
      </c>
      <c r="ES221" s="11"/>
      <c r="ET221" s="12"/>
      <c r="EU221" s="9">
        <v>-2.4900000000000002</v>
      </c>
      <c r="EV221" s="9">
        <v>-2.68</v>
      </c>
      <c r="EW221" s="9">
        <v>-1.9</v>
      </c>
      <c r="EX221" s="9">
        <v>-1.91</v>
      </c>
      <c r="EY221" s="9">
        <v>-7.77</v>
      </c>
      <c r="EZ221" s="9">
        <v>-9.8000000000000007</v>
      </c>
      <c r="FA221" s="8">
        <v>-10.4</v>
      </c>
      <c r="FB221" s="9">
        <v>-8.7799999999999994</v>
      </c>
      <c r="FC221" s="9">
        <v>-5.36</v>
      </c>
      <c r="FD221" s="9">
        <v>-7.06</v>
      </c>
      <c r="FE221" s="9">
        <v>-2.4900000000000002</v>
      </c>
      <c r="FF221" s="9">
        <v>-3.86</v>
      </c>
      <c r="FG221" s="9">
        <v>-3.21</v>
      </c>
      <c r="FH221" s="9">
        <v>-5.32</v>
      </c>
      <c r="FI221" s="8">
        <v>-19</v>
      </c>
      <c r="FJ221" s="8">
        <v>-24.4</v>
      </c>
      <c r="FK221" s="8">
        <v>-10.4</v>
      </c>
      <c r="FL221" s="8">
        <v>-15.9</v>
      </c>
      <c r="FM221" s="8">
        <v>-10.199999999999999</v>
      </c>
      <c r="FN221" s="8">
        <v>-11</v>
      </c>
      <c r="FO221" s="3"/>
      <c r="FP221" s="3"/>
      <c r="FQ221" s="11"/>
      <c r="FR221" s="12"/>
    </row>
    <row r="222" spans="1:174" x14ac:dyDescent="0.15">
      <c r="A222" s="4" t="s">
        <v>1369</v>
      </c>
      <c r="B222" s="4" t="s">
        <v>1370</v>
      </c>
      <c r="C222" s="3" t="s">
        <v>206</v>
      </c>
      <c r="D222" s="3" t="s">
        <v>207</v>
      </c>
      <c r="E222" s="3" t="s">
        <v>208</v>
      </c>
      <c r="F222" s="8">
        <v>87.4</v>
      </c>
      <c r="G222" s="9">
        <v>10.27</v>
      </c>
      <c r="H222" s="10">
        <v>0.14099999999999999</v>
      </c>
      <c r="I222" s="10">
        <v>0.05</v>
      </c>
      <c r="J222" s="10">
        <v>2.8000000000000001E-2</v>
      </c>
      <c r="K222" s="9">
        <v>-1.97</v>
      </c>
      <c r="L222" s="9">
        <v>-1.18</v>
      </c>
      <c r="M222" s="10">
        <v>0.84799999999999998</v>
      </c>
      <c r="N222" s="8">
        <v>24.6</v>
      </c>
      <c r="O222" s="10">
        <v>6.7000000000000004E-2</v>
      </c>
      <c r="P222" s="11"/>
      <c r="Q222" s="11"/>
      <c r="R222" s="11"/>
      <c r="S222" s="10">
        <v>-0.33</v>
      </c>
      <c r="T222" s="11"/>
      <c r="U222" s="11"/>
      <c r="V222" s="11"/>
      <c r="W222" s="11"/>
      <c r="X222" s="11"/>
      <c r="Y222" s="11"/>
      <c r="Z222" s="11"/>
      <c r="AA222" s="11"/>
      <c r="AB222" s="11"/>
      <c r="AC222" s="11"/>
      <c r="AD222" s="11"/>
      <c r="AE222" s="11"/>
      <c r="AF222" s="11"/>
      <c r="AG222" s="11"/>
      <c r="AH222" s="9">
        <v>3.25</v>
      </c>
      <c r="AI222" s="9">
        <v>9.76</v>
      </c>
      <c r="AJ222" s="9">
        <v>2.96</v>
      </c>
      <c r="AK222" s="3" t="s">
        <v>209</v>
      </c>
      <c r="AL222" s="12" t="s">
        <v>1371</v>
      </c>
      <c r="AM222" s="3" t="s">
        <v>211</v>
      </c>
      <c r="AN222" s="13">
        <v>2000</v>
      </c>
      <c r="AO222" s="8">
        <v>75.7</v>
      </c>
      <c r="AP222" s="14">
        <v>0</v>
      </c>
      <c r="AQ222" s="9">
        <v>-9.18</v>
      </c>
      <c r="AR222" s="9">
        <v>-9.2200000000000006</v>
      </c>
      <c r="AS222" s="9">
        <v>-9.1999999999999993</v>
      </c>
      <c r="AT222" s="8">
        <v>11.7</v>
      </c>
      <c r="AU222" s="10">
        <v>4.4999999999999998E-2</v>
      </c>
      <c r="AV222" s="8">
        <v>27.3</v>
      </c>
      <c r="AW222" s="14">
        <v>0</v>
      </c>
      <c r="AX222" s="8">
        <v>22</v>
      </c>
      <c r="AY222" s="10">
        <v>4.0000000000000001E-3</v>
      </c>
      <c r="AZ222" s="11"/>
      <c r="BA222" s="9">
        <v>5.96</v>
      </c>
      <c r="BB222" s="11"/>
      <c r="BC222" s="9">
        <v>2.86</v>
      </c>
      <c r="BD222" s="9">
        <v>3.57</v>
      </c>
      <c r="BE222" s="9">
        <v>3.31</v>
      </c>
      <c r="BF222" s="9">
        <v>3.42</v>
      </c>
      <c r="BG222" s="9">
        <v>2.71</v>
      </c>
      <c r="BH222" s="9">
        <v>2.75</v>
      </c>
      <c r="BI222" s="11"/>
      <c r="BJ222" s="9">
        <v>-9.2200000000000006</v>
      </c>
      <c r="BK222" s="10">
        <v>-1E-3</v>
      </c>
      <c r="BL222" s="10">
        <v>3.6999999999999998E-2</v>
      </c>
      <c r="BM222" s="11"/>
      <c r="BN222" s="9">
        <v>-9.1999999999999993</v>
      </c>
      <c r="BO222" s="10">
        <v>-4.0000000000000001E-3</v>
      </c>
      <c r="BP222" s="11"/>
      <c r="BQ222" s="10">
        <v>-0.38200000000000001</v>
      </c>
      <c r="BR222" s="10">
        <v>-0.38200000000000001</v>
      </c>
      <c r="BS222" s="10">
        <v>-0.23899999999999999</v>
      </c>
      <c r="BT222" s="10">
        <v>-0.38200000000000001</v>
      </c>
      <c r="BU222" s="10">
        <v>-0.38200000000000001</v>
      </c>
      <c r="BV222" s="11"/>
      <c r="BW222" s="11"/>
      <c r="BX222" s="11"/>
      <c r="BY222" s="11"/>
      <c r="BZ222" s="10">
        <v>0.50700000000000001</v>
      </c>
      <c r="CA222" s="10">
        <v>0.46200000000000002</v>
      </c>
      <c r="CB222" s="9">
        <v>9.6</v>
      </c>
      <c r="CC222" s="10">
        <v>0.46200000000000002</v>
      </c>
      <c r="CD222" s="11"/>
      <c r="CE222" s="11"/>
      <c r="CF222" s="11"/>
      <c r="CG222" s="11"/>
      <c r="CH222" s="10">
        <v>2E-3</v>
      </c>
      <c r="CI222" s="11"/>
      <c r="CJ222" s="11"/>
      <c r="CK222" s="11"/>
      <c r="CL222" s="14">
        <v>0</v>
      </c>
      <c r="CM222" s="10">
        <v>1E-3</v>
      </c>
      <c r="CN222" s="10">
        <v>0.14099999999999999</v>
      </c>
      <c r="CO222" s="10">
        <v>0.16800000000000001</v>
      </c>
      <c r="CP222" s="10">
        <v>0.20200000000000001</v>
      </c>
      <c r="CQ222" s="9">
        <v>-8.35</v>
      </c>
      <c r="CR222" s="11"/>
      <c r="CS222" s="11"/>
      <c r="CT222" s="11"/>
      <c r="CU222" s="9">
        <v>4.16</v>
      </c>
      <c r="CV222" s="11"/>
      <c r="CW222" s="11"/>
      <c r="CX222" s="11"/>
      <c r="CY222" s="11"/>
      <c r="CZ222" s="11"/>
      <c r="DA222" s="10">
        <v>0.55200000000000005</v>
      </c>
      <c r="DB222" s="11"/>
      <c r="DC222" s="9">
        <v>6.01</v>
      </c>
      <c r="DD222" s="11"/>
      <c r="DE222" s="8">
        <v>10</v>
      </c>
      <c r="DF222" s="8">
        <v>22</v>
      </c>
      <c r="DG222" s="9">
        <v>3.55</v>
      </c>
      <c r="DH222" s="10">
        <v>0.23100000000000001</v>
      </c>
      <c r="DI222" s="3" t="s">
        <v>212</v>
      </c>
      <c r="DJ222" s="11"/>
      <c r="DK222" s="9">
        <v>-9.18</v>
      </c>
      <c r="DL222" s="9">
        <v>-9.1999999999999993</v>
      </c>
      <c r="DM222" s="14">
        <v>0</v>
      </c>
      <c r="DN222" s="11"/>
      <c r="DO222" s="9">
        <v>16.670000000000002</v>
      </c>
      <c r="DP222" s="4" t="s">
        <v>1372</v>
      </c>
      <c r="DQ222" s="11"/>
      <c r="DR222" s="3" t="s">
        <v>258</v>
      </c>
      <c r="DS222" s="11"/>
      <c r="DT222" s="9">
        <v>4.8</v>
      </c>
      <c r="DU222" s="9">
        <v>1.66</v>
      </c>
      <c r="DV222" s="9">
        <v>-3.26</v>
      </c>
      <c r="DW222" s="14">
        <v>0</v>
      </c>
      <c r="DX222" s="11"/>
      <c r="DY222" s="9">
        <v>6.7</v>
      </c>
      <c r="DZ222" s="9">
        <v>9.6</v>
      </c>
      <c r="EA222" s="10">
        <v>2E-3</v>
      </c>
      <c r="EB222" s="8">
        <v>25.4</v>
      </c>
      <c r="EC222" s="10">
        <v>8.8999999999999996E-2</v>
      </c>
      <c r="ED222" s="8">
        <v>87</v>
      </c>
      <c r="EE222" s="11"/>
      <c r="EF222" s="11"/>
      <c r="EG222" s="11"/>
      <c r="EH222" s="10">
        <v>0.77400000000000002</v>
      </c>
      <c r="EI222" s="8">
        <v>10</v>
      </c>
      <c r="EJ222" s="8">
        <v>12.1</v>
      </c>
      <c r="EK222" s="8">
        <v>14.4</v>
      </c>
      <c r="EL222" s="10">
        <v>3.4000000000000002E-2</v>
      </c>
      <c r="EM222" s="10">
        <v>0.42699999999999999</v>
      </c>
      <c r="EN222" s="11"/>
      <c r="EO222" s="10">
        <v>0.23100000000000001</v>
      </c>
      <c r="EP222" s="9">
        <v>3.45</v>
      </c>
      <c r="EQ222" s="9">
        <v>5</v>
      </c>
      <c r="ER222" s="11">
        <v>3</v>
      </c>
      <c r="ES222" s="11"/>
      <c r="ET222" s="12"/>
      <c r="EU222" s="8">
        <v>-48.6</v>
      </c>
      <c r="EV222" s="8">
        <v>-30.1</v>
      </c>
      <c r="EW222" s="8">
        <v>-41.7</v>
      </c>
      <c r="EX222" s="8">
        <v>-53.5</v>
      </c>
      <c r="EY222" s="8">
        <v>-22.6</v>
      </c>
      <c r="EZ222" s="8">
        <v>-21.2</v>
      </c>
      <c r="FA222" s="8">
        <v>-17.899999999999999</v>
      </c>
      <c r="FB222" s="8">
        <v>-16.100000000000001</v>
      </c>
      <c r="FC222" s="8">
        <v>-10.9</v>
      </c>
      <c r="FD222" s="9">
        <v>-4.0199999999999996</v>
      </c>
      <c r="FE222" s="8">
        <v>-48.3</v>
      </c>
      <c r="FF222" s="8">
        <v>-25.7</v>
      </c>
      <c r="FG222" s="8">
        <v>-35.700000000000003</v>
      </c>
      <c r="FH222" s="8">
        <v>-48.9</v>
      </c>
      <c r="FI222" s="8">
        <v>-21.9</v>
      </c>
      <c r="FJ222" s="8">
        <v>-20.399999999999999</v>
      </c>
      <c r="FK222" s="8">
        <v>-20.2</v>
      </c>
      <c r="FL222" s="8">
        <v>-17.7</v>
      </c>
      <c r="FM222" s="8">
        <v>-11</v>
      </c>
      <c r="FN222" s="9">
        <v>-4.03</v>
      </c>
      <c r="FO222" s="3"/>
      <c r="FP222" s="3"/>
      <c r="FQ222" s="11"/>
      <c r="FR222" s="12"/>
    </row>
    <row r="223" spans="1:174" x14ac:dyDescent="0.15">
      <c r="A223" s="4" t="s">
        <v>1373</v>
      </c>
      <c r="B223" s="4" t="s">
        <v>1374</v>
      </c>
      <c r="C223" s="3" t="s">
        <v>206</v>
      </c>
      <c r="D223" s="3" t="s">
        <v>207</v>
      </c>
      <c r="E223" s="3" t="s">
        <v>208</v>
      </c>
      <c r="F223" s="8">
        <v>84</v>
      </c>
      <c r="G223" s="9">
        <v>11.03</v>
      </c>
      <c r="H223" s="10">
        <v>5.2999999999999999E-2</v>
      </c>
      <c r="I223" s="10">
        <v>7.0000000000000001E-3</v>
      </c>
      <c r="J223" s="11"/>
      <c r="K223" s="10">
        <v>-0.99199999999999999</v>
      </c>
      <c r="L223" s="10">
        <v>-0.496</v>
      </c>
      <c r="M223" s="11"/>
      <c r="N223" s="8">
        <v>33.700000000000003</v>
      </c>
      <c r="O223" s="10">
        <v>0.125</v>
      </c>
      <c r="P223" s="11"/>
      <c r="Q223" s="11"/>
      <c r="R223" s="11"/>
      <c r="S223" s="10">
        <v>-0.54700000000000004</v>
      </c>
      <c r="T223" s="11"/>
      <c r="U223" s="11"/>
      <c r="V223" s="11"/>
      <c r="W223" s="11"/>
      <c r="X223" s="11"/>
      <c r="Y223" s="11"/>
      <c r="Z223" s="11"/>
      <c r="AA223" s="11"/>
      <c r="AB223" s="11"/>
      <c r="AC223" s="11"/>
      <c r="AD223" s="11"/>
      <c r="AE223" s="11"/>
      <c r="AF223" s="11"/>
      <c r="AG223" s="11"/>
      <c r="AH223" s="9">
        <v>6.66</v>
      </c>
      <c r="AI223" s="10">
        <v>0.78400000000000003</v>
      </c>
      <c r="AJ223" s="10">
        <v>0.105</v>
      </c>
      <c r="AK223" s="3" t="s">
        <v>209</v>
      </c>
      <c r="AL223" s="12" t="s">
        <v>1375</v>
      </c>
      <c r="AM223" s="3" t="s">
        <v>211</v>
      </c>
      <c r="AN223" s="13">
        <v>1999</v>
      </c>
      <c r="AO223" s="8">
        <v>61.7</v>
      </c>
      <c r="AP223" s="14">
        <v>0</v>
      </c>
      <c r="AQ223" s="8">
        <v>-17.600000000000001</v>
      </c>
      <c r="AR223" s="8">
        <v>-17.8</v>
      </c>
      <c r="AS223" s="8">
        <v>-16.899999999999999</v>
      </c>
      <c r="AT223" s="8">
        <v>32.4</v>
      </c>
      <c r="AU223" s="9">
        <v>1</v>
      </c>
      <c r="AV223" s="8">
        <v>35.1</v>
      </c>
      <c r="AW223" s="8">
        <v>10.1</v>
      </c>
      <c r="AX223" s="8">
        <v>21.9</v>
      </c>
      <c r="AY223" s="10">
        <v>6.5000000000000002E-2</v>
      </c>
      <c r="AZ223" s="11"/>
      <c r="BA223" s="9">
        <v>7.29</v>
      </c>
      <c r="BB223" s="11"/>
      <c r="BC223" s="8">
        <v>11.9</v>
      </c>
      <c r="BD223" s="8">
        <v>12.7</v>
      </c>
      <c r="BE223" s="8">
        <v>11.7</v>
      </c>
      <c r="BF223" s="8">
        <v>10.7</v>
      </c>
      <c r="BG223" s="9">
        <v>9.42</v>
      </c>
      <c r="BH223" s="9">
        <v>7.57</v>
      </c>
      <c r="BI223" s="10">
        <v>0.19500000000000001</v>
      </c>
      <c r="BJ223" s="8">
        <v>-17.8</v>
      </c>
      <c r="BK223" s="10">
        <v>-0.90400000000000003</v>
      </c>
      <c r="BL223" s="10">
        <v>0.01</v>
      </c>
      <c r="BM223" s="11"/>
      <c r="BN223" s="8">
        <v>-18.8</v>
      </c>
      <c r="BO223" s="9">
        <v>-1.94</v>
      </c>
      <c r="BP223" s="11"/>
      <c r="BQ223" s="10">
        <v>-0.61599999999999999</v>
      </c>
      <c r="BR223" s="10">
        <v>-0.61599999999999999</v>
      </c>
      <c r="BS223" s="10">
        <v>-0.42799999999999999</v>
      </c>
      <c r="BT223" s="10">
        <v>-0.61599999999999999</v>
      </c>
      <c r="BU223" s="10">
        <v>-0.61599999999999999</v>
      </c>
      <c r="BV223" s="11"/>
      <c r="BW223" s="11"/>
      <c r="BX223" s="10">
        <v>0.45800000000000002</v>
      </c>
      <c r="BY223" s="10">
        <v>0.19500000000000001</v>
      </c>
      <c r="BZ223" s="9">
        <v>2.16</v>
      </c>
      <c r="CA223" s="9">
        <v>1.1499999999999999</v>
      </c>
      <c r="CB223" s="11"/>
      <c r="CC223" s="10">
        <v>0.72399999999999998</v>
      </c>
      <c r="CD223" s="11"/>
      <c r="CE223" s="11"/>
      <c r="CF223" s="9">
        <v>9.84</v>
      </c>
      <c r="CG223" s="11"/>
      <c r="CH223" s="11"/>
      <c r="CI223" s="11"/>
      <c r="CJ223" s="11"/>
      <c r="CK223" s="11"/>
      <c r="CL223" s="11"/>
      <c r="CM223" s="10">
        <v>7.1999999999999995E-2</v>
      </c>
      <c r="CN223" s="10">
        <v>0.14499999999999999</v>
      </c>
      <c r="CO223" s="10">
        <v>0.17699999999999999</v>
      </c>
      <c r="CP223" s="10">
        <v>0.23300000000000001</v>
      </c>
      <c r="CQ223" s="9">
        <v>-1.22</v>
      </c>
      <c r="CR223" s="11"/>
      <c r="CS223" s="11"/>
      <c r="CT223" s="11"/>
      <c r="CU223" s="8">
        <v>14.9</v>
      </c>
      <c r="CV223" s="11"/>
      <c r="CW223" s="9">
        <v>9.83</v>
      </c>
      <c r="CX223" s="11"/>
      <c r="CY223" s="11"/>
      <c r="CZ223" s="11"/>
      <c r="DA223" s="10">
        <v>-0.46200000000000002</v>
      </c>
      <c r="DB223" s="11"/>
      <c r="DC223" s="9">
        <v>1.39</v>
      </c>
      <c r="DD223" s="8">
        <v>13.6</v>
      </c>
      <c r="DE223" s="8">
        <v>25</v>
      </c>
      <c r="DF223" s="8">
        <v>21.9</v>
      </c>
      <c r="DG223" s="9">
        <v>2.4900000000000002</v>
      </c>
      <c r="DH223" s="10">
        <v>0.222</v>
      </c>
      <c r="DI223" s="3" t="s">
        <v>212</v>
      </c>
      <c r="DJ223" s="11"/>
      <c r="DK223" s="8">
        <v>-17.600000000000001</v>
      </c>
      <c r="DL223" s="8">
        <v>-16.899999999999999</v>
      </c>
      <c r="DM223" s="14">
        <v>0</v>
      </c>
      <c r="DN223" s="8">
        <v>-19.600000000000001</v>
      </c>
      <c r="DO223" s="9">
        <v>6.67</v>
      </c>
      <c r="DP223" s="4" t="s">
        <v>1376</v>
      </c>
      <c r="DQ223" s="11"/>
      <c r="DR223" s="3" t="s">
        <v>336</v>
      </c>
      <c r="DS223" s="11"/>
      <c r="DT223" s="9">
        <v>3.53</v>
      </c>
      <c r="DU223" s="9">
        <v>1.58</v>
      </c>
      <c r="DV223" s="11"/>
      <c r="DW223" s="14">
        <v>0</v>
      </c>
      <c r="DX223" s="11"/>
      <c r="DY223" s="8">
        <v>23.6</v>
      </c>
      <c r="DZ223" s="11"/>
      <c r="EA223" s="11"/>
      <c r="EB223" s="8">
        <v>23.5</v>
      </c>
      <c r="EC223" s="10">
        <v>0.22</v>
      </c>
      <c r="ED223" s="8">
        <v>65.7</v>
      </c>
      <c r="EE223" s="11"/>
      <c r="EF223" s="11"/>
      <c r="EG223" s="8">
        <v>98.8</v>
      </c>
      <c r="EH223" s="10">
        <v>0.80800000000000005</v>
      </c>
      <c r="EI223" s="8">
        <v>25</v>
      </c>
      <c r="EJ223" s="8">
        <v>33.6</v>
      </c>
      <c r="EK223" s="8">
        <v>26.3</v>
      </c>
      <c r="EL223" s="9">
        <v>1.19</v>
      </c>
      <c r="EM223" s="9">
        <v>1.63</v>
      </c>
      <c r="EN223" s="10">
        <v>0.54300000000000004</v>
      </c>
      <c r="EO223" s="10">
        <v>0.222</v>
      </c>
      <c r="EP223" s="9">
        <v>3.01</v>
      </c>
      <c r="EQ223" s="9">
        <v>3.02</v>
      </c>
      <c r="ER223" s="11">
        <v>1</v>
      </c>
      <c r="ES223" s="11"/>
      <c r="ET223" s="12"/>
      <c r="EU223" s="11"/>
      <c r="EV223" s="11"/>
      <c r="EW223" s="11"/>
      <c r="EX223" s="11"/>
      <c r="EY223" s="11"/>
      <c r="EZ223" s="11"/>
      <c r="FA223" s="8">
        <v>-11.1</v>
      </c>
      <c r="FB223" s="8">
        <v>-14.6</v>
      </c>
      <c r="FC223" s="9">
        <v>-7.84</v>
      </c>
      <c r="FD223" s="8">
        <v>-14.5</v>
      </c>
      <c r="FE223" s="11"/>
      <c r="FF223" s="11"/>
      <c r="FG223" s="11"/>
      <c r="FH223" s="11"/>
      <c r="FI223" s="11"/>
      <c r="FJ223" s="11"/>
      <c r="FK223" s="8">
        <v>-10.8</v>
      </c>
      <c r="FL223" s="8">
        <v>-14.2</v>
      </c>
      <c r="FM223" s="8">
        <v>-10.9</v>
      </c>
      <c r="FN223" s="8">
        <v>-20.8</v>
      </c>
      <c r="FO223" s="3"/>
      <c r="FP223" s="3"/>
      <c r="FQ223" s="11"/>
      <c r="FR223" s="12"/>
    </row>
    <row r="224" spans="1:174" x14ac:dyDescent="0.15">
      <c r="A224" s="4" t="s">
        <v>1377</v>
      </c>
      <c r="B224" s="4" t="s">
        <v>1378</v>
      </c>
      <c r="C224" s="3" t="s">
        <v>206</v>
      </c>
      <c r="D224" s="3" t="s">
        <v>207</v>
      </c>
      <c r="E224" s="3" t="s">
        <v>208</v>
      </c>
      <c r="F224" s="8">
        <v>83.5</v>
      </c>
      <c r="G224" s="9">
        <v>3.22</v>
      </c>
      <c r="H224" s="10">
        <v>5.0000000000000001E-3</v>
      </c>
      <c r="I224" s="10">
        <v>3.0000000000000001E-3</v>
      </c>
      <c r="J224" s="10">
        <v>1.2E-2</v>
      </c>
      <c r="K224" s="10">
        <v>-0.69299999999999995</v>
      </c>
      <c r="L224" s="10">
        <v>-0.443</v>
      </c>
      <c r="M224" s="10">
        <v>0.54300000000000004</v>
      </c>
      <c r="N224" s="8">
        <v>18.399999999999999</v>
      </c>
      <c r="O224" s="10">
        <v>0.28399999999999997</v>
      </c>
      <c r="P224" s="11"/>
      <c r="Q224" s="11"/>
      <c r="R224" s="11"/>
      <c r="S224" s="10">
        <v>-0.52</v>
      </c>
      <c r="T224" s="11"/>
      <c r="U224" s="11"/>
      <c r="V224" s="11"/>
      <c r="W224" s="11"/>
      <c r="X224" s="11"/>
      <c r="Y224" s="11"/>
      <c r="Z224" s="11"/>
      <c r="AA224" s="11"/>
      <c r="AB224" s="11"/>
      <c r="AC224" s="11"/>
      <c r="AD224" s="11"/>
      <c r="AE224" s="11"/>
      <c r="AF224" s="11"/>
      <c r="AG224" s="11"/>
      <c r="AH224" s="9">
        <v>11.21</v>
      </c>
      <c r="AI224" s="9">
        <v>1.63</v>
      </c>
      <c r="AJ224" s="10">
        <v>1.4E-2</v>
      </c>
      <c r="AK224" s="3" t="s">
        <v>209</v>
      </c>
      <c r="AL224" s="12" t="s">
        <v>1379</v>
      </c>
      <c r="AM224" s="3" t="s">
        <v>211</v>
      </c>
      <c r="AN224" s="13">
        <v>2000</v>
      </c>
      <c r="AO224" s="8">
        <v>75</v>
      </c>
      <c r="AP224" s="11"/>
      <c r="AQ224" s="9">
        <v>-7.31</v>
      </c>
      <c r="AR224" s="9">
        <v>-7.42</v>
      </c>
      <c r="AS224" s="9">
        <v>-9.25</v>
      </c>
      <c r="AT224" s="9">
        <v>4.25</v>
      </c>
      <c r="AU224" s="10">
        <v>0.313</v>
      </c>
      <c r="AV224" s="9">
        <v>9.91</v>
      </c>
      <c r="AW224" s="14">
        <v>0</v>
      </c>
      <c r="AX224" s="9">
        <v>6.68</v>
      </c>
      <c r="AY224" s="11"/>
      <c r="AZ224" s="11"/>
      <c r="BA224" s="9">
        <v>2.65</v>
      </c>
      <c r="BB224" s="11"/>
      <c r="BC224" s="9">
        <v>4.7699999999999996</v>
      </c>
      <c r="BD224" s="9">
        <v>5.09</v>
      </c>
      <c r="BE224" s="9">
        <v>4.32</v>
      </c>
      <c r="BF224" s="9">
        <v>4.1900000000000004</v>
      </c>
      <c r="BG224" s="9">
        <v>4.03</v>
      </c>
      <c r="BH224" s="9">
        <v>3.27</v>
      </c>
      <c r="BI224" s="11"/>
      <c r="BJ224" s="9">
        <v>-7.42</v>
      </c>
      <c r="BK224" s="11"/>
      <c r="BL224" s="11"/>
      <c r="BM224" s="11"/>
      <c r="BN224" s="9">
        <v>-9.25</v>
      </c>
      <c r="BO224" s="11"/>
      <c r="BP224" s="11"/>
      <c r="BQ224" s="10">
        <v>-0.68</v>
      </c>
      <c r="BR224" s="10">
        <v>-0.68</v>
      </c>
      <c r="BS224" s="10">
        <v>-0.42499999999999999</v>
      </c>
      <c r="BT224" s="10">
        <v>-0.68</v>
      </c>
      <c r="BU224" s="10">
        <v>-0.68</v>
      </c>
      <c r="BV224" s="11"/>
      <c r="BW224" s="9">
        <v>1.01</v>
      </c>
      <c r="BX224" s="11"/>
      <c r="BY224" s="11"/>
      <c r="BZ224" s="11"/>
      <c r="CA224" s="11"/>
      <c r="CB224" s="11"/>
      <c r="CC224" s="9">
        <v>1.77</v>
      </c>
      <c r="CD224" s="11"/>
      <c r="CE224" s="11"/>
      <c r="CF224" s="11"/>
      <c r="CG224" s="11"/>
      <c r="CH224" s="11"/>
      <c r="CI224" s="11"/>
      <c r="CJ224" s="11"/>
      <c r="CK224" s="11"/>
      <c r="CL224" s="11"/>
      <c r="CM224" s="11"/>
      <c r="CN224" s="11"/>
      <c r="CO224" s="11"/>
      <c r="CP224" s="11"/>
      <c r="CQ224" s="9">
        <v>-1.69</v>
      </c>
      <c r="CR224" s="11"/>
      <c r="CS224" s="11"/>
      <c r="CT224" s="11"/>
      <c r="CU224" s="11"/>
      <c r="CV224" s="11"/>
      <c r="CW224" s="11"/>
      <c r="CX224" s="11"/>
      <c r="CY224" s="11"/>
      <c r="CZ224" s="11"/>
      <c r="DA224" s="11"/>
      <c r="DB224" s="11"/>
      <c r="DC224" s="11"/>
      <c r="DD224" s="11"/>
      <c r="DE224" s="11"/>
      <c r="DF224" s="9">
        <v>6.68</v>
      </c>
      <c r="DG224" s="9">
        <v>4.54</v>
      </c>
      <c r="DH224" s="11"/>
      <c r="DI224" s="3" t="s">
        <v>212</v>
      </c>
      <c r="DJ224" s="11"/>
      <c r="DK224" s="9">
        <v>-7.31</v>
      </c>
      <c r="DL224" s="9">
        <v>-9.25</v>
      </c>
      <c r="DM224" s="14">
        <v>0</v>
      </c>
      <c r="DN224" s="11"/>
      <c r="DO224" s="9">
        <v>7.69</v>
      </c>
      <c r="DP224" s="4" t="s">
        <v>1380</v>
      </c>
      <c r="DQ224" s="11"/>
      <c r="DR224" s="3" t="s">
        <v>643</v>
      </c>
      <c r="DS224" s="11"/>
      <c r="DT224" s="9">
        <v>8.4700000000000006</v>
      </c>
      <c r="DU224" s="9">
        <v>2.81</v>
      </c>
      <c r="DV224" s="11"/>
      <c r="DW224" s="14">
        <v>0</v>
      </c>
      <c r="DX224" s="11"/>
      <c r="DY224" s="9">
        <v>3.5</v>
      </c>
      <c r="DZ224" s="11"/>
      <c r="EA224" s="11"/>
      <c r="EB224" s="9">
        <v>2.74</v>
      </c>
      <c r="EC224" s="9">
        <v>2.06</v>
      </c>
      <c r="ED224" s="8">
        <v>79.2</v>
      </c>
      <c r="EE224" s="11"/>
      <c r="EF224" s="11"/>
      <c r="EG224" s="11"/>
      <c r="EH224" s="10">
        <v>0.33700000000000002</v>
      </c>
      <c r="EI224" s="11"/>
      <c r="EJ224" s="9">
        <v>9.58</v>
      </c>
      <c r="EK224" s="9">
        <v>4.45</v>
      </c>
      <c r="EL224" s="10">
        <v>0.22800000000000001</v>
      </c>
      <c r="EM224" s="10">
        <v>0.877</v>
      </c>
      <c r="EN224" s="10">
        <v>0.22700000000000001</v>
      </c>
      <c r="EO224" s="11"/>
      <c r="EP224" s="11"/>
      <c r="EQ224" s="11"/>
      <c r="ER224" s="11">
        <v>1</v>
      </c>
      <c r="ES224" s="11"/>
      <c r="ET224" s="12"/>
      <c r="EU224" s="8">
        <v>-18.2</v>
      </c>
      <c r="EV224" s="9">
        <v>-3.32</v>
      </c>
      <c r="EW224" s="9">
        <v>-3.51</v>
      </c>
      <c r="EX224" s="9">
        <v>-4.92</v>
      </c>
      <c r="EY224" s="9">
        <v>-3.27</v>
      </c>
      <c r="EZ224" s="9">
        <v>-1.75</v>
      </c>
      <c r="FA224" s="9">
        <v>-2.59</v>
      </c>
      <c r="FB224" s="9">
        <v>-3.76</v>
      </c>
      <c r="FC224" s="9">
        <v>-3.52</v>
      </c>
      <c r="FD224" s="9">
        <v>-5.0199999999999996</v>
      </c>
      <c r="FE224" s="8">
        <v>-18.2</v>
      </c>
      <c r="FF224" s="9">
        <v>-3.36</v>
      </c>
      <c r="FG224" s="9">
        <v>-4.54</v>
      </c>
      <c r="FH224" s="9">
        <v>-6.24</v>
      </c>
      <c r="FI224" s="9">
        <v>-3.47</v>
      </c>
      <c r="FJ224" s="9">
        <v>-1.78</v>
      </c>
      <c r="FK224" s="9">
        <v>-2.42</v>
      </c>
      <c r="FL224" s="9">
        <v>-3.92</v>
      </c>
      <c r="FM224" s="9">
        <v>-3.43</v>
      </c>
      <c r="FN224" s="9">
        <v>-4.9000000000000004</v>
      </c>
      <c r="FO224" s="3"/>
      <c r="FP224" s="3"/>
      <c r="FQ224" s="11"/>
      <c r="FR224" s="12"/>
    </row>
    <row r="225" spans="1:174" x14ac:dyDescent="0.15">
      <c r="A225" s="4" t="s">
        <v>1381</v>
      </c>
      <c r="B225" s="4" t="s">
        <v>1382</v>
      </c>
      <c r="C225" s="3" t="s">
        <v>206</v>
      </c>
      <c r="D225" s="3" t="s">
        <v>207</v>
      </c>
      <c r="E225" s="3" t="s">
        <v>208</v>
      </c>
      <c r="F225" s="8">
        <v>83.4</v>
      </c>
      <c r="G225" s="9">
        <v>30.85</v>
      </c>
      <c r="H225" s="10">
        <v>1.4E-2</v>
      </c>
      <c r="I225" s="10">
        <v>7.4999999999999997E-2</v>
      </c>
      <c r="J225" s="10">
        <v>8.6999999999999994E-2</v>
      </c>
      <c r="K225" s="10">
        <v>0.34899999999999998</v>
      </c>
      <c r="L225" s="9">
        <v>1.58</v>
      </c>
      <c r="M225" s="9">
        <v>1.39</v>
      </c>
      <c r="N225" s="8">
        <v>90.4</v>
      </c>
      <c r="O225" s="10">
        <v>0.63200000000000001</v>
      </c>
      <c r="P225" s="11"/>
      <c r="Q225" s="11"/>
      <c r="R225" s="11"/>
      <c r="S225" s="10">
        <v>-0.219</v>
      </c>
      <c r="T225" s="11"/>
      <c r="U225" s="11"/>
      <c r="V225" s="11"/>
      <c r="W225" s="10">
        <v>0.45300000000000001</v>
      </c>
      <c r="X225" s="11"/>
      <c r="Y225" s="11"/>
      <c r="Z225" s="11"/>
      <c r="AA225" s="9">
        <v>3.71</v>
      </c>
      <c r="AB225" s="11"/>
      <c r="AC225" s="11"/>
      <c r="AD225" s="11"/>
      <c r="AE225" s="8">
        <v>-20.3</v>
      </c>
      <c r="AF225" s="11"/>
      <c r="AG225" s="11"/>
      <c r="AH225" s="11"/>
      <c r="AI225" s="9">
        <v>10.75</v>
      </c>
      <c r="AJ225" s="10">
        <v>0.57699999999999996</v>
      </c>
      <c r="AK225" s="3" t="s">
        <v>209</v>
      </c>
      <c r="AL225" s="12" t="s">
        <v>1383</v>
      </c>
      <c r="AM225" s="3" t="s">
        <v>211</v>
      </c>
      <c r="AN225" s="13">
        <v>1987</v>
      </c>
      <c r="AO225" s="8">
        <v>39.4</v>
      </c>
      <c r="AP225" s="8">
        <v>15.2</v>
      </c>
      <c r="AQ225" s="8">
        <v>-14.6</v>
      </c>
      <c r="AR225" s="8">
        <v>-16.3</v>
      </c>
      <c r="AS225" s="8">
        <v>-16.5</v>
      </c>
      <c r="AT225" s="8">
        <v>20.5</v>
      </c>
      <c r="AU225" s="9">
        <v>2.64</v>
      </c>
      <c r="AV225" s="8">
        <v>58</v>
      </c>
      <c r="AW225" s="14">
        <v>0</v>
      </c>
      <c r="AX225" s="8">
        <v>51.9</v>
      </c>
      <c r="AY225" s="10">
        <v>8.5000000000000006E-2</v>
      </c>
      <c r="AZ225" s="11"/>
      <c r="BA225" s="9">
        <v>9.5500000000000007</v>
      </c>
      <c r="BB225" s="11"/>
      <c r="BC225" s="8">
        <v>11.5</v>
      </c>
      <c r="BD225" s="8">
        <v>10.199999999999999</v>
      </c>
      <c r="BE225" s="8">
        <v>11.5</v>
      </c>
      <c r="BF225" s="8">
        <v>13.1</v>
      </c>
      <c r="BG225" s="8">
        <v>14.6</v>
      </c>
      <c r="BH225" s="8">
        <v>15.5</v>
      </c>
      <c r="BI225" s="11"/>
      <c r="BJ225" s="8">
        <v>-16.3</v>
      </c>
      <c r="BK225" s="11"/>
      <c r="BL225" s="10">
        <v>0.13400000000000001</v>
      </c>
      <c r="BM225" s="11"/>
      <c r="BN225" s="8">
        <v>-16.5</v>
      </c>
      <c r="BO225" s="11"/>
      <c r="BP225" s="11"/>
      <c r="BQ225" s="10">
        <v>-0.186</v>
      </c>
      <c r="BR225" s="10">
        <v>-0.186</v>
      </c>
      <c r="BS225" s="10">
        <v>-0.114</v>
      </c>
      <c r="BT225" s="10">
        <v>-0.186</v>
      </c>
      <c r="BU225" s="10">
        <v>-0.186</v>
      </c>
      <c r="BV225" s="11"/>
      <c r="BW225" s="9">
        <v>4.18</v>
      </c>
      <c r="BX225" s="11"/>
      <c r="BY225" s="9">
        <v>3.18</v>
      </c>
      <c r="BZ225" s="8">
        <v>25.6</v>
      </c>
      <c r="CA225" s="8">
        <v>22.9</v>
      </c>
      <c r="CB225" s="11"/>
      <c r="CC225" s="10">
        <v>0.22700000000000001</v>
      </c>
      <c r="CD225" s="11"/>
      <c r="CE225" s="10">
        <v>0.432</v>
      </c>
      <c r="CF225" s="11"/>
      <c r="CG225" s="11"/>
      <c r="CH225" s="11"/>
      <c r="CI225" s="11"/>
      <c r="CJ225" s="8">
        <v>97.2</v>
      </c>
      <c r="CK225" s="11"/>
      <c r="CL225" s="11"/>
      <c r="CM225" s="11"/>
      <c r="CN225" s="9">
        <v>3.03</v>
      </c>
      <c r="CO225" s="9">
        <v>3.03</v>
      </c>
      <c r="CP225" s="9">
        <v>3.56</v>
      </c>
      <c r="CQ225" s="9">
        <v>-1.9</v>
      </c>
      <c r="CR225" s="11"/>
      <c r="CS225" s="11"/>
      <c r="CT225" s="11"/>
      <c r="CU225" s="9">
        <v>3.93</v>
      </c>
      <c r="CV225" s="11"/>
      <c r="CW225" s="11"/>
      <c r="CX225" s="8">
        <v>-12.4</v>
      </c>
      <c r="CY225" s="11"/>
      <c r="CZ225" s="11"/>
      <c r="DA225" s="9">
        <v>1.64</v>
      </c>
      <c r="DB225" s="11"/>
      <c r="DC225" s="10">
        <v>0.41199999999999998</v>
      </c>
      <c r="DD225" s="11"/>
      <c r="DE225" s="8">
        <v>68</v>
      </c>
      <c r="DF225" s="8">
        <v>51.9</v>
      </c>
      <c r="DG225" s="10">
        <v>0.92300000000000004</v>
      </c>
      <c r="DH225" s="9">
        <v>2.8</v>
      </c>
      <c r="DI225" s="3" t="s">
        <v>212</v>
      </c>
      <c r="DJ225" s="8">
        <v>15.2</v>
      </c>
      <c r="DK225" s="8">
        <v>-14.6</v>
      </c>
      <c r="DL225" s="8">
        <v>-16.5</v>
      </c>
      <c r="DM225" s="8">
        <v>10</v>
      </c>
      <c r="DN225" s="11"/>
      <c r="DO225" s="9">
        <v>14.29</v>
      </c>
      <c r="DP225" s="4" t="s">
        <v>1384</v>
      </c>
      <c r="DQ225" s="8">
        <v>37.5</v>
      </c>
      <c r="DR225" s="3" t="s">
        <v>245</v>
      </c>
      <c r="DS225" s="11"/>
      <c r="DT225" s="9">
        <v>1.39</v>
      </c>
      <c r="DU225" s="10">
        <v>0.85199999999999998</v>
      </c>
      <c r="DV225" s="9">
        <v>-6.72</v>
      </c>
      <c r="DW225" s="14">
        <v>0</v>
      </c>
      <c r="DX225" s="11"/>
      <c r="DY225" s="8">
        <v>38.799999999999997</v>
      </c>
      <c r="DZ225" s="11"/>
      <c r="EA225" s="11"/>
      <c r="EB225" s="8">
        <v>61.4</v>
      </c>
      <c r="EC225" s="10">
        <v>0.432</v>
      </c>
      <c r="ED225" s="8">
        <v>82.4</v>
      </c>
      <c r="EE225" s="11"/>
      <c r="EF225" s="11"/>
      <c r="EG225" s="11"/>
      <c r="EH225" s="8">
        <v>13</v>
      </c>
      <c r="EI225" s="8">
        <v>68</v>
      </c>
      <c r="EJ225" s="8">
        <v>51.3</v>
      </c>
      <c r="EK225" s="8">
        <v>58.1</v>
      </c>
      <c r="EL225" s="10">
        <v>0.39500000000000002</v>
      </c>
      <c r="EM225" s="9">
        <v>2.74</v>
      </c>
      <c r="EN225" s="10">
        <v>0.51900000000000002</v>
      </c>
      <c r="EO225" s="9">
        <v>2.8</v>
      </c>
      <c r="EP225" s="9">
        <v>8.59</v>
      </c>
      <c r="EQ225" s="9">
        <v>2.66</v>
      </c>
      <c r="ER225" s="11">
        <v>3</v>
      </c>
      <c r="ES225" s="8">
        <v>15.2</v>
      </c>
      <c r="ET225" s="12" t="s">
        <v>1385</v>
      </c>
      <c r="EU225" s="8">
        <v>-24.6</v>
      </c>
      <c r="EV225" s="8">
        <v>-25.7</v>
      </c>
      <c r="EW225" s="8">
        <v>-26.2</v>
      </c>
      <c r="EX225" s="8">
        <v>-40.200000000000003</v>
      </c>
      <c r="EY225" s="8">
        <v>-36.299999999999997</v>
      </c>
      <c r="EZ225" s="8">
        <v>-28.6</v>
      </c>
      <c r="FA225" s="8">
        <v>-31.1</v>
      </c>
      <c r="FB225" s="9">
        <v>-7.75</v>
      </c>
      <c r="FC225" s="8">
        <v>-23.4</v>
      </c>
      <c r="FD225" s="8">
        <v>-28.3</v>
      </c>
      <c r="FE225" s="8">
        <v>-23.7</v>
      </c>
      <c r="FF225" s="8">
        <v>-24.4</v>
      </c>
      <c r="FG225" s="8">
        <v>-23.1</v>
      </c>
      <c r="FH225" s="8">
        <v>-35.9</v>
      </c>
      <c r="FI225" s="8">
        <v>-36.9</v>
      </c>
      <c r="FJ225" s="8">
        <v>-28.6</v>
      </c>
      <c r="FK225" s="8">
        <v>-30.4</v>
      </c>
      <c r="FL225" s="9">
        <v>-7.28</v>
      </c>
      <c r="FM225" s="8">
        <v>-22.9</v>
      </c>
      <c r="FN225" s="8">
        <v>-31.2</v>
      </c>
      <c r="FO225" s="3"/>
      <c r="FP225" s="3"/>
      <c r="FQ225" s="8">
        <v>15.2</v>
      </c>
      <c r="FR225" s="12" t="s">
        <v>1386</v>
      </c>
    </row>
    <row r="226" spans="1:174" x14ac:dyDescent="0.15">
      <c r="A226" s="4" t="s">
        <v>1387</v>
      </c>
      <c r="B226" s="4" t="s">
        <v>1388</v>
      </c>
      <c r="C226" s="3" t="s">
        <v>206</v>
      </c>
      <c r="D226" s="3" t="s">
        <v>207</v>
      </c>
      <c r="E226" s="3" t="s">
        <v>208</v>
      </c>
      <c r="F226" s="8">
        <v>83.4</v>
      </c>
      <c r="G226" s="9">
        <v>10.92</v>
      </c>
      <c r="H226" s="10">
        <v>4.2999999999999997E-2</v>
      </c>
      <c r="I226" s="10">
        <v>2.8000000000000001E-2</v>
      </c>
      <c r="J226" s="10">
        <v>4.0000000000000001E-3</v>
      </c>
      <c r="K226" s="9">
        <v>1.43</v>
      </c>
      <c r="L226" s="9">
        <v>1.91</v>
      </c>
      <c r="M226" s="10">
        <v>0.498</v>
      </c>
      <c r="N226" s="8">
        <v>277.89999999999998</v>
      </c>
      <c r="O226" s="10">
        <v>0.22900000000000001</v>
      </c>
      <c r="P226" s="11"/>
      <c r="Q226" s="11"/>
      <c r="R226" s="11"/>
      <c r="S226" s="10">
        <v>-1.4999999999999999E-2</v>
      </c>
      <c r="T226" s="11"/>
      <c r="U226" s="11"/>
      <c r="V226" s="11"/>
      <c r="W226" s="8">
        <v>-27.8</v>
      </c>
      <c r="X226" s="11"/>
      <c r="Y226" s="11"/>
      <c r="Z226" s="11"/>
      <c r="AA226" s="8">
        <v>-51.6</v>
      </c>
      <c r="AB226" s="11"/>
      <c r="AC226" s="11"/>
      <c r="AD226" s="11"/>
      <c r="AE226" s="11"/>
      <c r="AF226" s="11"/>
      <c r="AG226" s="11"/>
      <c r="AH226" s="9">
        <v>13.65</v>
      </c>
      <c r="AI226" s="9">
        <v>10.039999999999999</v>
      </c>
      <c r="AJ226" s="10">
        <v>2.3E-2</v>
      </c>
      <c r="AK226" s="3" t="s">
        <v>209</v>
      </c>
      <c r="AL226" s="12" t="s">
        <v>1389</v>
      </c>
      <c r="AM226" s="3" t="s">
        <v>211</v>
      </c>
      <c r="AN226" s="13">
        <v>1989</v>
      </c>
      <c r="AO226" s="8">
        <v>81.3</v>
      </c>
      <c r="AP226" s="10">
        <v>0.30199999999999999</v>
      </c>
      <c r="AQ226" s="8">
        <v>-15.3</v>
      </c>
      <c r="AR226" s="8">
        <v>-15.4</v>
      </c>
      <c r="AS226" s="8">
        <v>23.4</v>
      </c>
      <c r="AT226" s="9">
        <v>9.7899999999999991</v>
      </c>
      <c r="AU226" s="9">
        <v>1.18</v>
      </c>
      <c r="AV226" s="8">
        <v>28.4</v>
      </c>
      <c r="AW226" s="14">
        <v>0</v>
      </c>
      <c r="AX226" s="8">
        <v>19</v>
      </c>
      <c r="AY226" s="9">
        <v>1.0900000000000001</v>
      </c>
      <c r="AZ226" s="11"/>
      <c r="BA226" s="9">
        <v>6.89</v>
      </c>
      <c r="BB226" s="11"/>
      <c r="BC226" s="9">
        <v>5.81</v>
      </c>
      <c r="BD226" s="9">
        <v>5.1100000000000003</v>
      </c>
      <c r="BE226" s="9">
        <v>6.96</v>
      </c>
      <c r="BF226" s="9">
        <v>6.5</v>
      </c>
      <c r="BG226" s="9">
        <v>6.86</v>
      </c>
      <c r="BH226" s="9">
        <v>1.48</v>
      </c>
      <c r="BI226" s="11"/>
      <c r="BJ226" s="8">
        <v>-15.4</v>
      </c>
      <c r="BK226" s="11"/>
      <c r="BL226" s="10">
        <v>2.4E-2</v>
      </c>
      <c r="BM226" s="11"/>
      <c r="BN226" s="8">
        <v>23.4</v>
      </c>
      <c r="BO226" s="11"/>
      <c r="BP226" s="11"/>
      <c r="BQ226" s="10">
        <v>0.13400000000000001</v>
      </c>
      <c r="BR226" s="10">
        <v>0.13400000000000001</v>
      </c>
      <c r="BS226" s="10">
        <v>7.8E-2</v>
      </c>
      <c r="BT226" s="10">
        <v>8.3000000000000004E-2</v>
      </c>
      <c r="BU226" s="10">
        <v>8.3000000000000004E-2</v>
      </c>
      <c r="BV226" s="11"/>
      <c r="BW226" s="10">
        <v>2.7E-2</v>
      </c>
      <c r="BX226" s="11"/>
      <c r="BY226" s="11"/>
      <c r="BZ226" s="9">
        <v>1.73</v>
      </c>
      <c r="CA226" s="10">
        <v>0.55900000000000005</v>
      </c>
      <c r="CB226" s="9">
        <v>4.33</v>
      </c>
      <c r="CC226" s="9">
        <v>1.84</v>
      </c>
      <c r="CD226" s="11"/>
      <c r="CE226" s="11"/>
      <c r="CF226" s="11"/>
      <c r="CG226" s="11"/>
      <c r="CH226" s="9">
        <v>7.72</v>
      </c>
      <c r="CI226" s="11"/>
      <c r="CJ226" s="8">
        <v>-13.7</v>
      </c>
      <c r="CK226" s="11"/>
      <c r="CL226" s="11"/>
      <c r="CM226" s="11"/>
      <c r="CN226" s="11"/>
      <c r="CO226" s="11"/>
      <c r="CP226" s="11"/>
      <c r="CQ226" s="9">
        <v>-1.1599999999999999</v>
      </c>
      <c r="CR226" s="11"/>
      <c r="CS226" s="11"/>
      <c r="CT226" s="11"/>
      <c r="CU226" s="8">
        <v>16.899999999999999</v>
      </c>
      <c r="CV226" s="10">
        <v>2.5999999999999999E-2</v>
      </c>
      <c r="CW226" s="14">
        <v>0</v>
      </c>
      <c r="CX226" s="11"/>
      <c r="CY226" s="11"/>
      <c r="CZ226" s="11"/>
      <c r="DA226" s="10">
        <v>0.35599999999999998</v>
      </c>
      <c r="DB226" s="11"/>
      <c r="DC226" s="10">
        <v>0.121</v>
      </c>
      <c r="DD226" s="11"/>
      <c r="DE226" s="11"/>
      <c r="DF226" s="8">
        <v>11.3</v>
      </c>
      <c r="DG226" s="10">
        <v>0.3</v>
      </c>
      <c r="DH226" s="11"/>
      <c r="DI226" s="3" t="s">
        <v>212</v>
      </c>
      <c r="DJ226" s="10">
        <v>0.32500000000000001</v>
      </c>
      <c r="DK226" s="8">
        <v>-12.3</v>
      </c>
      <c r="DL226" s="8">
        <v>-57.6</v>
      </c>
      <c r="DM226" s="9">
        <v>1.2</v>
      </c>
      <c r="DN226" s="11"/>
      <c r="DO226" s="9">
        <v>33.33</v>
      </c>
      <c r="DP226" s="4" t="s">
        <v>1390</v>
      </c>
      <c r="DQ226" s="8">
        <v>118.4</v>
      </c>
      <c r="DR226" s="3" t="s">
        <v>343</v>
      </c>
      <c r="DS226" s="11"/>
      <c r="DT226" s="10">
        <v>0.58799999999999997</v>
      </c>
      <c r="DU226" s="10">
        <v>7.0000000000000007E-2</v>
      </c>
      <c r="DV226" s="9">
        <v>-8.51</v>
      </c>
      <c r="DW226" s="14">
        <v>0</v>
      </c>
      <c r="DX226" s="11"/>
      <c r="DY226" s="9">
        <v>4.8600000000000003</v>
      </c>
      <c r="DZ226" s="9">
        <v>4.33</v>
      </c>
      <c r="EA226" s="8">
        <v>36</v>
      </c>
      <c r="EB226" s="8">
        <v>-29.6</v>
      </c>
      <c r="EC226" s="9">
        <v>2.4300000000000002</v>
      </c>
      <c r="ED226" s="8">
        <v>64.099999999999994</v>
      </c>
      <c r="EE226" s="11"/>
      <c r="EF226" s="11"/>
      <c r="EG226" s="11"/>
      <c r="EH226" s="11"/>
      <c r="EI226" s="8">
        <v>11</v>
      </c>
      <c r="EJ226" s="8">
        <v>10.1</v>
      </c>
      <c r="EK226" s="9">
        <v>5.31</v>
      </c>
      <c r="EL226" s="9">
        <v>1.48</v>
      </c>
      <c r="EM226" s="11"/>
      <c r="EN226" s="11"/>
      <c r="EO226" s="10">
        <v>0.214</v>
      </c>
      <c r="EP226" s="8">
        <v>25.7</v>
      </c>
      <c r="EQ226" s="10">
        <v>0.19</v>
      </c>
      <c r="ER226" s="11">
        <v>3</v>
      </c>
      <c r="ES226" s="11"/>
      <c r="ET226" s="12"/>
      <c r="EU226" s="8">
        <v>-14.3</v>
      </c>
      <c r="EV226" s="8">
        <v>-17.600000000000001</v>
      </c>
      <c r="EW226" s="8">
        <v>-11</v>
      </c>
      <c r="EX226" s="8">
        <v>-14.4</v>
      </c>
      <c r="EY226" s="8">
        <v>-12.3</v>
      </c>
      <c r="EZ226" s="9">
        <v>1.69</v>
      </c>
      <c r="FA226" s="11"/>
      <c r="FB226" s="9">
        <v>-3.65</v>
      </c>
      <c r="FC226" s="9">
        <v>-3.89</v>
      </c>
      <c r="FD226" s="8">
        <v>-12.5</v>
      </c>
      <c r="FE226" s="8">
        <v>-14.3</v>
      </c>
      <c r="FF226" s="8">
        <v>-19.2</v>
      </c>
      <c r="FG226" s="8">
        <v>-34</v>
      </c>
      <c r="FH226" s="8">
        <v>-16.100000000000001</v>
      </c>
      <c r="FI226" s="8">
        <v>-20.7</v>
      </c>
      <c r="FJ226" s="9">
        <v>7.95</v>
      </c>
      <c r="FK226" s="11"/>
      <c r="FL226" s="9">
        <v>-3.79</v>
      </c>
      <c r="FM226" s="9">
        <v>-1.1100000000000001</v>
      </c>
      <c r="FN226" s="8">
        <v>-57.6</v>
      </c>
      <c r="FO226" s="3"/>
      <c r="FP226" s="3"/>
      <c r="FQ226" s="10">
        <v>0.30199999999999999</v>
      </c>
      <c r="FR226" s="12" t="s">
        <v>1391</v>
      </c>
    </row>
    <row r="227" spans="1:174" x14ac:dyDescent="0.15">
      <c r="A227" s="4" t="s">
        <v>1392</v>
      </c>
      <c r="B227" s="4" t="s">
        <v>1393</v>
      </c>
      <c r="C227" s="3" t="s">
        <v>206</v>
      </c>
      <c r="D227" s="3" t="s">
        <v>207</v>
      </c>
      <c r="E227" s="3" t="s">
        <v>208</v>
      </c>
      <c r="F227" s="8">
        <v>83.4</v>
      </c>
      <c r="G227" s="9">
        <v>15.94</v>
      </c>
      <c r="H227" s="10">
        <v>7.0999999999999994E-2</v>
      </c>
      <c r="I227" s="10">
        <v>1.9E-2</v>
      </c>
      <c r="J227" s="10">
        <v>8.1000000000000003E-2</v>
      </c>
      <c r="K227" s="9">
        <v>2.0299999999999998</v>
      </c>
      <c r="L227" s="9">
        <v>1.35</v>
      </c>
      <c r="M227" s="9">
        <v>1.76</v>
      </c>
      <c r="N227" s="8">
        <v>23.5</v>
      </c>
      <c r="O227" s="10">
        <v>0.376</v>
      </c>
      <c r="P227" s="11"/>
      <c r="Q227" s="11"/>
      <c r="R227" s="11"/>
      <c r="S227" s="10">
        <v>-0.89</v>
      </c>
      <c r="T227" s="11"/>
      <c r="U227" s="11"/>
      <c r="V227" s="11"/>
      <c r="W227" s="11"/>
      <c r="X227" s="11"/>
      <c r="Y227" s="11"/>
      <c r="Z227" s="11"/>
      <c r="AA227" s="11"/>
      <c r="AB227" s="11"/>
      <c r="AC227" s="11"/>
      <c r="AD227" s="11"/>
      <c r="AE227" s="11"/>
      <c r="AF227" s="11"/>
      <c r="AG227" s="11"/>
      <c r="AH227" s="11"/>
      <c r="AI227" s="9">
        <v>6.21</v>
      </c>
      <c r="AJ227" s="10">
        <v>0.43</v>
      </c>
      <c r="AK227" s="3" t="s">
        <v>209</v>
      </c>
      <c r="AL227" s="12" t="s">
        <v>1394</v>
      </c>
      <c r="AM227" s="3" t="s">
        <v>211</v>
      </c>
      <c r="AN227" s="13">
        <v>2000</v>
      </c>
      <c r="AO227" s="8">
        <v>61.6</v>
      </c>
      <c r="AP227" s="14">
        <v>0</v>
      </c>
      <c r="AQ227" s="8">
        <v>-15.3</v>
      </c>
      <c r="AR227" s="8">
        <v>-15.3</v>
      </c>
      <c r="AS227" s="8">
        <v>-15.8</v>
      </c>
      <c r="AT227" s="8">
        <v>29.1</v>
      </c>
      <c r="AU227" s="10">
        <v>1E-3</v>
      </c>
      <c r="AV227" s="8">
        <v>29.7</v>
      </c>
      <c r="AW227" s="14">
        <v>0</v>
      </c>
      <c r="AX227" s="8">
        <v>28</v>
      </c>
      <c r="AY227" s="11"/>
      <c r="AZ227" s="11"/>
      <c r="BA227" s="9">
        <v>6.86</v>
      </c>
      <c r="BB227" s="11"/>
      <c r="BC227" s="9">
        <v>8.43</v>
      </c>
      <c r="BD227" s="9">
        <v>7.74</v>
      </c>
      <c r="BE227" s="9">
        <v>6.95</v>
      </c>
      <c r="BF227" s="9">
        <v>6.71</v>
      </c>
      <c r="BG227" s="9">
        <v>5.69</v>
      </c>
      <c r="BH227" s="9">
        <v>5.3</v>
      </c>
      <c r="BI227" s="11"/>
      <c r="BJ227" s="8">
        <v>-15.3</v>
      </c>
      <c r="BK227" s="11"/>
      <c r="BL227" s="10">
        <v>4.2000000000000003E-2</v>
      </c>
      <c r="BM227" s="11"/>
      <c r="BN227" s="8">
        <v>-15.8</v>
      </c>
      <c r="BO227" s="11"/>
      <c r="BP227" s="9">
        <v>1.17</v>
      </c>
      <c r="BQ227" s="10">
        <v>-0.77600000000000002</v>
      </c>
      <c r="BR227" s="10">
        <v>-0.77600000000000002</v>
      </c>
      <c r="BS227" s="10">
        <v>-0.44700000000000001</v>
      </c>
      <c r="BT227" s="10">
        <v>-0.77600000000000002</v>
      </c>
      <c r="BU227" s="10">
        <v>-0.77600000000000002</v>
      </c>
      <c r="BV227" s="11"/>
      <c r="BW227" s="11"/>
      <c r="BX227" s="11"/>
      <c r="BY227" s="10">
        <v>6.0000000000000001E-3</v>
      </c>
      <c r="BZ227" s="10">
        <v>7.3999999999999996E-2</v>
      </c>
      <c r="CA227" s="10">
        <v>7.2999999999999995E-2</v>
      </c>
      <c r="CB227" s="11"/>
      <c r="CC227" s="10">
        <v>0.90600000000000003</v>
      </c>
      <c r="CD227" s="11"/>
      <c r="CE227" s="10">
        <v>6.8000000000000005E-2</v>
      </c>
      <c r="CF227" s="11"/>
      <c r="CG227" s="11"/>
      <c r="CH227" s="9">
        <v>7.35</v>
      </c>
      <c r="CI227" s="11"/>
      <c r="CJ227" s="11"/>
      <c r="CK227" s="11"/>
      <c r="CL227" s="11"/>
      <c r="CM227" s="11"/>
      <c r="CN227" s="10">
        <v>4.1000000000000002E-2</v>
      </c>
      <c r="CO227" s="10">
        <v>0.04</v>
      </c>
      <c r="CP227" s="10">
        <v>3.7999999999999999E-2</v>
      </c>
      <c r="CQ227" s="9">
        <v>1.1200000000000001</v>
      </c>
      <c r="CR227" s="11"/>
      <c r="CS227" s="11"/>
      <c r="CT227" s="11"/>
      <c r="CU227" s="8">
        <v>31.5</v>
      </c>
      <c r="CV227" s="11"/>
      <c r="CW227" s="11"/>
      <c r="CX227" s="10">
        <v>-0.4</v>
      </c>
      <c r="CY227" s="11"/>
      <c r="CZ227" s="11"/>
      <c r="DA227" s="10">
        <v>-0.78300000000000003</v>
      </c>
      <c r="DB227" s="11"/>
      <c r="DC227" s="11"/>
      <c r="DD227" s="11"/>
      <c r="DE227" s="9">
        <v>7</v>
      </c>
      <c r="DF227" s="8">
        <v>20.6</v>
      </c>
      <c r="DG227" s="9">
        <v>3.54</v>
      </c>
      <c r="DH227" s="10">
        <v>4.3999999999999997E-2</v>
      </c>
      <c r="DI227" s="3" t="s">
        <v>212</v>
      </c>
      <c r="DJ227" s="11"/>
      <c r="DK227" s="8">
        <v>-15.3</v>
      </c>
      <c r="DL227" s="8">
        <v>-15.8</v>
      </c>
      <c r="DM227" s="14">
        <v>0</v>
      </c>
      <c r="DN227" s="11"/>
      <c r="DO227" s="9">
        <v>16.670000000000002</v>
      </c>
      <c r="DP227" s="4" t="s">
        <v>1395</v>
      </c>
      <c r="DQ227" s="11"/>
      <c r="DR227" s="3" t="s">
        <v>1206</v>
      </c>
      <c r="DS227" s="11"/>
      <c r="DT227" s="9">
        <v>17.14</v>
      </c>
      <c r="DU227" s="9">
        <v>3</v>
      </c>
      <c r="DV227" s="11"/>
      <c r="DW227" s="14">
        <v>0</v>
      </c>
      <c r="DX227" s="11"/>
      <c r="DY227" s="8">
        <v>10.5</v>
      </c>
      <c r="DZ227" s="11"/>
      <c r="EA227" s="9">
        <v>7.33</v>
      </c>
      <c r="EB227" s="10">
        <v>0.89400000000000002</v>
      </c>
      <c r="EC227" s="10">
        <v>0.22500000000000001</v>
      </c>
      <c r="ED227" s="8">
        <v>82</v>
      </c>
      <c r="EE227" s="11"/>
      <c r="EF227" s="11"/>
      <c r="EG227" s="11"/>
      <c r="EH227" s="10">
        <v>3.5999999999999997E-2</v>
      </c>
      <c r="EI227" s="9">
        <v>7</v>
      </c>
      <c r="EJ227" s="8">
        <v>29.7</v>
      </c>
      <c r="EK227" s="8">
        <v>10.7</v>
      </c>
      <c r="EL227" s="10">
        <v>0.76200000000000001</v>
      </c>
      <c r="EM227" s="10">
        <v>0.65100000000000002</v>
      </c>
      <c r="EN227" s="9">
        <v>1.07</v>
      </c>
      <c r="EO227" s="10">
        <v>4.3999999999999997E-2</v>
      </c>
      <c r="EP227" s="9">
        <v>3.33</v>
      </c>
      <c r="EQ227" s="9">
        <v>5.79</v>
      </c>
      <c r="ER227" s="11">
        <v>1</v>
      </c>
      <c r="ES227" s="11"/>
      <c r="ET227" s="12"/>
      <c r="EU227" s="9">
        <v>-7.3</v>
      </c>
      <c r="EV227" s="9">
        <v>-6.66</v>
      </c>
      <c r="EW227" s="9">
        <v>-7.05</v>
      </c>
      <c r="EX227" s="9">
        <v>-6.46</v>
      </c>
      <c r="EY227" s="9">
        <v>-5.32</v>
      </c>
      <c r="EZ227" s="9">
        <v>-5.94</v>
      </c>
      <c r="FA227" s="9">
        <v>-4.87</v>
      </c>
      <c r="FB227" s="8">
        <v>-10.199999999999999</v>
      </c>
      <c r="FC227" s="9">
        <v>-9.9</v>
      </c>
      <c r="FD227" s="8">
        <v>-11.2</v>
      </c>
      <c r="FE227" s="9">
        <v>-3.77</v>
      </c>
      <c r="FF227" s="9">
        <v>-6.86</v>
      </c>
      <c r="FG227" s="9">
        <v>-3.19</v>
      </c>
      <c r="FH227" s="9">
        <v>-9.43</v>
      </c>
      <c r="FI227" s="9">
        <v>-3.15</v>
      </c>
      <c r="FJ227" s="9">
        <v>-7.46</v>
      </c>
      <c r="FK227" s="9">
        <v>-5.63</v>
      </c>
      <c r="FL227" s="8">
        <v>-10.9</v>
      </c>
      <c r="FM227" s="9">
        <v>-9.68</v>
      </c>
      <c r="FN227" s="8">
        <v>-12.1</v>
      </c>
      <c r="FO227" s="3"/>
      <c r="FP227" s="3"/>
      <c r="FQ227" s="11"/>
      <c r="FR227" s="12"/>
    </row>
    <row r="228" spans="1:174" x14ac:dyDescent="0.15">
      <c r="A228" s="4" t="s">
        <v>1396</v>
      </c>
      <c r="B228" s="4" t="s">
        <v>1397</v>
      </c>
      <c r="C228" s="3" t="s">
        <v>206</v>
      </c>
      <c r="D228" s="3" t="s">
        <v>207</v>
      </c>
      <c r="E228" s="3" t="s">
        <v>208</v>
      </c>
      <c r="F228" s="8">
        <v>79.7</v>
      </c>
      <c r="G228" s="9">
        <v>33.840000000000003</v>
      </c>
      <c r="H228" s="14">
        <v>0</v>
      </c>
      <c r="I228" s="10">
        <v>1E-3</v>
      </c>
      <c r="J228" s="10">
        <v>1.4999999999999999E-2</v>
      </c>
      <c r="K228" s="10">
        <v>-0.13800000000000001</v>
      </c>
      <c r="L228" s="10">
        <v>0.13600000000000001</v>
      </c>
      <c r="M228" s="9">
        <v>-1.64</v>
      </c>
      <c r="N228" s="8">
        <v>35.1</v>
      </c>
      <c r="O228" s="10">
        <v>0.128</v>
      </c>
      <c r="P228" s="11"/>
      <c r="Q228" s="11"/>
      <c r="R228" s="11"/>
      <c r="S228" s="11"/>
      <c r="T228" s="11"/>
      <c r="U228" s="11"/>
      <c r="V228" s="11"/>
      <c r="W228" s="8">
        <v>27.7</v>
      </c>
      <c r="X228" s="11"/>
      <c r="Y228" s="11"/>
      <c r="Z228" s="11"/>
      <c r="AA228" s="8">
        <v>-10.5</v>
      </c>
      <c r="AB228" s="11"/>
      <c r="AC228" s="11"/>
      <c r="AD228" s="11"/>
      <c r="AE228" s="8">
        <v>71.099999999999994</v>
      </c>
      <c r="AF228" s="11"/>
      <c r="AG228" s="11"/>
      <c r="AH228" s="11"/>
      <c r="AI228" s="9">
        <v>1.52</v>
      </c>
      <c r="AJ228" s="10">
        <v>0.22</v>
      </c>
      <c r="AK228" s="3" t="s">
        <v>209</v>
      </c>
      <c r="AL228" s="12" t="s">
        <v>1398</v>
      </c>
      <c r="AM228" s="3" t="s">
        <v>211</v>
      </c>
      <c r="AN228" s="11"/>
      <c r="AO228" s="9">
        <v>8.8800000000000008</v>
      </c>
      <c r="AP228" s="8">
        <v>52.5</v>
      </c>
      <c r="AQ228" s="10">
        <v>-0.1</v>
      </c>
      <c r="AR228" s="9">
        <v>-2.2999999999999998</v>
      </c>
      <c r="AS228" s="9">
        <v>-7.4</v>
      </c>
      <c r="AT228" s="8">
        <v>63.7</v>
      </c>
      <c r="AU228" s="9">
        <v>1.1000000000000001</v>
      </c>
      <c r="AV228" s="8">
        <v>93.4</v>
      </c>
      <c r="AW228" s="14">
        <v>0</v>
      </c>
      <c r="AX228" s="8">
        <v>82.4</v>
      </c>
      <c r="AY228" s="14">
        <v>0</v>
      </c>
      <c r="AZ228" s="11"/>
      <c r="BA228" s="9">
        <v>6.5</v>
      </c>
      <c r="BB228" s="11"/>
      <c r="BC228" s="8">
        <v>20.100000000000001</v>
      </c>
      <c r="BD228" s="8">
        <v>19.399999999999999</v>
      </c>
      <c r="BE228" s="8">
        <v>17.5</v>
      </c>
      <c r="BF228" s="8">
        <v>21.3</v>
      </c>
      <c r="BG228" s="8">
        <v>17.899999999999999</v>
      </c>
      <c r="BH228" s="8">
        <v>18.3</v>
      </c>
      <c r="BI228" s="11"/>
      <c r="BJ228" s="9">
        <v>-2.2999999999999998</v>
      </c>
      <c r="BK228" s="11"/>
      <c r="BL228" s="10">
        <v>0.3</v>
      </c>
      <c r="BM228" s="11"/>
      <c r="BN228" s="9">
        <v>-7.6</v>
      </c>
      <c r="BO228" s="10">
        <v>-0.2</v>
      </c>
      <c r="BP228" s="11"/>
      <c r="BQ228" s="10">
        <v>-0.21299999999999999</v>
      </c>
      <c r="BR228" s="10">
        <v>-0.21299999999999999</v>
      </c>
      <c r="BS228" s="10">
        <v>-7.0000000000000001E-3</v>
      </c>
      <c r="BT228" s="10">
        <v>-0.21299999999999999</v>
      </c>
      <c r="BU228" s="10">
        <v>-0.21299999999999999</v>
      </c>
      <c r="BV228" s="11"/>
      <c r="BW228" s="9">
        <v>7.4</v>
      </c>
      <c r="BX228" s="11"/>
      <c r="BY228" s="11"/>
      <c r="BZ228" s="11"/>
      <c r="CA228" s="11"/>
      <c r="CB228" s="11"/>
      <c r="CC228" s="9">
        <v>1.7</v>
      </c>
      <c r="CD228" s="11"/>
      <c r="CE228" s="9">
        <v>4.4000000000000004</v>
      </c>
      <c r="CF228" s="11"/>
      <c r="CG228" s="11"/>
      <c r="CH228" s="11"/>
      <c r="CI228" s="11"/>
      <c r="CJ228" s="10">
        <v>-0.19</v>
      </c>
      <c r="CK228" s="11"/>
      <c r="CL228" s="10">
        <v>0.1</v>
      </c>
      <c r="CM228" s="10">
        <v>0.1</v>
      </c>
      <c r="CN228" s="10">
        <v>0.2</v>
      </c>
      <c r="CO228" s="10">
        <v>0.2</v>
      </c>
      <c r="CP228" s="10">
        <v>0.6</v>
      </c>
      <c r="CQ228" s="9">
        <v>-5.0999999999999996</v>
      </c>
      <c r="CR228" s="11"/>
      <c r="CS228" s="11"/>
      <c r="CT228" s="11"/>
      <c r="CU228" s="8">
        <v>26.8</v>
      </c>
      <c r="CV228" s="11"/>
      <c r="CW228" s="11"/>
      <c r="CX228" s="8">
        <v>-13</v>
      </c>
      <c r="CY228" s="11"/>
      <c r="CZ228" s="11"/>
      <c r="DA228" s="9">
        <v>-6.2</v>
      </c>
      <c r="DB228" s="11"/>
      <c r="DC228" s="8">
        <v>11.6</v>
      </c>
      <c r="DD228" s="11"/>
      <c r="DE228" s="11"/>
      <c r="DF228" s="8">
        <v>82.4</v>
      </c>
      <c r="DG228" s="9">
        <v>2.27</v>
      </c>
      <c r="DH228" s="11"/>
      <c r="DI228" s="3" t="s">
        <v>212</v>
      </c>
      <c r="DJ228" s="8">
        <v>68.7</v>
      </c>
      <c r="DK228" s="10">
        <v>-0.5</v>
      </c>
      <c r="DL228" s="8">
        <v>-11</v>
      </c>
      <c r="DM228" s="11"/>
      <c r="DN228" s="11"/>
      <c r="DO228" s="9">
        <v>16.670000000000002</v>
      </c>
      <c r="DP228" s="4" t="s">
        <v>1399</v>
      </c>
      <c r="DQ228" s="11"/>
      <c r="DR228" s="3" t="s">
        <v>398</v>
      </c>
      <c r="DS228" s="11"/>
      <c r="DT228" s="9">
        <v>6.17</v>
      </c>
      <c r="DU228" s="9">
        <v>2.1</v>
      </c>
      <c r="DV228" s="8">
        <v>21.9</v>
      </c>
      <c r="DW228" s="14">
        <v>0</v>
      </c>
      <c r="DX228" s="11"/>
      <c r="DY228" s="8">
        <v>51.4</v>
      </c>
      <c r="DZ228" s="11"/>
      <c r="EA228" s="11"/>
      <c r="EB228" s="8">
        <v>64.2</v>
      </c>
      <c r="EC228" s="10">
        <v>0.14599999999999999</v>
      </c>
      <c r="ED228" s="8">
        <v>82.1</v>
      </c>
      <c r="EE228" s="11"/>
      <c r="EF228" s="11"/>
      <c r="EG228" s="11"/>
      <c r="EH228" s="9">
        <v>1.4</v>
      </c>
      <c r="EI228" s="8">
        <v>66</v>
      </c>
      <c r="EJ228" s="8">
        <v>86.2</v>
      </c>
      <c r="EK228" s="8">
        <v>79.3</v>
      </c>
      <c r="EL228" s="9">
        <v>9.6</v>
      </c>
      <c r="EM228" s="9">
        <v>8.6999999999999993</v>
      </c>
      <c r="EN228" s="11"/>
      <c r="EO228" s="10">
        <v>0.7</v>
      </c>
      <c r="EP228" s="9">
        <v>2.46</v>
      </c>
      <c r="EQ228" s="9">
        <v>9.09</v>
      </c>
      <c r="ER228" s="11">
        <v>1</v>
      </c>
      <c r="ES228" s="11"/>
      <c r="ET228" s="12"/>
      <c r="EU228" s="9">
        <v>-8.0399999999999991</v>
      </c>
      <c r="EV228" s="9">
        <v>-8.86</v>
      </c>
      <c r="EW228" s="9">
        <v>5.85</v>
      </c>
      <c r="EX228" s="8">
        <v>33.1</v>
      </c>
      <c r="EY228" s="9">
        <v>-4.18</v>
      </c>
      <c r="EZ228" s="8">
        <v>65.3</v>
      </c>
      <c r="FA228" s="8">
        <v>-38.6</v>
      </c>
      <c r="FB228" s="8">
        <v>-27.1</v>
      </c>
      <c r="FC228" s="8">
        <v>-14.6</v>
      </c>
      <c r="FD228" s="8">
        <v>-12.3</v>
      </c>
      <c r="FE228" s="9">
        <v>-9.33</v>
      </c>
      <c r="FF228" s="8">
        <v>-12.3</v>
      </c>
      <c r="FG228" s="9">
        <v>1.18</v>
      </c>
      <c r="FH228" s="8">
        <v>19</v>
      </c>
      <c r="FI228" s="9">
        <v>-3.35</v>
      </c>
      <c r="FJ228" s="8">
        <v>57.8</v>
      </c>
      <c r="FK228" s="8">
        <v>-34</v>
      </c>
      <c r="FL228" s="8">
        <v>-20.3</v>
      </c>
      <c r="FM228" s="8">
        <v>-10.5</v>
      </c>
      <c r="FN228" s="8">
        <v>-10.3</v>
      </c>
      <c r="FO228" s="3"/>
      <c r="FP228" s="3"/>
      <c r="FQ228" s="8">
        <v>52.5</v>
      </c>
      <c r="FR228" s="12" t="s">
        <v>1400</v>
      </c>
    </row>
    <row r="229" spans="1:174" x14ac:dyDescent="0.15">
      <c r="A229" s="4" t="s">
        <v>1401</v>
      </c>
      <c r="B229" s="4" t="s">
        <v>1402</v>
      </c>
      <c r="C229" s="3" t="s">
        <v>206</v>
      </c>
      <c r="D229" s="3" t="s">
        <v>207</v>
      </c>
      <c r="E229" s="3" t="s">
        <v>208</v>
      </c>
      <c r="F229" s="8">
        <v>79.599999999999994</v>
      </c>
      <c r="G229" s="9">
        <v>31.23</v>
      </c>
      <c r="H229" s="10">
        <v>2.1999999999999999E-2</v>
      </c>
      <c r="I229" s="10">
        <v>8.9999999999999993E-3</v>
      </c>
      <c r="J229" s="10">
        <v>0.16900000000000001</v>
      </c>
      <c r="K229" s="10">
        <v>0.58599999999999997</v>
      </c>
      <c r="L229" s="10">
        <v>0.57899999999999996</v>
      </c>
      <c r="M229" s="9">
        <v>2.42</v>
      </c>
      <c r="N229" s="8">
        <v>159.5</v>
      </c>
      <c r="O229" s="9">
        <v>1.06</v>
      </c>
      <c r="P229" s="11"/>
      <c r="Q229" s="11"/>
      <c r="R229" s="11"/>
      <c r="S229" s="10">
        <v>-0.23</v>
      </c>
      <c r="T229" s="11"/>
      <c r="U229" s="11"/>
      <c r="V229" s="11"/>
      <c r="W229" s="11"/>
      <c r="X229" s="11"/>
      <c r="Y229" s="11"/>
      <c r="Z229" s="11"/>
      <c r="AA229" s="11"/>
      <c r="AB229" s="11"/>
      <c r="AC229" s="11"/>
      <c r="AD229" s="11"/>
      <c r="AE229" s="11"/>
      <c r="AF229" s="11"/>
      <c r="AG229" s="11"/>
      <c r="AH229" s="11"/>
      <c r="AI229" s="10">
        <v>9.0999999999999998E-2</v>
      </c>
      <c r="AJ229" s="10">
        <v>2.1999999999999999E-2</v>
      </c>
      <c r="AK229" s="3" t="s">
        <v>209</v>
      </c>
      <c r="AL229" s="12" t="s">
        <v>1403</v>
      </c>
      <c r="AM229" s="3" t="s">
        <v>211</v>
      </c>
      <c r="AN229" s="13">
        <v>1995</v>
      </c>
      <c r="AO229" s="8">
        <v>36.5</v>
      </c>
      <c r="AP229" s="14">
        <v>0</v>
      </c>
      <c r="AQ229" s="8">
        <v>-28.9</v>
      </c>
      <c r="AR229" s="8">
        <v>-29</v>
      </c>
      <c r="AS229" s="8">
        <v>-28.7</v>
      </c>
      <c r="AT229" s="11"/>
      <c r="AU229" s="11"/>
      <c r="AV229" s="11"/>
      <c r="AW229" s="14">
        <v>0</v>
      </c>
      <c r="AX229" s="8">
        <v>45.2</v>
      </c>
      <c r="AY229" s="11"/>
      <c r="AZ229" s="11"/>
      <c r="BA229" s="9">
        <v>9.49</v>
      </c>
      <c r="BB229" s="11"/>
      <c r="BC229" s="8">
        <v>19.399999999999999</v>
      </c>
      <c r="BD229" s="8">
        <v>18</v>
      </c>
      <c r="BE229" s="8">
        <v>15.7</v>
      </c>
      <c r="BF229" s="8">
        <v>13.7</v>
      </c>
      <c r="BG229" s="8">
        <v>12.9</v>
      </c>
      <c r="BH229" s="8">
        <v>11.5</v>
      </c>
      <c r="BI229" s="10">
        <v>8.5000000000000006E-2</v>
      </c>
      <c r="BJ229" s="8">
        <v>-29</v>
      </c>
      <c r="BK229" s="11"/>
      <c r="BL229" s="10">
        <v>0.57699999999999996</v>
      </c>
      <c r="BM229" s="11"/>
      <c r="BN229" s="8">
        <v>-28.7</v>
      </c>
      <c r="BO229" s="11"/>
      <c r="BP229" s="11"/>
      <c r="BQ229" s="10">
        <v>-0.23400000000000001</v>
      </c>
      <c r="BR229" s="10">
        <v>-0.23400000000000001</v>
      </c>
      <c r="BS229" s="10">
        <v>-0.14699999999999999</v>
      </c>
      <c r="BT229" s="10">
        <v>-0.23400000000000001</v>
      </c>
      <c r="BU229" s="10">
        <v>-0.23400000000000001</v>
      </c>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8">
        <v>45.2</v>
      </c>
      <c r="DG229" s="10">
        <v>0.499</v>
      </c>
      <c r="DH229" s="11"/>
      <c r="DI229" s="3" t="s">
        <v>212</v>
      </c>
      <c r="DJ229" s="11"/>
      <c r="DK229" s="8">
        <v>-28.9</v>
      </c>
      <c r="DL229" s="8">
        <v>-28.7</v>
      </c>
      <c r="DM229" s="14">
        <v>0</v>
      </c>
      <c r="DN229" s="11"/>
      <c r="DO229" s="9">
        <v>9.09</v>
      </c>
      <c r="DP229" s="4" t="s">
        <v>1404</v>
      </c>
      <c r="DQ229" s="11"/>
      <c r="DR229" s="3" t="s">
        <v>214</v>
      </c>
      <c r="DS229" s="11"/>
      <c r="DT229" s="10">
        <v>0.73</v>
      </c>
      <c r="DU229" s="10">
        <v>0.40100000000000002</v>
      </c>
      <c r="DV229" s="11"/>
      <c r="DW229" s="14">
        <v>0</v>
      </c>
      <c r="DX229" s="11"/>
      <c r="DY229" s="8">
        <v>25.7</v>
      </c>
      <c r="DZ229" s="9">
        <v>3.01</v>
      </c>
      <c r="EA229" s="11"/>
      <c r="EB229" s="8">
        <v>47.8</v>
      </c>
      <c r="EC229" s="10">
        <v>0.27500000000000002</v>
      </c>
      <c r="ED229" s="8">
        <v>99.7</v>
      </c>
      <c r="EE229" s="11"/>
      <c r="EF229" s="11"/>
      <c r="EG229" s="11"/>
      <c r="EH229" s="10">
        <v>0.35499999999999998</v>
      </c>
      <c r="EI229" s="11"/>
      <c r="EJ229" s="11"/>
      <c r="EK229" s="8">
        <v>45.5</v>
      </c>
      <c r="EL229" s="10">
        <v>0.96399999999999997</v>
      </c>
      <c r="EM229" s="9">
        <v>3.83</v>
      </c>
      <c r="EN229" s="10">
        <v>4.4999999999999998E-2</v>
      </c>
      <c r="EO229" s="11"/>
      <c r="EP229" s="11"/>
      <c r="EQ229" s="11"/>
      <c r="ER229" s="11">
        <v>1</v>
      </c>
      <c r="ES229" s="11"/>
      <c r="ET229" s="12"/>
      <c r="EU229" s="9">
        <v>-6.8</v>
      </c>
      <c r="EV229" s="8">
        <v>-13.7</v>
      </c>
      <c r="EW229" s="8">
        <v>-19.100000000000001</v>
      </c>
      <c r="EX229" s="8">
        <v>-24.3</v>
      </c>
      <c r="EY229" s="8">
        <v>-26.3</v>
      </c>
      <c r="EZ229" s="8">
        <v>-10.8</v>
      </c>
      <c r="FA229" s="9">
        <v>-8.2100000000000009</v>
      </c>
      <c r="FB229" s="8">
        <v>-13</v>
      </c>
      <c r="FC229" s="8">
        <v>-15.3</v>
      </c>
      <c r="FD229" s="8">
        <v>-21.5</v>
      </c>
      <c r="FE229" s="9">
        <v>-6.7</v>
      </c>
      <c r="FF229" s="8">
        <v>-13.2</v>
      </c>
      <c r="FG229" s="8">
        <v>-28.7</v>
      </c>
      <c r="FH229" s="8">
        <v>-22.1</v>
      </c>
      <c r="FI229" s="8">
        <v>-26.6</v>
      </c>
      <c r="FJ229" s="8">
        <v>-11.3</v>
      </c>
      <c r="FK229" s="9">
        <v>-8.4499999999999993</v>
      </c>
      <c r="FL229" s="8">
        <v>-13.3</v>
      </c>
      <c r="FM229" s="8">
        <v>-15.6</v>
      </c>
      <c r="FN229" s="8">
        <v>-21.5</v>
      </c>
      <c r="FO229" s="3"/>
      <c r="FP229" s="3"/>
      <c r="FQ229" s="11"/>
      <c r="FR229" s="12"/>
    </row>
    <row r="230" spans="1:174" x14ac:dyDescent="0.15">
      <c r="A230" s="4" t="s">
        <v>1405</v>
      </c>
      <c r="B230" s="4" t="s">
        <v>1406</v>
      </c>
      <c r="C230" s="3" t="s">
        <v>206</v>
      </c>
      <c r="D230" s="3" t="s">
        <v>207</v>
      </c>
      <c r="E230" s="3" t="s">
        <v>208</v>
      </c>
      <c r="F230" s="8">
        <v>74.2</v>
      </c>
      <c r="G230" s="9">
        <v>21.6</v>
      </c>
      <c r="H230" s="10">
        <v>2.5000000000000001E-2</v>
      </c>
      <c r="I230" s="10">
        <v>2.1000000000000001E-2</v>
      </c>
      <c r="J230" s="11"/>
      <c r="K230" s="9">
        <v>1.06</v>
      </c>
      <c r="L230" s="9">
        <v>1.25</v>
      </c>
      <c r="M230" s="11"/>
      <c r="N230" s="9">
        <v>9.82</v>
      </c>
      <c r="O230" s="10">
        <v>7.0999999999999994E-2</v>
      </c>
      <c r="P230" s="11"/>
      <c r="Q230" s="8">
        <v>40</v>
      </c>
      <c r="R230" s="11"/>
      <c r="S230" s="9">
        <v>-1.93</v>
      </c>
      <c r="T230" s="11"/>
      <c r="U230" s="11"/>
      <c r="V230" s="11"/>
      <c r="W230" s="11"/>
      <c r="X230" s="11"/>
      <c r="Y230" s="11"/>
      <c r="Z230" s="11"/>
      <c r="AA230" s="8">
        <v>43.7</v>
      </c>
      <c r="AB230" s="11"/>
      <c r="AC230" s="11"/>
      <c r="AD230" s="11"/>
      <c r="AE230" s="8">
        <v>50</v>
      </c>
      <c r="AF230" s="11"/>
      <c r="AG230" s="11"/>
      <c r="AH230" s="11"/>
      <c r="AI230" s="9">
        <v>21.98</v>
      </c>
      <c r="AJ230" s="9">
        <v>1.53</v>
      </c>
      <c r="AK230" s="3" t="s">
        <v>209</v>
      </c>
      <c r="AL230" s="12" t="s">
        <v>1407</v>
      </c>
      <c r="AM230" s="3" t="s">
        <v>211</v>
      </c>
      <c r="AN230" s="13">
        <v>1999</v>
      </c>
      <c r="AO230" s="8">
        <v>55.6</v>
      </c>
      <c r="AP230" s="8">
        <v>10.199999999999999</v>
      </c>
      <c r="AQ230" s="8">
        <v>-18.399999999999999</v>
      </c>
      <c r="AR230" s="8">
        <v>-19.2</v>
      </c>
      <c r="AS230" s="8">
        <v>-16.600000000000001</v>
      </c>
      <c r="AT230" s="8">
        <v>25.6</v>
      </c>
      <c r="AU230" s="9">
        <v>4.45</v>
      </c>
      <c r="AV230" s="8">
        <v>47.1</v>
      </c>
      <c r="AW230" s="9">
        <v>6.92</v>
      </c>
      <c r="AX230" s="8">
        <v>34.6</v>
      </c>
      <c r="AY230" s="9">
        <v>1.37</v>
      </c>
      <c r="AZ230" s="11"/>
      <c r="BA230" s="8">
        <v>16.3</v>
      </c>
      <c r="BB230" s="11"/>
      <c r="BC230" s="9">
        <v>4.62</v>
      </c>
      <c r="BD230" s="9">
        <v>3.9</v>
      </c>
      <c r="BE230" s="9">
        <v>2.94</v>
      </c>
      <c r="BF230" s="9">
        <v>2.2999999999999998</v>
      </c>
      <c r="BG230" s="9">
        <v>2.19</v>
      </c>
      <c r="BH230" s="9">
        <v>1.94</v>
      </c>
      <c r="BI230" s="11"/>
      <c r="BJ230" s="8">
        <v>-19.2</v>
      </c>
      <c r="BK230" s="10">
        <v>-0.47299999999999998</v>
      </c>
      <c r="BL230" s="10">
        <v>7.3999999999999996E-2</v>
      </c>
      <c r="BM230" s="11"/>
      <c r="BN230" s="8">
        <v>-19</v>
      </c>
      <c r="BO230" s="9">
        <v>-2.35</v>
      </c>
      <c r="BP230" s="11"/>
      <c r="BQ230" s="9">
        <v>-1.76</v>
      </c>
      <c r="BR230" s="9">
        <v>-1.76</v>
      </c>
      <c r="BS230" s="9">
        <v>-1.27</v>
      </c>
      <c r="BT230" s="9">
        <v>-1.8</v>
      </c>
      <c r="BU230" s="9">
        <v>-1.8</v>
      </c>
      <c r="BV230" s="11"/>
      <c r="BW230" s="9">
        <v>5.03</v>
      </c>
      <c r="BX230" s="10">
        <v>0.28000000000000003</v>
      </c>
      <c r="BY230" s="11"/>
      <c r="BZ230" s="9">
        <v>7.33</v>
      </c>
      <c r="CA230" s="9">
        <v>2.89</v>
      </c>
      <c r="CB230" s="9">
        <v>2.99</v>
      </c>
      <c r="CC230" s="9">
        <v>3.46</v>
      </c>
      <c r="CD230" s="11"/>
      <c r="CE230" s="10">
        <v>0.3</v>
      </c>
      <c r="CF230" s="9">
        <v>6.56</v>
      </c>
      <c r="CG230" s="11"/>
      <c r="CH230" s="10">
        <v>8.0000000000000002E-3</v>
      </c>
      <c r="CI230" s="11"/>
      <c r="CJ230" s="8">
        <v>54.3</v>
      </c>
      <c r="CK230" s="10">
        <v>0.13500000000000001</v>
      </c>
      <c r="CL230" s="10">
        <v>0.32100000000000001</v>
      </c>
      <c r="CM230" s="10">
        <v>0.36</v>
      </c>
      <c r="CN230" s="10">
        <v>0.87</v>
      </c>
      <c r="CO230" s="10">
        <v>0.86299999999999999</v>
      </c>
      <c r="CP230" s="10">
        <v>0.85399999999999998</v>
      </c>
      <c r="CQ230" s="9">
        <v>2.0299999999999998</v>
      </c>
      <c r="CR230" s="11"/>
      <c r="CS230" s="11"/>
      <c r="CT230" s="11"/>
      <c r="CU230" s="10">
        <v>0.25700000000000001</v>
      </c>
      <c r="CV230" s="10">
        <v>-0.45200000000000001</v>
      </c>
      <c r="CW230" s="11"/>
      <c r="CX230" s="9">
        <v>-7.13</v>
      </c>
      <c r="CY230" s="11"/>
      <c r="CZ230" s="9">
        <v>-2.87</v>
      </c>
      <c r="DA230" s="10">
        <v>0.67400000000000004</v>
      </c>
      <c r="DB230" s="11"/>
      <c r="DC230" s="9">
        <v>-1.66</v>
      </c>
      <c r="DD230" s="9">
        <v>3.81</v>
      </c>
      <c r="DE230" s="8">
        <v>144</v>
      </c>
      <c r="DF230" s="8">
        <v>34.6</v>
      </c>
      <c r="DG230" s="9">
        <v>7.56</v>
      </c>
      <c r="DH230" s="10">
        <v>0.69199999999999995</v>
      </c>
      <c r="DI230" s="3" t="s">
        <v>212</v>
      </c>
      <c r="DJ230" s="8">
        <v>10.199999999999999</v>
      </c>
      <c r="DK230" s="8">
        <v>-18.399999999999999</v>
      </c>
      <c r="DL230" s="8">
        <v>-16.600000000000001</v>
      </c>
      <c r="DM230" s="8">
        <v>19.399999999999999</v>
      </c>
      <c r="DN230" s="8">
        <v>-16.3</v>
      </c>
      <c r="DO230" s="9">
        <v>14.29</v>
      </c>
      <c r="DP230" s="4" t="s">
        <v>1408</v>
      </c>
      <c r="DQ230" s="8">
        <v>78.5</v>
      </c>
      <c r="DR230" s="3" t="s">
        <v>336</v>
      </c>
      <c r="DS230" s="11"/>
      <c r="DT230" s="9">
        <v>16.88</v>
      </c>
      <c r="DU230" s="9">
        <v>4.83</v>
      </c>
      <c r="DV230" s="9">
        <v>1.75</v>
      </c>
      <c r="DW230" s="9">
        <v>6.38</v>
      </c>
      <c r="DX230" s="11"/>
      <c r="DY230" s="8">
        <v>49.5</v>
      </c>
      <c r="DZ230" s="11"/>
      <c r="EA230" s="10">
        <v>0.11700000000000001</v>
      </c>
      <c r="EB230" s="8">
        <v>45.5</v>
      </c>
      <c r="EC230" s="10">
        <v>0.19600000000000001</v>
      </c>
      <c r="ED230" s="8">
        <v>78</v>
      </c>
      <c r="EE230" s="11"/>
      <c r="EF230" s="9">
        <v>8.1</v>
      </c>
      <c r="EG230" s="11"/>
      <c r="EH230" s="9">
        <v>2.4</v>
      </c>
      <c r="EI230" s="8">
        <v>144</v>
      </c>
      <c r="EJ230" s="8">
        <v>31.8</v>
      </c>
      <c r="EK230" s="8">
        <v>51.9</v>
      </c>
      <c r="EL230" s="9">
        <v>2.0499999999999998</v>
      </c>
      <c r="EM230" s="11"/>
      <c r="EN230" s="10">
        <v>0.5</v>
      </c>
      <c r="EO230" s="10">
        <v>0.69199999999999995</v>
      </c>
      <c r="EP230" s="9">
        <v>1.84</v>
      </c>
      <c r="EQ230" s="9">
        <v>10.58</v>
      </c>
      <c r="ER230" s="11">
        <v>1</v>
      </c>
      <c r="ES230" s="8">
        <v>10.199999999999999</v>
      </c>
      <c r="ET230" s="12" t="s">
        <v>1409</v>
      </c>
      <c r="EU230" s="11"/>
      <c r="EV230" s="11"/>
      <c r="EW230" s="11"/>
      <c r="EX230" s="11"/>
      <c r="EY230" s="9">
        <v>-3.27</v>
      </c>
      <c r="EZ230" s="9">
        <v>-4.29</v>
      </c>
      <c r="FA230" s="9">
        <v>-6.32</v>
      </c>
      <c r="FB230" s="9">
        <v>-8.19</v>
      </c>
      <c r="FC230" s="9">
        <v>-7.29</v>
      </c>
      <c r="FD230" s="9">
        <v>-8.4600000000000009</v>
      </c>
      <c r="FE230" s="11"/>
      <c r="FF230" s="11"/>
      <c r="FG230" s="11"/>
      <c r="FH230" s="11"/>
      <c r="FI230" s="9">
        <v>-3.12</v>
      </c>
      <c r="FJ230" s="9">
        <v>-7.33</v>
      </c>
      <c r="FK230" s="9">
        <v>-8.41</v>
      </c>
      <c r="FL230" s="8">
        <v>-19.899999999999999</v>
      </c>
      <c r="FM230" s="9">
        <v>-6.67</v>
      </c>
      <c r="FN230" s="8">
        <v>-12.4</v>
      </c>
      <c r="FO230" s="3"/>
      <c r="FP230" s="3"/>
      <c r="FQ230" s="8">
        <v>10.199999999999999</v>
      </c>
      <c r="FR230" s="12" t="s">
        <v>1410</v>
      </c>
    </row>
    <row r="231" spans="1:174" x14ac:dyDescent="0.15">
      <c r="A231" s="4" t="s">
        <v>1411</v>
      </c>
      <c r="B231" s="4" t="s">
        <v>1412</v>
      </c>
      <c r="C231" s="3" t="s">
        <v>206</v>
      </c>
      <c r="D231" s="3" t="s">
        <v>207</v>
      </c>
      <c r="E231" s="3" t="s">
        <v>208</v>
      </c>
      <c r="F231" s="8">
        <v>74.099999999999994</v>
      </c>
      <c r="G231" s="9">
        <v>12.69</v>
      </c>
      <c r="H231" s="11"/>
      <c r="I231" s="11"/>
      <c r="J231" s="11"/>
      <c r="K231" s="11"/>
      <c r="L231" s="11"/>
      <c r="M231" s="11"/>
      <c r="N231" s="9">
        <v>6.89</v>
      </c>
      <c r="O231" s="10">
        <v>0.02</v>
      </c>
      <c r="P231" s="11"/>
      <c r="Q231" s="11"/>
      <c r="R231" s="11"/>
      <c r="S231" s="9">
        <v>-1.62</v>
      </c>
      <c r="T231" s="11"/>
      <c r="U231" s="11"/>
      <c r="V231" s="11"/>
      <c r="W231" s="11"/>
      <c r="X231" s="11"/>
      <c r="Y231" s="11"/>
      <c r="Z231" s="11"/>
      <c r="AA231" s="11"/>
      <c r="AB231" s="11"/>
      <c r="AC231" s="11"/>
      <c r="AD231" s="11"/>
      <c r="AE231" s="11"/>
      <c r="AF231" s="11"/>
      <c r="AG231" s="11"/>
      <c r="AH231" s="11"/>
      <c r="AI231" s="9">
        <v>29.69</v>
      </c>
      <c r="AJ231" s="10">
        <v>0.219</v>
      </c>
      <c r="AK231" s="3" t="s">
        <v>209</v>
      </c>
      <c r="AL231" s="12" t="s">
        <v>1413</v>
      </c>
      <c r="AM231" s="3" t="s">
        <v>211</v>
      </c>
      <c r="AN231" s="13">
        <v>2004</v>
      </c>
      <c r="AO231" s="8">
        <v>66.8</v>
      </c>
      <c r="AP231" s="14">
        <v>0</v>
      </c>
      <c r="AQ231" s="9">
        <v>-7.27</v>
      </c>
      <c r="AR231" s="9">
        <v>-7.27</v>
      </c>
      <c r="AS231" s="9">
        <v>-5.19</v>
      </c>
      <c r="AT231" s="9">
        <v>8.5299999999999994</v>
      </c>
      <c r="AU231" s="10">
        <v>1.2999999999999999E-2</v>
      </c>
      <c r="AV231" s="9">
        <v>8.7899999999999991</v>
      </c>
      <c r="AW231" s="9">
        <v>1.25</v>
      </c>
      <c r="AX231" s="9">
        <v>6.28</v>
      </c>
      <c r="AY231" s="10">
        <v>1.4E-2</v>
      </c>
      <c r="AZ231" s="11"/>
      <c r="BA231" s="9">
        <v>3.56</v>
      </c>
      <c r="BB231" s="11"/>
      <c r="BC231" s="9">
        <v>3.71</v>
      </c>
      <c r="BD231" s="9">
        <v>2.7</v>
      </c>
      <c r="BE231" s="9">
        <v>2.1800000000000002</v>
      </c>
      <c r="BF231" s="9">
        <v>1.84</v>
      </c>
      <c r="BG231" s="9">
        <v>1.54</v>
      </c>
      <c r="BH231" s="9">
        <v>1.24</v>
      </c>
      <c r="BI231" s="11"/>
      <c r="BJ231" s="9">
        <v>-7.27</v>
      </c>
      <c r="BK231" s="10">
        <v>-0.24399999999999999</v>
      </c>
      <c r="BL231" s="14">
        <v>0</v>
      </c>
      <c r="BM231" s="11"/>
      <c r="BN231" s="9">
        <v>-5.19</v>
      </c>
      <c r="BO231" s="11"/>
      <c r="BP231" s="9">
        <v>4.3899999999999997</v>
      </c>
      <c r="BQ231" s="9">
        <v>-2.5099999999999998</v>
      </c>
      <c r="BR231" s="9">
        <v>-2.5099999999999998</v>
      </c>
      <c r="BS231" s="10">
        <v>-0.84899999999999998</v>
      </c>
      <c r="BT231" s="9">
        <v>-3.09</v>
      </c>
      <c r="BU231" s="9">
        <v>-3.09</v>
      </c>
      <c r="BV231" s="11"/>
      <c r="BW231" s="11"/>
      <c r="BX231" s="11"/>
      <c r="BY231" s="11"/>
      <c r="BZ231" s="10">
        <v>1.4E-2</v>
      </c>
      <c r="CA231" s="10">
        <v>1E-3</v>
      </c>
      <c r="CB231" s="11"/>
      <c r="CC231" s="10">
        <v>0.34100000000000003</v>
      </c>
      <c r="CD231" s="11"/>
      <c r="CE231" s="11"/>
      <c r="CF231" s="9">
        <v>1.18</v>
      </c>
      <c r="CG231" s="11"/>
      <c r="CH231" s="11"/>
      <c r="CI231" s="11"/>
      <c r="CJ231" s="11"/>
      <c r="CK231" s="11"/>
      <c r="CL231" s="11"/>
      <c r="CM231" s="11"/>
      <c r="CN231" s="10">
        <v>5.0999999999999997E-2</v>
      </c>
      <c r="CO231" s="10">
        <v>6.9000000000000006E-2</v>
      </c>
      <c r="CP231" s="10">
        <v>6.8000000000000005E-2</v>
      </c>
      <c r="CQ231" s="10">
        <v>-0.56399999999999995</v>
      </c>
      <c r="CR231" s="11"/>
      <c r="CS231" s="11"/>
      <c r="CT231" s="11"/>
      <c r="CU231" s="8">
        <v>10.1</v>
      </c>
      <c r="CV231" s="9">
        <v>-1.4</v>
      </c>
      <c r="CW231" s="9">
        <v>1.4</v>
      </c>
      <c r="CX231" s="11"/>
      <c r="CY231" s="11"/>
      <c r="CZ231" s="11"/>
      <c r="DA231" s="10">
        <v>-1E-3</v>
      </c>
      <c r="DB231" s="11"/>
      <c r="DC231" s="11"/>
      <c r="DD231" s="8">
        <v>10.8</v>
      </c>
      <c r="DE231" s="9">
        <v>6</v>
      </c>
      <c r="DF231" s="9">
        <v>6.28</v>
      </c>
      <c r="DG231" s="9">
        <v>10.75</v>
      </c>
      <c r="DH231" s="11"/>
      <c r="DI231" s="3" t="s">
        <v>212</v>
      </c>
      <c r="DJ231" s="11"/>
      <c r="DK231" s="9">
        <v>-7.27</v>
      </c>
      <c r="DL231" s="9">
        <v>-5.19</v>
      </c>
      <c r="DM231" s="14">
        <v>0</v>
      </c>
      <c r="DN231" s="9">
        <v>-9.1</v>
      </c>
      <c r="DO231" s="9">
        <v>14.29</v>
      </c>
      <c r="DP231" s="4" t="s">
        <v>1414</v>
      </c>
      <c r="DQ231" s="11"/>
      <c r="DR231" s="3" t="s">
        <v>313</v>
      </c>
      <c r="DS231" s="11"/>
      <c r="DT231" s="9">
        <v>13.5</v>
      </c>
      <c r="DU231" s="9">
        <v>3</v>
      </c>
      <c r="DV231" s="11"/>
      <c r="DW231" s="9">
        <v>1.27</v>
      </c>
      <c r="DX231" s="11"/>
      <c r="DY231" s="9">
        <v>3.26</v>
      </c>
      <c r="DZ231" s="11"/>
      <c r="EA231" s="8">
        <v>41.8</v>
      </c>
      <c r="EB231" s="8">
        <v>-40.200000000000003</v>
      </c>
      <c r="EC231" s="10">
        <v>3.7999999999999999E-2</v>
      </c>
      <c r="ED231" s="8">
        <v>16.100000000000001</v>
      </c>
      <c r="EE231" s="11"/>
      <c r="EF231" s="14">
        <v>0</v>
      </c>
      <c r="EG231" s="8">
        <v>399</v>
      </c>
      <c r="EH231" s="11"/>
      <c r="EI231" s="9">
        <v>6</v>
      </c>
      <c r="EJ231" s="9">
        <v>8.76</v>
      </c>
      <c r="EK231" s="9">
        <v>3.27</v>
      </c>
      <c r="EL231" s="10">
        <v>0.34200000000000003</v>
      </c>
      <c r="EM231" s="10">
        <v>0.12</v>
      </c>
      <c r="EN231" s="11"/>
      <c r="EO231" s="11"/>
      <c r="EP231" s="10">
        <v>0.874</v>
      </c>
      <c r="EQ231" s="9">
        <v>3.1</v>
      </c>
      <c r="ER231" s="11"/>
      <c r="ES231" s="11"/>
      <c r="ET231" s="12"/>
      <c r="EU231" s="11"/>
      <c r="EV231" s="11"/>
      <c r="EW231" s="11"/>
      <c r="EX231" s="11"/>
      <c r="EY231" s="11"/>
      <c r="EZ231" s="11"/>
      <c r="FA231" s="11"/>
      <c r="FB231" s="9">
        <v>-2.11</v>
      </c>
      <c r="FC231" s="9">
        <v>-1.1100000000000001</v>
      </c>
      <c r="FD231" s="9">
        <v>-3.68</v>
      </c>
      <c r="FE231" s="11"/>
      <c r="FF231" s="11"/>
      <c r="FG231" s="11"/>
      <c r="FH231" s="11"/>
      <c r="FI231" s="11"/>
      <c r="FJ231" s="11"/>
      <c r="FK231" s="11"/>
      <c r="FL231" s="9">
        <v>-2.38</v>
      </c>
      <c r="FM231" s="8">
        <v>-23.1</v>
      </c>
      <c r="FN231" s="8">
        <v>13.1</v>
      </c>
      <c r="FO231" s="3"/>
      <c r="FP231" s="3"/>
      <c r="FQ231" s="11"/>
      <c r="FR231" s="12"/>
    </row>
    <row r="232" spans="1:174" x14ac:dyDescent="0.15">
      <c r="A232" s="4" t="s">
        <v>1415</v>
      </c>
      <c r="B232" s="4" t="s">
        <v>1416</v>
      </c>
      <c r="C232" s="3" t="s">
        <v>206</v>
      </c>
      <c r="D232" s="3" t="s">
        <v>207</v>
      </c>
      <c r="E232" s="3" t="s">
        <v>208</v>
      </c>
      <c r="F232" s="8">
        <v>71.900000000000006</v>
      </c>
      <c r="G232" s="11"/>
      <c r="H232" s="11"/>
      <c r="I232" s="11"/>
      <c r="J232" s="11"/>
      <c r="K232" s="11"/>
      <c r="L232" s="11"/>
      <c r="M232" s="11"/>
      <c r="N232" s="8">
        <v>25.9</v>
      </c>
      <c r="O232" s="10">
        <v>1.0999999999999999E-2</v>
      </c>
      <c r="P232" s="11"/>
      <c r="Q232" s="11"/>
      <c r="R232" s="11"/>
      <c r="S232" s="10">
        <v>-0.28999999999999998</v>
      </c>
      <c r="T232" s="11"/>
      <c r="U232" s="11"/>
      <c r="V232" s="11"/>
      <c r="W232" s="11"/>
      <c r="X232" s="11"/>
      <c r="Y232" s="11"/>
      <c r="Z232" s="11"/>
      <c r="AA232" s="11"/>
      <c r="AB232" s="11"/>
      <c r="AC232" s="11"/>
      <c r="AD232" s="11"/>
      <c r="AE232" s="11"/>
      <c r="AF232" s="11"/>
      <c r="AG232" s="11"/>
      <c r="AH232" s="10">
        <v>0.54</v>
      </c>
      <c r="AI232" s="9">
        <v>10.81</v>
      </c>
      <c r="AJ232" s="10">
        <v>7.0000000000000001E-3</v>
      </c>
      <c r="AK232" s="3" t="s">
        <v>209</v>
      </c>
      <c r="AL232" s="12" t="s">
        <v>1417</v>
      </c>
      <c r="AM232" s="3" t="s">
        <v>211</v>
      </c>
      <c r="AN232" s="13">
        <v>2009</v>
      </c>
      <c r="AO232" s="8">
        <v>65.7</v>
      </c>
      <c r="AP232" s="14">
        <v>0</v>
      </c>
      <c r="AQ232" s="9">
        <v>-2.64</v>
      </c>
      <c r="AR232" s="9">
        <v>-2.65</v>
      </c>
      <c r="AS232" s="9">
        <v>-2.54</v>
      </c>
      <c r="AT232" s="9">
        <v>6.26</v>
      </c>
      <c r="AU232" s="10">
        <v>5.3999999999999999E-2</v>
      </c>
      <c r="AV232" s="9">
        <v>6.6</v>
      </c>
      <c r="AW232" s="10">
        <v>0.14399999999999999</v>
      </c>
      <c r="AX232" s="9">
        <v>5.86</v>
      </c>
      <c r="AY232" s="10">
        <v>6.4000000000000001E-2</v>
      </c>
      <c r="AZ232" s="11"/>
      <c r="BA232" s="9">
        <v>1.39</v>
      </c>
      <c r="BB232" s="11"/>
      <c r="BC232" s="9">
        <v>1.31</v>
      </c>
      <c r="BD232" s="10">
        <v>0.748</v>
      </c>
      <c r="BE232" s="10">
        <v>0.45</v>
      </c>
      <c r="BF232" s="10">
        <v>0.40400000000000003</v>
      </c>
      <c r="BG232" s="10">
        <v>0.41599999999999998</v>
      </c>
      <c r="BH232" s="10">
        <v>0.57499999999999996</v>
      </c>
      <c r="BI232" s="11"/>
      <c r="BJ232" s="9">
        <v>-2.65</v>
      </c>
      <c r="BK232" s="10">
        <v>-2.4E-2</v>
      </c>
      <c r="BL232" s="10">
        <v>2E-3</v>
      </c>
      <c r="BM232" s="11"/>
      <c r="BN232" s="9">
        <v>-2.54</v>
      </c>
      <c r="BO232" s="11"/>
      <c r="BP232" s="11"/>
      <c r="BQ232" s="10">
        <v>-0.126</v>
      </c>
      <c r="BR232" s="10">
        <v>-0.126</v>
      </c>
      <c r="BS232" s="10">
        <v>-8.3000000000000004E-2</v>
      </c>
      <c r="BT232" s="10">
        <v>-0.126</v>
      </c>
      <c r="BU232" s="10">
        <v>-0.126</v>
      </c>
      <c r="BV232" s="11"/>
      <c r="BW232" s="11"/>
      <c r="BX232" s="11"/>
      <c r="BY232" s="11"/>
      <c r="BZ232" s="10">
        <v>6.4000000000000001E-2</v>
      </c>
      <c r="CA232" s="10">
        <v>0.01</v>
      </c>
      <c r="CB232" s="11"/>
      <c r="CC232" s="10">
        <v>0.34399999999999997</v>
      </c>
      <c r="CD232" s="11"/>
      <c r="CE232" s="11"/>
      <c r="CF232" s="11"/>
      <c r="CG232" s="11"/>
      <c r="CH232" s="11"/>
      <c r="CI232" s="11"/>
      <c r="CJ232" s="11"/>
      <c r="CK232" s="11"/>
      <c r="CL232" s="11"/>
      <c r="CM232" s="11"/>
      <c r="CN232" s="10">
        <v>2.8000000000000001E-2</v>
      </c>
      <c r="CO232" s="10">
        <v>5.7000000000000002E-2</v>
      </c>
      <c r="CP232" s="10">
        <v>5.5E-2</v>
      </c>
      <c r="CQ232" s="10">
        <v>1.6E-2</v>
      </c>
      <c r="CR232" s="11"/>
      <c r="CS232" s="11"/>
      <c r="CT232" s="11"/>
      <c r="CU232" s="8">
        <v>10.3</v>
      </c>
      <c r="CV232" s="10">
        <v>-0.247</v>
      </c>
      <c r="CW232" s="10">
        <v>0.192</v>
      </c>
      <c r="CX232" s="11"/>
      <c r="CY232" s="11"/>
      <c r="CZ232" s="11"/>
      <c r="DA232" s="10">
        <v>0.17</v>
      </c>
      <c r="DB232" s="11"/>
      <c r="DC232" s="11"/>
      <c r="DD232" s="9">
        <v>3.56</v>
      </c>
      <c r="DE232" s="9">
        <v>6</v>
      </c>
      <c r="DF232" s="9">
        <v>5.86</v>
      </c>
      <c r="DG232" s="9">
        <v>2.77</v>
      </c>
      <c r="DH232" s="10">
        <v>3.5999999999999997E-2</v>
      </c>
      <c r="DI232" s="3" t="s">
        <v>212</v>
      </c>
      <c r="DJ232" s="11"/>
      <c r="DK232" s="9">
        <v>-2.64</v>
      </c>
      <c r="DL232" s="9">
        <v>-2.54</v>
      </c>
      <c r="DM232" s="14">
        <v>0</v>
      </c>
      <c r="DN232" s="11"/>
      <c r="DO232" s="9">
        <v>14.29</v>
      </c>
      <c r="DP232" s="4" t="s">
        <v>1418</v>
      </c>
      <c r="DQ232" s="11"/>
      <c r="DR232" s="3" t="s">
        <v>279</v>
      </c>
      <c r="DS232" s="11"/>
      <c r="DT232" s="9">
        <v>4.95</v>
      </c>
      <c r="DU232" s="9">
        <v>2</v>
      </c>
      <c r="DV232" s="11"/>
      <c r="DW232" s="10">
        <v>0.63800000000000001</v>
      </c>
      <c r="DX232" s="11"/>
      <c r="DY232" s="10">
        <v>0.30299999999999999</v>
      </c>
      <c r="DZ232" s="11"/>
      <c r="EA232" s="9">
        <v>1.1100000000000001</v>
      </c>
      <c r="EB232" s="9">
        <v>-1.78</v>
      </c>
      <c r="EC232" s="10">
        <v>3.0000000000000001E-3</v>
      </c>
      <c r="ED232" s="8">
        <v>88.6</v>
      </c>
      <c r="EE232" s="11"/>
      <c r="EF232" s="8">
        <v>52.1</v>
      </c>
      <c r="EG232" s="8">
        <v>47.9</v>
      </c>
      <c r="EH232" s="11"/>
      <c r="EI232" s="9">
        <v>6</v>
      </c>
      <c r="EJ232" s="9">
        <v>6.53</v>
      </c>
      <c r="EK232" s="10">
        <v>0.30599999999999999</v>
      </c>
      <c r="EL232" s="10">
        <v>0.18099999999999999</v>
      </c>
      <c r="EM232" s="10">
        <v>0.14099999999999999</v>
      </c>
      <c r="EN232" s="10">
        <v>0.02</v>
      </c>
      <c r="EO232" s="10">
        <v>3.5999999999999997E-2</v>
      </c>
      <c r="EP232" s="9">
        <v>3.56</v>
      </c>
      <c r="EQ232" s="10">
        <v>0.83</v>
      </c>
      <c r="ER232" s="11">
        <v>1</v>
      </c>
      <c r="ES232" s="11"/>
      <c r="ET232" s="12"/>
      <c r="EU232" s="11"/>
      <c r="EV232" s="11"/>
      <c r="EW232" s="11"/>
      <c r="EX232" s="11"/>
      <c r="EY232" s="11"/>
      <c r="EZ232" s="11"/>
      <c r="FA232" s="11"/>
      <c r="FB232" s="11"/>
      <c r="FC232" s="10">
        <v>-0.82399999999999995</v>
      </c>
      <c r="FD232" s="10">
        <v>-0.55700000000000005</v>
      </c>
      <c r="FE232" s="11"/>
      <c r="FF232" s="11"/>
      <c r="FG232" s="11"/>
      <c r="FH232" s="11"/>
      <c r="FI232" s="11"/>
      <c r="FJ232" s="11"/>
      <c r="FK232" s="11"/>
      <c r="FL232" s="11"/>
      <c r="FM232" s="10">
        <v>-0.88700000000000001</v>
      </c>
      <c r="FN232" s="10">
        <v>-0.60199999999999998</v>
      </c>
      <c r="FO232" s="3"/>
      <c r="FP232" s="3"/>
      <c r="FQ232" s="11"/>
      <c r="FR232" s="12"/>
    </row>
    <row r="233" spans="1:174" x14ac:dyDescent="0.15">
      <c r="A233" s="4" t="s">
        <v>1419</v>
      </c>
      <c r="B233" s="4" t="s">
        <v>1420</v>
      </c>
      <c r="C233" s="3" t="s">
        <v>206</v>
      </c>
      <c r="D233" s="3" t="s">
        <v>207</v>
      </c>
      <c r="E233" s="3" t="s">
        <v>208</v>
      </c>
      <c r="F233" s="8">
        <v>71.8</v>
      </c>
      <c r="G233" s="9">
        <v>4.62</v>
      </c>
      <c r="H233" s="10">
        <v>1.4E-2</v>
      </c>
      <c r="I233" s="10">
        <v>8.0000000000000002E-3</v>
      </c>
      <c r="J233" s="11"/>
      <c r="K233" s="9">
        <v>-1.4</v>
      </c>
      <c r="L233" s="9">
        <v>-1.03</v>
      </c>
      <c r="M233" s="11"/>
      <c r="N233" s="9">
        <v>8.86</v>
      </c>
      <c r="O233" s="10">
        <v>0.14699999999999999</v>
      </c>
      <c r="P233" s="11"/>
      <c r="Q233" s="11"/>
      <c r="R233" s="11"/>
      <c r="S233" s="9">
        <v>-2.21</v>
      </c>
      <c r="T233" s="11"/>
      <c r="U233" s="11"/>
      <c r="V233" s="11"/>
      <c r="W233" s="11"/>
      <c r="X233" s="11"/>
      <c r="Y233" s="11"/>
      <c r="Z233" s="11"/>
      <c r="AA233" s="11"/>
      <c r="AB233" s="11"/>
      <c r="AC233" s="11"/>
      <c r="AD233" s="11"/>
      <c r="AE233" s="11"/>
      <c r="AF233" s="11"/>
      <c r="AG233" s="11"/>
      <c r="AH233" s="9">
        <v>6.07</v>
      </c>
      <c r="AI233" s="10">
        <v>2.3E-2</v>
      </c>
      <c r="AJ233" s="14">
        <v>0</v>
      </c>
      <c r="AK233" s="3" t="s">
        <v>209</v>
      </c>
      <c r="AL233" s="12" t="s">
        <v>1421</v>
      </c>
      <c r="AM233" s="3" t="s">
        <v>211</v>
      </c>
      <c r="AN233" s="13">
        <v>2004</v>
      </c>
      <c r="AO233" s="8">
        <v>49.9</v>
      </c>
      <c r="AP233" s="11"/>
      <c r="AQ233" s="8">
        <v>-16.600000000000001</v>
      </c>
      <c r="AR233" s="8">
        <v>-16.600000000000001</v>
      </c>
      <c r="AS233" s="8">
        <v>-16.8</v>
      </c>
      <c r="AT233" s="8">
        <v>14</v>
      </c>
      <c r="AU233" s="10">
        <v>3.5999999999999997E-2</v>
      </c>
      <c r="AV233" s="8">
        <v>29.2</v>
      </c>
      <c r="AW233" s="9">
        <v>6.74</v>
      </c>
      <c r="AX233" s="8">
        <v>19.3</v>
      </c>
      <c r="AY233" s="11"/>
      <c r="AZ233" s="11"/>
      <c r="BA233" s="9">
        <v>5.32</v>
      </c>
      <c r="BB233" s="11"/>
      <c r="BC233" s="8">
        <v>11.3</v>
      </c>
      <c r="BD233" s="9">
        <v>7.95</v>
      </c>
      <c r="BE233" s="9">
        <v>5.33</v>
      </c>
      <c r="BF233" s="9">
        <v>1.67</v>
      </c>
      <c r="BG233" s="9">
        <v>1.48</v>
      </c>
      <c r="BH233" s="9">
        <v>1.59</v>
      </c>
      <c r="BI233" s="11"/>
      <c r="BJ233" s="8">
        <v>-16.600000000000001</v>
      </c>
      <c r="BK233" s="10">
        <v>-0.14000000000000001</v>
      </c>
      <c r="BL233" s="10">
        <v>4.7E-2</v>
      </c>
      <c r="BM233" s="11"/>
      <c r="BN233" s="8">
        <v>-16.8</v>
      </c>
      <c r="BO233" s="11"/>
      <c r="BP233" s="11"/>
      <c r="BQ233" s="9">
        <v>-2.15</v>
      </c>
      <c r="BR233" s="9">
        <v>-2.15</v>
      </c>
      <c r="BS233" s="9">
        <v>-1.34</v>
      </c>
      <c r="BT233" s="9">
        <v>-2.15</v>
      </c>
      <c r="BU233" s="9">
        <v>-2.15</v>
      </c>
      <c r="BV233" s="11"/>
      <c r="BW233" s="11"/>
      <c r="BX233" s="11"/>
      <c r="BY233" s="11"/>
      <c r="BZ233" s="11"/>
      <c r="CA233" s="11"/>
      <c r="CB233" s="11"/>
      <c r="CC233" s="9">
        <v>1.75</v>
      </c>
      <c r="CD233" s="11"/>
      <c r="CE233" s="11"/>
      <c r="CF233" s="9">
        <v>6.44</v>
      </c>
      <c r="CG233" s="11"/>
      <c r="CH233" s="11"/>
      <c r="CI233" s="11"/>
      <c r="CJ233" s="11"/>
      <c r="CK233" s="11"/>
      <c r="CL233" s="11"/>
      <c r="CM233" s="11"/>
      <c r="CN233" s="11"/>
      <c r="CO233" s="11"/>
      <c r="CP233" s="11"/>
      <c r="CQ233" s="9">
        <v>6.03</v>
      </c>
      <c r="CR233" s="11"/>
      <c r="CS233" s="11"/>
      <c r="CT233" s="11"/>
      <c r="CU233" s="11"/>
      <c r="CV233" s="11"/>
      <c r="CW233" s="11"/>
      <c r="CX233" s="11"/>
      <c r="CY233" s="11"/>
      <c r="CZ233" s="11"/>
      <c r="DA233" s="11"/>
      <c r="DB233" s="11"/>
      <c r="DC233" s="11"/>
      <c r="DD233" s="11"/>
      <c r="DE233" s="11"/>
      <c r="DF233" s="8">
        <v>19.3</v>
      </c>
      <c r="DG233" s="9">
        <v>8.1</v>
      </c>
      <c r="DH233" s="11"/>
      <c r="DI233" s="3" t="s">
        <v>212</v>
      </c>
      <c r="DJ233" s="11"/>
      <c r="DK233" s="8">
        <v>-16.600000000000001</v>
      </c>
      <c r="DL233" s="8">
        <v>-16.8</v>
      </c>
      <c r="DM233" s="11"/>
      <c r="DN233" s="11"/>
      <c r="DO233" s="9">
        <v>16.670000000000002</v>
      </c>
      <c r="DP233" s="4" t="s">
        <v>1422</v>
      </c>
      <c r="DQ233" s="11"/>
      <c r="DR233" s="3" t="s">
        <v>245</v>
      </c>
      <c r="DS233" s="11"/>
      <c r="DT233" s="9">
        <v>17.98</v>
      </c>
      <c r="DU233" s="9">
        <v>3.96</v>
      </c>
      <c r="DV233" s="11"/>
      <c r="DW233" s="9">
        <v>7.92</v>
      </c>
      <c r="DX233" s="11"/>
      <c r="DY233" s="9">
        <v>2.13</v>
      </c>
      <c r="DZ233" s="11"/>
      <c r="EA233" s="10">
        <v>2.4E-2</v>
      </c>
      <c r="EB233" s="8">
        <v>-14.2</v>
      </c>
      <c r="EC233" s="10">
        <v>0.38800000000000001</v>
      </c>
      <c r="ED233" s="8">
        <v>26.7</v>
      </c>
      <c r="EE233" s="11"/>
      <c r="EF233" s="11"/>
      <c r="EG233" s="11"/>
      <c r="EH233" s="11"/>
      <c r="EI233" s="11"/>
      <c r="EJ233" s="8">
        <v>29</v>
      </c>
      <c r="EK233" s="9">
        <v>2.14</v>
      </c>
      <c r="EL233" s="10">
        <v>4.8000000000000001E-2</v>
      </c>
      <c r="EM233" s="9">
        <v>1.86</v>
      </c>
      <c r="EN233" s="9">
        <v>6.98</v>
      </c>
      <c r="EO233" s="11"/>
      <c r="EP233" s="11"/>
      <c r="EQ233" s="11"/>
      <c r="ER233" s="11">
        <v>3</v>
      </c>
      <c r="ES233" s="11"/>
      <c r="ET233" s="12"/>
      <c r="EU233" s="11"/>
      <c r="EV233" s="11"/>
      <c r="EW233" s="11"/>
      <c r="EX233" s="11"/>
      <c r="EY233" s="11"/>
      <c r="EZ233" s="11"/>
      <c r="FA233" s="11"/>
      <c r="FB233" s="9">
        <v>-2.63</v>
      </c>
      <c r="FC233" s="9">
        <v>-2.7</v>
      </c>
      <c r="FD233" s="9">
        <v>-2.5099999999999998</v>
      </c>
      <c r="FE233" s="11"/>
      <c r="FF233" s="11"/>
      <c r="FG233" s="11"/>
      <c r="FH233" s="11"/>
      <c r="FI233" s="11"/>
      <c r="FJ233" s="11"/>
      <c r="FK233" s="11"/>
      <c r="FL233" s="9">
        <v>-1.85</v>
      </c>
      <c r="FM233" s="9">
        <v>-2.9</v>
      </c>
      <c r="FN233" s="9">
        <v>-6.31</v>
      </c>
      <c r="FO233" s="3"/>
      <c r="FP233" s="3"/>
      <c r="FQ233" s="11"/>
      <c r="FR233" s="12"/>
    </row>
    <row r="234" spans="1:174" x14ac:dyDescent="0.15">
      <c r="A234" s="4" t="s">
        <v>1423</v>
      </c>
      <c r="B234" s="4" t="s">
        <v>1424</v>
      </c>
      <c r="C234" s="3" t="s">
        <v>206</v>
      </c>
      <c r="D234" s="3" t="s">
        <v>207</v>
      </c>
      <c r="E234" s="3" t="s">
        <v>208</v>
      </c>
      <c r="F234" s="8">
        <v>71.7</v>
      </c>
      <c r="G234" s="10">
        <v>0.317</v>
      </c>
      <c r="H234" s="10">
        <v>3.0000000000000001E-3</v>
      </c>
      <c r="I234" s="10">
        <v>6.0000000000000001E-3</v>
      </c>
      <c r="J234" s="10">
        <v>7.1999999999999995E-2</v>
      </c>
      <c r="K234" s="10">
        <v>0.192</v>
      </c>
      <c r="L234" s="10">
        <v>-0.61799999999999999</v>
      </c>
      <c r="M234" s="9">
        <v>1.59</v>
      </c>
      <c r="N234" s="8">
        <v>110</v>
      </c>
      <c r="O234" s="10">
        <v>0.25</v>
      </c>
      <c r="P234" s="11"/>
      <c r="Q234" s="11"/>
      <c r="R234" s="11"/>
      <c r="S234" s="10">
        <v>-4.4999999999999998E-2</v>
      </c>
      <c r="T234" s="11"/>
      <c r="U234" s="11"/>
      <c r="V234" s="11"/>
      <c r="W234" s="8">
        <v>50.3</v>
      </c>
      <c r="X234" s="11"/>
      <c r="Y234" s="11"/>
      <c r="Z234" s="11"/>
      <c r="AA234" s="8">
        <v>134</v>
      </c>
      <c r="AB234" s="11"/>
      <c r="AC234" s="11"/>
      <c r="AD234" s="11"/>
      <c r="AE234" s="8">
        <v>-12.2</v>
      </c>
      <c r="AF234" s="11"/>
      <c r="AG234" s="11"/>
      <c r="AH234" s="9">
        <v>8.77</v>
      </c>
      <c r="AI234" s="9">
        <v>7.78</v>
      </c>
      <c r="AJ234" s="10">
        <v>0.60699999999999998</v>
      </c>
      <c r="AK234" s="3" t="s">
        <v>209</v>
      </c>
      <c r="AL234" s="12" t="s">
        <v>1425</v>
      </c>
      <c r="AM234" s="3" t="s">
        <v>211</v>
      </c>
      <c r="AN234" s="13">
        <v>1992</v>
      </c>
      <c r="AO234" s="8">
        <v>64.3</v>
      </c>
      <c r="AP234" s="9">
        <v>3.65</v>
      </c>
      <c r="AQ234" s="9">
        <v>-2.5099999999999998</v>
      </c>
      <c r="AR234" s="9">
        <v>-2.86</v>
      </c>
      <c r="AS234" s="9">
        <v>-2.14</v>
      </c>
      <c r="AT234" s="9">
        <v>7.45</v>
      </c>
      <c r="AU234" s="9">
        <v>1.36</v>
      </c>
      <c r="AV234" s="8">
        <v>13.2</v>
      </c>
      <c r="AW234" s="14">
        <v>0</v>
      </c>
      <c r="AX234" s="9">
        <v>4.25</v>
      </c>
      <c r="AY234" s="10">
        <v>3.9E-2</v>
      </c>
      <c r="AZ234" s="11"/>
      <c r="BA234" s="9">
        <v>3.1</v>
      </c>
      <c r="BB234" s="11"/>
      <c r="BC234" s="9">
        <v>3.41</v>
      </c>
      <c r="BD234" s="9">
        <v>4.3099999999999996</v>
      </c>
      <c r="BE234" s="9">
        <v>5.35</v>
      </c>
      <c r="BF234" s="9">
        <v>8.31</v>
      </c>
      <c r="BG234" s="9">
        <v>9.9499999999999993</v>
      </c>
      <c r="BH234" s="8">
        <v>11.3</v>
      </c>
      <c r="BI234" s="11"/>
      <c r="BJ234" s="9">
        <v>-2.86</v>
      </c>
      <c r="BK234" s="14">
        <v>0</v>
      </c>
      <c r="BL234" s="11"/>
      <c r="BM234" s="11"/>
      <c r="BN234" s="9">
        <v>-2.14</v>
      </c>
      <c r="BO234" s="11"/>
      <c r="BP234" s="11"/>
      <c r="BQ234" s="10">
        <v>-2.4E-2</v>
      </c>
      <c r="BR234" s="10">
        <v>-2.4E-2</v>
      </c>
      <c r="BS234" s="10">
        <v>-1.4999999999999999E-2</v>
      </c>
      <c r="BT234" s="10">
        <v>-3.3000000000000002E-2</v>
      </c>
      <c r="BU234" s="10">
        <v>-3.3000000000000002E-2</v>
      </c>
      <c r="BV234" s="11"/>
      <c r="BW234" s="9">
        <v>4.1399999999999997</v>
      </c>
      <c r="BX234" s="11"/>
      <c r="BY234" s="11"/>
      <c r="BZ234" s="11"/>
      <c r="CA234" s="11"/>
      <c r="CB234" s="11"/>
      <c r="CC234" s="9">
        <v>4.3600000000000003</v>
      </c>
      <c r="CD234" s="11"/>
      <c r="CE234" s="11"/>
      <c r="CF234" s="11"/>
      <c r="CG234" s="11"/>
      <c r="CH234" s="11"/>
      <c r="CI234" s="11"/>
      <c r="CJ234" s="8">
        <v>-71.599999999999994</v>
      </c>
      <c r="CK234" s="11"/>
      <c r="CL234" s="11"/>
      <c r="CM234" s="11"/>
      <c r="CN234" s="10">
        <v>0.106</v>
      </c>
      <c r="CO234" s="10">
        <v>0.21099999999999999</v>
      </c>
      <c r="CP234" s="10">
        <v>0.20799999999999999</v>
      </c>
      <c r="CQ234" s="9">
        <v>4.3499999999999996</v>
      </c>
      <c r="CR234" s="11"/>
      <c r="CS234" s="11"/>
      <c r="CT234" s="11"/>
      <c r="CU234" s="9">
        <v>4.93</v>
      </c>
      <c r="CV234" s="14">
        <v>0</v>
      </c>
      <c r="CW234" s="11"/>
      <c r="CX234" s="11"/>
      <c r="CY234" s="11"/>
      <c r="CZ234" s="11"/>
      <c r="DA234" s="10">
        <v>-0.80300000000000005</v>
      </c>
      <c r="DB234" s="11"/>
      <c r="DC234" s="10">
        <v>0.44700000000000001</v>
      </c>
      <c r="DD234" s="11"/>
      <c r="DE234" s="11"/>
      <c r="DF234" s="9">
        <v>4.25</v>
      </c>
      <c r="DG234" s="10">
        <v>0.65200000000000002</v>
      </c>
      <c r="DH234" s="11"/>
      <c r="DI234" s="3" t="s">
        <v>212</v>
      </c>
      <c r="DJ234" s="8">
        <v>10.5</v>
      </c>
      <c r="DK234" s="10">
        <v>-0.78400000000000003</v>
      </c>
      <c r="DL234" s="9">
        <v>9.7100000000000009</v>
      </c>
      <c r="DM234" s="9">
        <v>2.72</v>
      </c>
      <c r="DN234" s="11"/>
      <c r="DO234" s="9">
        <v>25</v>
      </c>
      <c r="DP234" s="4" t="s">
        <v>1426</v>
      </c>
      <c r="DQ234" s="8">
        <v>-58.8</v>
      </c>
      <c r="DR234" s="3" t="s">
        <v>214</v>
      </c>
      <c r="DS234" s="11"/>
      <c r="DT234" s="10">
        <v>0.86499999999999999</v>
      </c>
      <c r="DU234" s="10">
        <v>0.44</v>
      </c>
      <c r="DV234" s="10">
        <v>0.23599999999999999</v>
      </c>
      <c r="DW234" s="14">
        <v>0</v>
      </c>
      <c r="DX234" s="11"/>
      <c r="DY234" s="9">
        <v>9</v>
      </c>
      <c r="DZ234" s="11"/>
      <c r="EA234" s="11"/>
      <c r="EB234" s="9">
        <v>1.02</v>
      </c>
      <c r="EC234" s="10">
        <v>0.06</v>
      </c>
      <c r="ED234" s="8">
        <v>77.7</v>
      </c>
      <c r="EE234" s="11"/>
      <c r="EF234" s="11"/>
      <c r="EG234" s="11"/>
      <c r="EH234" s="10">
        <v>0.121</v>
      </c>
      <c r="EI234" s="8">
        <v>13</v>
      </c>
      <c r="EJ234" s="8">
        <v>11.9</v>
      </c>
      <c r="EK234" s="8">
        <v>13.9</v>
      </c>
      <c r="EL234" s="9">
        <v>5.29</v>
      </c>
      <c r="EM234" s="10">
        <v>0.72899999999999998</v>
      </c>
      <c r="EN234" s="9">
        <v>6.23</v>
      </c>
      <c r="EO234" s="10">
        <v>0.21</v>
      </c>
      <c r="EP234" s="9">
        <v>6.73</v>
      </c>
      <c r="EQ234" s="9">
        <v>1.31</v>
      </c>
      <c r="ER234" s="11">
        <v>1</v>
      </c>
      <c r="ES234" s="11"/>
      <c r="ET234" s="12"/>
      <c r="EU234" s="8">
        <v>-25.6</v>
      </c>
      <c r="EV234" s="8">
        <v>-23.1</v>
      </c>
      <c r="EW234" s="8">
        <v>-16.399999999999999</v>
      </c>
      <c r="EX234" s="8">
        <v>-18.399999999999999</v>
      </c>
      <c r="EY234" s="8">
        <v>-25.9</v>
      </c>
      <c r="EZ234" s="9">
        <v>-5.82</v>
      </c>
      <c r="FA234" s="9">
        <v>-6.03</v>
      </c>
      <c r="FB234" s="8">
        <v>-10.5</v>
      </c>
      <c r="FC234" s="9">
        <v>-8.3699999999999992</v>
      </c>
      <c r="FD234" s="10">
        <v>-0.89100000000000001</v>
      </c>
      <c r="FE234" s="8">
        <v>-26</v>
      </c>
      <c r="FF234" s="8">
        <v>-22.5</v>
      </c>
      <c r="FG234" s="8">
        <v>-15.7</v>
      </c>
      <c r="FH234" s="8">
        <v>-17.600000000000001</v>
      </c>
      <c r="FI234" s="8">
        <v>-25.4</v>
      </c>
      <c r="FJ234" s="9">
        <v>-5.89</v>
      </c>
      <c r="FK234" s="9">
        <v>-5.59</v>
      </c>
      <c r="FL234" s="8">
        <v>-15.2</v>
      </c>
      <c r="FM234" s="8">
        <v>-15.2</v>
      </c>
      <c r="FN234" s="9">
        <v>9.7100000000000009</v>
      </c>
      <c r="FO234" s="3"/>
      <c r="FP234" s="3"/>
      <c r="FQ234" s="9">
        <v>3.65</v>
      </c>
      <c r="FR234" s="12" t="s">
        <v>1427</v>
      </c>
    </row>
    <row r="235" spans="1:174" x14ac:dyDescent="0.15">
      <c r="A235" s="4" t="s">
        <v>1428</v>
      </c>
      <c r="B235" s="4" t="s">
        <v>1429</v>
      </c>
      <c r="C235" s="3" t="s">
        <v>206</v>
      </c>
      <c r="D235" s="3" t="s">
        <v>207</v>
      </c>
      <c r="E235" s="3" t="s">
        <v>208</v>
      </c>
      <c r="F235" s="8">
        <v>71.5</v>
      </c>
      <c r="G235" s="10">
        <v>8.5999999999999993E-2</v>
      </c>
      <c r="H235" s="10">
        <v>3.3000000000000002E-2</v>
      </c>
      <c r="I235" s="10">
        <v>4.2000000000000003E-2</v>
      </c>
      <c r="J235" s="10">
        <v>0.215</v>
      </c>
      <c r="K235" s="9">
        <v>1.6</v>
      </c>
      <c r="L235" s="9">
        <v>1.76</v>
      </c>
      <c r="M235" s="9">
        <v>4.29</v>
      </c>
      <c r="N235" s="8">
        <v>79.5</v>
      </c>
      <c r="O235" s="10">
        <v>0.22600000000000001</v>
      </c>
      <c r="P235" s="11"/>
      <c r="Q235" s="11"/>
      <c r="R235" s="11"/>
      <c r="S235" s="11"/>
      <c r="T235" s="11"/>
      <c r="U235" s="11"/>
      <c r="V235" s="11"/>
      <c r="W235" s="11"/>
      <c r="X235" s="11"/>
      <c r="Y235" s="11"/>
      <c r="Z235" s="11"/>
      <c r="AA235" s="8">
        <v>-16.399999999999999</v>
      </c>
      <c r="AB235" s="11"/>
      <c r="AC235" s="11"/>
      <c r="AD235" s="11"/>
      <c r="AE235" s="8">
        <v>-18.899999999999999</v>
      </c>
      <c r="AF235" s="11"/>
      <c r="AG235" s="11"/>
      <c r="AH235" s="9">
        <v>5.99</v>
      </c>
      <c r="AI235" s="9">
        <v>18.95</v>
      </c>
      <c r="AJ235" s="9">
        <v>3.02</v>
      </c>
      <c r="AK235" s="3" t="s">
        <v>209</v>
      </c>
      <c r="AL235" s="12" t="s">
        <v>1430</v>
      </c>
      <c r="AM235" s="3" t="s">
        <v>211</v>
      </c>
      <c r="AN235" s="11"/>
      <c r="AO235" s="8">
        <v>59.7</v>
      </c>
      <c r="AP235" s="10">
        <v>0.372</v>
      </c>
      <c r="AQ235" s="9">
        <v>-5.47</v>
      </c>
      <c r="AR235" s="9">
        <v>-5.63</v>
      </c>
      <c r="AS235" s="9">
        <v>-8.44</v>
      </c>
      <c r="AT235" s="8">
        <v>12.8</v>
      </c>
      <c r="AU235" s="10">
        <v>0.39</v>
      </c>
      <c r="AV235" s="8">
        <v>13.4</v>
      </c>
      <c r="AW235" s="14">
        <v>0</v>
      </c>
      <c r="AX235" s="9">
        <v>9.24</v>
      </c>
      <c r="AY235" s="10">
        <v>0.27900000000000003</v>
      </c>
      <c r="AZ235" s="11"/>
      <c r="BA235" s="9">
        <v>2.78</v>
      </c>
      <c r="BB235" s="11"/>
      <c r="BC235" s="9">
        <v>2.46</v>
      </c>
      <c r="BD235" s="9">
        <v>2.13</v>
      </c>
      <c r="BE235" s="9">
        <v>1.85</v>
      </c>
      <c r="BF235" s="9">
        <v>1.55</v>
      </c>
      <c r="BG235" s="9">
        <v>2.02</v>
      </c>
      <c r="BH235" s="9">
        <v>1.29</v>
      </c>
      <c r="BI235" s="11"/>
      <c r="BJ235" s="9">
        <v>-5.63</v>
      </c>
      <c r="BK235" s="11"/>
      <c r="BL235" s="10">
        <v>6.2E-2</v>
      </c>
      <c r="BM235" s="11"/>
      <c r="BN235" s="9">
        <v>-8.41</v>
      </c>
      <c r="BO235" s="10">
        <v>2.7E-2</v>
      </c>
      <c r="BP235" s="11"/>
      <c r="BQ235" s="10">
        <v>-0.111</v>
      </c>
      <c r="BR235" s="10">
        <v>-0.111</v>
      </c>
      <c r="BS235" s="10">
        <v>-6.9000000000000006E-2</v>
      </c>
      <c r="BT235" s="10">
        <v>-0.111</v>
      </c>
      <c r="BU235" s="10">
        <v>-0.111</v>
      </c>
      <c r="BV235" s="11"/>
      <c r="BW235" s="10">
        <v>3.5999999999999997E-2</v>
      </c>
      <c r="BX235" s="10">
        <v>0.13400000000000001</v>
      </c>
      <c r="BY235" s="11"/>
      <c r="BZ235" s="10">
        <v>0.94499999999999995</v>
      </c>
      <c r="CA235" s="10">
        <v>0.55600000000000005</v>
      </c>
      <c r="CB235" s="11"/>
      <c r="CC235" s="10">
        <v>0.55100000000000005</v>
      </c>
      <c r="CD235" s="11"/>
      <c r="CE235" s="9">
        <v>3.32</v>
      </c>
      <c r="CF235" s="11"/>
      <c r="CG235" s="11"/>
      <c r="CH235" s="11"/>
      <c r="CI235" s="11"/>
      <c r="CJ235" s="8">
        <v>-31.8</v>
      </c>
      <c r="CK235" s="11"/>
      <c r="CL235" s="11"/>
      <c r="CM235" s="11"/>
      <c r="CN235" s="11"/>
      <c r="CO235" s="10">
        <v>7.0999999999999994E-2</v>
      </c>
      <c r="CP235" s="10">
        <v>0.157</v>
      </c>
      <c r="CQ235" s="9">
        <v>2.36</v>
      </c>
      <c r="CR235" s="11"/>
      <c r="CS235" s="11"/>
      <c r="CT235" s="11"/>
      <c r="CU235" s="8">
        <v>11.3</v>
      </c>
      <c r="CV235" s="11"/>
      <c r="CW235" s="11"/>
      <c r="CX235" s="10">
        <v>-0.46500000000000002</v>
      </c>
      <c r="CY235" s="11"/>
      <c r="CZ235" s="11"/>
      <c r="DA235" s="10">
        <v>0.106</v>
      </c>
      <c r="DB235" s="11"/>
      <c r="DC235" s="10">
        <v>0.121</v>
      </c>
      <c r="DD235" s="11"/>
      <c r="DE235" s="11"/>
      <c r="DF235" s="9">
        <v>9.24</v>
      </c>
      <c r="DG235" s="10">
        <v>0.89900000000000002</v>
      </c>
      <c r="DH235" s="10">
        <v>0.18099999999999999</v>
      </c>
      <c r="DI235" s="3" t="s">
        <v>212</v>
      </c>
      <c r="DJ235" s="10">
        <v>0.372</v>
      </c>
      <c r="DK235" s="9">
        <v>-5.47</v>
      </c>
      <c r="DL235" s="9">
        <v>-8.44</v>
      </c>
      <c r="DM235" s="11"/>
      <c r="DN235" s="11"/>
      <c r="DO235" s="9">
        <v>11.11</v>
      </c>
      <c r="DP235" s="4" t="s">
        <v>1431</v>
      </c>
      <c r="DQ235" s="11"/>
      <c r="DR235" s="3" t="s">
        <v>643</v>
      </c>
      <c r="DS235" s="11"/>
      <c r="DT235" s="9">
        <v>2.0299999999999998</v>
      </c>
      <c r="DU235" s="10">
        <v>0.51700000000000002</v>
      </c>
      <c r="DV235" s="10">
        <v>-0.38800000000000001</v>
      </c>
      <c r="DW235" s="11"/>
      <c r="DX235" s="11"/>
      <c r="DY235" s="11"/>
      <c r="DZ235" s="11"/>
      <c r="EA235" s="11"/>
      <c r="EB235" s="11"/>
      <c r="EC235" s="10">
        <v>2.9000000000000001E-2</v>
      </c>
      <c r="ED235" s="8">
        <v>75.099999999999994</v>
      </c>
      <c r="EE235" s="11"/>
      <c r="EF235" s="11"/>
      <c r="EG235" s="11"/>
      <c r="EH235" s="10">
        <v>0.248</v>
      </c>
      <c r="EI235" s="8">
        <v>23</v>
      </c>
      <c r="EJ235" s="8">
        <v>13</v>
      </c>
      <c r="EK235" s="11"/>
      <c r="EL235" s="11"/>
      <c r="EM235" s="11"/>
      <c r="EN235" s="11"/>
      <c r="EO235" s="10">
        <v>0.18099999999999999</v>
      </c>
      <c r="EP235" s="9">
        <v>5.94</v>
      </c>
      <c r="EQ235" s="10">
        <v>0.56200000000000006</v>
      </c>
      <c r="ER235" s="11">
        <v>1</v>
      </c>
      <c r="ES235" s="11"/>
      <c r="ET235" s="12"/>
      <c r="EU235" s="11"/>
      <c r="EV235" s="11"/>
      <c r="EW235" s="11"/>
      <c r="EX235" s="11"/>
      <c r="EY235" s="11"/>
      <c r="EZ235" s="10">
        <v>-4.9000000000000002E-2</v>
      </c>
      <c r="FA235" s="9">
        <v>-1.62</v>
      </c>
      <c r="FB235" s="9">
        <v>-5.79</v>
      </c>
      <c r="FC235" s="9">
        <v>-5.67</v>
      </c>
      <c r="FD235" s="9">
        <v>-4.43</v>
      </c>
      <c r="FE235" s="11"/>
      <c r="FF235" s="11"/>
      <c r="FG235" s="11"/>
      <c r="FH235" s="11"/>
      <c r="FI235" s="11"/>
      <c r="FJ235" s="10">
        <v>0.18099999999999999</v>
      </c>
      <c r="FK235" s="9">
        <v>-6.82</v>
      </c>
      <c r="FL235" s="9">
        <v>1.59</v>
      </c>
      <c r="FM235" s="9">
        <v>-5.01</v>
      </c>
      <c r="FN235" s="8">
        <v>-19.5</v>
      </c>
      <c r="FO235" s="3"/>
      <c r="FP235" s="3"/>
      <c r="FQ235" s="10">
        <v>0.372</v>
      </c>
      <c r="FR235" s="12" t="s">
        <v>1432</v>
      </c>
    </row>
    <row r="236" spans="1:174" x14ac:dyDescent="0.15">
      <c r="A236" s="4" t="s">
        <v>1433</v>
      </c>
      <c r="B236" s="4" t="s">
        <v>1434</v>
      </c>
      <c r="C236" s="3" t="s">
        <v>206</v>
      </c>
      <c r="D236" s="3" t="s">
        <v>207</v>
      </c>
      <c r="E236" s="3" t="s">
        <v>208</v>
      </c>
      <c r="F236" s="8">
        <v>71.400000000000006</v>
      </c>
      <c r="G236" s="9">
        <v>30.85</v>
      </c>
      <c r="H236" s="10">
        <v>0.05</v>
      </c>
      <c r="I236" s="10">
        <v>1.6E-2</v>
      </c>
      <c r="J236" s="10">
        <v>0.05</v>
      </c>
      <c r="K236" s="9">
        <v>1.67</v>
      </c>
      <c r="L236" s="10">
        <v>0.97799999999999998</v>
      </c>
      <c r="M236" s="9">
        <v>1.0900000000000001</v>
      </c>
      <c r="N236" s="8">
        <v>52.1</v>
      </c>
      <c r="O236" s="10">
        <v>0.73499999999999999</v>
      </c>
      <c r="P236" s="11"/>
      <c r="Q236" s="11"/>
      <c r="R236" s="11"/>
      <c r="S236" s="10">
        <v>-0.74</v>
      </c>
      <c r="T236" s="11"/>
      <c r="U236" s="11"/>
      <c r="V236" s="11"/>
      <c r="W236" s="11"/>
      <c r="X236" s="11"/>
      <c r="Y236" s="11"/>
      <c r="Z236" s="11"/>
      <c r="AA236" s="9">
        <v>-2.64</v>
      </c>
      <c r="AB236" s="11"/>
      <c r="AC236" s="11"/>
      <c r="AD236" s="11"/>
      <c r="AE236" s="8">
        <v>-52.1</v>
      </c>
      <c r="AF236" s="11"/>
      <c r="AG236" s="11"/>
      <c r="AH236" s="11"/>
      <c r="AI236" s="9">
        <v>1.98</v>
      </c>
      <c r="AJ236" s="10">
        <v>3.3000000000000002E-2</v>
      </c>
      <c r="AK236" s="3" t="s">
        <v>209</v>
      </c>
      <c r="AL236" s="12" t="s">
        <v>1435</v>
      </c>
      <c r="AM236" s="3" t="s">
        <v>211</v>
      </c>
      <c r="AN236" s="13">
        <v>2001</v>
      </c>
      <c r="AO236" s="8">
        <v>39.799999999999997</v>
      </c>
      <c r="AP236" s="8">
        <v>18.100000000000001</v>
      </c>
      <c r="AQ236" s="8">
        <v>-33.4</v>
      </c>
      <c r="AR236" s="8">
        <v>-38.700000000000003</v>
      </c>
      <c r="AS236" s="8">
        <v>-52.7</v>
      </c>
      <c r="AT236" s="8">
        <v>52.3</v>
      </c>
      <c r="AU236" s="8">
        <v>11.3</v>
      </c>
      <c r="AV236" s="8">
        <v>70.7</v>
      </c>
      <c r="AW236" s="8">
        <v>20.7</v>
      </c>
      <c r="AX236" s="8">
        <v>20.6</v>
      </c>
      <c r="AY236" s="8">
        <v>12.9</v>
      </c>
      <c r="AZ236" s="11"/>
      <c r="BA236" s="8">
        <v>18.600000000000001</v>
      </c>
      <c r="BB236" s="11"/>
      <c r="BC236" s="8">
        <v>41.8</v>
      </c>
      <c r="BD236" s="8">
        <v>45.3</v>
      </c>
      <c r="BE236" s="8">
        <v>57.8</v>
      </c>
      <c r="BF236" s="8">
        <v>70</v>
      </c>
      <c r="BG236" s="8">
        <v>84.3</v>
      </c>
      <c r="BH236" s="8">
        <v>106.7</v>
      </c>
      <c r="BI236" s="11"/>
      <c r="BJ236" s="8">
        <v>-38.700000000000003</v>
      </c>
      <c r="BK236" s="9">
        <v>-2.39</v>
      </c>
      <c r="BL236" s="10">
        <v>3.2000000000000001E-2</v>
      </c>
      <c r="BM236" s="11"/>
      <c r="BN236" s="8">
        <v>-52.7</v>
      </c>
      <c r="BO236" s="11"/>
      <c r="BP236" s="11"/>
      <c r="BQ236" s="9">
        <v>-1.01</v>
      </c>
      <c r="BR236" s="9">
        <v>-1.01</v>
      </c>
      <c r="BS236" s="10">
        <v>-0.49199999999999999</v>
      </c>
      <c r="BT236" s="9">
        <v>-1.01</v>
      </c>
      <c r="BU236" s="9">
        <v>-1.01</v>
      </c>
      <c r="BV236" s="11"/>
      <c r="BW236" s="9">
        <v>2.34</v>
      </c>
      <c r="BX236" s="11"/>
      <c r="BY236" s="9">
        <v>3</v>
      </c>
      <c r="BZ236" s="8">
        <v>26.9</v>
      </c>
      <c r="CA236" s="8">
        <v>15.6</v>
      </c>
      <c r="CB236" s="11"/>
      <c r="CC236" s="9">
        <v>3.25</v>
      </c>
      <c r="CD236" s="11"/>
      <c r="CE236" s="8">
        <v>15.6</v>
      </c>
      <c r="CF236" s="9">
        <v>8.93</v>
      </c>
      <c r="CG236" s="11"/>
      <c r="CH236" s="11"/>
      <c r="CI236" s="11"/>
      <c r="CJ236" s="8">
        <v>1301.5999999999999</v>
      </c>
      <c r="CK236" s="11"/>
      <c r="CL236" s="11"/>
      <c r="CM236" s="11"/>
      <c r="CN236" s="11"/>
      <c r="CO236" s="11"/>
      <c r="CP236" s="9">
        <v>1.7</v>
      </c>
      <c r="CQ236" s="8">
        <v>-11.2</v>
      </c>
      <c r="CR236" s="11"/>
      <c r="CS236" s="11"/>
      <c r="CT236" s="11"/>
      <c r="CU236" s="10">
        <v>0.191</v>
      </c>
      <c r="CV236" s="9">
        <v>-7.79</v>
      </c>
      <c r="CW236" s="8">
        <v>10</v>
      </c>
      <c r="CX236" s="8">
        <v>67.5</v>
      </c>
      <c r="CY236" s="11"/>
      <c r="CZ236" s="11"/>
      <c r="DA236" s="10">
        <v>-0.99299999999999999</v>
      </c>
      <c r="DB236" s="11"/>
      <c r="DC236" s="9">
        <v>-1.36</v>
      </c>
      <c r="DD236" s="8">
        <v>16.899999999999999</v>
      </c>
      <c r="DE236" s="8">
        <v>57</v>
      </c>
      <c r="DF236" s="8">
        <v>20.6</v>
      </c>
      <c r="DG236" s="9">
        <v>1.37</v>
      </c>
      <c r="DH236" s="9">
        <v>4.0999999999999996</v>
      </c>
      <c r="DI236" s="3" t="s">
        <v>212</v>
      </c>
      <c r="DJ236" s="8">
        <v>18.100000000000001</v>
      </c>
      <c r="DK236" s="8">
        <v>-33.4</v>
      </c>
      <c r="DL236" s="8">
        <v>-52.7</v>
      </c>
      <c r="DM236" s="14">
        <v>0</v>
      </c>
      <c r="DN236" s="8">
        <v>-48</v>
      </c>
      <c r="DO236" s="9">
        <v>14.29</v>
      </c>
      <c r="DP236" s="4" t="s">
        <v>1436</v>
      </c>
      <c r="DQ236" s="8">
        <v>16.600000000000001</v>
      </c>
      <c r="DR236" s="3" t="s">
        <v>336</v>
      </c>
      <c r="DS236" s="11"/>
      <c r="DT236" s="9">
        <v>2.02</v>
      </c>
      <c r="DU236" s="10">
        <v>0.60499999999999998</v>
      </c>
      <c r="DV236" s="8">
        <v>-20.100000000000001</v>
      </c>
      <c r="DW236" s="8">
        <v>19.2</v>
      </c>
      <c r="DX236" s="11"/>
      <c r="DY236" s="8">
        <v>50.8</v>
      </c>
      <c r="DZ236" s="11"/>
      <c r="EA236" s="11"/>
      <c r="EB236" s="8">
        <v>69.900000000000006</v>
      </c>
      <c r="EC236" s="10">
        <v>0.39900000000000002</v>
      </c>
      <c r="ED236" s="8">
        <v>98</v>
      </c>
      <c r="EE236" s="11"/>
      <c r="EF236" s="11"/>
      <c r="EG236" s="8">
        <v>104.6</v>
      </c>
      <c r="EH236" s="8">
        <v>38.799999999999997</v>
      </c>
      <c r="EI236" s="8">
        <v>57</v>
      </c>
      <c r="EJ236" s="8">
        <v>59.1</v>
      </c>
      <c r="EK236" s="8">
        <v>128.9</v>
      </c>
      <c r="EL236" s="9">
        <v>4.24</v>
      </c>
      <c r="EM236" s="8">
        <v>10.8</v>
      </c>
      <c r="EN236" s="9">
        <v>6.02</v>
      </c>
      <c r="EO236" s="9">
        <v>4.0999999999999996</v>
      </c>
      <c r="EP236" s="9">
        <v>5.82</v>
      </c>
      <c r="EQ236" s="9">
        <v>4.45</v>
      </c>
      <c r="ER236" s="11">
        <v>1</v>
      </c>
      <c r="ES236" s="11"/>
      <c r="ET236" s="12"/>
      <c r="EU236" s="11"/>
      <c r="EV236" s="11"/>
      <c r="EW236" s="8">
        <v>-24.2</v>
      </c>
      <c r="EX236" s="8">
        <v>-24.7</v>
      </c>
      <c r="EY236" s="8">
        <v>-31.3</v>
      </c>
      <c r="EZ236" s="8">
        <v>-41.2</v>
      </c>
      <c r="FA236" s="8">
        <v>-56.4</v>
      </c>
      <c r="FB236" s="8">
        <v>33.9</v>
      </c>
      <c r="FC236" s="8">
        <v>-109</v>
      </c>
      <c r="FD236" s="8">
        <v>-95.9</v>
      </c>
      <c r="FE236" s="11"/>
      <c r="FF236" s="11"/>
      <c r="FG236" s="8">
        <v>-24.9</v>
      </c>
      <c r="FH236" s="8">
        <v>-25</v>
      </c>
      <c r="FI236" s="8">
        <v>-32.5</v>
      </c>
      <c r="FJ236" s="8">
        <v>-44.1</v>
      </c>
      <c r="FK236" s="8">
        <v>-58.8</v>
      </c>
      <c r="FL236" s="8">
        <v>30.6</v>
      </c>
      <c r="FM236" s="8">
        <v>-114.4</v>
      </c>
      <c r="FN236" s="8">
        <v>-107</v>
      </c>
      <c r="FO236" s="3"/>
      <c r="FP236" s="3"/>
      <c r="FQ236" s="8">
        <v>18.100000000000001</v>
      </c>
      <c r="FR236" s="12" t="s">
        <v>1437</v>
      </c>
    </row>
    <row r="237" spans="1:174" x14ac:dyDescent="0.15">
      <c r="A237" s="4" t="s">
        <v>1438</v>
      </c>
      <c r="B237" s="4" t="s">
        <v>1439</v>
      </c>
      <c r="C237" s="3" t="s">
        <v>206</v>
      </c>
      <c r="D237" s="3" t="s">
        <v>207</v>
      </c>
      <c r="E237" s="3" t="s">
        <v>208</v>
      </c>
      <c r="F237" s="8">
        <v>71.2</v>
      </c>
      <c r="G237" s="9">
        <v>6.69</v>
      </c>
      <c r="H237" s="10">
        <v>1E-3</v>
      </c>
      <c r="I237" s="14">
        <v>0</v>
      </c>
      <c r="J237" s="11"/>
      <c r="K237" s="10">
        <v>-0.33700000000000002</v>
      </c>
      <c r="L237" s="10">
        <v>-0.215</v>
      </c>
      <c r="M237" s="11"/>
      <c r="N237" s="9">
        <v>7.8</v>
      </c>
      <c r="O237" s="10">
        <v>5.0999999999999997E-2</v>
      </c>
      <c r="P237" s="11"/>
      <c r="Q237" s="11"/>
      <c r="R237" s="11"/>
      <c r="S237" s="9">
        <v>-1.9</v>
      </c>
      <c r="T237" s="11"/>
      <c r="U237" s="11"/>
      <c r="V237" s="11"/>
      <c r="W237" s="11"/>
      <c r="X237" s="11"/>
      <c r="Y237" s="11"/>
      <c r="Z237" s="11"/>
      <c r="AA237" s="11"/>
      <c r="AB237" s="11"/>
      <c r="AC237" s="11"/>
      <c r="AD237" s="11"/>
      <c r="AE237" s="11"/>
      <c r="AF237" s="11"/>
      <c r="AG237" s="11"/>
      <c r="AH237" s="11"/>
      <c r="AI237" s="9">
        <v>2.0499999999999998</v>
      </c>
      <c r="AJ237" s="9">
        <v>1.92</v>
      </c>
      <c r="AK237" s="3" t="s">
        <v>209</v>
      </c>
      <c r="AL237" s="12" t="s">
        <v>1440</v>
      </c>
      <c r="AM237" s="3" t="s">
        <v>211</v>
      </c>
      <c r="AN237" s="13">
        <v>2007</v>
      </c>
      <c r="AO237" s="8">
        <v>51.5</v>
      </c>
      <c r="AP237" s="11"/>
      <c r="AQ237" s="8">
        <v>-11.9</v>
      </c>
      <c r="AR237" s="8">
        <v>-11.9</v>
      </c>
      <c r="AS237" s="8">
        <v>-16.100000000000001</v>
      </c>
      <c r="AT237" s="8">
        <v>19.7</v>
      </c>
      <c r="AU237" s="11"/>
      <c r="AV237" s="8">
        <v>20.399999999999999</v>
      </c>
      <c r="AW237" s="14">
        <v>0</v>
      </c>
      <c r="AX237" s="8">
        <v>18.899999999999999</v>
      </c>
      <c r="AY237" s="11"/>
      <c r="AZ237" s="11"/>
      <c r="BA237" s="9">
        <v>4</v>
      </c>
      <c r="BB237" s="11"/>
      <c r="BC237" s="9">
        <v>7.87</v>
      </c>
      <c r="BD237" s="9">
        <v>5.68</v>
      </c>
      <c r="BE237" s="9">
        <v>2.25</v>
      </c>
      <c r="BF237" s="10">
        <v>0.65700000000000003</v>
      </c>
      <c r="BG237" s="10">
        <v>0.54400000000000004</v>
      </c>
      <c r="BH237" s="10">
        <v>0.51800000000000002</v>
      </c>
      <c r="BI237" s="11"/>
      <c r="BJ237" s="8">
        <v>-11.9</v>
      </c>
      <c r="BK237" s="9">
        <v>-4.2699999999999996</v>
      </c>
      <c r="BL237" s="10">
        <v>1.0999999999999999E-2</v>
      </c>
      <c r="BM237" s="11"/>
      <c r="BN237" s="8">
        <v>-16.100000000000001</v>
      </c>
      <c r="BO237" s="11"/>
      <c r="BP237" s="9">
        <v>1.27</v>
      </c>
      <c r="BQ237" s="9">
        <v>-2.79</v>
      </c>
      <c r="BR237" s="9">
        <v>-2.79</v>
      </c>
      <c r="BS237" s="9">
        <v>-1.62</v>
      </c>
      <c r="BT237" s="9">
        <v>-2.79</v>
      </c>
      <c r="BU237" s="9">
        <v>-2.79</v>
      </c>
      <c r="BV237" s="11"/>
      <c r="BW237" s="11"/>
      <c r="BX237" s="11"/>
      <c r="BY237" s="11"/>
      <c r="BZ237" s="11"/>
      <c r="CA237" s="11"/>
      <c r="CB237" s="11"/>
      <c r="CC237" s="10">
        <v>0.87</v>
      </c>
      <c r="CD237" s="11"/>
      <c r="CE237" s="11"/>
      <c r="CF237" s="11"/>
      <c r="CG237" s="11"/>
      <c r="CH237" s="11"/>
      <c r="CI237" s="11"/>
      <c r="CJ237" s="11"/>
      <c r="CK237" s="11"/>
      <c r="CL237" s="11"/>
      <c r="CM237" s="11"/>
      <c r="CN237" s="11"/>
      <c r="CO237" s="11"/>
      <c r="CP237" s="11"/>
      <c r="CQ237" s="10">
        <v>-0.56799999999999995</v>
      </c>
      <c r="CR237" s="11"/>
      <c r="CS237" s="11"/>
      <c r="CT237" s="11"/>
      <c r="CU237" s="11"/>
      <c r="CV237" s="11"/>
      <c r="CW237" s="11"/>
      <c r="CX237" s="11"/>
      <c r="CY237" s="11"/>
      <c r="CZ237" s="11"/>
      <c r="DA237" s="11"/>
      <c r="DB237" s="11"/>
      <c r="DC237" s="11"/>
      <c r="DD237" s="11"/>
      <c r="DE237" s="11"/>
      <c r="DF237" s="8">
        <v>18.899999999999999</v>
      </c>
      <c r="DG237" s="9">
        <v>9.1199999999999992</v>
      </c>
      <c r="DH237" s="11"/>
      <c r="DI237" s="3" t="s">
        <v>212</v>
      </c>
      <c r="DJ237" s="11"/>
      <c r="DK237" s="8">
        <v>-11.9</v>
      </c>
      <c r="DL237" s="8">
        <v>-16.100000000000001</v>
      </c>
      <c r="DM237" s="14">
        <v>0</v>
      </c>
      <c r="DN237" s="11"/>
      <c r="DO237" s="9">
        <v>14.29</v>
      </c>
      <c r="DP237" s="4" t="s">
        <v>1441</v>
      </c>
      <c r="DQ237" s="11"/>
      <c r="DR237" s="3" t="s">
        <v>343</v>
      </c>
      <c r="DS237" s="11"/>
      <c r="DT237" s="9">
        <v>9.93</v>
      </c>
      <c r="DU237" s="9">
        <v>2.36</v>
      </c>
      <c r="DV237" s="11"/>
      <c r="DW237" s="8">
        <v>11.9</v>
      </c>
      <c r="DX237" s="11"/>
      <c r="DY237" s="10">
        <v>1.2999999999999999E-2</v>
      </c>
      <c r="DZ237" s="11"/>
      <c r="EA237" s="9">
        <v>5.88</v>
      </c>
      <c r="EB237" s="8">
        <v>-18</v>
      </c>
      <c r="EC237" s="9">
        <v>1.08</v>
      </c>
      <c r="ED237" s="8">
        <v>17.3</v>
      </c>
      <c r="EE237" s="11"/>
      <c r="EF237" s="11"/>
      <c r="EG237" s="11"/>
      <c r="EH237" s="11"/>
      <c r="EI237" s="11"/>
      <c r="EJ237" s="8">
        <v>20.399999999999999</v>
      </c>
      <c r="EK237" s="10">
        <v>0.85099999999999998</v>
      </c>
      <c r="EL237" s="10">
        <v>0.434</v>
      </c>
      <c r="EM237" s="10">
        <v>0.59</v>
      </c>
      <c r="EN237" s="11"/>
      <c r="EO237" s="11"/>
      <c r="EP237" s="11"/>
      <c r="EQ237" s="11"/>
      <c r="ER237" s="11">
        <v>3</v>
      </c>
      <c r="ES237" s="11"/>
      <c r="ET237" s="12"/>
      <c r="EU237" s="11"/>
      <c r="EV237" s="11"/>
      <c r="EW237" s="11"/>
      <c r="EX237" s="11"/>
      <c r="EY237" s="11"/>
      <c r="EZ237" s="11"/>
      <c r="FA237" s="11"/>
      <c r="FB237" s="9">
        <v>-2.31</v>
      </c>
      <c r="FC237" s="10">
        <v>-0.88100000000000001</v>
      </c>
      <c r="FD237" s="9">
        <v>-1.0900000000000001</v>
      </c>
      <c r="FE237" s="11"/>
      <c r="FF237" s="11"/>
      <c r="FG237" s="11"/>
      <c r="FH237" s="11"/>
      <c r="FI237" s="11"/>
      <c r="FJ237" s="11"/>
      <c r="FK237" s="11"/>
      <c r="FL237" s="9">
        <v>-2.87</v>
      </c>
      <c r="FM237" s="9">
        <v>-1.54</v>
      </c>
      <c r="FN237" s="9">
        <v>-1.96</v>
      </c>
      <c r="FO237" s="3"/>
      <c r="FP237" s="3"/>
      <c r="FQ237" s="11"/>
      <c r="FR237" s="12"/>
    </row>
    <row r="238" spans="1:174" x14ac:dyDescent="0.15">
      <c r="A238" s="4" t="s">
        <v>1442</v>
      </c>
      <c r="B238" s="4" t="s">
        <v>1443</v>
      </c>
      <c r="C238" s="3" t="s">
        <v>206</v>
      </c>
      <c r="D238" s="3" t="s">
        <v>207</v>
      </c>
      <c r="E238" s="3" t="s">
        <v>208</v>
      </c>
      <c r="F238" s="8">
        <v>69.599999999999994</v>
      </c>
      <c r="G238" s="9">
        <v>23.49</v>
      </c>
      <c r="H238" s="10">
        <v>2E-3</v>
      </c>
      <c r="I238" s="10">
        <v>4.0000000000000001E-3</v>
      </c>
      <c r="J238" s="10">
        <v>0.04</v>
      </c>
      <c r="K238" s="10">
        <v>-0.372</v>
      </c>
      <c r="L238" s="10">
        <v>-0.49099999999999999</v>
      </c>
      <c r="M238" s="9">
        <v>-1.21</v>
      </c>
      <c r="N238" s="8">
        <v>25.4</v>
      </c>
      <c r="O238" s="10">
        <v>0.40500000000000003</v>
      </c>
      <c r="P238" s="11"/>
      <c r="Q238" s="11"/>
      <c r="R238" s="11"/>
      <c r="S238" s="11"/>
      <c r="T238" s="11"/>
      <c r="U238" s="11"/>
      <c r="V238" s="11"/>
      <c r="W238" s="11"/>
      <c r="X238" s="11"/>
      <c r="Y238" s="11"/>
      <c r="Z238" s="11"/>
      <c r="AA238" s="11"/>
      <c r="AB238" s="11"/>
      <c r="AC238" s="11"/>
      <c r="AD238" s="11"/>
      <c r="AE238" s="11"/>
      <c r="AF238" s="11"/>
      <c r="AG238" s="11"/>
      <c r="AH238" s="9">
        <v>10.43</v>
      </c>
      <c r="AI238" s="9">
        <v>16.239999999999998</v>
      </c>
      <c r="AJ238" s="10">
        <v>0.09</v>
      </c>
      <c r="AK238" s="3" t="s">
        <v>209</v>
      </c>
      <c r="AL238" s="12" t="s">
        <v>1444</v>
      </c>
      <c r="AM238" s="3" t="s">
        <v>211</v>
      </c>
      <c r="AN238" s="11"/>
      <c r="AO238" s="8">
        <v>59.1</v>
      </c>
      <c r="AP238" s="14">
        <v>0</v>
      </c>
      <c r="AQ238" s="8">
        <v>-10.3</v>
      </c>
      <c r="AR238" s="8">
        <v>-11</v>
      </c>
      <c r="AS238" s="8">
        <v>-11.7</v>
      </c>
      <c r="AT238" s="8">
        <v>10.4</v>
      </c>
      <c r="AU238" s="10">
        <v>9.7000000000000003E-2</v>
      </c>
      <c r="AV238" s="8">
        <v>29.4</v>
      </c>
      <c r="AW238" s="14">
        <v>0</v>
      </c>
      <c r="AX238" s="8">
        <v>22.6</v>
      </c>
      <c r="AY238" s="10">
        <v>1E-3</v>
      </c>
      <c r="AZ238" s="11"/>
      <c r="BA238" s="9">
        <v>5.55</v>
      </c>
      <c r="BB238" s="11"/>
      <c r="BC238" s="9">
        <v>5.48</v>
      </c>
      <c r="BD238" s="9">
        <v>3.99</v>
      </c>
      <c r="BE238" s="9">
        <v>3.86</v>
      </c>
      <c r="BF238" s="9">
        <v>3.56</v>
      </c>
      <c r="BG238" s="9">
        <v>3.38</v>
      </c>
      <c r="BH238" s="9">
        <v>2.61</v>
      </c>
      <c r="BI238" s="11"/>
      <c r="BJ238" s="8">
        <v>-11</v>
      </c>
      <c r="BK238" s="10">
        <v>-5.0000000000000001E-3</v>
      </c>
      <c r="BL238" s="14">
        <v>0</v>
      </c>
      <c r="BM238" s="11"/>
      <c r="BN238" s="8">
        <v>-11.7</v>
      </c>
      <c r="BO238" s="11"/>
      <c r="BP238" s="11"/>
      <c r="BQ238" s="10">
        <v>-0.498</v>
      </c>
      <c r="BR238" s="10">
        <v>-0.498</v>
      </c>
      <c r="BS238" s="10">
        <v>-0.29299999999999998</v>
      </c>
      <c r="BT238" s="10">
        <v>-0.498</v>
      </c>
      <c r="BU238" s="10">
        <v>-0.498</v>
      </c>
      <c r="BV238" s="11"/>
      <c r="BW238" s="11"/>
      <c r="BX238" s="11"/>
      <c r="BY238" s="11"/>
      <c r="BZ238" s="11"/>
      <c r="CA238" s="11"/>
      <c r="CB238" s="10">
        <v>0.74099999999999999</v>
      </c>
      <c r="CC238" s="9">
        <v>1.19</v>
      </c>
      <c r="CD238" s="11"/>
      <c r="CE238" s="9">
        <v>5.58</v>
      </c>
      <c r="CF238" s="11"/>
      <c r="CG238" s="11"/>
      <c r="CH238" s="11"/>
      <c r="CI238" s="11"/>
      <c r="CJ238" s="11"/>
      <c r="CK238" s="11"/>
      <c r="CL238" s="11"/>
      <c r="CM238" s="11"/>
      <c r="CN238" s="11"/>
      <c r="CO238" s="10">
        <v>0.255</v>
      </c>
      <c r="CP238" s="10">
        <v>0.251</v>
      </c>
      <c r="CQ238" s="9">
        <v>-5.97</v>
      </c>
      <c r="CR238" s="11"/>
      <c r="CS238" s="11"/>
      <c r="CT238" s="11"/>
      <c r="CU238" s="8">
        <v>16.899999999999999</v>
      </c>
      <c r="CV238" s="10">
        <v>-0.19400000000000001</v>
      </c>
      <c r="CW238" s="11"/>
      <c r="CX238" s="9">
        <v>-3.51</v>
      </c>
      <c r="CY238" s="11"/>
      <c r="CZ238" s="11"/>
      <c r="DA238" s="10">
        <v>0.99199999999999999</v>
      </c>
      <c r="DB238" s="11"/>
      <c r="DC238" s="11"/>
      <c r="DD238" s="11"/>
      <c r="DE238" s="11"/>
      <c r="DF238" s="8">
        <v>22.6</v>
      </c>
      <c r="DG238" s="9">
        <v>2.74</v>
      </c>
      <c r="DH238" s="11"/>
      <c r="DI238" s="3" t="s">
        <v>212</v>
      </c>
      <c r="DJ238" s="11"/>
      <c r="DK238" s="9">
        <v>-8.66</v>
      </c>
      <c r="DL238" s="9">
        <v>-9.1300000000000008</v>
      </c>
      <c r="DM238" s="11"/>
      <c r="DN238" s="11"/>
      <c r="DO238" s="9">
        <v>18.18</v>
      </c>
      <c r="DP238" s="4" t="s">
        <v>1445</v>
      </c>
      <c r="DQ238" s="11"/>
      <c r="DR238" s="3" t="s">
        <v>245</v>
      </c>
      <c r="DS238" s="11"/>
      <c r="DT238" s="9">
        <v>14.6</v>
      </c>
      <c r="DU238" s="9">
        <v>2.72</v>
      </c>
      <c r="DV238" s="11"/>
      <c r="DW238" s="14">
        <v>0</v>
      </c>
      <c r="DX238" s="11"/>
      <c r="DY238" s="9">
        <v>4.0199999999999996</v>
      </c>
      <c r="DZ238" s="11"/>
      <c r="EA238" s="11"/>
      <c r="EB238" s="9">
        <v>4.34</v>
      </c>
      <c r="EC238" s="8">
        <v>65.5</v>
      </c>
      <c r="ED238" s="8">
        <v>73.3</v>
      </c>
      <c r="EE238" s="11"/>
      <c r="EF238" s="8">
        <v>100</v>
      </c>
      <c r="EG238" s="11"/>
      <c r="EH238" s="11"/>
      <c r="EI238" s="8">
        <v>13</v>
      </c>
      <c r="EJ238" s="8">
        <v>11</v>
      </c>
      <c r="EK238" s="9">
        <v>4.04</v>
      </c>
      <c r="EL238" s="10">
        <v>0.25</v>
      </c>
      <c r="EM238" s="11"/>
      <c r="EN238" s="11"/>
      <c r="EO238" s="10">
        <v>8.4000000000000005E-2</v>
      </c>
      <c r="EP238" s="9">
        <v>2.0499999999999998</v>
      </c>
      <c r="EQ238" s="9">
        <v>5.43</v>
      </c>
      <c r="ER238" s="11">
        <v>3</v>
      </c>
      <c r="ES238" s="11"/>
      <c r="ET238" s="12"/>
      <c r="EU238" s="11"/>
      <c r="EV238" s="11"/>
      <c r="EW238" s="9">
        <v>-5.09</v>
      </c>
      <c r="EX238" s="9">
        <v>1.01</v>
      </c>
      <c r="EY238" s="10">
        <v>-0.49</v>
      </c>
      <c r="EZ238" s="9">
        <v>-1.03</v>
      </c>
      <c r="FA238" s="9">
        <v>-1.21</v>
      </c>
      <c r="FB238" s="9">
        <v>-1.39</v>
      </c>
      <c r="FC238" s="9">
        <v>-3.6</v>
      </c>
      <c r="FD238" s="9">
        <v>-5.83</v>
      </c>
      <c r="FE238" s="11"/>
      <c r="FF238" s="11"/>
      <c r="FG238" s="9">
        <v>-4.9400000000000004</v>
      </c>
      <c r="FH238" s="9">
        <v>-4.66</v>
      </c>
      <c r="FI238" s="10">
        <v>-0.42899999999999999</v>
      </c>
      <c r="FJ238" s="10">
        <v>-0.96499999999999997</v>
      </c>
      <c r="FK238" s="10">
        <v>0.21199999999999999</v>
      </c>
      <c r="FL238" s="9">
        <v>-4.3</v>
      </c>
      <c r="FM238" s="9">
        <v>-4.0199999999999996</v>
      </c>
      <c r="FN238" s="9">
        <v>-5.46</v>
      </c>
      <c r="FO238" s="3"/>
      <c r="FP238" s="3"/>
      <c r="FQ238" s="11"/>
      <c r="FR238" s="12"/>
    </row>
    <row r="239" spans="1:174" x14ac:dyDescent="0.15">
      <c r="A239" s="4" t="s">
        <v>1446</v>
      </c>
      <c r="B239" s="4" t="s">
        <v>1447</v>
      </c>
      <c r="C239" s="3" t="s">
        <v>206</v>
      </c>
      <c r="D239" s="3" t="s">
        <v>207</v>
      </c>
      <c r="E239" s="3" t="s">
        <v>208</v>
      </c>
      <c r="F239" s="8">
        <v>68.5</v>
      </c>
      <c r="G239" s="9">
        <v>9.77</v>
      </c>
      <c r="H239" s="10">
        <v>2E-3</v>
      </c>
      <c r="I239" s="10">
        <v>3.5000000000000003E-2</v>
      </c>
      <c r="J239" s="10">
        <v>6.0999999999999999E-2</v>
      </c>
      <c r="K239" s="10">
        <v>0.20699999999999999</v>
      </c>
      <c r="L239" s="10">
        <v>0.88200000000000001</v>
      </c>
      <c r="M239" s="9">
        <v>1.49</v>
      </c>
      <c r="N239" s="8">
        <v>69.3</v>
      </c>
      <c r="O239" s="9">
        <v>1.1499999999999999</v>
      </c>
      <c r="P239" s="11"/>
      <c r="Q239" s="11"/>
      <c r="R239" s="11"/>
      <c r="S239" s="10">
        <v>-0.39</v>
      </c>
      <c r="T239" s="11"/>
      <c r="U239" s="11"/>
      <c r="V239" s="11"/>
      <c r="W239" s="8">
        <v>21.8</v>
      </c>
      <c r="X239" s="11"/>
      <c r="Y239" s="11"/>
      <c r="Z239" s="11"/>
      <c r="AA239" s="10">
        <v>0.39</v>
      </c>
      <c r="AB239" s="11"/>
      <c r="AC239" s="11"/>
      <c r="AD239" s="11"/>
      <c r="AE239" s="9">
        <v>-6.05</v>
      </c>
      <c r="AF239" s="11"/>
      <c r="AG239" s="11"/>
      <c r="AH239" s="11"/>
      <c r="AI239" s="9">
        <v>2.61</v>
      </c>
      <c r="AJ239" s="10">
        <v>0.67300000000000004</v>
      </c>
      <c r="AK239" s="3" t="s">
        <v>209</v>
      </c>
      <c r="AL239" s="12" t="s">
        <v>1448</v>
      </c>
      <c r="AM239" s="3" t="s">
        <v>211</v>
      </c>
      <c r="AN239" s="13">
        <v>1988</v>
      </c>
      <c r="AO239" s="8">
        <v>58.5</v>
      </c>
      <c r="AP239" s="9">
        <v>1.01</v>
      </c>
      <c r="AQ239" s="8">
        <v>-29.6</v>
      </c>
      <c r="AR239" s="8">
        <v>-30.9</v>
      </c>
      <c r="AS239" s="8">
        <v>-32.700000000000003</v>
      </c>
      <c r="AT239" s="8">
        <v>32.200000000000003</v>
      </c>
      <c r="AU239" s="9">
        <v>5.13</v>
      </c>
      <c r="AV239" s="8">
        <v>42.8</v>
      </c>
      <c r="AW239" s="8">
        <v>16</v>
      </c>
      <c r="AX239" s="8">
        <v>15.7</v>
      </c>
      <c r="AY239" s="10">
        <v>0.90400000000000003</v>
      </c>
      <c r="AZ239" s="11"/>
      <c r="BA239" s="8">
        <v>10.4</v>
      </c>
      <c r="BB239" s="11"/>
      <c r="BC239" s="8">
        <v>21.5</v>
      </c>
      <c r="BD239" s="8">
        <v>21.6</v>
      </c>
      <c r="BE239" s="8">
        <v>22.2</v>
      </c>
      <c r="BF239" s="8">
        <v>20.9</v>
      </c>
      <c r="BG239" s="8">
        <v>19.399999999999999</v>
      </c>
      <c r="BH239" s="8">
        <v>19.2</v>
      </c>
      <c r="BI239" s="11"/>
      <c r="BJ239" s="8">
        <v>-30.9</v>
      </c>
      <c r="BK239" s="9">
        <v>-1.3</v>
      </c>
      <c r="BL239" s="10">
        <v>8.9999999999999993E-3</v>
      </c>
      <c r="BM239" s="9">
        <v>-1.91</v>
      </c>
      <c r="BN239" s="8">
        <v>-32.299999999999997</v>
      </c>
      <c r="BO239" s="11"/>
      <c r="BP239" s="11"/>
      <c r="BQ239" s="10">
        <v>-0.53100000000000003</v>
      </c>
      <c r="BR239" s="10">
        <v>-0.52400000000000002</v>
      </c>
      <c r="BS239" s="10">
        <v>-0.30199999999999999</v>
      </c>
      <c r="BT239" s="10">
        <v>-0.53100000000000003</v>
      </c>
      <c r="BU239" s="10">
        <v>-0.52400000000000002</v>
      </c>
      <c r="BV239" s="11"/>
      <c r="BW239" s="10">
        <v>7.0000000000000007E-2</v>
      </c>
      <c r="BX239" s="11"/>
      <c r="BY239" s="10">
        <v>6.8000000000000005E-2</v>
      </c>
      <c r="BZ239" s="11"/>
      <c r="CA239" s="11"/>
      <c r="CB239" s="9">
        <v>2.09</v>
      </c>
      <c r="CC239" s="9">
        <v>1.22</v>
      </c>
      <c r="CD239" s="11"/>
      <c r="CE239" s="10">
        <v>7.2999999999999995E-2</v>
      </c>
      <c r="CF239" s="8">
        <v>12</v>
      </c>
      <c r="CG239" s="11"/>
      <c r="CH239" s="11"/>
      <c r="CI239" s="11"/>
      <c r="CJ239" s="8">
        <v>487.6</v>
      </c>
      <c r="CK239" s="9">
        <v>6.09</v>
      </c>
      <c r="CL239" s="9">
        <v>2.11</v>
      </c>
      <c r="CM239" s="9">
        <v>2.06</v>
      </c>
      <c r="CN239" s="9">
        <v>2.02</v>
      </c>
      <c r="CO239" s="9">
        <v>1.97</v>
      </c>
      <c r="CP239" s="9">
        <v>1.98</v>
      </c>
      <c r="CQ239" s="9">
        <v>-1.21</v>
      </c>
      <c r="CR239" s="11"/>
      <c r="CS239" s="11"/>
      <c r="CT239" s="11"/>
      <c r="CU239" s="8">
        <v>20.9</v>
      </c>
      <c r="CV239" s="9">
        <v>-4</v>
      </c>
      <c r="CW239" s="9">
        <v>5.78</v>
      </c>
      <c r="CX239" s="10">
        <v>0.47499999999999998</v>
      </c>
      <c r="CY239" s="11"/>
      <c r="CZ239" s="11"/>
      <c r="DA239" s="9">
        <v>2.06</v>
      </c>
      <c r="DB239" s="11"/>
      <c r="DC239" s="10">
        <v>-5.5E-2</v>
      </c>
      <c r="DD239" s="9">
        <v>8.0299999999999994</v>
      </c>
      <c r="DE239" s="11"/>
      <c r="DF239" s="8">
        <v>15.7</v>
      </c>
      <c r="DG239" s="10">
        <v>0.98799999999999999</v>
      </c>
      <c r="DH239" s="9">
        <v>1.96</v>
      </c>
      <c r="DI239" s="3" t="s">
        <v>212</v>
      </c>
      <c r="DJ239" s="9">
        <v>1.01</v>
      </c>
      <c r="DK239" s="8">
        <v>-29.6</v>
      </c>
      <c r="DL239" s="8">
        <v>-32.700000000000003</v>
      </c>
      <c r="DM239" s="9">
        <v>1.28</v>
      </c>
      <c r="DN239" s="8">
        <v>-36.5</v>
      </c>
      <c r="DO239" s="9">
        <v>11.11</v>
      </c>
      <c r="DP239" s="4" t="s">
        <v>1449</v>
      </c>
      <c r="DQ239" s="8">
        <v>33.9</v>
      </c>
      <c r="DR239" s="3" t="s">
        <v>258</v>
      </c>
      <c r="DS239" s="11"/>
      <c r="DT239" s="9">
        <v>2.4300000000000002</v>
      </c>
      <c r="DU239" s="10">
        <v>0.84</v>
      </c>
      <c r="DV239" s="9">
        <v>1.01</v>
      </c>
      <c r="DW239" s="8">
        <v>13.7</v>
      </c>
      <c r="DX239" s="11"/>
      <c r="DY239" s="8">
        <v>21</v>
      </c>
      <c r="DZ239" s="9">
        <v>1.97</v>
      </c>
      <c r="EA239" s="11"/>
      <c r="EB239" s="9">
        <v>3.56</v>
      </c>
      <c r="EC239" s="10">
        <v>0.3</v>
      </c>
      <c r="ED239" s="8">
        <v>83.8</v>
      </c>
      <c r="EE239" s="11"/>
      <c r="EF239" s="14">
        <v>0</v>
      </c>
      <c r="EG239" s="8">
        <v>99.8</v>
      </c>
      <c r="EH239" s="9">
        <v>9.8699999999999992</v>
      </c>
      <c r="EI239" s="8">
        <v>69</v>
      </c>
      <c r="EJ239" s="8">
        <v>33.6</v>
      </c>
      <c r="EK239" s="8">
        <v>22.2</v>
      </c>
      <c r="EL239" s="9">
        <v>1.86</v>
      </c>
      <c r="EM239" s="9">
        <v>2.2999999999999998</v>
      </c>
      <c r="EN239" s="10">
        <v>9.6000000000000002E-2</v>
      </c>
      <c r="EO239" s="9">
        <v>1.96</v>
      </c>
      <c r="EP239" s="10">
        <v>0.30299999999999999</v>
      </c>
      <c r="EQ239" s="9">
        <v>18.18</v>
      </c>
      <c r="ER239" s="11">
        <v>3</v>
      </c>
      <c r="ES239" s="11"/>
      <c r="ET239" s="12"/>
      <c r="EU239" s="8">
        <v>-12.6</v>
      </c>
      <c r="EV239" s="8">
        <v>-13.6</v>
      </c>
      <c r="EW239" s="8">
        <v>-20.7</v>
      </c>
      <c r="EX239" s="8">
        <v>-27.8</v>
      </c>
      <c r="EY239" s="8">
        <v>-25.9</v>
      </c>
      <c r="EZ239" s="8">
        <v>-28</v>
      </c>
      <c r="FA239" s="8">
        <v>-29.1</v>
      </c>
      <c r="FB239" s="8">
        <v>-27.1</v>
      </c>
      <c r="FC239" s="8">
        <v>-21.6</v>
      </c>
      <c r="FD239" s="8">
        <v>-28.1</v>
      </c>
      <c r="FE239" s="8">
        <v>-15.3</v>
      </c>
      <c r="FF239" s="8">
        <v>-11.7</v>
      </c>
      <c r="FG239" s="8">
        <v>-18.899999999999999</v>
      </c>
      <c r="FH239" s="8">
        <v>-25</v>
      </c>
      <c r="FI239" s="8">
        <v>-29.1</v>
      </c>
      <c r="FJ239" s="8">
        <v>-27</v>
      </c>
      <c r="FK239" s="8">
        <v>-25.2</v>
      </c>
      <c r="FL239" s="8">
        <v>-21.3</v>
      </c>
      <c r="FM239" s="8">
        <v>-28.5</v>
      </c>
      <c r="FN239" s="8">
        <v>-26.4</v>
      </c>
      <c r="FO239" s="3"/>
      <c r="FP239" s="3"/>
      <c r="FQ239" s="9">
        <v>1.01</v>
      </c>
      <c r="FR239" s="12" t="s">
        <v>1450</v>
      </c>
    </row>
    <row r="240" spans="1:174" x14ac:dyDescent="0.15">
      <c r="A240" s="4" t="s">
        <v>1451</v>
      </c>
      <c r="B240" s="4" t="s">
        <v>1452</v>
      </c>
      <c r="C240" s="3" t="s">
        <v>206</v>
      </c>
      <c r="D240" s="3" t="s">
        <v>207</v>
      </c>
      <c r="E240" s="3" t="s">
        <v>208</v>
      </c>
      <c r="F240" s="8">
        <v>66.2</v>
      </c>
      <c r="G240" s="9">
        <v>27.61</v>
      </c>
      <c r="H240" s="11"/>
      <c r="I240" s="11"/>
      <c r="J240" s="11"/>
      <c r="K240" s="11"/>
      <c r="L240" s="11"/>
      <c r="M240" s="11"/>
      <c r="N240" s="8">
        <v>11.8</v>
      </c>
      <c r="O240" s="10">
        <v>2.8000000000000001E-2</v>
      </c>
      <c r="P240" s="11"/>
      <c r="Q240" s="11"/>
      <c r="R240" s="11"/>
      <c r="S240" s="10">
        <v>-0.79800000000000004</v>
      </c>
      <c r="T240" s="11"/>
      <c r="U240" s="11"/>
      <c r="V240" s="11"/>
      <c r="W240" s="11"/>
      <c r="X240" s="11"/>
      <c r="Y240" s="11"/>
      <c r="Z240" s="11"/>
      <c r="AA240" s="11"/>
      <c r="AB240" s="11"/>
      <c r="AC240" s="11"/>
      <c r="AD240" s="11"/>
      <c r="AE240" s="11"/>
      <c r="AF240" s="11"/>
      <c r="AG240" s="11"/>
      <c r="AH240" s="9">
        <v>5</v>
      </c>
      <c r="AI240" s="9">
        <v>8.8699999999999992</v>
      </c>
      <c r="AJ240" s="10">
        <v>0.41499999999999998</v>
      </c>
      <c r="AK240" s="3" t="s">
        <v>209</v>
      </c>
      <c r="AL240" s="12" t="s">
        <v>1453</v>
      </c>
      <c r="AM240" s="3" t="s">
        <v>211</v>
      </c>
      <c r="AN240" s="13">
        <v>1998</v>
      </c>
      <c r="AO240" s="8">
        <v>41.2</v>
      </c>
      <c r="AP240" s="8">
        <v>27.3</v>
      </c>
      <c r="AQ240" s="10">
        <v>-1.7000000000000001E-2</v>
      </c>
      <c r="AR240" s="10">
        <v>-0.48899999999999999</v>
      </c>
      <c r="AS240" s="10">
        <v>0.78100000000000003</v>
      </c>
      <c r="AT240" s="8">
        <v>36.4</v>
      </c>
      <c r="AU240" s="9">
        <v>1.97</v>
      </c>
      <c r="AV240" s="8">
        <v>61.1</v>
      </c>
      <c r="AW240" s="8">
        <v>11.4</v>
      </c>
      <c r="AX240" s="8">
        <v>41.3</v>
      </c>
      <c r="AY240" s="11"/>
      <c r="AZ240" s="11"/>
      <c r="BA240" s="8">
        <v>14.9</v>
      </c>
      <c r="BB240" s="11"/>
      <c r="BC240" s="9">
        <v>3.85</v>
      </c>
      <c r="BD240" s="9">
        <v>3.21</v>
      </c>
      <c r="BE240" s="9">
        <v>2.84</v>
      </c>
      <c r="BF240" s="9">
        <v>2.89</v>
      </c>
      <c r="BG240" s="9">
        <v>3.18</v>
      </c>
      <c r="BH240" s="9">
        <v>4.75</v>
      </c>
      <c r="BI240" s="11"/>
      <c r="BJ240" s="10">
        <v>-0.48899999999999999</v>
      </c>
      <c r="BK240" s="9">
        <v>-2.12</v>
      </c>
      <c r="BL240" s="11"/>
      <c r="BM240" s="11"/>
      <c r="BN240" s="10">
        <v>-0.71899999999999997</v>
      </c>
      <c r="BO240" s="9">
        <v>-1.5</v>
      </c>
      <c r="BP240" s="11"/>
      <c r="BQ240" s="10">
        <v>0.13400000000000001</v>
      </c>
      <c r="BR240" s="10">
        <v>0.13400000000000001</v>
      </c>
      <c r="BS240" s="10">
        <v>-0.26400000000000001</v>
      </c>
      <c r="BT240" s="10">
        <v>0.1</v>
      </c>
      <c r="BU240" s="10">
        <v>0.1</v>
      </c>
      <c r="BV240" s="11"/>
      <c r="BW240" s="9">
        <v>2.69</v>
      </c>
      <c r="BX240" s="10">
        <v>0.68600000000000005</v>
      </c>
      <c r="BY240" s="11"/>
      <c r="BZ240" s="11"/>
      <c r="CA240" s="11"/>
      <c r="CB240" s="8">
        <v>12</v>
      </c>
      <c r="CC240" s="9">
        <v>1.1299999999999999</v>
      </c>
      <c r="CD240" s="11"/>
      <c r="CE240" s="11"/>
      <c r="CF240" s="9">
        <v>5.45</v>
      </c>
      <c r="CG240" s="11"/>
      <c r="CH240" s="11"/>
      <c r="CI240" s="11"/>
      <c r="CJ240" s="8">
        <v>23.6</v>
      </c>
      <c r="CK240" s="11"/>
      <c r="CL240" s="11"/>
      <c r="CM240" s="11"/>
      <c r="CN240" s="11"/>
      <c r="CO240" s="11"/>
      <c r="CP240" s="11"/>
      <c r="CQ240" s="9">
        <v>-1.21</v>
      </c>
      <c r="CR240" s="11"/>
      <c r="CS240" s="11"/>
      <c r="CT240" s="11"/>
      <c r="CU240" s="11"/>
      <c r="CV240" s="11"/>
      <c r="CW240" s="11"/>
      <c r="CX240" s="11"/>
      <c r="CY240" s="11"/>
      <c r="CZ240" s="11"/>
      <c r="DA240" s="11"/>
      <c r="DB240" s="11"/>
      <c r="DC240" s="11"/>
      <c r="DD240" s="8">
        <v>12.8</v>
      </c>
      <c r="DE240" s="11"/>
      <c r="DF240" s="8">
        <v>41.3</v>
      </c>
      <c r="DG240" s="9">
        <v>5.61</v>
      </c>
      <c r="DH240" s="11"/>
      <c r="DI240" s="3" t="s">
        <v>212</v>
      </c>
      <c r="DJ240" s="8">
        <v>27.3</v>
      </c>
      <c r="DK240" s="10">
        <v>-1.7000000000000001E-2</v>
      </c>
      <c r="DL240" s="10">
        <v>0.78100000000000003</v>
      </c>
      <c r="DM240" s="8">
        <v>29.1</v>
      </c>
      <c r="DN240" s="9">
        <v>-8.77</v>
      </c>
      <c r="DO240" s="9">
        <v>9.09</v>
      </c>
      <c r="DP240" s="4" t="s">
        <v>1454</v>
      </c>
      <c r="DQ240" s="8">
        <v>12.4</v>
      </c>
      <c r="DR240" s="3" t="s">
        <v>568</v>
      </c>
      <c r="DS240" s="11"/>
      <c r="DT240" s="9">
        <v>10.89</v>
      </c>
      <c r="DU240" s="9">
        <v>5.35</v>
      </c>
      <c r="DV240" s="8">
        <v>14.4</v>
      </c>
      <c r="DW240" s="8">
        <v>15.4</v>
      </c>
      <c r="DX240" s="11"/>
      <c r="DY240" s="9">
        <v>5.13</v>
      </c>
      <c r="DZ240" s="11"/>
      <c r="EA240" s="8">
        <v>135.69999999999999</v>
      </c>
      <c r="EB240" s="8">
        <v>-150.69999999999999</v>
      </c>
      <c r="EC240" s="10">
        <v>5.5E-2</v>
      </c>
      <c r="ED240" s="8">
        <v>51.1</v>
      </c>
      <c r="EE240" s="11"/>
      <c r="EF240" s="11"/>
      <c r="EG240" s="11"/>
      <c r="EH240" s="9">
        <v>5.05</v>
      </c>
      <c r="EI240" s="11"/>
      <c r="EJ240" s="8">
        <v>40.299999999999997</v>
      </c>
      <c r="EK240" s="9">
        <v>8.17</v>
      </c>
      <c r="EL240" s="10">
        <v>0.61799999999999999</v>
      </c>
      <c r="EM240" s="9">
        <v>2.0299999999999998</v>
      </c>
      <c r="EN240" s="10">
        <v>0.44</v>
      </c>
      <c r="EO240" s="11"/>
      <c r="EP240" s="11"/>
      <c r="EQ240" s="11"/>
      <c r="ER240" s="11"/>
      <c r="ES240" s="11"/>
      <c r="ET240" s="12"/>
      <c r="EU240" s="8">
        <v>-13</v>
      </c>
      <c r="EV240" s="8">
        <v>-16.3</v>
      </c>
      <c r="EW240" s="8">
        <v>-20.2</v>
      </c>
      <c r="EX240" s="11"/>
      <c r="EY240" s="11"/>
      <c r="EZ240" s="11"/>
      <c r="FA240" s="11"/>
      <c r="FB240" s="11"/>
      <c r="FC240" s="9">
        <v>-2.34</v>
      </c>
      <c r="FD240" s="10">
        <v>-0.85699999999999998</v>
      </c>
      <c r="FE240" s="8">
        <v>-13</v>
      </c>
      <c r="FF240" s="8">
        <v>-16.600000000000001</v>
      </c>
      <c r="FG240" s="8">
        <v>-19.899999999999999</v>
      </c>
      <c r="FH240" s="11"/>
      <c r="FI240" s="11"/>
      <c r="FJ240" s="11"/>
      <c r="FK240" s="11"/>
      <c r="FL240" s="11"/>
      <c r="FM240" s="9">
        <v>-5.0599999999999996</v>
      </c>
      <c r="FN240" s="9">
        <v>-3.54</v>
      </c>
      <c r="FO240" s="3"/>
      <c r="FP240" s="3"/>
      <c r="FQ240" s="8">
        <v>27.3</v>
      </c>
      <c r="FR240" s="12" t="s">
        <v>1455</v>
      </c>
    </row>
    <row r="241" spans="1:174" x14ac:dyDescent="0.15">
      <c r="A241" s="4" t="s">
        <v>1456</v>
      </c>
      <c r="B241" s="4" t="s">
        <v>1457</v>
      </c>
      <c r="C241" s="3" t="s">
        <v>206</v>
      </c>
      <c r="D241" s="3" t="s">
        <v>207</v>
      </c>
      <c r="E241" s="3" t="s">
        <v>208</v>
      </c>
      <c r="F241" s="8">
        <v>62.9</v>
      </c>
      <c r="G241" s="9">
        <v>8.18</v>
      </c>
      <c r="H241" s="14">
        <v>0</v>
      </c>
      <c r="I241" s="14">
        <v>0</v>
      </c>
      <c r="J241" s="10">
        <v>8.0000000000000002E-3</v>
      </c>
      <c r="K241" s="10">
        <v>-2.7E-2</v>
      </c>
      <c r="L241" s="10">
        <v>-0.11</v>
      </c>
      <c r="M241" s="10">
        <v>0.58099999999999996</v>
      </c>
      <c r="N241" s="8">
        <v>20.7</v>
      </c>
      <c r="O241" s="10">
        <v>8.0000000000000002E-3</v>
      </c>
      <c r="P241" s="11"/>
      <c r="Q241" s="11"/>
      <c r="R241" s="11"/>
      <c r="S241" s="11"/>
      <c r="T241" s="11"/>
      <c r="U241" s="11"/>
      <c r="V241" s="11"/>
      <c r="W241" s="9">
        <v>5.9</v>
      </c>
      <c r="X241" s="11"/>
      <c r="Y241" s="11"/>
      <c r="Z241" s="11"/>
      <c r="AA241" s="8">
        <v>21.5</v>
      </c>
      <c r="AB241" s="11"/>
      <c r="AC241" s="11"/>
      <c r="AD241" s="11"/>
      <c r="AE241" s="8">
        <v>-16.899999999999999</v>
      </c>
      <c r="AF241" s="11"/>
      <c r="AG241" s="11"/>
      <c r="AH241" s="11"/>
      <c r="AI241" s="9">
        <v>4.79</v>
      </c>
      <c r="AJ241" s="11"/>
      <c r="AK241" s="3" t="s">
        <v>209</v>
      </c>
      <c r="AL241" s="12" t="s">
        <v>1458</v>
      </c>
      <c r="AM241" s="3" t="s">
        <v>211</v>
      </c>
      <c r="AN241" s="11"/>
      <c r="AO241" s="8">
        <v>76</v>
      </c>
      <c r="AP241" s="10">
        <v>0.85299999999999998</v>
      </c>
      <c r="AQ241" s="9">
        <v>-3.35</v>
      </c>
      <c r="AR241" s="9">
        <v>-3.35</v>
      </c>
      <c r="AS241" s="8">
        <v>-15.9</v>
      </c>
      <c r="AT241" s="10">
        <v>0.16500000000000001</v>
      </c>
      <c r="AU241" s="10">
        <v>4.0000000000000001E-3</v>
      </c>
      <c r="AV241" s="10">
        <v>0.28000000000000003</v>
      </c>
      <c r="AW241" s="10">
        <v>0.25</v>
      </c>
      <c r="AX241" s="8">
        <v>-17.399999999999999</v>
      </c>
      <c r="AY241" s="10">
        <v>1E-3</v>
      </c>
      <c r="AZ241" s="11"/>
      <c r="BA241" s="9">
        <v>3.77</v>
      </c>
      <c r="BB241" s="11"/>
      <c r="BC241" s="10">
        <v>0.42599999999999999</v>
      </c>
      <c r="BD241" s="10">
        <v>0.58899999999999997</v>
      </c>
      <c r="BE241" s="10">
        <v>0.70499999999999996</v>
      </c>
      <c r="BF241" s="10">
        <v>0.88400000000000001</v>
      </c>
      <c r="BG241" s="9">
        <v>1.05</v>
      </c>
      <c r="BH241" s="9">
        <v>1.1299999999999999</v>
      </c>
      <c r="BI241" s="10">
        <v>3.0000000000000001E-3</v>
      </c>
      <c r="BJ241" s="9">
        <v>-3.35</v>
      </c>
      <c r="BK241" s="10">
        <v>-0.67300000000000004</v>
      </c>
      <c r="BL241" s="11"/>
      <c r="BM241" s="11"/>
      <c r="BN241" s="8">
        <v>-15.9</v>
      </c>
      <c r="BO241" s="11"/>
      <c r="BP241" s="9">
        <v>2.89</v>
      </c>
      <c r="BQ241" s="8">
        <v>-36</v>
      </c>
      <c r="BR241" s="8">
        <v>-36</v>
      </c>
      <c r="BS241" s="8">
        <v>-19.100000000000001</v>
      </c>
      <c r="BT241" s="8">
        <v>-36</v>
      </c>
      <c r="BU241" s="8">
        <v>-36</v>
      </c>
      <c r="BV241" s="11"/>
      <c r="BW241" s="10">
        <v>3.0000000000000001E-3</v>
      </c>
      <c r="BX241" s="11"/>
      <c r="BY241" s="11"/>
      <c r="BZ241" s="11"/>
      <c r="CA241" s="11"/>
      <c r="CB241" s="11"/>
      <c r="CC241" s="9">
        <v>1.63</v>
      </c>
      <c r="CD241" s="10">
        <v>0.25</v>
      </c>
      <c r="CE241" s="9">
        <v>9.2799999999999994</v>
      </c>
      <c r="CF241" s="11"/>
      <c r="CG241" s="11"/>
      <c r="CH241" s="8">
        <v>13</v>
      </c>
      <c r="CI241" s="11"/>
      <c r="CJ241" s="8">
        <v>-70.400000000000006</v>
      </c>
      <c r="CK241" s="11"/>
      <c r="CL241" s="11"/>
      <c r="CM241" s="11"/>
      <c r="CN241" s="11"/>
      <c r="CO241" s="11"/>
      <c r="CP241" s="10">
        <v>0.14000000000000001</v>
      </c>
      <c r="CQ241" s="9">
        <v>-4.42</v>
      </c>
      <c r="CR241" s="11"/>
      <c r="CS241" s="11"/>
      <c r="CT241" s="11"/>
      <c r="CU241" s="14">
        <v>0</v>
      </c>
      <c r="CV241" s="11"/>
      <c r="CW241" s="10">
        <v>0.25</v>
      </c>
      <c r="CX241" s="11"/>
      <c r="CY241" s="11"/>
      <c r="CZ241" s="11"/>
      <c r="DA241" s="10">
        <v>0.92400000000000004</v>
      </c>
      <c r="DB241" s="14">
        <v>0</v>
      </c>
      <c r="DC241" s="10">
        <v>5.2999999999999999E-2</v>
      </c>
      <c r="DD241" s="11"/>
      <c r="DE241" s="11"/>
      <c r="DF241" s="8">
        <v>-30.4</v>
      </c>
      <c r="DG241" s="9">
        <v>3.04</v>
      </c>
      <c r="DH241" s="11"/>
      <c r="DI241" s="3" t="s">
        <v>212</v>
      </c>
      <c r="DJ241" s="9">
        <v>2.04</v>
      </c>
      <c r="DK241" s="9">
        <v>-3.8</v>
      </c>
      <c r="DL241" s="9">
        <v>4.45</v>
      </c>
      <c r="DM241" s="11"/>
      <c r="DN241" s="11"/>
      <c r="DO241" s="9">
        <v>10</v>
      </c>
      <c r="DP241" s="4" t="s">
        <v>1459</v>
      </c>
      <c r="DQ241" s="11"/>
      <c r="DR241" s="3" t="s">
        <v>484</v>
      </c>
      <c r="DS241" s="11"/>
      <c r="DT241" s="9">
        <v>28.5</v>
      </c>
      <c r="DU241" s="9">
        <v>2.88</v>
      </c>
      <c r="DV241" s="10">
        <v>0.85299999999999998</v>
      </c>
      <c r="DW241" s="14">
        <v>0</v>
      </c>
      <c r="DX241" s="11"/>
      <c r="DY241" s="10">
        <v>0.89900000000000002</v>
      </c>
      <c r="DZ241" s="11"/>
      <c r="EA241" s="10">
        <v>0.72899999999999998</v>
      </c>
      <c r="EB241" s="8">
        <v>-13.2</v>
      </c>
      <c r="EC241" s="10">
        <v>8.7999999999999995E-2</v>
      </c>
      <c r="ED241" s="8">
        <v>11.2</v>
      </c>
      <c r="EE241" s="11"/>
      <c r="EF241" s="11"/>
      <c r="EG241" s="11"/>
      <c r="EH241" s="10">
        <v>0.13</v>
      </c>
      <c r="EI241" s="9">
        <v>6</v>
      </c>
      <c r="EJ241" s="10">
        <v>0.24399999999999999</v>
      </c>
      <c r="EK241" s="9">
        <v>1.04</v>
      </c>
      <c r="EL241" s="10">
        <v>0.70599999999999996</v>
      </c>
      <c r="EM241" s="10">
        <v>0.85699999999999998</v>
      </c>
      <c r="EN241" s="9">
        <v>6.45</v>
      </c>
      <c r="EO241" s="10">
        <v>0.27</v>
      </c>
      <c r="EP241" s="10">
        <v>2.9000000000000001E-2</v>
      </c>
      <c r="EQ241" s="9">
        <v>62.21</v>
      </c>
      <c r="ER241" s="11">
        <v>3</v>
      </c>
      <c r="ES241" s="11"/>
      <c r="ET241" s="12"/>
      <c r="EU241" s="9">
        <v>-5.89</v>
      </c>
      <c r="EV241" s="9">
        <v>-7.75</v>
      </c>
      <c r="EW241" s="9">
        <v>-5.18</v>
      </c>
      <c r="EX241" s="9">
        <v>-6.9</v>
      </c>
      <c r="EY241" s="8">
        <v>-12.2</v>
      </c>
      <c r="EZ241" s="9">
        <v>-9.68</v>
      </c>
      <c r="FA241" s="9">
        <v>-7.76</v>
      </c>
      <c r="FB241" s="9">
        <v>-7.88</v>
      </c>
      <c r="FC241" s="9">
        <v>-4.32</v>
      </c>
      <c r="FD241" s="9">
        <v>-3.8</v>
      </c>
      <c r="FE241" s="8">
        <v>-10.199999999999999</v>
      </c>
      <c r="FF241" s="9">
        <v>-1.7</v>
      </c>
      <c r="FG241" s="8">
        <v>-12.9</v>
      </c>
      <c r="FH241" s="8">
        <v>-21.7</v>
      </c>
      <c r="FI241" s="8">
        <v>-31.4</v>
      </c>
      <c r="FJ241" s="8">
        <v>-17.3</v>
      </c>
      <c r="FK241" s="9">
        <v>-7.54</v>
      </c>
      <c r="FL241" s="9">
        <v>-2.5299999999999998</v>
      </c>
      <c r="FM241" s="8">
        <v>-10.5</v>
      </c>
      <c r="FN241" s="9">
        <v>4.45</v>
      </c>
      <c r="FO241" s="3"/>
      <c r="FP241" s="3"/>
      <c r="FQ241" s="10">
        <v>0.85299999999999998</v>
      </c>
      <c r="FR241" s="12" t="s">
        <v>1460</v>
      </c>
    </row>
    <row r="242" spans="1:174" x14ac:dyDescent="0.15">
      <c r="A242" s="4" t="s">
        <v>1461</v>
      </c>
      <c r="B242" s="4" t="s">
        <v>1462</v>
      </c>
      <c r="C242" s="3" t="s">
        <v>206</v>
      </c>
      <c r="D242" s="3" t="s">
        <v>207</v>
      </c>
      <c r="E242" s="3" t="s">
        <v>208</v>
      </c>
      <c r="F242" s="8">
        <v>58.9</v>
      </c>
      <c r="G242" s="10">
        <v>0.254</v>
      </c>
      <c r="H242" s="10">
        <v>6.0999999999999999E-2</v>
      </c>
      <c r="I242" s="10">
        <v>3.0000000000000001E-3</v>
      </c>
      <c r="J242" s="10">
        <v>1.2999999999999999E-2</v>
      </c>
      <c r="K242" s="9">
        <v>-2.0099999999999998</v>
      </c>
      <c r="L242" s="10">
        <v>-0.48199999999999998</v>
      </c>
      <c r="M242" s="8">
        <v>18.600000000000001</v>
      </c>
      <c r="N242" s="8">
        <v>98.4</v>
      </c>
      <c r="O242" s="10">
        <v>0.01</v>
      </c>
      <c r="P242" s="11"/>
      <c r="Q242" s="11"/>
      <c r="R242" s="11"/>
      <c r="S242" s="11"/>
      <c r="T242" s="11"/>
      <c r="U242" s="11"/>
      <c r="V242" s="11"/>
      <c r="W242" s="11"/>
      <c r="X242" s="11"/>
      <c r="Y242" s="11"/>
      <c r="Z242" s="11"/>
      <c r="AA242" s="11"/>
      <c r="AB242" s="11"/>
      <c r="AC242" s="11"/>
      <c r="AD242" s="11"/>
      <c r="AE242" s="11"/>
      <c r="AF242" s="11"/>
      <c r="AG242" s="11"/>
      <c r="AH242" s="9">
        <v>1.55</v>
      </c>
      <c r="AI242" s="9">
        <v>32.76</v>
      </c>
      <c r="AJ242" s="10">
        <v>7.9000000000000001E-2</v>
      </c>
      <c r="AK242" s="3" t="s">
        <v>209</v>
      </c>
      <c r="AL242" s="12" t="s">
        <v>1463</v>
      </c>
      <c r="AM242" s="3" t="s">
        <v>211</v>
      </c>
      <c r="AN242" s="13">
        <v>2008</v>
      </c>
      <c r="AO242" s="8">
        <v>60.1</v>
      </c>
      <c r="AP242" s="14">
        <v>0</v>
      </c>
      <c r="AQ242" s="9">
        <v>-4.57</v>
      </c>
      <c r="AR242" s="9">
        <v>-4.58</v>
      </c>
      <c r="AS242" s="9">
        <v>-5.5</v>
      </c>
      <c r="AT242" s="9">
        <v>1.31</v>
      </c>
      <c r="AU242" s="10">
        <v>1.2999999999999999E-2</v>
      </c>
      <c r="AV242" s="9">
        <v>2.25</v>
      </c>
      <c r="AW242" s="9">
        <v>2.4500000000000002</v>
      </c>
      <c r="AX242" s="9">
        <v>-2.98</v>
      </c>
      <c r="AY242" s="10">
        <v>5.0000000000000001E-3</v>
      </c>
      <c r="AZ242" s="11"/>
      <c r="BA242" s="9">
        <v>3.03</v>
      </c>
      <c r="BB242" s="11"/>
      <c r="BC242" s="9">
        <v>2.48</v>
      </c>
      <c r="BD242" s="9">
        <v>2.5499999999999998</v>
      </c>
      <c r="BE242" s="9">
        <v>1.84</v>
      </c>
      <c r="BF242" s="9">
        <v>1.57</v>
      </c>
      <c r="BG242" s="9">
        <v>1.45</v>
      </c>
      <c r="BH242" s="9">
        <v>1.5</v>
      </c>
      <c r="BI242" s="11"/>
      <c r="BJ242" s="9">
        <v>-4.58</v>
      </c>
      <c r="BK242" s="10">
        <v>-0.69099999999999995</v>
      </c>
      <c r="BL242" s="11"/>
      <c r="BM242" s="11"/>
      <c r="BN242" s="9">
        <v>-5.5</v>
      </c>
      <c r="BO242" s="11"/>
      <c r="BP242" s="11"/>
      <c r="BQ242" s="10">
        <v>-0.10199999999999999</v>
      </c>
      <c r="BR242" s="10">
        <v>-0.10199999999999999</v>
      </c>
      <c r="BS242" s="10">
        <v>-6.4000000000000001E-2</v>
      </c>
      <c r="BT242" s="10">
        <v>-0.11</v>
      </c>
      <c r="BU242" s="10">
        <v>-0.11</v>
      </c>
      <c r="BV242" s="11"/>
      <c r="BW242" s="11"/>
      <c r="BX242" s="11"/>
      <c r="BY242" s="11"/>
      <c r="BZ242" s="10">
        <v>2.1999999999999999E-2</v>
      </c>
      <c r="CA242" s="10">
        <v>8.9999999999999993E-3</v>
      </c>
      <c r="CB242" s="11"/>
      <c r="CC242" s="9">
        <v>1.08</v>
      </c>
      <c r="CD242" s="9">
        <v>2.4500000000000002</v>
      </c>
      <c r="CE242" s="10">
        <v>4.2000000000000003E-2</v>
      </c>
      <c r="CF242" s="11"/>
      <c r="CG242" s="11"/>
      <c r="CH242" s="11"/>
      <c r="CI242" s="11"/>
      <c r="CJ242" s="11"/>
      <c r="CK242" s="11"/>
      <c r="CL242" s="11"/>
      <c r="CM242" s="11"/>
      <c r="CN242" s="11"/>
      <c r="CO242" s="11"/>
      <c r="CP242" s="11"/>
      <c r="CQ242" s="10">
        <v>-0.61099999999999999</v>
      </c>
      <c r="CR242" s="11"/>
      <c r="CS242" s="11"/>
      <c r="CT242" s="11"/>
      <c r="CU242" s="10">
        <v>0.97299999999999998</v>
      </c>
      <c r="CV242" s="11"/>
      <c r="CW242" s="9">
        <v>1.76</v>
      </c>
      <c r="CX242" s="10">
        <v>7.0000000000000001E-3</v>
      </c>
      <c r="CY242" s="11"/>
      <c r="CZ242" s="11"/>
      <c r="DA242" s="9">
        <v>1.02</v>
      </c>
      <c r="DB242" s="11"/>
      <c r="DC242" s="11"/>
      <c r="DD242" s="8">
        <v>22.7</v>
      </c>
      <c r="DE242" s="9">
        <v>4</v>
      </c>
      <c r="DF242" s="9">
        <v>-2.98</v>
      </c>
      <c r="DG242" s="10">
        <v>0.59899999999999998</v>
      </c>
      <c r="DH242" s="11"/>
      <c r="DI242" s="3" t="s">
        <v>212</v>
      </c>
      <c r="DJ242" s="11"/>
      <c r="DK242" s="9">
        <v>-4.57</v>
      </c>
      <c r="DL242" s="9">
        <v>-5.5</v>
      </c>
      <c r="DM242" s="11"/>
      <c r="DN242" s="11"/>
      <c r="DO242" s="9">
        <v>10</v>
      </c>
      <c r="DP242" s="4" t="s">
        <v>1464</v>
      </c>
      <c r="DQ242" s="11"/>
      <c r="DR242" s="3" t="s">
        <v>643</v>
      </c>
      <c r="DS242" s="11"/>
      <c r="DT242" s="9">
        <v>1</v>
      </c>
      <c r="DU242" s="10">
        <v>0.33500000000000002</v>
      </c>
      <c r="DV242" s="11"/>
      <c r="DW242" s="10">
        <v>0.26400000000000001</v>
      </c>
      <c r="DX242" s="11"/>
      <c r="DY242" s="10">
        <v>5.0999999999999997E-2</v>
      </c>
      <c r="DZ242" s="11"/>
      <c r="EA242" s="11"/>
      <c r="EB242" s="9">
        <v>-2.0299999999999998</v>
      </c>
      <c r="EC242" s="10">
        <v>1.2999999999999999E-2</v>
      </c>
      <c r="ED242" s="8">
        <v>65.7</v>
      </c>
      <c r="EE242" s="11"/>
      <c r="EF242" s="9">
        <v>4.08</v>
      </c>
      <c r="EG242" s="8">
        <v>95.9</v>
      </c>
      <c r="EH242" s="11"/>
      <c r="EI242" s="9">
        <v>4</v>
      </c>
      <c r="EJ242" s="9">
        <v>2.23</v>
      </c>
      <c r="EK242" s="10">
        <v>9.8000000000000004E-2</v>
      </c>
      <c r="EL242" s="10">
        <v>0.13900000000000001</v>
      </c>
      <c r="EM242" s="10">
        <v>0.54100000000000004</v>
      </c>
      <c r="EN242" s="10">
        <v>4.2000000000000003E-2</v>
      </c>
      <c r="EO242" s="11"/>
      <c r="EP242" s="8">
        <v>15.3</v>
      </c>
      <c r="EQ242" s="10">
        <v>0.34699999999999998</v>
      </c>
      <c r="ER242" s="11">
        <v>1</v>
      </c>
      <c r="ES242" s="11"/>
      <c r="ET242" s="12"/>
      <c r="EU242" s="11"/>
      <c r="EV242" s="11"/>
      <c r="EW242" s="11"/>
      <c r="EX242" s="11"/>
      <c r="EY242" s="10">
        <v>-6.0000000000000001E-3</v>
      </c>
      <c r="EZ242" s="10">
        <v>-2.1000000000000001E-2</v>
      </c>
      <c r="FA242" s="10">
        <v>-1.9E-2</v>
      </c>
      <c r="FB242" s="10">
        <v>-7.1999999999999995E-2</v>
      </c>
      <c r="FC242" s="9">
        <v>-4.4800000000000004</v>
      </c>
      <c r="FD242" s="9">
        <v>-5.46</v>
      </c>
      <c r="FE242" s="11"/>
      <c r="FF242" s="11"/>
      <c r="FG242" s="11"/>
      <c r="FH242" s="11"/>
      <c r="FI242" s="10">
        <v>-7.0000000000000001E-3</v>
      </c>
      <c r="FJ242" s="10">
        <v>-2.5999999999999999E-2</v>
      </c>
      <c r="FK242" s="10">
        <v>-3.5999999999999997E-2</v>
      </c>
      <c r="FL242" s="10">
        <v>-7.1999999999999995E-2</v>
      </c>
      <c r="FM242" s="9">
        <v>-5</v>
      </c>
      <c r="FN242" s="9">
        <v>-5.54</v>
      </c>
      <c r="FO242" s="3"/>
      <c r="FP242" s="3"/>
      <c r="FQ242" s="11"/>
      <c r="FR242" s="12"/>
    </row>
    <row r="243" spans="1:174" x14ac:dyDescent="0.15">
      <c r="A243" s="4" t="s">
        <v>1465</v>
      </c>
      <c r="B243" s="4" t="s">
        <v>1466</v>
      </c>
      <c r="C243" s="3" t="s">
        <v>206</v>
      </c>
      <c r="D243" s="3" t="s">
        <v>207</v>
      </c>
      <c r="E243" s="3" t="s">
        <v>208</v>
      </c>
      <c r="F243" s="8">
        <v>57.9</v>
      </c>
      <c r="G243" s="9">
        <v>51.21</v>
      </c>
      <c r="H243" s="10">
        <v>3.5000000000000003E-2</v>
      </c>
      <c r="I243" s="10">
        <v>3.2000000000000001E-2</v>
      </c>
      <c r="J243" s="10">
        <v>1.0999999999999999E-2</v>
      </c>
      <c r="K243" s="9">
        <v>1.04</v>
      </c>
      <c r="L243" s="10">
        <v>0.90800000000000003</v>
      </c>
      <c r="M243" s="9">
        <v>1.49</v>
      </c>
      <c r="N243" s="8">
        <v>33.299999999999997</v>
      </c>
      <c r="O243" s="10">
        <v>0.49399999999999999</v>
      </c>
      <c r="P243" s="11"/>
      <c r="Q243" s="10">
        <v>-0.246</v>
      </c>
      <c r="R243" s="11"/>
      <c r="S243" s="9">
        <v>-1.17</v>
      </c>
      <c r="T243" s="11"/>
      <c r="U243" s="11"/>
      <c r="V243" s="11"/>
      <c r="W243" s="11"/>
      <c r="X243" s="11"/>
      <c r="Y243" s="11"/>
      <c r="Z243" s="11"/>
      <c r="AA243" s="11"/>
      <c r="AB243" s="11"/>
      <c r="AC243" s="11"/>
      <c r="AD243" s="11"/>
      <c r="AE243" s="11"/>
      <c r="AF243" s="11"/>
      <c r="AG243" s="11"/>
      <c r="AH243" s="11"/>
      <c r="AI243" s="10">
        <v>9.0999999999999998E-2</v>
      </c>
      <c r="AJ243" s="14">
        <v>0</v>
      </c>
      <c r="AK243" s="3" t="s">
        <v>209</v>
      </c>
      <c r="AL243" s="12" t="s">
        <v>1467</v>
      </c>
      <c r="AM243" s="3" t="s">
        <v>211</v>
      </c>
      <c r="AN243" s="13">
        <v>2000</v>
      </c>
      <c r="AO243" s="8">
        <v>-20.8</v>
      </c>
      <c r="AP243" s="14">
        <v>0</v>
      </c>
      <c r="AQ243" s="8">
        <v>-34</v>
      </c>
      <c r="AR243" s="8">
        <v>-34.1</v>
      </c>
      <c r="AS243" s="8">
        <v>-34</v>
      </c>
      <c r="AT243" s="8">
        <v>23.7</v>
      </c>
      <c r="AU243" s="10">
        <v>7.9000000000000001E-2</v>
      </c>
      <c r="AV243" s="8">
        <v>79.7</v>
      </c>
      <c r="AW243" s="14">
        <v>0</v>
      </c>
      <c r="AX243" s="8">
        <v>72.900000000000006</v>
      </c>
      <c r="AY243" s="10">
        <v>5.5E-2</v>
      </c>
      <c r="AZ243" s="11"/>
      <c r="BA243" s="9">
        <v>8.99</v>
      </c>
      <c r="BB243" s="11"/>
      <c r="BC243" s="8">
        <v>25.1</v>
      </c>
      <c r="BD243" s="8">
        <v>22.8</v>
      </c>
      <c r="BE243" s="8">
        <v>19.3</v>
      </c>
      <c r="BF243" s="8">
        <v>14.6</v>
      </c>
      <c r="BG243" s="8">
        <v>10.7</v>
      </c>
      <c r="BH243" s="9">
        <v>7.63</v>
      </c>
      <c r="BI243" s="11"/>
      <c r="BJ243" s="8">
        <v>-34.1</v>
      </c>
      <c r="BK243" s="11"/>
      <c r="BL243" s="10">
        <v>0.06</v>
      </c>
      <c r="BM243" s="11"/>
      <c r="BN243" s="8">
        <v>-34</v>
      </c>
      <c r="BO243" s="10">
        <v>1E-3</v>
      </c>
      <c r="BP243" s="11"/>
      <c r="BQ243" s="9">
        <v>-1.54</v>
      </c>
      <c r="BR243" s="9">
        <v>-1.54</v>
      </c>
      <c r="BS243" s="10">
        <v>-0.96299999999999997</v>
      </c>
      <c r="BT243" s="9">
        <v>-1.54</v>
      </c>
      <c r="BU243" s="9">
        <v>-1.54</v>
      </c>
      <c r="BV243" s="11"/>
      <c r="BW243" s="11"/>
      <c r="BX243" s="11"/>
      <c r="BY243" s="11"/>
      <c r="BZ243" s="11"/>
      <c r="CA243" s="11"/>
      <c r="CB243" s="11"/>
      <c r="CC243" s="9">
        <v>2.15</v>
      </c>
      <c r="CD243" s="11"/>
      <c r="CE243" s="11"/>
      <c r="CF243" s="11"/>
      <c r="CG243" s="11"/>
      <c r="CH243" s="11"/>
      <c r="CI243" s="11"/>
      <c r="CJ243" s="11"/>
      <c r="CK243" s="11"/>
      <c r="CL243" s="11"/>
      <c r="CM243" s="11"/>
      <c r="CN243" s="11"/>
      <c r="CO243" s="11"/>
      <c r="CP243" s="10">
        <v>0.30299999999999999</v>
      </c>
      <c r="CQ243" s="9">
        <v>-4.8099999999999996</v>
      </c>
      <c r="CR243" s="11"/>
      <c r="CS243" s="11"/>
      <c r="CT243" s="11"/>
      <c r="CU243" s="8">
        <v>43.1</v>
      </c>
      <c r="CV243" s="11"/>
      <c r="CW243" s="11"/>
      <c r="CX243" s="8">
        <v>-35.1</v>
      </c>
      <c r="CY243" s="11"/>
      <c r="CZ243" s="11"/>
      <c r="DA243" s="9">
        <v>1.34</v>
      </c>
      <c r="DB243" s="11"/>
      <c r="DC243" s="11"/>
      <c r="DD243" s="11"/>
      <c r="DE243" s="11"/>
      <c r="DF243" s="8">
        <v>72.900000000000006</v>
      </c>
      <c r="DG243" s="9">
        <v>1.74</v>
      </c>
      <c r="DH243" s="11"/>
      <c r="DI243" s="3" t="s">
        <v>212</v>
      </c>
      <c r="DJ243" s="11"/>
      <c r="DK243" s="8">
        <v>-27.2</v>
      </c>
      <c r="DL243" s="8">
        <v>-27.1</v>
      </c>
      <c r="DM243" s="14">
        <v>0</v>
      </c>
      <c r="DN243" s="8">
        <v>-39.4</v>
      </c>
      <c r="DO243" s="9">
        <v>12.5</v>
      </c>
      <c r="DP243" s="4" t="s">
        <v>1468</v>
      </c>
      <c r="DQ243" s="11"/>
      <c r="DR243" s="3" t="s">
        <v>222</v>
      </c>
      <c r="DS243" s="11"/>
      <c r="DT243" s="9">
        <v>13.98</v>
      </c>
      <c r="DU243" s="9">
        <v>1.71</v>
      </c>
      <c r="DV243" s="11"/>
      <c r="DW243" s="14">
        <v>0</v>
      </c>
      <c r="DX243" s="11"/>
      <c r="DY243" s="8">
        <v>39.799999999999997</v>
      </c>
      <c r="DZ243" s="11"/>
      <c r="EA243" s="11"/>
      <c r="EB243" s="8">
        <v>58.7</v>
      </c>
      <c r="EC243" s="9">
        <v>5.24</v>
      </c>
      <c r="ED243" s="8">
        <v>73.099999999999994</v>
      </c>
      <c r="EE243" s="11"/>
      <c r="EF243" s="11"/>
      <c r="EG243" s="11"/>
      <c r="EH243" s="10">
        <v>0.40100000000000002</v>
      </c>
      <c r="EI243" s="8">
        <v>19</v>
      </c>
      <c r="EJ243" s="8">
        <v>79.2</v>
      </c>
      <c r="EK243" s="8">
        <v>60.7</v>
      </c>
      <c r="EL243" s="10">
        <v>0.80900000000000005</v>
      </c>
      <c r="EM243" s="9">
        <v>1.62</v>
      </c>
      <c r="EN243" s="11"/>
      <c r="EO243" s="11"/>
      <c r="EP243" s="9">
        <v>1.2</v>
      </c>
      <c r="EQ243" s="9">
        <v>8.11</v>
      </c>
      <c r="ER243" s="11">
        <v>3</v>
      </c>
      <c r="ES243" s="11"/>
      <c r="ET243" s="12"/>
      <c r="EU243" s="9">
        <v>-5.63</v>
      </c>
      <c r="EV243" s="9">
        <v>-7.83</v>
      </c>
      <c r="EW243" s="8">
        <v>-14.4</v>
      </c>
      <c r="EX243" s="8">
        <v>-10.199999999999999</v>
      </c>
      <c r="EY243" s="8">
        <v>-11</v>
      </c>
      <c r="EZ243" s="8">
        <v>-11.3</v>
      </c>
      <c r="FA243" s="9">
        <v>-8.02</v>
      </c>
      <c r="FB243" s="9">
        <v>-6.41</v>
      </c>
      <c r="FC243" s="9">
        <v>-9.73</v>
      </c>
      <c r="FD243" s="8">
        <v>-17.3</v>
      </c>
      <c r="FE243" s="9">
        <v>-5.35</v>
      </c>
      <c r="FF243" s="9">
        <v>-7.4</v>
      </c>
      <c r="FG243" s="8">
        <v>-13.9</v>
      </c>
      <c r="FH243" s="9">
        <v>-9.44</v>
      </c>
      <c r="FI243" s="8">
        <v>-10.6</v>
      </c>
      <c r="FJ243" s="8">
        <v>-11.2</v>
      </c>
      <c r="FK243" s="9">
        <v>-7.88</v>
      </c>
      <c r="FL243" s="9">
        <v>-6.11</v>
      </c>
      <c r="FM243" s="9">
        <v>-9.59</v>
      </c>
      <c r="FN243" s="8">
        <v>-17.2</v>
      </c>
      <c r="FO243" s="3"/>
      <c r="FP243" s="3"/>
      <c r="FQ243" s="11"/>
      <c r="FR243" s="12"/>
    </row>
    <row r="244" spans="1:174" x14ac:dyDescent="0.15">
      <c r="A244" s="4" t="s">
        <v>1469</v>
      </c>
      <c r="B244" s="4" t="s">
        <v>1470</v>
      </c>
      <c r="C244" s="3" t="s">
        <v>206</v>
      </c>
      <c r="D244" s="3" t="s">
        <v>207</v>
      </c>
      <c r="E244" s="3" t="s">
        <v>208</v>
      </c>
      <c r="F244" s="8">
        <v>56.2</v>
      </c>
      <c r="G244" s="9">
        <v>36.159999999999997</v>
      </c>
      <c r="H244" s="10">
        <v>0.06</v>
      </c>
      <c r="I244" s="10">
        <v>3.3000000000000002E-2</v>
      </c>
      <c r="J244" s="10">
        <v>2.7E-2</v>
      </c>
      <c r="K244" s="9">
        <v>-4.03</v>
      </c>
      <c r="L244" s="9">
        <v>-2.41</v>
      </c>
      <c r="M244" s="9">
        <v>1.29</v>
      </c>
      <c r="N244" s="8">
        <v>74</v>
      </c>
      <c r="O244" s="9">
        <v>2.12</v>
      </c>
      <c r="P244" s="11"/>
      <c r="Q244" s="11"/>
      <c r="R244" s="11"/>
      <c r="S244" s="11"/>
      <c r="T244" s="11"/>
      <c r="U244" s="11"/>
      <c r="V244" s="11"/>
      <c r="W244" s="11"/>
      <c r="X244" s="11"/>
      <c r="Y244" s="11"/>
      <c r="Z244" s="11"/>
      <c r="AA244" s="8">
        <v>24.6</v>
      </c>
      <c r="AB244" s="11"/>
      <c r="AC244" s="11"/>
      <c r="AD244" s="11"/>
      <c r="AE244" s="9">
        <v>9</v>
      </c>
      <c r="AF244" s="11"/>
      <c r="AG244" s="11"/>
      <c r="AH244" s="9">
        <v>2.87</v>
      </c>
      <c r="AI244" s="9">
        <v>10.61</v>
      </c>
      <c r="AJ244" s="10">
        <v>0.28599999999999998</v>
      </c>
      <c r="AK244" s="3" t="s">
        <v>209</v>
      </c>
      <c r="AL244" s="12" t="s">
        <v>1471</v>
      </c>
      <c r="AM244" s="3" t="s">
        <v>211</v>
      </c>
      <c r="AN244" s="11"/>
      <c r="AO244" s="8">
        <v>49.1</v>
      </c>
      <c r="AP244" s="9">
        <v>1.39</v>
      </c>
      <c r="AQ244" s="9">
        <v>-5.16</v>
      </c>
      <c r="AR244" s="9">
        <v>-5.53</v>
      </c>
      <c r="AS244" s="9">
        <v>-5.48</v>
      </c>
      <c r="AT244" s="9">
        <v>7.36</v>
      </c>
      <c r="AU244" s="10">
        <v>1.7000000000000001E-2</v>
      </c>
      <c r="AV244" s="8">
        <v>11</v>
      </c>
      <c r="AW244" s="10">
        <v>0.33800000000000002</v>
      </c>
      <c r="AX244" s="9">
        <v>9.57</v>
      </c>
      <c r="AY244" s="10">
        <v>1.9E-2</v>
      </c>
      <c r="AZ244" s="11"/>
      <c r="BA244" s="9">
        <v>4.24</v>
      </c>
      <c r="BB244" s="11"/>
      <c r="BC244" s="9">
        <v>1.64</v>
      </c>
      <c r="BD244" s="9">
        <v>2.5299999999999998</v>
      </c>
      <c r="BE244" s="9">
        <v>1.9</v>
      </c>
      <c r="BF244" s="9">
        <v>2.4500000000000002</v>
      </c>
      <c r="BG244" s="9">
        <v>3.78</v>
      </c>
      <c r="BH244" s="9">
        <v>2.81</v>
      </c>
      <c r="BI244" s="11"/>
      <c r="BJ244" s="9">
        <v>-5.53</v>
      </c>
      <c r="BK244" s="11"/>
      <c r="BL244" s="10">
        <v>8.0000000000000002E-3</v>
      </c>
      <c r="BM244" s="11"/>
      <c r="BN244" s="9">
        <v>-5.48</v>
      </c>
      <c r="BO244" s="11"/>
      <c r="BP244" s="11"/>
      <c r="BQ244" s="10">
        <v>-8.2000000000000003E-2</v>
      </c>
      <c r="BR244" s="10">
        <v>-8.2000000000000003E-2</v>
      </c>
      <c r="BS244" s="10">
        <v>-5.0999999999999997E-2</v>
      </c>
      <c r="BT244" s="10">
        <v>-8.2000000000000003E-2</v>
      </c>
      <c r="BU244" s="10">
        <v>-8.2000000000000003E-2</v>
      </c>
      <c r="BV244" s="11"/>
      <c r="BW244" s="10">
        <v>0.92200000000000004</v>
      </c>
      <c r="BX244" s="11"/>
      <c r="BY244" s="11"/>
      <c r="BZ244" s="11"/>
      <c r="CA244" s="11"/>
      <c r="CB244" s="11"/>
      <c r="CC244" s="10">
        <v>0.90900000000000003</v>
      </c>
      <c r="CD244" s="10">
        <v>0.33800000000000002</v>
      </c>
      <c r="CE244" s="11"/>
      <c r="CF244" s="11"/>
      <c r="CG244" s="11"/>
      <c r="CH244" s="11"/>
      <c r="CI244" s="11"/>
      <c r="CJ244" s="8">
        <v>125.4</v>
      </c>
      <c r="CK244" s="11"/>
      <c r="CL244" s="11"/>
      <c r="CM244" s="11"/>
      <c r="CN244" s="11"/>
      <c r="CO244" s="11"/>
      <c r="CP244" s="11"/>
      <c r="CQ244" s="10">
        <v>0.46400000000000002</v>
      </c>
      <c r="CR244" s="11"/>
      <c r="CS244" s="11"/>
      <c r="CT244" s="11"/>
      <c r="CU244" s="9">
        <v>6.08</v>
      </c>
      <c r="CV244" s="11"/>
      <c r="CW244" s="11"/>
      <c r="CX244" s="10">
        <v>-0.25800000000000001</v>
      </c>
      <c r="CY244" s="11"/>
      <c r="CZ244" s="11"/>
      <c r="DA244" s="10">
        <v>0.76800000000000002</v>
      </c>
      <c r="DB244" s="11"/>
      <c r="DC244" s="10">
        <v>-0.92200000000000004</v>
      </c>
      <c r="DD244" s="11"/>
      <c r="DE244" s="11"/>
      <c r="DF244" s="9">
        <v>9.57</v>
      </c>
      <c r="DG244" s="10">
        <v>0.75900000000000001</v>
      </c>
      <c r="DH244" s="11"/>
      <c r="DI244" s="3" t="s">
        <v>212</v>
      </c>
      <c r="DJ244" s="10">
        <v>0.20499999999999999</v>
      </c>
      <c r="DK244" s="9">
        <v>-5.22</v>
      </c>
      <c r="DL244" s="9">
        <v>-3.67</v>
      </c>
      <c r="DM244" s="11"/>
      <c r="DN244" s="11"/>
      <c r="DO244" s="9">
        <v>5.56</v>
      </c>
      <c r="DP244" s="4" t="s">
        <v>1472</v>
      </c>
      <c r="DQ244" s="11"/>
      <c r="DR244" s="3" t="s">
        <v>222</v>
      </c>
      <c r="DS244" s="11"/>
      <c r="DT244" s="9">
        <v>3.48</v>
      </c>
      <c r="DU244" s="10">
        <v>0.24</v>
      </c>
      <c r="DV244" s="9">
        <v>1.39</v>
      </c>
      <c r="DW244" s="14">
        <v>0</v>
      </c>
      <c r="DX244" s="11"/>
      <c r="DY244" s="9">
        <v>5.68</v>
      </c>
      <c r="DZ244" s="11"/>
      <c r="EA244" s="11"/>
      <c r="EB244" s="9">
        <v>7.95</v>
      </c>
      <c r="EC244" s="10">
        <v>0.314</v>
      </c>
      <c r="ED244" s="8">
        <v>86.5</v>
      </c>
      <c r="EE244" s="11"/>
      <c r="EF244" s="11"/>
      <c r="EG244" s="11"/>
      <c r="EH244" s="11"/>
      <c r="EI244" s="9">
        <v>7</v>
      </c>
      <c r="EJ244" s="9">
        <v>8.56</v>
      </c>
      <c r="EK244" s="9">
        <v>6.94</v>
      </c>
      <c r="EL244" s="9">
        <v>1.1499999999999999</v>
      </c>
      <c r="EM244" s="10">
        <v>0.51100000000000001</v>
      </c>
      <c r="EN244" s="11"/>
      <c r="EO244" s="11"/>
      <c r="EP244" s="9">
        <v>8.48</v>
      </c>
      <c r="EQ244" s="9">
        <v>1.25</v>
      </c>
      <c r="ER244" s="11">
        <v>3</v>
      </c>
      <c r="ES244" s="11"/>
      <c r="ET244" s="12"/>
      <c r="EU244" s="11"/>
      <c r="EV244" s="11"/>
      <c r="EW244" s="11"/>
      <c r="EX244" s="11"/>
      <c r="EY244" s="9">
        <v>-2.2599999999999998</v>
      </c>
      <c r="EZ244" s="9">
        <v>-2.13</v>
      </c>
      <c r="FA244" s="9">
        <v>-6.5</v>
      </c>
      <c r="FB244" s="8">
        <v>-10.8</v>
      </c>
      <c r="FC244" s="9">
        <v>-7.75</v>
      </c>
      <c r="FD244" s="9">
        <v>-6.3</v>
      </c>
      <c r="FE244" s="11"/>
      <c r="FF244" s="11"/>
      <c r="FG244" s="11"/>
      <c r="FH244" s="11"/>
      <c r="FI244" s="9">
        <v>-2.2400000000000002</v>
      </c>
      <c r="FJ244" s="9">
        <v>-2.65</v>
      </c>
      <c r="FK244" s="8">
        <v>-11.8</v>
      </c>
      <c r="FL244" s="9">
        <v>-5.83</v>
      </c>
      <c r="FM244" s="9">
        <v>-7.58</v>
      </c>
      <c r="FN244" s="9">
        <v>-4.32</v>
      </c>
      <c r="FO244" s="3"/>
      <c r="FP244" s="3"/>
      <c r="FQ244" s="11"/>
      <c r="FR244" s="12"/>
    </row>
    <row r="245" spans="1:174" x14ac:dyDescent="0.15">
      <c r="A245" s="4" t="s">
        <v>1473</v>
      </c>
      <c r="B245" s="4" t="s">
        <v>1474</v>
      </c>
      <c r="C245" s="3" t="s">
        <v>206</v>
      </c>
      <c r="D245" s="3" t="s">
        <v>207</v>
      </c>
      <c r="E245" s="3" t="s">
        <v>208</v>
      </c>
      <c r="F245" s="8">
        <v>53.8</v>
      </c>
      <c r="G245" s="9">
        <v>16.010000000000002</v>
      </c>
      <c r="H245" s="10">
        <v>7.3999999999999996E-2</v>
      </c>
      <c r="I245" s="10">
        <v>2.5000000000000001E-2</v>
      </c>
      <c r="J245" s="10">
        <v>6.3E-2</v>
      </c>
      <c r="K245" s="9">
        <v>1.1200000000000001</v>
      </c>
      <c r="L245" s="9">
        <v>1.07</v>
      </c>
      <c r="M245" s="9">
        <v>1.87</v>
      </c>
      <c r="N245" s="8">
        <v>20</v>
      </c>
      <c r="O245" s="10">
        <v>0.13600000000000001</v>
      </c>
      <c r="P245" s="11"/>
      <c r="Q245" s="11"/>
      <c r="R245" s="11"/>
      <c r="S245" s="9">
        <v>-1.2</v>
      </c>
      <c r="T245" s="11"/>
      <c r="U245" s="11"/>
      <c r="V245" s="11"/>
      <c r="W245" s="8">
        <v>-14.9</v>
      </c>
      <c r="X245" s="11"/>
      <c r="Y245" s="11"/>
      <c r="Z245" s="11"/>
      <c r="AA245" s="11"/>
      <c r="AB245" s="11"/>
      <c r="AC245" s="11"/>
      <c r="AD245" s="11"/>
      <c r="AE245" s="8">
        <v>-37</v>
      </c>
      <c r="AF245" s="11"/>
      <c r="AG245" s="11"/>
      <c r="AH245" s="9">
        <v>12.57</v>
      </c>
      <c r="AI245" s="9">
        <v>1.1399999999999999</v>
      </c>
      <c r="AJ245" s="10">
        <v>0.373</v>
      </c>
      <c r="AK245" s="3" t="s">
        <v>209</v>
      </c>
      <c r="AL245" s="12" t="s">
        <v>1475</v>
      </c>
      <c r="AM245" s="3" t="s">
        <v>211</v>
      </c>
      <c r="AN245" s="13">
        <v>1982</v>
      </c>
      <c r="AO245" s="8">
        <v>26.6</v>
      </c>
      <c r="AP245" s="10">
        <v>0.5</v>
      </c>
      <c r="AQ245" s="8">
        <v>-20.7</v>
      </c>
      <c r="AR245" s="8">
        <v>-21</v>
      </c>
      <c r="AS245" s="8">
        <v>-25.5</v>
      </c>
      <c r="AT245" s="8">
        <v>12.7</v>
      </c>
      <c r="AU245" s="9">
        <v>1.17</v>
      </c>
      <c r="AV245" s="8">
        <v>66.7</v>
      </c>
      <c r="AW245" s="9">
        <v>9.7100000000000009</v>
      </c>
      <c r="AX245" s="8">
        <v>32.799999999999997</v>
      </c>
      <c r="AY245" s="10">
        <v>0.67200000000000004</v>
      </c>
      <c r="AZ245" s="11"/>
      <c r="BA245" s="9">
        <v>8.86</v>
      </c>
      <c r="BB245" s="11"/>
      <c r="BC245" s="8">
        <v>15</v>
      </c>
      <c r="BD245" s="8">
        <v>12.6</v>
      </c>
      <c r="BE245" s="8">
        <v>10.199999999999999</v>
      </c>
      <c r="BF245" s="9">
        <v>9.0500000000000007</v>
      </c>
      <c r="BG245" s="9">
        <v>9.36</v>
      </c>
      <c r="BH245" s="8">
        <v>10.9</v>
      </c>
      <c r="BI245" s="11"/>
      <c r="BJ245" s="8">
        <v>-21</v>
      </c>
      <c r="BK245" s="9">
        <v>-1.33</v>
      </c>
      <c r="BL245" s="10">
        <v>7.6999999999999999E-2</v>
      </c>
      <c r="BM245" s="11"/>
      <c r="BN245" s="8">
        <v>-25.5</v>
      </c>
      <c r="BO245" s="11"/>
      <c r="BP245" s="11"/>
      <c r="BQ245" s="9">
        <v>-1.38</v>
      </c>
      <c r="BR245" s="9">
        <v>-1.38</v>
      </c>
      <c r="BS245" s="10">
        <v>-0.745</v>
      </c>
      <c r="BT245" s="9">
        <v>-1.38</v>
      </c>
      <c r="BU245" s="9">
        <v>-1.38</v>
      </c>
      <c r="BV245" s="11"/>
      <c r="BW245" s="11"/>
      <c r="BX245" s="11"/>
      <c r="BY245" s="10">
        <v>0.436</v>
      </c>
      <c r="BZ245" s="9">
        <v>2.8</v>
      </c>
      <c r="CA245" s="9">
        <v>1.63</v>
      </c>
      <c r="CB245" s="9">
        <v>1.98</v>
      </c>
      <c r="CC245" s="9">
        <v>3.48</v>
      </c>
      <c r="CD245" s="11"/>
      <c r="CE245" s="10">
        <v>0.85799999999999998</v>
      </c>
      <c r="CF245" s="9">
        <v>6.05</v>
      </c>
      <c r="CG245" s="11"/>
      <c r="CH245" s="11"/>
      <c r="CI245" s="11"/>
      <c r="CJ245" s="14">
        <v>0</v>
      </c>
      <c r="CK245" s="11"/>
      <c r="CL245" s="11"/>
      <c r="CM245" s="10">
        <v>2.3E-2</v>
      </c>
      <c r="CN245" s="10">
        <v>0.378</v>
      </c>
      <c r="CO245" s="10">
        <v>0.57599999999999996</v>
      </c>
      <c r="CP245" s="10">
        <v>0.56999999999999995</v>
      </c>
      <c r="CQ245" s="9">
        <v>-2.02</v>
      </c>
      <c r="CR245" s="11"/>
      <c r="CS245" s="11"/>
      <c r="CT245" s="11"/>
      <c r="CU245" s="8">
        <v>13.8</v>
      </c>
      <c r="CV245" s="10">
        <v>-1.0999999999999999E-2</v>
      </c>
      <c r="CW245" s="9">
        <v>5</v>
      </c>
      <c r="CX245" s="8">
        <v>13</v>
      </c>
      <c r="CY245" s="11"/>
      <c r="CZ245" s="9">
        <v>-2.82</v>
      </c>
      <c r="DA245" s="9">
        <v>1.77</v>
      </c>
      <c r="DB245" s="11"/>
      <c r="DC245" s="11"/>
      <c r="DD245" s="8">
        <v>17.2</v>
      </c>
      <c r="DE245" s="8">
        <v>28</v>
      </c>
      <c r="DF245" s="8">
        <v>32.799999999999997</v>
      </c>
      <c r="DG245" s="9">
        <v>2.69</v>
      </c>
      <c r="DH245" s="10">
        <v>0.42499999999999999</v>
      </c>
      <c r="DI245" s="3" t="s">
        <v>212</v>
      </c>
      <c r="DJ245" s="10">
        <v>0.5</v>
      </c>
      <c r="DK245" s="8">
        <v>-20.7</v>
      </c>
      <c r="DL245" s="8">
        <v>-25.5</v>
      </c>
      <c r="DM245" s="10">
        <v>0.85499999999999998</v>
      </c>
      <c r="DN245" s="11"/>
      <c r="DO245" s="9">
        <v>9.09</v>
      </c>
      <c r="DP245" s="4" t="s">
        <v>1476</v>
      </c>
      <c r="DQ245" s="8">
        <v>79.3</v>
      </c>
      <c r="DR245" s="3" t="s">
        <v>313</v>
      </c>
      <c r="DS245" s="11"/>
      <c r="DT245" s="9">
        <v>3.73</v>
      </c>
      <c r="DU245" s="9">
        <v>2.15</v>
      </c>
      <c r="DV245" s="10">
        <v>0.5</v>
      </c>
      <c r="DW245" s="9">
        <v>5.01</v>
      </c>
      <c r="DX245" s="11"/>
      <c r="DY245" s="9">
        <v>5.72</v>
      </c>
      <c r="DZ245" s="11"/>
      <c r="EA245" s="11"/>
      <c r="EB245" s="8">
        <v>31.5</v>
      </c>
      <c r="EC245" s="10">
        <v>8.8999999999999996E-2</v>
      </c>
      <c r="ED245" s="8">
        <v>86.2</v>
      </c>
      <c r="EE245" s="11"/>
      <c r="EF245" s="11"/>
      <c r="EG245" s="8">
        <v>103</v>
      </c>
      <c r="EH245" s="10">
        <v>0.97499999999999998</v>
      </c>
      <c r="EI245" s="8">
        <v>28</v>
      </c>
      <c r="EJ245" s="8">
        <v>37.5</v>
      </c>
      <c r="EK245" s="8">
        <v>43.8</v>
      </c>
      <c r="EL245" s="9">
        <v>1.45</v>
      </c>
      <c r="EM245" s="10">
        <v>0.996</v>
      </c>
      <c r="EN245" s="9">
        <v>2.21</v>
      </c>
      <c r="EO245" s="10">
        <v>0.42499999999999999</v>
      </c>
      <c r="EP245" s="9">
        <v>1.75</v>
      </c>
      <c r="EQ245" s="9">
        <v>7.2</v>
      </c>
      <c r="ER245" s="11">
        <v>3</v>
      </c>
      <c r="ES245" s="10">
        <v>0.5</v>
      </c>
      <c r="ET245" s="12" t="s">
        <v>1477</v>
      </c>
      <c r="EU245" s="8">
        <v>-14.2</v>
      </c>
      <c r="EV245" s="8">
        <v>-10.4</v>
      </c>
      <c r="EW245" s="8">
        <v>-10.199999999999999</v>
      </c>
      <c r="EX245" s="8">
        <v>-13.6</v>
      </c>
      <c r="EY245" s="8">
        <v>-11.5</v>
      </c>
      <c r="EZ245" s="8">
        <v>-17</v>
      </c>
      <c r="FA245" s="8">
        <v>-19.600000000000001</v>
      </c>
      <c r="FB245" s="8">
        <v>-23</v>
      </c>
      <c r="FC245" s="8">
        <v>-22.1</v>
      </c>
      <c r="FD245" s="8">
        <v>-15.2</v>
      </c>
      <c r="FE245" s="8">
        <v>-14</v>
      </c>
      <c r="FF245" s="9">
        <v>-8.69</v>
      </c>
      <c r="FG245" s="9">
        <v>-7.58</v>
      </c>
      <c r="FH245" s="8">
        <v>35.299999999999997</v>
      </c>
      <c r="FI245" s="8">
        <v>-11.8</v>
      </c>
      <c r="FJ245" s="8">
        <v>-15.2</v>
      </c>
      <c r="FK245" s="8">
        <v>-18.8</v>
      </c>
      <c r="FL245" s="8">
        <v>-23.2</v>
      </c>
      <c r="FM245" s="8">
        <v>-26.6</v>
      </c>
      <c r="FN245" s="9">
        <v>-8.25</v>
      </c>
      <c r="FO245" s="3"/>
      <c r="FP245" s="3"/>
      <c r="FQ245" s="10">
        <v>0.5</v>
      </c>
      <c r="FR245" s="12" t="s">
        <v>1478</v>
      </c>
    </row>
    <row r="246" spans="1:174" x14ac:dyDescent="0.15">
      <c r="A246" s="4" t="s">
        <v>1479</v>
      </c>
      <c r="B246" s="4" t="s">
        <v>1480</v>
      </c>
      <c r="C246" s="3" t="s">
        <v>206</v>
      </c>
      <c r="D246" s="3" t="s">
        <v>207</v>
      </c>
      <c r="E246" s="3" t="s">
        <v>208</v>
      </c>
      <c r="F246" s="8">
        <v>53.5</v>
      </c>
      <c r="G246" s="9">
        <v>13.17</v>
      </c>
      <c r="H246" s="10">
        <v>4.9000000000000002E-2</v>
      </c>
      <c r="I246" s="10">
        <v>0.02</v>
      </c>
      <c r="J246" s="10">
        <v>1.4E-2</v>
      </c>
      <c r="K246" s="9">
        <v>1.64</v>
      </c>
      <c r="L246" s="9">
        <v>2</v>
      </c>
      <c r="M246" s="9">
        <v>1.7</v>
      </c>
      <c r="N246" s="8">
        <v>17.3</v>
      </c>
      <c r="O246" s="10">
        <v>6.5000000000000002E-2</v>
      </c>
      <c r="P246" s="11"/>
      <c r="Q246" s="11"/>
      <c r="R246" s="11"/>
      <c r="S246" s="10">
        <v>-0.15</v>
      </c>
      <c r="T246" s="11"/>
      <c r="U246" s="11"/>
      <c r="V246" s="11"/>
      <c r="W246" s="9">
        <v>-6.52</v>
      </c>
      <c r="X246" s="11"/>
      <c r="Y246" s="11"/>
      <c r="Z246" s="11"/>
      <c r="AA246" s="8">
        <v>-15.3</v>
      </c>
      <c r="AB246" s="11"/>
      <c r="AC246" s="11"/>
      <c r="AD246" s="11"/>
      <c r="AE246" s="8">
        <v>-30.2</v>
      </c>
      <c r="AF246" s="11"/>
      <c r="AG246" s="11"/>
      <c r="AH246" s="11"/>
      <c r="AI246" s="9">
        <v>4.0599999999999996</v>
      </c>
      <c r="AJ246" s="9">
        <v>1.38</v>
      </c>
      <c r="AK246" s="3" t="s">
        <v>209</v>
      </c>
      <c r="AL246" s="12" t="s">
        <v>1481</v>
      </c>
      <c r="AM246" s="3" t="s">
        <v>211</v>
      </c>
      <c r="AN246" s="13">
        <v>1992</v>
      </c>
      <c r="AO246" s="8">
        <v>40.799999999999997</v>
      </c>
      <c r="AP246" s="9">
        <v>6.04</v>
      </c>
      <c r="AQ246" s="9">
        <v>-2.4</v>
      </c>
      <c r="AR246" s="9">
        <v>-2.54</v>
      </c>
      <c r="AS246" s="9">
        <v>-2.52</v>
      </c>
      <c r="AT246" s="11"/>
      <c r="AU246" s="11"/>
      <c r="AV246" s="11"/>
      <c r="AW246" s="14">
        <v>0</v>
      </c>
      <c r="AX246" s="8">
        <v>11.4</v>
      </c>
      <c r="AY246" s="11"/>
      <c r="AZ246" s="11"/>
      <c r="BA246" s="9">
        <v>6.31</v>
      </c>
      <c r="BB246" s="11"/>
      <c r="BC246" s="9">
        <v>2.2599999999999998</v>
      </c>
      <c r="BD246" s="9">
        <v>1.84</v>
      </c>
      <c r="BE246" s="9">
        <v>2.94</v>
      </c>
      <c r="BF246" s="9">
        <v>3.84</v>
      </c>
      <c r="BG246" s="9">
        <v>5.49</v>
      </c>
      <c r="BH246" s="9">
        <v>8.41</v>
      </c>
      <c r="BI246" s="11"/>
      <c r="BJ246" s="9">
        <v>-2.54</v>
      </c>
      <c r="BK246" s="11"/>
      <c r="BL246" s="10">
        <v>2.1999999999999999E-2</v>
      </c>
      <c r="BM246" s="11"/>
      <c r="BN246" s="9">
        <v>-2.52</v>
      </c>
      <c r="BO246" s="11"/>
      <c r="BP246" s="11"/>
      <c r="BQ246" s="10">
        <v>-0.159</v>
      </c>
      <c r="BR246" s="10">
        <v>-0.159</v>
      </c>
      <c r="BS246" s="10">
        <v>-9.9000000000000005E-2</v>
      </c>
      <c r="BT246" s="10">
        <v>-0.159</v>
      </c>
      <c r="BU246" s="10">
        <v>-0.159</v>
      </c>
      <c r="BV246" s="11"/>
      <c r="BW246" s="11"/>
      <c r="BX246" s="11"/>
      <c r="BY246" s="11"/>
      <c r="BZ246" s="11"/>
      <c r="CA246" s="11"/>
      <c r="CB246" s="11"/>
      <c r="CC246" s="11"/>
      <c r="CD246" s="11"/>
      <c r="CE246" s="11"/>
      <c r="CF246" s="11"/>
      <c r="CG246" s="11"/>
      <c r="CH246" s="11"/>
      <c r="CI246" s="11"/>
      <c r="CJ246" s="8">
        <v>64.099999999999994</v>
      </c>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8">
        <v>11.4</v>
      </c>
      <c r="DG246" s="9">
        <v>3.1</v>
      </c>
      <c r="DH246" s="11"/>
      <c r="DI246" s="3" t="s">
        <v>212</v>
      </c>
      <c r="DJ246" s="9">
        <v>6.04</v>
      </c>
      <c r="DK246" s="9">
        <v>-2.4</v>
      </c>
      <c r="DL246" s="9">
        <v>-2.52</v>
      </c>
      <c r="DM246" s="9">
        <v>3.62</v>
      </c>
      <c r="DN246" s="11"/>
      <c r="DO246" s="9">
        <v>16.670000000000002</v>
      </c>
      <c r="DP246" s="4" t="s">
        <v>1482</v>
      </c>
      <c r="DQ246" s="8">
        <v>-20.5</v>
      </c>
      <c r="DR246" s="3" t="s">
        <v>291</v>
      </c>
      <c r="DS246" s="11"/>
      <c r="DT246" s="9">
        <v>4.67</v>
      </c>
      <c r="DU246" s="9">
        <v>1.61</v>
      </c>
      <c r="DV246" s="9">
        <v>3.78</v>
      </c>
      <c r="DW246" s="14">
        <v>0</v>
      </c>
      <c r="DX246" s="11"/>
      <c r="DY246" s="9">
        <v>5.25</v>
      </c>
      <c r="DZ246" s="11"/>
      <c r="EA246" s="11"/>
      <c r="EB246" s="9">
        <v>4.6100000000000003</v>
      </c>
      <c r="EC246" s="10">
        <v>0.66600000000000004</v>
      </c>
      <c r="ED246" s="8">
        <v>70.7</v>
      </c>
      <c r="EE246" s="11"/>
      <c r="EF246" s="11"/>
      <c r="EG246" s="11"/>
      <c r="EH246" s="9">
        <v>1.8</v>
      </c>
      <c r="EI246" s="11"/>
      <c r="EJ246" s="11"/>
      <c r="EK246" s="9">
        <v>6.64</v>
      </c>
      <c r="EL246" s="9">
        <v>1.05</v>
      </c>
      <c r="EM246" s="9">
        <v>1.6</v>
      </c>
      <c r="EN246" s="11"/>
      <c r="EO246" s="11"/>
      <c r="EP246" s="11"/>
      <c r="EQ246" s="11"/>
      <c r="ER246" s="11">
        <v>3</v>
      </c>
      <c r="ES246" s="9">
        <v>6.04</v>
      </c>
      <c r="ET246" s="12" t="s">
        <v>1483</v>
      </c>
      <c r="EU246" s="8">
        <v>-19.100000000000001</v>
      </c>
      <c r="EV246" s="8">
        <v>-12.6</v>
      </c>
      <c r="EW246" s="8">
        <v>-20.3</v>
      </c>
      <c r="EX246" s="8">
        <v>-21.3</v>
      </c>
      <c r="EY246" s="8">
        <v>-26.7</v>
      </c>
      <c r="EZ246" s="8">
        <v>-17.8</v>
      </c>
      <c r="FA246" s="8">
        <v>-12.2</v>
      </c>
      <c r="FB246" s="9">
        <v>-7.48</v>
      </c>
      <c r="FC246" s="8">
        <v>-12.8</v>
      </c>
      <c r="FD246" s="9">
        <v>-8.57</v>
      </c>
      <c r="FE246" s="8">
        <v>-18.899999999999999</v>
      </c>
      <c r="FF246" s="8">
        <v>-14</v>
      </c>
      <c r="FG246" s="8">
        <v>-19.3</v>
      </c>
      <c r="FH246" s="8">
        <v>-18.7</v>
      </c>
      <c r="FI246" s="8">
        <v>-26.1</v>
      </c>
      <c r="FJ246" s="8">
        <v>-18.399999999999999</v>
      </c>
      <c r="FK246" s="8">
        <v>-12.3</v>
      </c>
      <c r="FL246" s="9">
        <v>-7.44</v>
      </c>
      <c r="FM246" s="8">
        <v>-14.1</v>
      </c>
      <c r="FN246" s="8">
        <v>-10</v>
      </c>
      <c r="FO246" s="3"/>
      <c r="FP246" s="3"/>
      <c r="FQ246" s="9">
        <v>6.04</v>
      </c>
      <c r="FR246" s="12" t="s">
        <v>1484</v>
      </c>
    </row>
    <row r="247" spans="1:174" x14ac:dyDescent="0.15">
      <c r="A247" s="4" t="s">
        <v>1485</v>
      </c>
      <c r="B247" s="4" t="s">
        <v>1486</v>
      </c>
      <c r="C247" s="3" t="s">
        <v>206</v>
      </c>
      <c r="D247" s="3" t="s">
        <v>207</v>
      </c>
      <c r="E247" s="3" t="s">
        <v>208</v>
      </c>
      <c r="F247" s="8">
        <v>52.9</v>
      </c>
      <c r="G247" s="9">
        <v>8.2799999999999994</v>
      </c>
      <c r="H247" s="10">
        <v>8.0000000000000002E-3</v>
      </c>
      <c r="I247" s="10">
        <v>7.0000000000000001E-3</v>
      </c>
      <c r="J247" s="11"/>
      <c r="K247" s="10">
        <v>-0.46</v>
      </c>
      <c r="L247" s="10">
        <v>-0.60599999999999998</v>
      </c>
      <c r="M247" s="11"/>
      <c r="N247" s="8">
        <v>21.7</v>
      </c>
      <c r="O247" s="10">
        <v>0.114</v>
      </c>
      <c r="P247" s="11"/>
      <c r="Q247" s="11"/>
      <c r="R247" s="11"/>
      <c r="S247" s="9">
        <v>-2.4300000000000002</v>
      </c>
      <c r="T247" s="11"/>
      <c r="U247" s="11"/>
      <c r="V247" s="11"/>
      <c r="W247" s="11"/>
      <c r="X247" s="11"/>
      <c r="Y247" s="11"/>
      <c r="Z247" s="11"/>
      <c r="AA247" s="11"/>
      <c r="AB247" s="11"/>
      <c r="AC247" s="11"/>
      <c r="AD247" s="11"/>
      <c r="AE247" s="8">
        <v>-18.7</v>
      </c>
      <c r="AF247" s="11"/>
      <c r="AG247" s="11"/>
      <c r="AH247" s="9">
        <v>12</v>
      </c>
      <c r="AI247" s="9">
        <v>32.65</v>
      </c>
      <c r="AJ247" s="9">
        <v>1.27</v>
      </c>
      <c r="AK247" s="3" t="s">
        <v>209</v>
      </c>
      <c r="AL247" s="12" t="s">
        <v>1487</v>
      </c>
      <c r="AM247" s="3" t="s">
        <v>211</v>
      </c>
      <c r="AN247" s="13">
        <v>1998</v>
      </c>
      <c r="AO247" s="8">
        <v>10.199999999999999</v>
      </c>
      <c r="AP247" s="10">
        <v>0.8</v>
      </c>
      <c r="AQ247" s="8">
        <v>-63.3</v>
      </c>
      <c r="AR247" s="8">
        <v>-63.7</v>
      </c>
      <c r="AS247" s="8">
        <v>-63.7</v>
      </c>
      <c r="AT247" s="8">
        <v>43.6</v>
      </c>
      <c r="AU247" s="10">
        <v>0.42</v>
      </c>
      <c r="AV247" s="8">
        <v>47.3</v>
      </c>
      <c r="AW247" s="14">
        <v>0</v>
      </c>
      <c r="AX247" s="8">
        <v>23.6</v>
      </c>
      <c r="AY247" s="11"/>
      <c r="AZ247" s="11"/>
      <c r="BA247" s="8">
        <v>15.1</v>
      </c>
      <c r="BB247" s="11"/>
      <c r="BC247" s="8">
        <v>49.4</v>
      </c>
      <c r="BD247" s="8">
        <v>51.1</v>
      </c>
      <c r="BE247" s="8">
        <v>54.5</v>
      </c>
      <c r="BF247" s="8">
        <v>51.7</v>
      </c>
      <c r="BG247" s="8">
        <v>50.2</v>
      </c>
      <c r="BH247" s="8">
        <v>48.7</v>
      </c>
      <c r="BI247" s="11"/>
      <c r="BJ247" s="8">
        <v>-63.7</v>
      </c>
      <c r="BK247" s="11"/>
      <c r="BL247" s="11"/>
      <c r="BM247" s="11"/>
      <c r="BN247" s="8">
        <v>-63.8</v>
      </c>
      <c r="BO247" s="10">
        <v>1.9E-2</v>
      </c>
      <c r="BP247" s="11"/>
      <c r="BQ247" s="9">
        <v>-2.94</v>
      </c>
      <c r="BR247" s="9">
        <v>-2.94</v>
      </c>
      <c r="BS247" s="9">
        <v>-1.84</v>
      </c>
      <c r="BT247" s="9">
        <v>-2.94</v>
      </c>
      <c r="BU247" s="9">
        <v>-2.94</v>
      </c>
      <c r="BV247" s="11"/>
      <c r="BW247" s="11"/>
      <c r="BX247" s="11"/>
      <c r="BY247" s="11"/>
      <c r="BZ247" s="11"/>
      <c r="CA247" s="11"/>
      <c r="CB247" s="11"/>
      <c r="CC247" s="9">
        <v>4.03</v>
      </c>
      <c r="CD247" s="11"/>
      <c r="CE247" s="11"/>
      <c r="CF247" s="11"/>
      <c r="CG247" s="10">
        <v>0.874</v>
      </c>
      <c r="CH247" s="11"/>
      <c r="CI247" s="11"/>
      <c r="CJ247" s="8">
        <v>-83.2</v>
      </c>
      <c r="CK247" s="11"/>
      <c r="CL247" s="11"/>
      <c r="CM247" s="11"/>
      <c r="CN247" s="11"/>
      <c r="CO247" s="11"/>
      <c r="CP247" s="11"/>
      <c r="CQ247" s="10">
        <v>-0.98499999999999999</v>
      </c>
      <c r="CR247" s="11"/>
      <c r="CS247" s="11"/>
      <c r="CT247" s="11"/>
      <c r="CU247" s="11"/>
      <c r="CV247" s="11"/>
      <c r="CW247" s="11"/>
      <c r="CX247" s="11"/>
      <c r="CY247" s="11"/>
      <c r="CZ247" s="11"/>
      <c r="DA247" s="11"/>
      <c r="DB247" s="11"/>
      <c r="DC247" s="11"/>
      <c r="DD247" s="11"/>
      <c r="DE247" s="11"/>
      <c r="DF247" s="8">
        <v>22.7</v>
      </c>
      <c r="DG247" s="9">
        <v>2.44</v>
      </c>
      <c r="DH247" s="11"/>
      <c r="DI247" s="3" t="s">
        <v>212</v>
      </c>
      <c r="DJ247" s="10">
        <v>0.8</v>
      </c>
      <c r="DK247" s="8">
        <v>-63.3</v>
      </c>
      <c r="DL247" s="8">
        <v>-63.7</v>
      </c>
      <c r="DM247" s="9">
        <v>1.33</v>
      </c>
      <c r="DN247" s="8">
        <v>-66.5</v>
      </c>
      <c r="DO247" s="9">
        <v>14.29</v>
      </c>
      <c r="DP247" s="4" t="s">
        <v>1488</v>
      </c>
      <c r="DQ247" s="8">
        <v>29.1</v>
      </c>
      <c r="DR247" s="3" t="s">
        <v>336</v>
      </c>
      <c r="DS247" s="11"/>
      <c r="DT247" s="9">
        <v>6.7</v>
      </c>
      <c r="DU247" s="9">
        <v>2.15</v>
      </c>
      <c r="DV247" s="10">
        <v>0.8</v>
      </c>
      <c r="DW247" s="14">
        <v>0</v>
      </c>
      <c r="DX247" s="10">
        <v>0.48699999999999999</v>
      </c>
      <c r="DY247" s="8">
        <v>60</v>
      </c>
      <c r="DZ247" s="11"/>
      <c r="EA247" s="11"/>
      <c r="EB247" s="8">
        <v>80.400000000000006</v>
      </c>
      <c r="EC247" s="10">
        <v>7.6999999999999999E-2</v>
      </c>
      <c r="ED247" s="8">
        <v>55.4</v>
      </c>
      <c r="EE247" s="11"/>
      <c r="EF247" s="11"/>
      <c r="EG247" s="11"/>
      <c r="EH247" s="10">
        <v>0.28399999999999997</v>
      </c>
      <c r="EI247" s="11"/>
      <c r="EJ247" s="8">
        <v>46.9</v>
      </c>
      <c r="EK247" s="8">
        <v>104.4</v>
      </c>
      <c r="EL247" s="9">
        <v>3.71</v>
      </c>
      <c r="EM247" s="9">
        <v>5.13</v>
      </c>
      <c r="EN247" s="9">
        <v>1.49</v>
      </c>
      <c r="EO247" s="11"/>
      <c r="EP247" s="11"/>
      <c r="EQ247" s="11"/>
      <c r="ER247" s="11">
        <v>1</v>
      </c>
      <c r="ES247" s="9">
        <v>2.62</v>
      </c>
      <c r="ET247" s="12" t="s">
        <v>1489</v>
      </c>
      <c r="EU247" s="11"/>
      <c r="EV247" s="11"/>
      <c r="EW247" s="11"/>
      <c r="EX247" s="11"/>
      <c r="EY247" s="11"/>
      <c r="EZ247" s="11"/>
      <c r="FA247" s="11"/>
      <c r="FB247" s="8">
        <v>-27.6</v>
      </c>
      <c r="FC247" s="8">
        <v>-22.3</v>
      </c>
      <c r="FD247" s="8">
        <v>-62.2</v>
      </c>
      <c r="FE247" s="11"/>
      <c r="FF247" s="11"/>
      <c r="FG247" s="11"/>
      <c r="FH247" s="11"/>
      <c r="FI247" s="11"/>
      <c r="FJ247" s="11"/>
      <c r="FK247" s="11"/>
      <c r="FL247" s="8">
        <v>-26.3</v>
      </c>
      <c r="FM247" s="8">
        <v>-29.9</v>
      </c>
      <c r="FN247" s="8">
        <v>-62.5</v>
      </c>
      <c r="FO247" s="3"/>
      <c r="FP247" s="3"/>
      <c r="FQ247" s="9">
        <v>2.62</v>
      </c>
      <c r="FR247" s="12" t="s">
        <v>1490</v>
      </c>
    </row>
    <row r="248" spans="1:174" x14ac:dyDescent="0.15">
      <c r="A248" s="4" t="s">
        <v>1491</v>
      </c>
      <c r="B248" s="4" t="s">
        <v>1492</v>
      </c>
      <c r="C248" s="3" t="s">
        <v>206</v>
      </c>
      <c r="D248" s="3" t="s">
        <v>207</v>
      </c>
      <c r="E248" s="3" t="s">
        <v>208</v>
      </c>
      <c r="F248" s="8">
        <v>52.1</v>
      </c>
      <c r="G248" s="9">
        <v>19.760000000000002</v>
      </c>
      <c r="H248" s="10">
        <v>1E-3</v>
      </c>
      <c r="I248" s="10">
        <v>1E-3</v>
      </c>
      <c r="J248" s="11"/>
      <c r="K248" s="10">
        <v>0.28699999999999998</v>
      </c>
      <c r="L248" s="10">
        <v>0.27</v>
      </c>
      <c r="M248" s="11"/>
      <c r="N248" s="9">
        <v>8.39</v>
      </c>
      <c r="O248" s="10">
        <v>4.8000000000000001E-2</v>
      </c>
      <c r="P248" s="11"/>
      <c r="Q248" s="11"/>
      <c r="R248" s="11"/>
      <c r="S248" s="9">
        <v>-1.99</v>
      </c>
      <c r="T248" s="11"/>
      <c r="U248" s="11"/>
      <c r="V248" s="11"/>
      <c r="W248" s="11"/>
      <c r="X248" s="11"/>
      <c r="Y248" s="11"/>
      <c r="Z248" s="11"/>
      <c r="AA248" s="11"/>
      <c r="AB248" s="11"/>
      <c r="AC248" s="11"/>
      <c r="AD248" s="11"/>
      <c r="AE248" s="11"/>
      <c r="AF248" s="11"/>
      <c r="AG248" s="11"/>
      <c r="AH248" s="10">
        <v>0.61299999999999999</v>
      </c>
      <c r="AI248" s="9">
        <v>22.91</v>
      </c>
      <c r="AJ248" s="9">
        <v>16.28</v>
      </c>
      <c r="AK248" s="3" t="s">
        <v>209</v>
      </c>
      <c r="AL248" s="12" t="s">
        <v>1493</v>
      </c>
      <c r="AM248" s="3" t="s">
        <v>211</v>
      </c>
      <c r="AN248" s="13">
        <v>2008</v>
      </c>
      <c r="AO248" s="8">
        <v>39.700000000000003</v>
      </c>
      <c r="AP248" s="14">
        <v>0</v>
      </c>
      <c r="AQ248" s="8">
        <v>-10.7</v>
      </c>
      <c r="AR248" s="8">
        <v>-10.7</v>
      </c>
      <c r="AS248" s="8">
        <v>-10.199999999999999</v>
      </c>
      <c r="AT248" s="9">
        <v>3.28</v>
      </c>
      <c r="AU248" s="10">
        <v>0.46400000000000002</v>
      </c>
      <c r="AV248" s="8">
        <v>16.7</v>
      </c>
      <c r="AW248" s="9">
        <v>1.19</v>
      </c>
      <c r="AX248" s="8">
        <v>14.4</v>
      </c>
      <c r="AY248" s="10">
        <v>0.497</v>
      </c>
      <c r="AZ248" s="11"/>
      <c r="BA248" s="9">
        <v>3.83</v>
      </c>
      <c r="BB248" s="11"/>
      <c r="BC248" s="9">
        <v>3.04</v>
      </c>
      <c r="BD248" s="9">
        <v>2.99</v>
      </c>
      <c r="BE248" s="9">
        <v>2.83</v>
      </c>
      <c r="BF248" s="9">
        <v>2.74</v>
      </c>
      <c r="BG248" s="9">
        <v>2.4300000000000002</v>
      </c>
      <c r="BH248" s="9">
        <v>1.68</v>
      </c>
      <c r="BI248" s="11"/>
      <c r="BJ248" s="8">
        <v>-10.7</v>
      </c>
      <c r="BK248" s="11"/>
      <c r="BL248" s="10">
        <v>0.05</v>
      </c>
      <c r="BM248" s="11"/>
      <c r="BN248" s="8">
        <v>-10.6</v>
      </c>
      <c r="BO248" s="11"/>
      <c r="BP248" s="14">
        <v>0</v>
      </c>
      <c r="BQ248" s="9">
        <v>-1.59</v>
      </c>
      <c r="BR248" s="9">
        <v>-1.59</v>
      </c>
      <c r="BS248" s="10">
        <v>-0.97199999999999998</v>
      </c>
      <c r="BT248" s="9">
        <v>-1.59</v>
      </c>
      <c r="BU248" s="9">
        <v>-1.59</v>
      </c>
      <c r="BV248" s="11"/>
      <c r="BW248" s="11"/>
      <c r="BX248" s="11"/>
      <c r="BY248" s="11"/>
      <c r="BZ248" s="10">
        <v>0.51600000000000001</v>
      </c>
      <c r="CA248" s="10">
        <v>5.0999999999999997E-2</v>
      </c>
      <c r="CB248" s="11"/>
      <c r="CC248" s="10">
        <v>0.68</v>
      </c>
      <c r="CD248" s="11"/>
      <c r="CE248" s="11"/>
      <c r="CF248" s="9">
        <v>1.06</v>
      </c>
      <c r="CG248" s="10">
        <v>-0.60499999999999998</v>
      </c>
      <c r="CH248" s="11"/>
      <c r="CI248" s="11"/>
      <c r="CJ248" s="11"/>
      <c r="CK248" s="11"/>
      <c r="CL248" s="10">
        <v>0.2</v>
      </c>
      <c r="CM248" s="10">
        <v>0.19400000000000001</v>
      </c>
      <c r="CN248" s="10">
        <v>0.189</v>
      </c>
      <c r="CO248" s="10">
        <v>0.183</v>
      </c>
      <c r="CP248" s="10">
        <v>8.2000000000000003E-2</v>
      </c>
      <c r="CQ248" s="10">
        <v>-0.68400000000000005</v>
      </c>
      <c r="CR248" s="11"/>
      <c r="CS248" s="11"/>
      <c r="CT248" s="11"/>
      <c r="CU248" s="10">
        <v>4.3999999999999997E-2</v>
      </c>
      <c r="CV248" s="10">
        <v>-0.2</v>
      </c>
      <c r="CW248" s="9">
        <v>1.64</v>
      </c>
      <c r="CX248" s="8">
        <v>-12.3</v>
      </c>
      <c r="CY248" s="11"/>
      <c r="CZ248" s="11"/>
      <c r="DA248" s="10">
        <v>0.28799999999999998</v>
      </c>
      <c r="DB248" s="11"/>
      <c r="DC248" s="10">
        <v>-2.3E-2</v>
      </c>
      <c r="DD248" s="11"/>
      <c r="DE248" s="11"/>
      <c r="DF248" s="8">
        <v>15</v>
      </c>
      <c r="DG248" s="9">
        <v>6.21</v>
      </c>
      <c r="DH248" s="11"/>
      <c r="DI248" s="3" t="s">
        <v>212</v>
      </c>
      <c r="DJ248" s="11"/>
      <c r="DK248" s="9">
        <v>-6.56</v>
      </c>
      <c r="DL248" s="9">
        <v>-6.41</v>
      </c>
      <c r="DM248" s="14">
        <v>0</v>
      </c>
      <c r="DN248" s="11"/>
      <c r="DO248" s="9">
        <v>13.33</v>
      </c>
      <c r="DP248" s="4" t="s">
        <v>1494</v>
      </c>
      <c r="DQ248" s="11"/>
      <c r="DR248" s="3" t="s">
        <v>643</v>
      </c>
      <c r="DS248" s="11"/>
      <c r="DT248" s="9">
        <v>10.9</v>
      </c>
      <c r="DU248" s="9">
        <v>3.6</v>
      </c>
      <c r="DV248" s="9">
        <v>-3.87</v>
      </c>
      <c r="DW248" s="14">
        <v>0</v>
      </c>
      <c r="DX248" s="10">
        <v>-0.216</v>
      </c>
      <c r="DY248" s="8">
        <v>23.6</v>
      </c>
      <c r="DZ248" s="11"/>
      <c r="EA248" s="11"/>
      <c r="EB248" s="8">
        <v>23.9</v>
      </c>
      <c r="EC248" s="10">
        <v>0.32500000000000001</v>
      </c>
      <c r="ED248" s="8">
        <v>73</v>
      </c>
      <c r="EE248" s="11"/>
      <c r="EF248" s="11"/>
      <c r="EG248" s="11"/>
      <c r="EH248" s="10">
        <v>2.8000000000000001E-2</v>
      </c>
      <c r="EI248" s="9">
        <v>9</v>
      </c>
      <c r="EJ248" s="8">
        <v>16.100000000000001</v>
      </c>
      <c r="EK248" s="8">
        <v>24.4</v>
      </c>
      <c r="EL248" s="10">
        <v>0.39300000000000002</v>
      </c>
      <c r="EM248" s="10">
        <v>0.17899999999999999</v>
      </c>
      <c r="EN248" s="11"/>
      <c r="EO248" s="10">
        <v>4.8000000000000001E-2</v>
      </c>
      <c r="EP248" s="10">
        <v>0.63300000000000001</v>
      </c>
      <c r="EQ248" s="9">
        <v>3.36</v>
      </c>
      <c r="ER248" s="11">
        <v>1</v>
      </c>
      <c r="ES248" s="11"/>
      <c r="ET248" s="12"/>
      <c r="EU248" s="11"/>
      <c r="EV248" s="11"/>
      <c r="EW248" s="11"/>
      <c r="EX248" s="11"/>
      <c r="EY248" s="11"/>
      <c r="EZ248" s="11"/>
      <c r="FA248" s="10">
        <v>-0.58399999999999996</v>
      </c>
      <c r="FB248" s="9">
        <v>-2.04</v>
      </c>
      <c r="FC248" s="9">
        <v>-2.34</v>
      </c>
      <c r="FD248" s="9">
        <v>-6.57</v>
      </c>
      <c r="FE248" s="11"/>
      <c r="FF248" s="11"/>
      <c r="FG248" s="11"/>
      <c r="FH248" s="11"/>
      <c r="FI248" s="11"/>
      <c r="FJ248" s="11"/>
      <c r="FK248" s="10">
        <v>-0.71099999999999997</v>
      </c>
      <c r="FL248" s="9">
        <v>-2.11</v>
      </c>
      <c r="FM248" s="9">
        <v>-2.42</v>
      </c>
      <c r="FN248" s="9">
        <v>-6.41</v>
      </c>
      <c r="FO248" s="3"/>
      <c r="FP248" s="3"/>
      <c r="FQ248" s="11"/>
      <c r="FR248" s="12"/>
    </row>
    <row r="249" spans="1:174" x14ac:dyDescent="0.15">
      <c r="A249" s="4" t="s">
        <v>1495</v>
      </c>
      <c r="B249" s="4" t="s">
        <v>1496</v>
      </c>
      <c r="C249" s="3" t="s">
        <v>206</v>
      </c>
      <c r="D249" s="3" t="s">
        <v>207</v>
      </c>
      <c r="E249" s="3" t="s">
        <v>208</v>
      </c>
      <c r="F249" s="8">
        <v>52</v>
      </c>
      <c r="G249" s="9">
        <v>4.95</v>
      </c>
      <c r="H249" s="11"/>
      <c r="I249" s="11"/>
      <c r="J249" s="11"/>
      <c r="K249" s="11"/>
      <c r="L249" s="11"/>
      <c r="M249" s="11"/>
      <c r="N249" s="8">
        <v>20</v>
      </c>
      <c r="O249" s="10">
        <v>2.3E-2</v>
      </c>
      <c r="P249" s="11"/>
      <c r="Q249" s="11"/>
      <c r="R249" s="11"/>
      <c r="S249" s="11"/>
      <c r="T249" s="11"/>
      <c r="U249" s="11"/>
      <c r="V249" s="11"/>
      <c r="W249" s="11"/>
      <c r="X249" s="11"/>
      <c r="Y249" s="11"/>
      <c r="Z249" s="11"/>
      <c r="AA249" s="11"/>
      <c r="AB249" s="11"/>
      <c r="AC249" s="11"/>
      <c r="AD249" s="11"/>
      <c r="AE249" s="11"/>
      <c r="AF249" s="11"/>
      <c r="AG249" s="11"/>
      <c r="AH249" s="9">
        <v>4.93</v>
      </c>
      <c r="AI249" s="9">
        <v>5.39</v>
      </c>
      <c r="AJ249" s="11"/>
      <c r="AK249" s="3" t="s">
        <v>209</v>
      </c>
      <c r="AL249" s="12" t="s">
        <v>1497</v>
      </c>
      <c r="AM249" s="3" t="s">
        <v>211</v>
      </c>
      <c r="AN249" s="13">
        <v>2006</v>
      </c>
      <c r="AO249" s="8">
        <v>41.6</v>
      </c>
      <c r="AP249" s="14">
        <v>0</v>
      </c>
      <c r="AQ249" s="8">
        <v>-13</v>
      </c>
      <c r="AR249" s="8">
        <v>-13.2</v>
      </c>
      <c r="AS249" s="8">
        <v>-14.4</v>
      </c>
      <c r="AT249" s="8">
        <v>12.6</v>
      </c>
      <c r="AU249" s="10">
        <v>0.107</v>
      </c>
      <c r="AV249" s="8">
        <v>14.1</v>
      </c>
      <c r="AW249" s="9">
        <v>2.15</v>
      </c>
      <c r="AX249" s="8">
        <v>10.7</v>
      </c>
      <c r="AY249" s="10">
        <v>0.112</v>
      </c>
      <c r="AZ249" s="11"/>
      <c r="BA249" s="9">
        <v>9.99</v>
      </c>
      <c r="BB249" s="11"/>
      <c r="BC249" s="9">
        <v>3.18</v>
      </c>
      <c r="BD249" s="9">
        <v>2.4500000000000002</v>
      </c>
      <c r="BE249" s="9">
        <v>1.78</v>
      </c>
      <c r="BF249" s="9">
        <v>1.44</v>
      </c>
      <c r="BG249" s="9">
        <v>2.48</v>
      </c>
      <c r="BH249" s="11"/>
      <c r="BI249" s="11"/>
      <c r="BJ249" s="8">
        <v>-13.2</v>
      </c>
      <c r="BK249" s="9">
        <v>-1.1299999999999999</v>
      </c>
      <c r="BL249" s="10">
        <v>3.0000000000000001E-3</v>
      </c>
      <c r="BM249" s="11"/>
      <c r="BN249" s="8">
        <v>-14.4</v>
      </c>
      <c r="BO249" s="11"/>
      <c r="BP249" s="11"/>
      <c r="BQ249" s="9">
        <v>-1.55</v>
      </c>
      <c r="BR249" s="9">
        <v>-1.55</v>
      </c>
      <c r="BS249" s="10">
        <v>-0.96599999999999997</v>
      </c>
      <c r="BT249" s="9">
        <v>-1.55</v>
      </c>
      <c r="BU249" s="9">
        <v>-1.55</v>
      </c>
      <c r="BV249" s="11"/>
      <c r="BW249" s="11"/>
      <c r="BX249" s="11"/>
      <c r="BY249" s="11"/>
      <c r="BZ249" s="9">
        <v>1.53</v>
      </c>
      <c r="CA249" s="9">
        <v>1.42</v>
      </c>
      <c r="CB249" s="11"/>
      <c r="CC249" s="10">
        <v>0.65</v>
      </c>
      <c r="CD249" s="11"/>
      <c r="CE249" s="11"/>
      <c r="CF249" s="9">
        <v>1.77</v>
      </c>
      <c r="CG249" s="11"/>
      <c r="CH249" s="14">
        <v>0</v>
      </c>
      <c r="CI249" s="11"/>
      <c r="CJ249" s="11"/>
      <c r="CK249" s="11"/>
      <c r="CL249" s="11"/>
      <c r="CM249" s="11"/>
      <c r="CN249" s="10">
        <v>0.21299999999999999</v>
      </c>
      <c r="CO249" s="10">
        <v>0.29399999999999998</v>
      </c>
      <c r="CP249" s="10">
        <v>0.27300000000000002</v>
      </c>
      <c r="CQ249" s="10">
        <v>-0.434</v>
      </c>
      <c r="CR249" s="11"/>
      <c r="CS249" s="11"/>
      <c r="CT249" s="11"/>
      <c r="CU249" s="8">
        <v>15.2</v>
      </c>
      <c r="CV249" s="11"/>
      <c r="CW249" s="9">
        <v>4.5</v>
      </c>
      <c r="CX249" s="10">
        <v>0.76</v>
      </c>
      <c r="CY249" s="11"/>
      <c r="CZ249" s="11"/>
      <c r="DA249" s="10">
        <v>0.71199999999999997</v>
      </c>
      <c r="DB249" s="11"/>
      <c r="DC249" s="11"/>
      <c r="DD249" s="8">
        <v>38.799999999999997</v>
      </c>
      <c r="DE249" s="8">
        <v>20</v>
      </c>
      <c r="DF249" s="8">
        <v>10.7</v>
      </c>
      <c r="DG249" s="9">
        <v>2.6</v>
      </c>
      <c r="DH249" s="10">
        <v>0.27100000000000002</v>
      </c>
      <c r="DI249" s="3" t="s">
        <v>212</v>
      </c>
      <c r="DJ249" s="11"/>
      <c r="DK249" s="8">
        <v>-13</v>
      </c>
      <c r="DL249" s="8">
        <v>-14.4</v>
      </c>
      <c r="DM249" s="11"/>
      <c r="DN249" s="11"/>
      <c r="DO249" s="9">
        <v>20</v>
      </c>
      <c r="DP249" s="4" t="s">
        <v>1498</v>
      </c>
      <c r="DQ249" s="11"/>
      <c r="DR249" s="3" t="s">
        <v>251</v>
      </c>
      <c r="DS249" s="11"/>
      <c r="DT249" s="9">
        <v>5.67</v>
      </c>
      <c r="DU249" s="9">
        <v>1.9</v>
      </c>
      <c r="DV249" s="11"/>
      <c r="DW249" s="11"/>
      <c r="DX249" s="11"/>
      <c r="DY249" s="11"/>
      <c r="DZ249" s="11"/>
      <c r="EA249" s="11"/>
      <c r="EB249" s="11"/>
      <c r="EC249" s="10">
        <v>1E-3</v>
      </c>
      <c r="ED249" s="8">
        <v>26.7</v>
      </c>
      <c r="EE249" s="11"/>
      <c r="EF249" s="14">
        <v>0</v>
      </c>
      <c r="EG249" s="8">
        <v>100</v>
      </c>
      <c r="EH249" s="10">
        <v>3.9E-2</v>
      </c>
      <c r="EI249" s="8">
        <v>20</v>
      </c>
      <c r="EJ249" s="8">
        <v>13.2</v>
      </c>
      <c r="EK249" s="11"/>
      <c r="EL249" s="11"/>
      <c r="EM249" s="11"/>
      <c r="EN249" s="11"/>
      <c r="EO249" s="10">
        <v>0.27100000000000002</v>
      </c>
      <c r="EP249" s="9">
        <v>2.8</v>
      </c>
      <c r="EQ249" s="9">
        <v>2.19</v>
      </c>
      <c r="ER249" s="11">
        <v>1</v>
      </c>
      <c r="ES249" s="11"/>
      <c r="ET249" s="12"/>
      <c r="EU249" s="11"/>
      <c r="EV249" s="11"/>
      <c r="EW249" s="11"/>
      <c r="EX249" s="11"/>
      <c r="EY249" s="11"/>
      <c r="EZ249" s="11"/>
      <c r="FA249" s="11"/>
      <c r="FB249" s="11"/>
      <c r="FC249" s="9">
        <v>-4.4000000000000004</v>
      </c>
      <c r="FD249" s="9">
        <v>-3.6</v>
      </c>
      <c r="FE249" s="11"/>
      <c r="FF249" s="11"/>
      <c r="FG249" s="11"/>
      <c r="FH249" s="11"/>
      <c r="FI249" s="11"/>
      <c r="FJ249" s="11"/>
      <c r="FK249" s="11"/>
      <c r="FL249" s="11"/>
      <c r="FM249" s="9">
        <v>-5.59</v>
      </c>
      <c r="FN249" s="9">
        <v>-5.45</v>
      </c>
      <c r="FO249" s="3"/>
      <c r="FP249" s="3"/>
      <c r="FQ249" s="11"/>
      <c r="FR249" s="12"/>
    </row>
    <row r="250" spans="1:174" x14ac:dyDescent="0.15">
      <c r="A250" s="4" t="s">
        <v>1499</v>
      </c>
      <c r="B250" s="4" t="s">
        <v>1500</v>
      </c>
      <c r="C250" s="3" t="s">
        <v>206</v>
      </c>
      <c r="D250" s="3" t="s">
        <v>207</v>
      </c>
      <c r="E250" s="3" t="s">
        <v>208</v>
      </c>
      <c r="F250" s="8">
        <v>50.7</v>
      </c>
      <c r="G250" s="9">
        <v>3.54</v>
      </c>
      <c r="H250" s="10">
        <v>3.1E-2</v>
      </c>
      <c r="I250" s="10">
        <v>1.2E-2</v>
      </c>
      <c r="J250" s="10">
        <v>0.106</v>
      </c>
      <c r="K250" s="9">
        <v>1.1499999999999999</v>
      </c>
      <c r="L250" s="10">
        <v>0.94699999999999995</v>
      </c>
      <c r="M250" s="9">
        <v>2.54</v>
      </c>
      <c r="N250" s="8">
        <v>59.3</v>
      </c>
      <c r="O250" s="10">
        <v>7.0000000000000007E-2</v>
      </c>
      <c r="P250" s="11"/>
      <c r="Q250" s="11"/>
      <c r="R250" s="11"/>
      <c r="S250" s="11"/>
      <c r="T250" s="11"/>
      <c r="U250" s="11"/>
      <c r="V250" s="11"/>
      <c r="W250" s="11"/>
      <c r="X250" s="11"/>
      <c r="Y250" s="11"/>
      <c r="Z250" s="11"/>
      <c r="AA250" s="11"/>
      <c r="AB250" s="11"/>
      <c r="AC250" s="11"/>
      <c r="AD250" s="11"/>
      <c r="AE250" s="11"/>
      <c r="AF250" s="11"/>
      <c r="AG250" s="11"/>
      <c r="AH250" s="14">
        <v>0</v>
      </c>
      <c r="AI250" s="9">
        <v>7.84</v>
      </c>
      <c r="AJ250" s="10">
        <v>0.73499999999999999</v>
      </c>
      <c r="AK250" s="3" t="s">
        <v>209</v>
      </c>
      <c r="AL250" s="12" t="s">
        <v>1501</v>
      </c>
      <c r="AM250" s="3" t="s">
        <v>211</v>
      </c>
      <c r="AN250" s="11"/>
      <c r="AO250" s="8">
        <v>51.9</v>
      </c>
      <c r="AP250" s="14">
        <v>0</v>
      </c>
      <c r="AQ250" s="8">
        <v>-11.1</v>
      </c>
      <c r="AR250" s="8">
        <v>-11.5</v>
      </c>
      <c r="AS250" s="8">
        <v>-14.6</v>
      </c>
      <c r="AT250" s="9">
        <v>2.38</v>
      </c>
      <c r="AU250" s="10">
        <v>2.8000000000000001E-2</v>
      </c>
      <c r="AV250" s="9">
        <v>5.66</v>
      </c>
      <c r="AW250" s="9">
        <v>3.34</v>
      </c>
      <c r="AX250" s="9">
        <v>-1.69</v>
      </c>
      <c r="AY250" s="10">
        <v>2.4E-2</v>
      </c>
      <c r="AZ250" s="11"/>
      <c r="BA250" s="9">
        <v>3.7</v>
      </c>
      <c r="BB250" s="11"/>
      <c r="BC250" s="9">
        <v>7.4</v>
      </c>
      <c r="BD250" s="9">
        <v>5.89</v>
      </c>
      <c r="BE250" s="9">
        <v>3.98</v>
      </c>
      <c r="BF250" s="9">
        <v>2.75</v>
      </c>
      <c r="BG250" s="9">
        <v>1.1299999999999999</v>
      </c>
      <c r="BH250" s="10">
        <v>0.71799999999999997</v>
      </c>
      <c r="BI250" s="10">
        <v>0.35699999999999998</v>
      </c>
      <c r="BJ250" s="8">
        <v>-11.5</v>
      </c>
      <c r="BK250" s="9">
        <v>-2.5499999999999998</v>
      </c>
      <c r="BL250" s="10">
        <v>7.0000000000000001E-3</v>
      </c>
      <c r="BM250" s="11"/>
      <c r="BN250" s="8">
        <v>-14.6</v>
      </c>
      <c r="BO250" s="11"/>
      <c r="BP250" s="11"/>
      <c r="BQ250" s="10">
        <v>-0.26200000000000001</v>
      </c>
      <c r="BR250" s="10">
        <v>-0.26200000000000001</v>
      </c>
      <c r="BS250" s="10">
        <v>-0.16600000000000001</v>
      </c>
      <c r="BT250" s="10">
        <v>-0.26200000000000001</v>
      </c>
      <c r="BU250" s="10">
        <v>-0.26200000000000001</v>
      </c>
      <c r="BV250" s="11"/>
      <c r="BW250" s="11"/>
      <c r="BX250" s="11"/>
      <c r="BY250" s="10">
        <v>6.8000000000000005E-2</v>
      </c>
      <c r="BZ250" s="11"/>
      <c r="CA250" s="11"/>
      <c r="CB250" s="11"/>
      <c r="CC250" s="9">
        <v>1.83</v>
      </c>
      <c r="CD250" s="11"/>
      <c r="CE250" s="10">
        <v>0.378</v>
      </c>
      <c r="CF250" s="9">
        <v>1.23</v>
      </c>
      <c r="CG250" s="11"/>
      <c r="CH250" s="10">
        <v>0.26600000000000001</v>
      </c>
      <c r="CI250" s="11"/>
      <c r="CJ250" s="11"/>
      <c r="CK250" s="11"/>
      <c r="CL250" s="11"/>
      <c r="CM250" s="11"/>
      <c r="CN250" s="10">
        <v>0.01</v>
      </c>
      <c r="CO250" s="10">
        <v>0.03</v>
      </c>
      <c r="CP250" s="10">
        <v>0.03</v>
      </c>
      <c r="CQ250" s="10">
        <v>-0.60399999999999998</v>
      </c>
      <c r="CR250" s="11"/>
      <c r="CS250" s="11"/>
      <c r="CT250" s="11"/>
      <c r="CU250" s="10">
        <v>0.77700000000000002</v>
      </c>
      <c r="CV250" s="10">
        <v>-0.75</v>
      </c>
      <c r="CW250" s="9">
        <v>2</v>
      </c>
      <c r="CX250" s="11"/>
      <c r="CY250" s="11"/>
      <c r="CZ250" s="11"/>
      <c r="DA250" s="9">
        <v>1.07</v>
      </c>
      <c r="DB250" s="11"/>
      <c r="DC250" s="11"/>
      <c r="DD250" s="8">
        <v>157.30000000000001</v>
      </c>
      <c r="DE250" s="11"/>
      <c r="DF250" s="9">
        <v>-1.96</v>
      </c>
      <c r="DG250" s="10">
        <v>0.85499999999999998</v>
      </c>
      <c r="DH250" s="11"/>
      <c r="DI250" s="3" t="s">
        <v>212</v>
      </c>
      <c r="DJ250" s="11"/>
      <c r="DK250" s="9">
        <v>-7.76</v>
      </c>
      <c r="DL250" s="8">
        <v>-12.4</v>
      </c>
      <c r="DM250" s="11"/>
      <c r="DN250" s="11"/>
      <c r="DO250" s="9">
        <v>10</v>
      </c>
      <c r="DP250" s="4" t="s">
        <v>1502</v>
      </c>
      <c r="DQ250" s="11"/>
      <c r="DR250" s="3" t="s">
        <v>643</v>
      </c>
      <c r="DS250" s="11"/>
      <c r="DT250" s="9">
        <v>1.3</v>
      </c>
      <c r="DU250" s="10">
        <v>0.54</v>
      </c>
      <c r="DV250" s="11"/>
      <c r="DW250" s="9">
        <v>2.4300000000000002</v>
      </c>
      <c r="DX250" s="11"/>
      <c r="DY250" s="8">
        <v>10.1</v>
      </c>
      <c r="DZ250" s="11"/>
      <c r="EA250" s="10">
        <v>0.27400000000000002</v>
      </c>
      <c r="EB250" s="9">
        <v>9.2200000000000006</v>
      </c>
      <c r="EC250" s="10">
        <v>0.02</v>
      </c>
      <c r="ED250" s="8">
        <v>92.2</v>
      </c>
      <c r="EE250" s="11"/>
      <c r="EF250" s="8">
        <v>100</v>
      </c>
      <c r="EG250" s="11"/>
      <c r="EH250" s="10">
        <v>2.1000000000000001E-2</v>
      </c>
      <c r="EI250" s="9">
        <v>3</v>
      </c>
      <c r="EJ250" s="9">
        <v>2.84</v>
      </c>
      <c r="EK250" s="8">
        <v>10.5</v>
      </c>
      <c r="EL250" s="10">
        <v>0.81499999999999995</v>
      </c>
      <c r="EM250" s="10">
        <v>0.372</v>
      </c>
      <c r="EN250" s="10">
        <v>0.53700000000000003</v>
      </c>
      <c r="EO250" s="11"/>
      <c r="EP250" s="8">
        <v>30.8</v>
      </c>
      <c r="EQ250" s="9">
        <v>1.1299999999999999</v>
      </c>
      <c r="ER250" s="11">
        <v>1</v>
      </c>
      <c r="ES250" s="11"/>
      <c r="ET250" s="12"/>
      <c r="EU250" s="10">
        <v>-0.52800000000000002</v>
      </c>
      <c r="EV250" s="10">
        <v>-0.69399999999999995</v>
      </c>
      <c r="EW250" s="9">
        <v>-2.56</v>
      </c>
      <c r="EX250" s="9">
        <v>-1.7</v>
      </c>
      <c r="EY250" s="9">
        <v>-1.73</v>
      </c>
      <c r="EZ250" s="9">
        <v>-1.2</v>
      </c>
      <c r="FA250" s="9">
        <v>-4.04</v>
      </c>
      <c r="FB250" s="9">
        <v>-4.82</v>
      </c>
      <c r="FC250" s="9">
        <v>-9.26</v>
      </c>
      <c r="FD250" s="9">
        <v>-6.14</v>
      </c>
      <c r="FE250" s="10">
        <v>-0.54</v>
      </c>
      <c r="FF250" s="10">
        <v>-0.68600000000000005</v>
      </c>
      <c r="FG250" s="9">
        <v>-3.42</v>
      </c>
      <c r="FH250" s="9">
        <v>-1.58</v>
      </c>
      <c r="FI250" s="9">
        <v>-1.93</v>
      </c>
      <c r="FJ250" s="10">
        <v>-0.93400000000000005</v>
      </c>
      <c r="FK250" s="9">
        <v>-4.05</v>
      </c>
      <c r="FL250" s="9">
        <v>-4.8499999999999996</v>
      </c>
      <c r="FM250" s="9">
        <v>-9.5299999999999994</v>
      </c>
      <c r="FN250" s="8">
        <v>-11</v>
      </c>
      <c r="FO250" s="3"/>
      <c r="FP250" s="3"/>
      <c r="FQ250" s="11"/>
      <c r="FR250" s="12"/>
    </row>
    <row r="251" spans="1:174" x14ac:dyDescent="0.15">
      <c r="A251" s="4" t="s">
        <v>1503</v>
      </c>
      <c r="B251" s="4" t="s">
        <v>1504</v>
      </c>
      <c r="C251" s="3" t="s">
        <v>206</v>
      </c>
      <c r="D251" s="3" t="s">
        <v>207</v>
      </c>
      <c r="E251" s="3" t="s">
        <v>208</v>
      </c>
      <c r="F251" s="8">
        <v>49.9</v>
      </c>
      <c r="G251" s="11"/>
      <c r="H251" s="10">
        <v>1E-3</v>
      </c>
      <c r="I251" s="10">
        <v>5.0000000000000001E-3</v>
      </c>
      <c r="J251" s="10">
        <v>3.3000000000000002E-2</v>
      </c>
      <c r="K251" s="10">
        <v>-0.51</v>
      </c>
      <c r="L251" s="9">
        <v>-1.39</v>
      </c>
      <c r="M251" s="9">
        <v>5.32</v>
      </c>
      <c r="N251" s="8">
        <v>17.5</v>
      </c>
      <c r="O251" s="10">
        <v>2E-3</v>
      </c>
      <c r="P251" s="11"/>
      <c r="Q251" s="11"/>
      <c r="R251" s="11"/>
      <c r="S251" s="11"/>
      <c r="T251" s="11"/>
      <c r="U251" s="11"/>
      <c r="V251" s="11"/>
      <c r="W251" s="11"/>
      <c r="X251" s="11"/>
      <c r="Y251" s="11"/>
      <c r="Z251" s="11"/>
      <c r="AA251" s="11"/>
      <c r="AB251" s="11"/>
      <c r="AC251" s="11"/>
      <c r="AD251" s="11"/>
      <c r="AE251" s="11"/>
      <c r="AF251" s="11"/>
      <c r="AG251" s="11"/>
      <c r="AH251" s="11"/>
      <c r="AI251" s="11"/>
      <c r="AJ251" s="11"/>
      <c r="AK251" s="3" t="s">
        <v>209</v>
      </c>
      <c r="AL251" s="12" t="s">
        <v>1505</v>
      </c>
      <c r="AM251" s="3" t="s">
        <v>211</v>
      </c>
      <c r="AN251" s="11"/>
      <c r="AO251" s="8">
        <v>47.4</v>
      </c>
      <c r="AP251" s="14">
        <v>0</v>
      </c>
      <c r="AQ251" s="11"/>
      <c r="AR251" s="10">
        <v>-0.67300000000000004</v>
      </c>
      <c r="AS251" s="10">
        <v>-0.68</v>
      </c>
      <c r="AT251" s="9">
        <v>2.44</v>
      </c>
      <c r="AU251" s="10">
        <v>1.2E-2</v>
      </c>
      <c r="AV251" s="9">
        <v>2.4500000000000002</v>
      </c>
      <c r="AW251" s="14">
        <v>0</v>
      </c>
      <c r="AX251" s="9">
        <v>2.4500000000000002</v>
      </c>
      <c r="AY251" s="10">
        <v>1.2E-2</v>
      </c>
      <c r="AZ251" s="11"/>
      <c r="BA251" s="10">
        <v>0.67300000000000004</v>
      </c>
      <c r="BB251" s="11"/>
      <c r="BC251" s="11"/>
      <c r="BD251" s="11"/>
      <c r="BE251" s="11"/>
      <c r="BF251" s="11"/>
      <c r="BG251" s="11"/>
      <c r="BH251" s="11"/>
      <c r="BI251" s="11"/>
      <c r="BJ251" s="10">
        <v>-0.67300000000000004</v>
      </c>
      <c r="BK251" s="10">
        <v>-8.9999999999999993E-3</v>
      </c>
      <c r="BL251" s="10">
        <v>1E-3</v>
      </c>
      <c r="BM251" s="11"/>
      <c r="BN251" s="10">
        <v>-0.68</v>
      </c>
      <c r="BO251" s="11"/>
      <c r="BP251" s="11"/>
      <c r="BQ251" s="10">
        <v>-8.5000000000000006E-2</v>
      </c>
      <c r="BR251" s="10">
        <v>-8.5000000000000006E-2</v>
      </c>
      <c r="BS251" s="10">
        <v>-5.2999999999999999E-2</v>
      </c>
      <c r="BT251" s="10">
        <v>-8.5000000000000006E-2</v>
      </c>
      <c r="BU251" s="10">
        <v>-8.5000000000000006E-2</v>
      </c>
      <c r="BV251" s="11"/>
      <c r="BW251" s="11"/>
      <c r="BX251" s="11"/>
      <c r="BY251" s="11"/>
      <c r="BZ251" s="10">
        <v>1.2E-2</v>
      </c>
      <c r="CA251" s="11"/>
      <c r="CB251" s="11"/>
      <c r="CC251" s="11"/>
      <c r="CD251" s="11"/>
      <c r="CE251" s="11"/>
      <c r="CF251" s="11"/>
      <c r="CG251" s="11"/>
      <c r="CH251" s="11"/>
      <c r="CI251" s="11"/>
      <c r="CJ251" s="11"/>
      <c r="CK251" s="11"/>
      <c r="CL251" s="11"/>
      <c r="CM251" s="11"/>
      <c r="CN251" s="11"/>
      <c r="CO251" s="11"/>
      <c r="CP251" s="11"/>
      <c r="CQ251" s="11"/>
      <c r="CR251" s="11"/>
      <c r="CS251" s="11"/>
      <c r="CT251" s="11"/>
      <c r="CU251" s="9">
        <v>3.33</v>
      </c>
      <c r="CV251" s="10">
        <v>-3.4000000000000002E-2</v>
      </c>
      <c r="CW251" s="10">
        <v>2E-3</v>
      </c>
      <c r="CX251" s="11"/>
      <c r="CY251" s="11"/>
      <c r="CZ251" s="11"/>
      <c r="DA251" s="10">
        <v>-5.1999999999999998E-2</v>
      </c>
      <c r="DB251" s="11"/>
      <c r="DC251" s="11"/>
      <c r="DD251" s="11"/>
      <c r="DE251" s="11"/>
      <c r="DF251" s="9">
        <v>2.4500000000000002</v>
      </c>
      <c r="DG251" s="9">
        <v>2.85</v>
      </c>
      <c r="DH251" s="11"/>
      <c r="DI251" s="3" t="s">
        <v>212</v>
      </c>
      <c r="DJ251" s="11"/>
      <c r="DK251" s="11"/>
      <c r="DL251" s="10">
        <v>-9.4E-2</v>
      </c>
      <c r="DM251" s="11"/>
      <c r="DN251" s="11"/>
      <c r="DO251" s="11"/>
      <c r="DP251" s="4" t="s">
        <v>1506</v>
      </c>
      <c r="DQ251" s="11"/>
      <c r="DR251" s="3" t="s">
        <v>643</v>
      </c>
      <c r="DS251" s="11"/>
      <c r="DT251" s="9">
        <v>4.9800000000000004</v>
      </c>
      <c r="DU251" s="10">
        <v>0.4</v>
      </c>
      <c r="DV251" s="11"/>
      <c r="DW251" s="10">
        <v>0.19700000000000001</v>
      </c>
      <c r="DX251" s="11"/>
      <c r="DY251" s="11"/>
      <c r="DZ251" s="11"/>
      <c r="EA251" s="11"/>
      <c r="EB251" s="10">
        <v>-0.27</v>
      </c>
      <c r="EC251" s="10">
        <v>0</v>
      </c>
      <c r="ED251" s="11"/>
      <c r="EE251" s="11"/>
      <c r="EF251" s="11"/>
      <c r="EG251" s="8">
        <v>100</v>
      </c>
      <c r="EH251" s="11"/>
      <c r="EI251" s="9">
        <v>1</v>
      </c>
      <c r="EJ251" s="9">
        <v>2.44</v>
      </c>
      <c r="EK251" s="11"/>
      <c r="EL251" s="10">
        <v>5.1999999999999998E-2</v>
      </c>
      <c r="EM251" s="10">
        <v>2.1999999999999999E-2</v>
      </c>
      <c r="EN251" s="11"/>
      <c r="EO251" s="11"/>
      <c r="EP251" s="11"/>
      <c r="EQ251" s="11"/>
      <c r="ER251" s="11">
        <v>1</v>
      </c>
      <c r="ES251" s="11"/>
      <c r="ET251" s="12"/>
      <c r="EU251" s="11"/>
      <c r="EV251" s="14">
        <v>0</v>
      </c>
      <c r="EW251" s="10">
        <v>-7.5999999999999998E-2</v>
      </c>
      <c r="EX251" s="10">
        <v>-0.112</v>
      </c>
      <c r="EY251" s="10">
        <v>-0.2</v>
      </c>
      <c r="EZ251" s="10">
        <v>-9.4E-2</v>
      </c>
      <c r="FA251" s="10">
        <v>-9.0999999999999998E-2</v>
      </c>
      <c r="FB251" s="10">
        <v>-9.7000000000000003E-2</v>
      </c>
      <c r="FC251" s="10">
        <v>-0.09</v>
      </c>
      <c r="FD251" s="10">
        <v>-0.08</v>
      </c>
      <c r="FE251" s="11"/>
      <c r="FF251" s="10">
        <v>0.51500000000000001</v>
      </c>
      <c r="FG251" s="10">
        <v>0.01</v>
      </c>
      <c r="FH251" s="9">
        <v>7.11</v>
      </c>
      <c r="FI251" s="10">
        <v>-0.20200000000000001</v>
      </c>
      <c r="FJ251" s="10">
        <v>0.109</v>
      </c>
      <c r="FK251" s="10">
        <v>0.57499999999999996</v>
      </c>
      <c r="FL251" s="10">
        <v>-0.1</v>
      </c>
      <c r="FM251" s="10">
        <v>-9.8000000000000004E-2</v>
      </c>
      <c r="FN251" s="10">
        <v>-9.4E-2</v>
      </c>
      <c r="FO251" s="3"/>
      <c r="FP251" s="3"/>
      <c r="FQ251" s="11"/>
      <c r="FR251" s="12"/>
    </row>
    <row r="252" spans="1:174" x14ac:dyDescent="0.15">
      <c r="A252" s="4" t="s">
        <v>1507</v>
      </c>
      <c r="B252" s="4" t="s">
        <v>1508</v>
      </c>
      <c r="C252" s="3" t="s">
        <v>206</v>
      </c>
      <c r="D252" s="3" t="s">
        <v>207</v>
      </c>
      <c r="E252" s="3" t="s">
        <v>208</v>
      </c>
      <c r="F252" s="8">
        <v>48.8</v>
      </c>
      <c r="G252" s="9">
        <v>35.97</v>
      </c>
      <c r="H252" s="10">
        <v>2E-3</v>
      </c>
      <c r="I252" s="10">
        <v>6.0000000000000001E-3</v>
      </c>
      <c r="J252" s="10">
        <v>0.183</v>
      </c>
      <c r="K252" s="10">
        <v>0.30299999999999999</v>
      </c>
      <c r="L252" s="10">
        <v>0.434</v>
      </c>
      <c r="M252" s="9">
        <v>1.7</v>
      </c>
      <c r="N252" s="8">
        <v>22.7</v>
      </c>
      <c r="O252" s="10">
        <v>0.25</v>
      </c>
      <c r="P252" s="11"/>
      <c r="Q252" s="11"/>
      <c r="R252" s="11"/>
      <c r="S252" s="10">
        <v>-0.80500000000000005</v>
      </c>
      <c r="T252" s="11"/>
      <c r="U252" s="11"/>
      <c r="V252" s="11"/>
      <c r="W252" s="11"/>
      <c r="X252" s="11"/>
      <c r="Y252" s="11"/>
      <c r="Z252" s="11"/>
      <c r="AA252" s="11"/>
      <c r="AB252" s="11"/>
      <c r="AC252" s="11"/>
      <c r="AD252" s="11"/>
      <c r="AE252" s="8">
        <v>65.8</v>
      </c>
      <c r="AF252" s="11"/>
      <c r="AG252" s="11"/>
      <c r="AH252" s="11"/>
      <c r="AI252" s="10">
        <v>0.878</v>
      </c>
      <c r="AJ252" s="10">
        <v>0.437</v>
      </c>
      <c r="AK252" s="3" t="s">
        <v>209</v>
      </c>
      <c r="AL252" s="12" t="s">
        <v>1509</v>
      </c>
      <c r="AM252" s="3" t="s">
        <v>211</v>
      </c>
      <c r="AN252" s="11"/>
      <c r="AO252" s="9">
        <v>1.7</v>
      </c>
      <c r="AP252" s="8">
        <v>30.1</v>
      </c>
      <c r="AQ252" s="8">
        <v>-29.6</v>
      </c>
      <c r="AR252" s="8">
        <v>-29.8</v>
      </c>
      <c r="AS252" s="8">
        <v>-27.2</v>
      </c>
      <c r="AT252" s="8">
        <v>49</v>
      </c>
      <c r="AU252" s="10">
        <v>0.312</v>
      </c>
      <c r="AV252" s="8">
        <v>62.7</v>
      </c>
      <c r="AW252" s="14">
        <v>0</v>
      </c>
      <c r="AX252" s="8">
        <v>38.9</v>
      </c>
      <c r="AY252" s="10">
        <v>9.9000000000000005E-2</v>
      </c>
      <c r="AZ252" s="11"/>
      <c r="BA252" s="8">
        <v>10.3</v>
      </c>
      <c r="BB252" s="11"/>
      <c r="BC252" s="8">
        <v>49.6</v>
      </c>
      <c r="BD252" s="8">
        <v>58</v>
      </c>
      <c r="BE252" s="8">
        <v>61.4</v>
      </c>
      <c r="BF252" s="8">
        <v>55.3</v>
      </c>
      <c r="BG252" s="8">
        <v>57.8</v>
      </c>
      <c r="BH252" s="8">
        <v>52.7</v>
      </c>
      <c r="BI252" s="11"/>
      <c r="BJ252" s="8">
        <v>-29.8</v>
      </c>
      <c r="BK252" s="11"/>
      <c r="BL252" s="10">
        <v>4.4999999999999998E-2</v>
      </c>
      <c r="BM252" s="11"/>
      <c r="BN252" s="8">
        <v>-27.2</v>
      </c>
      <c r="BO252" s="11"/>
      <c r="BP252" s="11"/>
      <c r="BQ252" s="9">
        <v>-1.66</v>
      </c>
      <c r="BR252" s="9">
        <v>-1.66</v>
      </c>
      <c r="BS252" s="9">
        <v>-1.04</v>
      </c>
      <c r="BT252" s="9">
        <v>-1.66</v>
      </c>
      <c r="BU252" s="9">
        <v>-1.66</v>
      </c>
      <c r="BV252" s="11"/>
      <c r="BW252" s="9">
        <v>4.83</v>
      </c>
      <c r="BX252" s="11"/>
      <c r="BY252" s="11"/>
      <c r="BZ252" s="11"/>
      <c r="CA252" s="11"/>
      <c r="CB252" s="11"/>
      <c r="CC252" s="9">
        <v>1.56</v>
      </c>
      <c r="CD252" s="11"/>
      <c r="CE252" s="9">
        <v>5.09</v>
      </c>
      <c r="CF252" s="11"/>
      <c r="CG252" s="11"/>
      <c r="CH252" s="11"/>
      <c r="CI252" s="11"/>
      <c r="CJ252" s="9">
        <v>-3.19</v>
      </c>
      <c r="CK252" s="11"/>
      <c r="CL252" s="9">
        <v>1.23</v>
      </c>
      <c r="CM252" s="9">
        <v>1.23</v>
      </c>
      <c r="CN252" s="9">
        <v>2.39</v>
      </c>
      <c r="CO252" s="9">
        <v>2.3199999999999998</v>
      </c>
      <c r="CP252" s="9">
        <v>2.33</v>
      </c>
      <c r="CQ252" s="8">
        <v>-12.2</v>
      </c>
      <c r="CR252" s="11"/>
      <c r="CS252" s="11"/>
      <c r="CT252" s="11"/>
      <c r="CU252" s="8">
        <v>17</v>
      </c>
      <c r="CV252" s="11"/>
      <c r="CW252" s="11"/>
      <c r="CX252" s="8">
        <v>28.8</v>
      </c>
      <c r="CY252" s="11"/>
      <c r="CZ252" s="11"/>
      <c r="DA252" s="9">
        <v>1.52</v>
      </c>
      <c r="DB252" s="11"/>
      <c r="DC252" s="9">
        <v>5.0999999999999996</v>
      </c>
      <c r="DD252" s="11"/>
      <c r="DE252" s="11"/>
      <c r="DF252" s="8">
        <v>38.9</v>
      </c>
      <c r="DG252" s="9">
        <v>2.15</v>
      </c>
      <c r="DH252" s="11"/>
      <c r="DI252" s="3" t="s">
        <v>212</v>
      </c>
      <c r="DJ252" s="8">
        <v>29.9</v>
      </c>
      <c r="DK252" s="8">
        <v>-35.1</v>
      </c>
      <c r="DL252" s="8">
        <v>-31.8</v>
      </c>
      <c r="DM252" s="8">
        <v>32</v>
      </c>
      <c r="DN252" s="8">
        <v>-18.8</v>
      </c>
      <c r="DO252" s="9">
        <v>16.670000000000002</v>
      </c>
      <c r="DP252" s="4" t="s">
        <v>1510</v>
      </c>
      <c r="DQ252" s="9">
        <v>-2.5099999999999998</v>
      </c>
      <c r="DR252" s="3" t="s">
        <v>251</v>
      </c>
      <c r="DS252" s="11"/>
      <c r="DT252" s="9">
        <v>12.09</v>
      </c>
      <c r="DU252" s="9">
        <v>1.92</v>
      </c>
      <c r="DV252" s="8">
        <v>-19.5</v>
      </c>
      <c r="DW252" s="14">
        <v>0</v>
      </c>
      <c r="DX252" s="11"/>
      <c r="DY252" s="8">
        <v>13</v>
      </c>
      <c r="DZ252" s="11"/>
      <c r="EA252" s="11"/>
      <c r="EB252" s="8">
        <v>43.5</v>
      </c>
      <c r="EC252" s="10">
        <v>0.215</v>
      </c>
      <c r="ED252" s="8">
        <v>93.1</v>
      </c>
      <c r="EE252" s="11"/>
      <c r="EF252" s="11"/>
      <c r="EG252" s="11"/>
      <c r="EH252" s="8">
        <v>11.8</v>
      </c>
      <c r="EI252" s="8">
        <v>39</v>
      </c>
      <c r="EJ252" s="8">
        <v>61.3</v>
      </c>
      <c r="EK252" s="8">
        <v>59.7</v>
      </c>
      <c r="EL252" s="10">
        <v>3.9E-2</v>
      </c>
      <c r="EM252" s="8">
        <v>12.7</v>
      </c>
      <c r="EN252" s="9">
        <v>1.64</v>
      </c>
      <c r="EO252" s="9">
        <v>2.8</v>
      </c>
      <c r="EP252" s="9">
        <v>1.01</v>
      </c>
      <c r="EQ252" s="9">
        <v>11.39</v>
      </c>
      <c r="ER252" s="11">
        <v>1</v>
      </c>
      <c r="ES252" s="11"/>
      <c r="ET252" s="12"/>
      <c r="EU252" s="9">
        <v>-3.71</v>
      </c>
      <c r="EV252" s="9">
        <v>-4.67</v>
      </c>
      <c r="EW252" s="8">
        <v>-11.3</v>
      </c>
      <c r="EX252" s="9">
        <v>-7.68</v>
      </c>
      <c r="EY252" s="8">
        <v>-11.1</v>
      </c>
      <c r="EZ252" s="9">
        <v>1.37</v>
      </c>
      <c r="FA252" s="8">
        <v>-10.7</v>
      </c>
      <c r="FB252" s="8">
        <v>-22.3</v>
      </c>
      <c r="FC252" s="8">
        <v>-27.6</v>
      </c>
      <c r="FD252" s="8">
        <v>-35.299999999999997</v>
      </c>
      <c r="FE252" s="9">
        <v>-4.01</v>
      </c>
      <c r="FF252" s="9">
        <v>-4.93</v>
      </c>
      <c r="FG252" s="8">
        <v>-11.6</v>
      </c>
      <c r="FH252" s="9">
        <v>-8.5399999999999991</v>
      </c>
      <c r="FI252" s="9">
        <v>-4.2</v>
      </c>
      <c r="FJ252" s="9">
        <v>-5.48</v>
      </c>
      <c r="FK252" s="8">
        <v>-12.6</v>
      </c>
      <c r="FL252" s="8">
        <v>-14.7</v>
      </c>
      <c r="FM252" s="8">
        <v>-21.1</v>
      </c>
      <c r="FN252" s="8">
        <v>-31.8</v>
      </c>
      <c r="FO252" s="3"/>
      <c r="FP252" s="3"/>
      <c r="FQ252" s="8">
        <v>30.1</v>
      </c>
      <c r="FR252" s="12" t="s">
        <v>1511</v>
      </c>
    </row>
    <row r="253" spans="1:174" x14ac:dyDescent="0.15">
      <c r="A253" s="4" t="s">
        <v>1512</v>
      </c>
      <c r="B253" s="4" t="s">
        <v>1513</v>
      </c>
      <c r="C253" s="3" t="s">
        <v>206</v>
      </c>
      <c r="D253" s="3" t="s">
        <v>207</v>
      </c>
      <c r="E253" s="3" t="s">
        <v>208</v>
      </c>
      <c r="F253" s="8">
        <v>48.4</v>
      </c>
      <c r="G253" s="9">
        <v>5.95</v>
      </c>
      <c r="H253" s="10">
        <v>1E-3</v>
      </c>
      <c r="I253" s="10">
        <v>2.3E-2</v>
      </c>
      <c r="J253" s="10">
        <v>3.3000000000000002E-2</v>
      </c>
      <c r="K253" s="10">
        <v>-0.107</v>
      </c>
      <c r="L253" s="10">
        <v>-0.95199999999999996</v>
      </c>
      <c r="M253" s="9">
        <v>1.28</v>
      </c>
      <c r="N253" s="8">
        <v>215.1</v>
      </c>
      <c r="O253" s="9">
        <v>1.39</v>
      </c>
      <c r="P253" s="11"/>
      <c r="Q253" s="11"/>
      <c r="R253" s="11"/>
      <c r="S253" s="10">
        <v>-7.8E-2</v>
      </c>
      <c r="T253" s="11"/>
      <c r="U253" s="11"/>
      <c r="V253" s="11"/>
      <c r="W253" s="8">
        <v>-16.7</v>
      </c>
      <c r="X253" s="11"/>
      <c r="Y253" s="11"/>
      <c r="Z253" s="11"/>
      <c r="AA253" s="8">
        <v>12.2</v>
      </c>
      <c r="AB253" s="11"/>
      <c r="AC253" s="11"/>
      <c r="AD253" s="11"/>
      <c r="AE253" s="9">
        <v>6.96</v>
      </c>
      <c r="AF253" s="11"/>
      <c r="AG253" s="11"/>
      <c r="AH253" s="11"/>
      <c r="AI253" s="9">
        <v>1.43</v>
      </c>
      <c r="AJ253" s="10">
        <v>0.39600000000000002</v>
      </c>
      <c r="AK253" s="3" t="s">
        <v>209</v>
      </c>
      <c r="AL253" s="12" t="s">
        <v>1514</v>
      </c>
      <c r="AM253" s="3" t="s">
        <v>211</v>
      </c>
      <c r="AN253" s="13">
        <v>1990</v>
      </c>
      <c r="AO253" s="8">
        <v>32.299999999999997</v>
      </c>
      <c r="AP253" s="10">
        <v>0.19700000000000001</v>
      </c>
      <c r="AQ253" s="8">
        <v>-18</v>
      </c>
      <c r="AR253" s="8">
        <v>-18.7</v>
      </c>
      <c r="AS253" s="8">
        <v>-17.5</v>
      </c>
      <c r="AT253" s="9">
        <v>2.16</v>
      </c>
      <c r="AU253" s="8">
        <v>11.9</v>
      </c>
      <c r="AV253" s="8">
        <v>29.4</v>
      </c>
      <c r="AW253" s="10">
        <v>2.1999999999999999E-2</v>
      </c>
      <c r="AX253" s="8">
        <v>25</v>
      </c>
      <c r="AY253" s="10">
        <v>0.504</v>
      </c>
      <c r="AZ253" s="11"/>
      <c r="BA253" s="9">
        <v>9.06</v>
      </c>
      <c r="BB253" s="11"/>
      <c r="BC253" s="9">
        <v>8.99</v>
      </c>
      <c r="BD253" s="9">
        <v>8.08</v>
      </c>
      <c r="BE253" s="9">
        <v>8.36</v>
      </c>
      <c r="BF253" s="9">
        <v>8.35</v>
      </c>
      <c r="BG253" s="9">
        <v>8.36</v>
      </c>
      <c r="BH253" s="8">
        <v>10.6</v>
      </c>
      <c r="BI253" s="11"/>
      <c r="BJ253" s="8">
        <v>-18.7</v>
      </c>
      <c r="BK253" s="10">
        <v>-1.0999999999999999E-2</v>
      </c>
      <c r="BL253" s="10">
        <v>0.66500000000000004</v>
      </c>
      <c r="BM253" s="11"/>
      <c r="BN253" s="8">
        <v>-17.5</v>
      </c>
      <c r="BO253" s="11"/>
      <c r="BP253" s="11"/>
      <c r="BQ253" s="10">
        <v>-9.2999999999999999E-2</v>
      </c>
      <c r="BR253" s="10">
        <v>-9.2999999999999999E-2</v>
      </c>
      <c r="BS253" s="10">
        <v>-5.6000000000000001E-2</v>
      </c>
      <c r="BT253" s="10">
        <v>-9.2999999999999999E-2</v>
      </c>
      <c r="BU253" s="10">
        <v>-9.2999999999999999E-2</v>
      </c>
      <c r="BV253" s="11"/>
      <c r="BW253" s="11"/>
      <c r="BX253" s="11"/>
      <c r="BY253" s="11"/>
      <c r="BZ253" s="8">
        <v>16.899999999999999</v>
      </c>
      <c r="CA253" s="9">
        <v>5</v>
      </c>
      <c r="CB253" s="11"/>
      <c r="CC253" s="9">
        <v>2.08</v>
      </c>
      <c r="CD253" s="11"/>
      <c r="CE253" s="11"/>
      <c r="CF253" s="11"/>
      <c r="CG253" s="11"/>
      <c r="CH253" s="11"/>
      <c r="CI253" s="11"/>
      <c r="CJ253" s="8">
        <v>31.3</v>
      </c>
      <c r="CK253" s="11"/>
      <c r="CL253" s="11"/>
      <c r="CM253" s="10">
        <v>6.8000000000000005E-2</v>
      </c>
      <c r="CN253" s="10">
        <v>0.161</v>
      </c>
      <c r="CO253" s="10">
        <v>0.157</v>
      </c>
      <c r="CP253" s="10">
        <v>0.154</v>
      </c>
      <c r="CQ253" s="9">
        <v>-1.87</v>
      </c>
      <c r="CR253" s="11"/>
      <c r="CS253" s="11"/>
      <c r="CT253" s="11"/>
      <c r="CU253" s="8">
        <v>12.8</v>
      </c>
      <c r="CV253" s="10">
        <v>-3.4000000000000002E-2</v>
      </c>
      <c r="CW253" s="11"/>
      <c r="CX253" s="9">
        <v>2.99</v>
      </c>
      <c r="CY253" s="11"/>
      <c r="CZ253" s="11"/>
      <c r="DA253" s="10">
        <v>0.86899999999999999</v>
      </c>
      <c r="DB253" s="11"/>
      <c r="DC253" s="11"/>
      <c r="DD253" s="8">
        <v>29.6</v>
      </c>
      <c r="DE253" s="8">
        <v>37</v>
      </c>
      <c r="DF253" s="8">
        <v>25</v>
      </c>
      <c r="DG253" s="10">
        <v>0.22500000000000001</v>
      </c>
      <c r="DH253" s="10">
        <v>0.16300000000000001</v>
      </c>
      <c r="DI253" s="3" t="s">
        <v>212</v>
      </c>
      <c r="DJ253" s="10">
        <v>0.19700000000000001</v>
      </c>
      <c r="DK253" s="8">
        <v>-18</v>
      </c>
      <c r="DL253" s="8">
        <v>-17.5</v>
      </c>
      <c r="DM253" s="11"/>
      <c r="DN253" s="11"/>
      <c r="DO253" s="9">
        <v>28.57</v>
      </c>
      <c r="DP253" s="4" t="s">
        <v>1515</v>
      </c>
      <c r="DQ253" s="8">
        <v>1349.2</v>
      </c>
      <c r="DR253" s="3" t="s">
        <v>222</v>
      </c>
      <c r="DS253" s="11"/>
      <c r="DT253" s="10">
        <v>0.41899999999999998</v>
      </c>
      <c r="DU253" s="10">
        <v>0.21</v>
      </c>
      <c r="DV253" s="9">
        <v>-1.05</v>
      </c>
      <c r="DW253" s="10">
        <v>5.6000000000000001E-2</v>
      </c>
      <c r="DX253" s="11"/>
      <c r="DY253" s="10">
        <v>0.80300000000000005</v>
      </c>
      <c r="DZ253" s="11"/>
      <c r="EA253" s="11"/>
      <c r="EB253" s="8">
        <v>29.3</v>
      </c>
      <c r="EC253" s="10">
        <v>0.20699999999999999</v>
      </c>
      <c r="ED253" s="8">
        <v>98.6</v>
      </c>
      <c r="EE253" s="11"/>
      <c r="EF253" s="11"/>
      <c r="EG253" s="11"/>
      <c r="EH253" s="10">
        <v>0.69099999999999995</v>
      </c>
      <c r="EI253" s="8">
        <v>37</v>
      </c>
      <c r="EJ253" s="8">
        <v>16.5</v>
      </c>
      <c r="EK253" s="8">
        <v>18.600000000000001</v>
      </c>
      <c r="EL253" s="9">
        <v>1.27</v>
      </c>
      <c r="EM253" s="9">
        <v>1.23</v>
      </c>
      <c r="EN253" s="11"/>
      <c r="EO253" s="10">
        <v>0.16300000000000001</v>
      </c>
      <c r="EP253" s="8">
        <v>15.1</v>
      </c>
      <c r="EQ253" s="9">
        <v>1.57</v>
      </c>
      <c r="ER253" s="11">
        <v>1</v>
      </c>
      <c r="ES253" s="10">
        <v>0.19700000000000001</v>
      </c>
      <c r="ET253" s="12" t="s">
        <v>616</v>
      </c>
      <c r="EU253" s="8">
        <v>-10.9</v>
      </c>
      <c r="EV253" s="9">
        <v>-9.7200000000000006</v>
      </c>
      <c r="EW253" s="8">
        <v>-18.600000000000001</v>
      </c>
      <c r="EX253" s="8">
        <v>-18.8</v>
      </c>
      <c r="EY253" s="8">
        <v>-12.8</v>
      </c>
      <c r="EZ253" s="8">
        <v>-13</v>
      </c>
      <c r="FA253" s="8">
        <v>-16.3</v>
      </c>
      <c r="FB253" s="8">
        <v>-14.1</v>
      </c>
      <c r="FC253" s="8">
        <v>-20.3</v>
      </c>
      <c r="FD253" s="8">
        <v>-17</v>
      </c>
      <c r="FE253" s="8">
        <v>-16.899999999999999</v>
      </c>
      <c r="FF253" s="8">
        <v>-12.4</v>
      </c>
      <c r="FG253" s="8">
        <v>-19.399999999999999</v>
      </c>
      <c r="FH253" s="8">
        <v>-18.100000000000001</v>
      </c>
      <c r="FI253" s="8">
        <v>-12.2</v>
      </c>
      <c r="FJ253" s="9">
        <v>-7.18</v>
      </c>
      <c r="FK253" s="8">
        <v>-13.1</v>
      </c>
      <c r="FL253" s="9">
        <v>-9.02</v>
      </c>
      <c r="FM253" s="8">
        <v>-17.399999999999999</v>
      </c>
      <c r="FN253" s="8">
        <v>-16.2</v>
      </c>
      <c r="FO253" s="3"/>
      <c r="FP253" s="3"/>
      <c r="FQ253" s="10">
        <v>0.19700000000000001</v>
      </c>
      <c r="FR253" s="12" t="s">
        <v>1516</v>
      </c>
    </row>
    <row r="254" spans="1:174" x14ac:dyDescent="0.15">
      <c r="A254" s="4" t="s">
        <v>1517</v>
      </c>
      <c r="B254" s="4" t="s">
        <v>1518</v>
      </c>
      <c r="C254" s="3" t="s">
        <v>206</v>
      </c>
      <c r="D254" s="3" t="s">
        <v>207</v>
      </c>
      <c r="E254" s="3" t="s">
        <v>208</v>
      </c>
      <c r="F254" s="8">
        <v>48</v>
      </c>
      <c r="G254" s="9">
        <v>11.89</v>
      </c>
      <c r="H254" s="10">
        <v>3.0000000000000001E-3</v>
      </c>
      <c r="I254" s="14">
        <v>0</v>
      </c>
      <c r="J254" s="10">
        <v>3.5999999999999997E-2</v>
      </c>
      <c r="K254" s="10">
        <v>0.22600000000000001</v>
      </c>
      <c r="L254" s="10">
        <v>6.0999999999999999E-2</v>
      </c>
      <c r="M254" s="9">
        <v>1.37</v>
      </c>
      <c r="N254" s="8">
        <v>32.4</v>
      </c>
      <c r="O254" s="10">
        <v>2.4E-2</v>
      </c>
      <c r="P254" s="11"/>
      <c r="Q254" s="11"/>
      <c r="R254" s="11"/>
      <c r="S254" s="11"/>
      <c r="T254" s="11"/>
      <c r="U254" s="11"/>
      <c r="V254" s="11"/>
      <c r="W254" s="8">
        <v>-26.5</v>
      </c>
      <c r="X254" s="11"/>
      <c r="Y254" s="11"/>
      <c r="Z254" s="11"/>
      <c r="AA254" s="8">
        <v>-66.099999999999994</v>
      </c>
      <c r="AB254" s="11"/>
      <c r="AC254" s="11"/>
      <c r="AD254" s="11"/>
      <c r="AE254" s="8">
        <v>-77</v>
      </c>
      <c r="AF254" s="11"/>
      <c r="AG254" s="11"/>
      <c r="AH254" s="9">
        <v>24.26</v>
      </c>
      <c r="AI254" s="9">
        <v>1.44</v>
      </c>
      <c r="AJ254" s="14">
        <v>0</v>
      </c>
      <c r="AK254" s="3" t="s">
        <v>209</v>
      </c>
      <c r="AL254" s="12" t="s">
        <v>1519</v>
      </c>
      <c r="AM254" s="3" t="s">
        <v>211</v>
      </c>
      <c r="AN254" s="13">
        <v>1991</v>
      </c>
      <c r="AO254" s="8">
        <v>37.6</v>
      </c>
      <c r="AP254" s="10">
        <v>2.4E-2</v>
      </c>
      <c r="AQ254" s="9">
        <v>-6.45</v>
      </c>
      <c r="AR254" s="9">
        <v>-6.5</v>
      </c>
      <c r="AS254" s="8">
        <v>-26.2</v>
      </c>
      <c r="AT254" s="11"/>
      <c r="AU254" s="11"/>
      <c r="AV254" s="11"/>
      <c r="AW254" s="9">
        <v>1.37</v>
      </c>
      <c r="AX254" s="10">
        <v>0.83799999999999997</v>
      </c>
      <c r="AY254" s="11"/>
      <c r="AZ254" s="11"/>
      <c r="BA254" s="9">
        <v>3.76</v>
      </c>
      <c r="BB254" s="11"/>
      <c r="BC254" s="9">
        <v>2.77</v>
      </c>
      <c r="BD254" s="9">
        <v>2.65</v>
      </c>
      <c r="BE254" s="9">
        <v>2.69</v>
      </c>
      <c r="BF254" s="9">
        <v>2.8</v>
      </c>
      <c r="BG254" s="9">
        <v>2.75</v>
      </c>
      <c r="BH254" s="9">
        <v>2.57</v>
      </c>
      <c r="BI254" s="11"/>
      <c r="BJ254" s="9">
        <v>-6.5</v>
      </c>
      <c r="BK254" s="11"/>
      <c r="BL254" s="11"/>
      <c r="BM254" s="11"/>
      <c r="BN254" s="8">
        <v>-26.2</v>
      </c>
      <c r="BO254" s="11"/>
      <c r="BP254" s="11"/>
      <c r="BQ254" s="10">
        <v>-0.91600000000000004</v>
      </c>
      <c r="BR254" s="10">
        <v>-0.91600000000000004</v>
      </c>
      <c r="BS254" s="10">
        <v>-0.14299999999999999</v>
      </c>
      <c r="BT254" s="10">
        <v>-0.92</v>
      </c>
      <c r="BU254" s="10">
        <v>-0.92</v>
      </c>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0">
        <v>0.83799999999999997</v>
      </c>
      <c r="DG254" s="9">
        <v>1.48</v>
      </c>
      <c r="DH254" s="11"/>
      <c r="DI254" s="3" t="s">
        <v>212</v>
      </c>
      <c r="DJ254" s="10">
        <v>2.4E-2</v>
      </c>
      <c r="DK254" s="9">
        <v>-6.45</v>
      </c>
      <c r="DL254" s="8">
        <v>-26.2</v>
      </c>
      <c r="DM254" s="11"/>
      <c r="DN254" s="11"/>
      <c r="DO254" s="9">
        <v>20</v>
      </c>
      <c r="DP254" s="4" t="s">
        <v>1520</v>
      </c>
      <c r="DQ254" s="11"/>
      <c r="DR254" s="3" t="s">
        <v>279</v>
      </c>
      <c r="DS254" s="11"/>
      <c r="DT254" s="9">
        <v>2.09</v>
      </c>
      <c r="DU254" s="9">
        <v>1.07</v>
      </c>
      <c r="DV254" s="10">
        <v>2.4E-2</v>
      </c>
      <c r="DW254" s="14">
        <v>0</v>
      </c>
      <c r="DX254" s="11"/>
      <c r="DY254" s="8">
        <v>15.1</v>
      </c>
      <c r="DZ254" s="11"/>
      <c r="EA254" s="11"/>
      <c r="EB254" s="8">
        <v>14.9</v>
      </c>
      <c r="EC254" s="10">
        <v>2.1000000000000001E-2</v>
      </c>
      <c r="ED254" s="8">
        <v>55.9</v>
      </c>
      <c r="EE254" s="11"/>
      <c r="EF254" s="11"/>
      <c r="EG254" s="11"/>
      <c r="EH254" s="10">
        <v>0.59699999999999998</v>
      </c>
      <c r="EI254" s="11"/>
      <c r="EJ254" s="11"/>
      <c r="EK254" s="8">
        <v>15.4</v>
      </c>
      <c r="EL254" s="10">
        <v>0.40200000000000002</v>
      </c>
      <c r="EM254" s="10">
        <v>0.156</v>
      </c>
      <c r="EN254" s="10">
        <v>7.0000000000000001E-3</v>
      </c>
      <c r="EO254" s="11"/>
      <c r="EP254" s="11"/>
      <c r="EQ254" s="11"/>
      <c r="ER254" s="11">
        <v>3</v>
      </c>
      <c r="ES254" s="11"/>
      <c r="ET254" s="12"/>
      <c r="EU254" s="8">
        <v>-16.600000000000001</v>
      </c>
      <c r="EV254" s="8">
        <v>-17.3</v>
      </c>
      <c r="EW254" s="8">
        <v>-22.2</v>
      </c>
      <c r="EX254" s="8">
        <v>-23.7</v>
      </c>
      <c r="EY254" s="8">
        <v>-20.399999999999999</v>
      </c>
      <c r="EZ254" s="9">
        <v>-6.72</v>
      </c>
      <c r="FA254" s="9">
        <v>-4.54</v>
      </c>
      <c r="FB254" s="9">
        <v>-4.57</v>
      </c>
      <c r="FC254" s="9">
        <v>-4.22</v>
      </c>
      <c r="FD254" s="9">
        <v>-5.74</v>
      </c>
      <c r="FE254" s="8">
        <v>-12.6</v>
      </c>
      <c r="FF254" s="8">
        <v>-16.3</v>
      </c>
      <c r="FG254" s="8">
        <v>-49.9</v>
      </c>
      <c r="FH254" s="8">
        <v>-22.4</v>
      </c>
      <c r="FI254" s="8">
        <v>-23.9</v>
      </c>
      <c r="FJ254" s="9">
        <v>-8.2200000000000006</v>
      </c>
      <c r="FK254" s="9">
        <v>-8.1</v>
      </c>
      <c r="FL254" s="9">
        <v>-4.5599999999999996</v>
      </c>
      <c r="FM254" s="8">
        <v>-14.5</v>
      </c>
      <c r="FN254" s="9">
        <v>-5.74</v>
      </c>
      <c r="FO254" s="3"/>
      <c r="FP254" s="3"/>
      <c r="FQ254" s="11"/>
      <c r="FR254" s="12"/>
    </row>
    <row r="255" spans="1:174" x14ac:dyDescent="0.15">
      <c r="A255" s="4" t="s">
        <v>1521</v>
      </c>
      <c r="B255" s="4" t="s">
        <v>1522</v>
      </c>
      <c r="C255" s="3" t="s">
        <v>206</v>
      </c>
      <c r="D255" s="3" t="s">
        <v>207</v>
      </c>
      <c r="E255" s="3" t="s">
        <v>208</v>
      </c>
      <c r="F255" s="8">
        <v>47.9</v>
      </c>
      <c r="G255" s="9">
        <v>20.14</v>
      </c>
      <c r="H255" s="14">
        <v>0</v>
      </c>
      <c r="I255" s="10">
        <v>7.0000000000000001E-3</v>
      </c>
      <c r="J255" s="10">
        <v>5.0999999999999997E-2</v>
      </c>
      <c r="K255" s="10">
        <v>1.4999999999999999E-2</v>
      </c>
      <c r="L255" s="10">
        <v>0.307</v>
      </c>
      <c r="M255" s="10">
        <v>0.95599999999999996</v>
      </c>
      <c r="N255" s="8">
        <v>19.3</v>
      </c>
      <c r="O255" s="10">
        <v>3.7999999999999999E-2</v>
      </c>
      <c r="P255" s="11"/>
      <c r="Q255" s="11"/>
      <c r="R255" s="11"/>
      <c r="S255" s="9">
        <v>1.7</v>
      </c>
      <c r="T255" s="11"/>
      <c r="U255" s="11"/>
      <c r="V255" s="11"/>
      <c r="W255" s="8">
        <v>26.4</v>
      </c>
      <c r="X255" s="11"/>
      <c r="Y255" s="11"/>
      <c r="Z255" s="11"/>
      <c r="AA255" s="8">
        <v>-15.7</v>
      </c>
      <c r="AB255" s="11"/>
      <c r="AC255" s="11"/>
      <c r="AD255" s="11"/>
      <c r="AE255" s="8">
        <v>-18.5</v>
      </c>
      <c r="AF255" s="11"/>
      <c r="AG255" s="11"/>
      <c r="AH255" s="9">
        <v>2.98</v>
      </c>
      <c r="AI255" s="9">
        <v>12.64</v>
      </c>
      <c r="AJ255" s="11"/>
      <c r="AK255" s="3" t="s">
        <v>209</v>
      </c>
      <c r="AL255" s="12" t="s">
        <v>1523</v>
      </c>
      <c r="AM255" s="3" t="s">
        <v>211</v>
      </c>
      <c r="AN255" s="11"/>
      <c r="AO255" s="8">
        <v>30.6</v>
      </c>
      <c r="AP255" s="9">
        <v>5.08</v>
      </c>
      <c r="AQ255" s="8">
        <v>-17.600000000000001</v>
      </c>
      <c r="AR255" s="8">
        <v>-17.8</v>
      </c>
      <c r="AS255" s="8">
        <v>-16.600000000000001</v>
      </c>
      <c r="AT255" s="8">
        <v>17.3</v>
      </c>
      <c r="AU255" s="10">
        <v>0.221</v>
      </c>
      <c r="AV255" s="8">
        <v>21</v>
      </c>
      <c r="AW255" s="14">
        <v>0</v>
      </c>
      <c r="AX255" s="8">
        <v>15.8</v>
      </c>
      <c r="AY255" s="10">
        <v>0.106</v>
      </c>
      <c r="AZ255" s="11"/>
      <c r="BA255" s="9">
        <v>4.76</v>
      </c>
      <c r="BB255" s="11"/>
      <c r="BC255" s="8">
        <v>18.100000000000001</v>
      </c>
      <c r="BD255" s="8">
        <v>15.4</v>
      </c>
      <c r="BE255" s="8">
        <v>15.2</v>
      </c>
      <c r="BF255" s="8">
        <v>13.4</v>
      </c>
      <c r="BG255" s="8">
        <v>11.3</v>
      </c>
      <c r="BH255" s="9">
        <v>9.6</v>
      </c>
      <c r="BI255" s="11"/>
      <c r="BJ255" s="8">
        <v>-17.8</v>
      </c>
      <c r="BK255" s="11"/>
      <c r="BL255" s="11"/>
      <c r="BM255" s="11"/>
      <c r="BN255" s="8">
        <v>-16.600000000000001</v>
      </c>
      <c r="BO255" s="11"/>
      <c r="BP255" s="11"/>
      <c r="BQ255" s="9">
        <v>-1</v>
      </c>
      <c r="BR255" s="9">
        <v>-1</v>
      </c>
      <c r="BS255" s="10">
        <v>-0.625</v>
      </c>
      <c r="BT255" s="9">
        <v>-1</v>
      </c>
      <c r="BU255" s="9">
        <v>-1</v>
      </c>
      <c r="BV255" s="11"/>
      <c r="BW255" s="10">
        <v>0.72699999999999998</v>
      </c>
      <c r="BX255" s="11"/>
      <c r="BY255" s="11"/>
      <c r="BZ255" s="10">
        <v>0.76900000000000002</v>
      </c>
      <c r="CA255" s="10">
        <v>0.54800000000000004</v>
      </c>
      <c r="CB255" s="11"/>
      <c r="CC255" s="9">
        <v>2.87</v>
      </c>
      <c r="CD255" s="11"/>
      <c r="CE255" s="10">
        <v>3.4000000000000002E-2</v>
      </c>
      <c r="CF255" s="11"/>
      <c r="CG255" s="11"/>
      <c r="CH255" s="11"/>
      <c r="CI255" s="11"/>
      <c r="CJ255" s="8">
        <v>-36.4</v>
      </c>
      <c r="CK255" s="11"/>
      <c r="CL255" s="11"/>
      <c r="CM255" s="11"/>
      <c r="CN255" s="11"/>
      <c r="CO255" s="10">
        <v>0.28599999999999998</v>
      </c>
      <c r="CP255" s="10">
        <v>0.33400000000000002</v>
      </c>
      <c r="CQ255" s="9">
        <v>-1.19</v>
      </c>
      <c r="CR255" s="11"/>
      <c r="CS255" s="11"/>
      <c r="CT255" s="11"/>
      <c r="CU255" s="8">
        <v>21.2</v>
      </c>
      <c r="CV255" s="11"/>
      <c r="CW255" s="11"/>
      <c r="CX255" s="10">
        <v>-0.43</v>
      </c>
      <c r="CY255" s="11"/>
      <c r="CZ255" s="11"/>
      <c r="DA255" s="9">
        <v>1.1000000000000001</v>
      </c>
      <c r="DB255" s="11"/>
      <c r="DC255" s="10">
        <v>0.58299999999999996</v>
      </c>
      <c r="DD255" s="11"/>
      <c r="DE255" s="8">
        <v>25</v>
      </c>
      <c r="DF255" s="8">
        <v>15.8</v>
      </c>
      <c r="DG255" s="9">
        <v>2.48</v>
      </c>
      <c r="DH255" s="10">
        <v>0.373</v>
      </c>
      <c r="DI255" s="3" t="s">
        <v>212</v>
      </c>
      <c r="DJ255" s="9">
        <v>5.08</v>
      </c>
      <c r="DK255" s="8">
        <v>-17.600000000000001</v>
      </c>
      <c r="DL255" s="8">
        <v>-16.600000000000001</v>
      </c>
      <c r="DM255" s="8">
        <v>53.3</v>
      </c>
      <c r="DN255" s="11"/>
      <c r="DO255" s="14">
        <v>0</v>
      </c>
      <c r="DP255" s="4" t="s">
        <v>1524</v>
      </c>
      <c r="DQ255" s="11"/>
      <c r="DR255" s="3" t="s">
        <v>484</v>
      </c>
      <c r="DS255" s="11"/>
      <c r="DT255" s="9">
        <v>4.79</v>
      </c>
      <c r="DU255" s="9">
        <v>2.2200000000000002</v>
      </c>
      <c r="DV255" s="8">
        <v>-13</v>
      </c>
      <c r="DW255" s="14">
        <v>0</v>
      </c>
      <c r="DX255" s="11"/>
      <c r="DY255" s="8">
        <v>11.9</v>
      </c>
      <c r="DZ255" s="11"/>
      <c r="EA255" s="11"/>
      <c r="EB255" s="9">
        <v>9.9700000000000006</v>
      </c>
      <c r="EC255" s="10">
        <v>0.104</v>
      </c>
      <c r="ED255" s="8">
        <v>63.5</v>
      </c>
      <c r="EE255" s="11"/>
      <c r="EF255" s="11"/>
      <c r="EG255" s="11"/>
      <c r="EH255" s="10">
        <v>0.94499999999999995</v>
      </c>
      <c r="EI255" s="8">
        <v>25</v>
      </c>
      <c r="EJ255" s="8">
        <v>18.399999999999999</v>
      </c>
      <c r="EK255" s="8">
        <v>13.5</v>
      </c>
      <c r="EL255" s="9">
        <v>2.0299999999999998</v>
      </c>
      <c r="EM255" s="10">
        <v>0.98399999999999999</v>
      </c>
      <c r="EN255" s="10">
        <v>0.52200000000000002</v>
      </c>
      <c r="EO255" s="10">
        <v>0.373</v>
      </c>
      <c r="EP255" s="10">
        <v>0.74099999999999999</v>
      </c>
      <c r="EQ255" s="11"/>
      <c r="ER255" s="11"/>
      <c r="ES255" s="9">
        <v>5.08</v>
      </c>
      <c r="ET255" s="12" t="s">
        <v>1525</v>
      </c>
      <c r="EU255" s="10">
        <v>-0.16</v>
      </c>
      <c r="EV255" s="9">
        <v>-2.1</v>
      </c>
      <c r="EW255" s="9">
        <v>-5.77</v>
      </c>
      <c r="EX255" s="8">
        <v>-15.5</v>
      </c>
      <c r="EY255" s="8">
        <v>-11.7</v>
      </c>
      <c r="EZ255" s="9">
        <v>1.8</v>
      </c>
      <c r="FA255" s="9">
        <v>-4.49</v>
      </c>
      <c r="FB255" s="9">
        <v>-3.71</v>
      </c>
      <c r="FC255" s="9">
        <v>-5.56</v>
      </c>
      <c r="FD255" s="9">
        <v>-7.59</v>
      </c>
      <c r="FE255" s="10">
        <v>-0.246</v>
      </c>
      <c r="FF255" s="9">
        <v>-2.8</v>
      </c>
      <c r="FG255" s="9">
        <v>-5.61</v>
      </c>
      <c r="FH255" s="8">
        <v>-15.1</v>
      </c>
      <c r="FI255" s="8">
        <v>-11.5</v>
      </c>
      <c r="FJ255" s="9">
        <v>3.98</v>
      </c>
      <c r="FK255" s="9">
        <v>-4.5999999999999996</v>
      </c>
      <c r="FL255" s="9">
        <v>-3.11</v>
      </c>
      <c r="FM255" s="9">
        <v>-2.75</v>
      </c>
      <c r="FN255" s="9">
        <v>-6.57</v>
      </c>
      <c r="FO255" s="3"/>
      <c r="FP255" s="3"/>
      <c r="FQ255" s="9">
        <v>5.08</v>
      </c>
      <c r="FR255" s="12" t="s">
        <v>1526</v>
      </c>
    </row>
    <row r="256" spans="1:174" x14ac:dyDescent="0.15">
      <c r="A256" s="4" t="s">
        <v>1527</v>
      </c>
      <c r="B256" s="4" t="s">
        <v>1528</v>
      </c>
      <c r="C256" s="3" t="s">
        <v>206</v>
      </c>
      <c r="D256" s="3" t="s">
        <v>207</v>
      </c>
      <c r="E256" s="3" t="s">
        <v>208</v>
      </c>
      <c r="F256" s="8">
        <v>47.5</v>
      </c>
      <c r="G256" s="9">
        <v>2.58</v>
      </c>
      <c r="H256" s="10">
        <v>1.4999999999999999E-2</v>
      </c>
      <c r="I256" s="10">
        <v>1.4999999999999999E-2</v>
      </c>
      <c r="J256" s="10">
        <v>0.104</v>
      </c>
      <c r="K256" s="8">
        <v>-18.899999999999999</v>
      </c>
      <c r="L256" s="8">
        <v>-18.899999999999999</v>
      </c>
      <c r="M256" s="8">
        <v>-58.8</v>
      </c>
      <c r="N256" s="8">
        <v>15.8</v>
      </c>
      <c r="O256" s="10">
        <v>4.0000000000000001E-3</v>
      </c>
      <c r="P256" s="11"/>
      <c r="Q256" s="11"/>
      <c r="R256" s="11"/>
      <c r="S256" s="11"/>
      <c r="T256" s="11"/>
      <c r="U256" s="11"/>
      <c r="V256" s="11"/>
      <c r="W256" s="11"/>
      <c r="X256" s="11"/>
      <c r="Y256" s="11"/>
      <c r="Z256" s="11"/>
      <c r="AA256" s="11"/>
      <c r="AB256" s="11"/>
      <c r="AC256" s="11"/>
      <c r="AD256" s="11"/>
      <c r="AE256" s="11"/>
      <c r="AF256" s="11"/>
      <c r="AG256" s="11"/>
      <c r="AH256" s="11"/>
      <c r="AI256" s="9">
        <v>52</v>
      </c>
      <c r="AJ256" s="9">
        <v>15.81</v>
      </c>
      <c r="AK256" s="3" t="s">
        <v>209</v>
      </c>
      <c r="AL256" s="12" t="s">
        <v>1529</v>
      </c>
      <c r="AM256" s="3" t="s">
        <v>211</v>
      </c>
      <c r="AN256" s="11"/>
      <c r="AO256" s="8">
        <v>49.9</v>
      </c>
      <c r="AP256" s="14">
        <v>0</v>
      </c>
      <c r="AQ256" s="9">
        <v>-5.71</v>
      </c>
      <c r="AR256" s="9">
        <v>-5.72</v>
      </c>
      <c r="AS256" s="9">
        <v>-5.8</v>
      </c>
      <c r="AT256" s="9">
        <v>1.21</v>
      </c>
      <c r="AU256" s="10">
        <v>0.188</v>
      </c>
      <c r="AV256" s="9">
        <v>1.93</v>
      </c>
      <c r="AW256" s="14">
        <v>0</v>
      </c>
      <c r="AX256" s="10">
        <v>0.122</v>
      </c>
      <c r="AY256" s="10">
        <v>0.16700000000000001</v>
      </c>
      <c r="AZ256" s="11"/>
      <c r="BA256" s="9">
        <v>3.6</v>
      </c>
      <c r="BB256" s="11"/>
      <c r="BC256" s="9">
        <v>2.12</v>
      </c>
      <c r="BD256" s="9">
        <v>1.54</v>
      </c>
      <c r="BE256" s="9">
        <v>1.03</v>
      </c>
      <c r="BF256" s="10">
        <v>0.67100000000000004</v>
      </c>
      <c r="BG256" s="10">
        <v>0.42899999999999999</v>
      </c>
      <c r="BH256" s="10">
        <v>3.1E-2</v>
      </c>
      <c r="BI256" s="11"/>
      <c r="BJ256" s="9">
        <v>-5.72</v>
      </c>
      <c r="BK256" s="10">
        <v>-0.106</v>
      </c>
      <c r="BL256" s="11"/>
      <c r="BM256" s="11"/>
      <c r="BN256" s="9">
        <v>-5.8</v>
      </c>
      <c r="BO256" s="11"/>
      <c r="BP256" s="10">
        <v>7.0000000000000007E-2</v>
      </c>
      <c r="BQ256" s="10">
        <v>-0.63500000000000001</v>
      </c>
      <c r="BR256" s="10">
        <v>-0.63500000000000001</v>
      </c>
      <c r="BS256" s="10">
        <v>-0.39200000000000002</v>
      </c>
      <c r="BT256" s="10">
        <v>-0.63500000000000001</v>
      </c>
      <c r="BU256" s="10">
        <v>-0.63500000000000001</v>
      </c>
      <c r="BV256" s="11"/>
      <c r="BW256" s="11"/>
      <c r="BX256" s="11"/>
      <c r="BY256" s="11"/>
      <c r="BZ256" s="10">
        <v>0.20399999999999999</v>
      </c>
      <c r="CA256" s="10">
        <v>1.6E-2</v>
      </c>
      <c r="CB256" s="11"/>
      <c r="CC256" s="9">
        <v>1.33</v>
      </c>
      <c r="CD256" s="11"/>
      <c r="CE256" s="10">
        <v>0.4</v>
      </c>
      <c r="CF256" s="11"/>
      <c r="CG256" s="11"/>
      <c r="CH256" s="9">
        <v>3.64</v>
      </c>
      <c r="CI256" s="11"/>
      <c r="CJ256" s="11"/>
      <c r="CK256" s="11"/>
      <c r="CL256" s="11"/>
      <c r="CM256" s="11"/>
      <c r="CN256" s="10">
        <v>0.27100000000000002</v>
      </c>
      <c r="CO256" s="10">
        <v>0.28799999999999998</v>
      </c>
      <c r="CP256" s="10">
        <v>0.27900000000000003</v>
      </c>
      <c r="CQ256" s="9">
        <v>-1.25</v>
      </c>
      <c r="CR256" s="11"/>
      <c r="CS256" s="11"/>
      <c r="CT256" s="11"/>
      <c r="CU256" s="10">
        <v>4.2999999999999997E-2</v>
      </c>
      <c r="CV256" s="11"/>
      <c r="CW256" s="9">
        <v>1.42</v>
      </c>
      <c r="CX256" s="10">
        <v>-4.4999999999999998E-2</v>
      </c>
      <c r="CY256" s="11"/>
      <c r="CZ256" s="11"/>
      <c r="DA256" s="9">
        <v>1.22</v>
      </c>
      <c r="DB256" s="11"/>
      <c r="DC256" s="11"/>
      <c r="DD256" s="11"/>
      <c r="DE256" s="8">
        <v>15</v>
      </c>
      <c r="DF256" s="9">
        <v>-3.52</v>
      </c>
      <c r="DG256" s="9">
        <v>3</v>
      </c>
      <c r="DH256" s="11"/>
      <c r="DI256" s="3" t="s">
        <v>212</v>
      </c>
      <c r="DJ256" s="11"/>
      <c r="DK256" s="9">
        <v>-1.51</v>
      </c>
      <c r="DL256" s="9">
        <v>-1.59</v>
      </c>
      <c r="DM256" s="11"/>
      <c r="DN256" s="11"/>
      <c r="DO256" s="9">
        <v>20</v>
      </c>
      <c r="DP256" s="4" t="s">
        <v>1530</v>
      </c>
      <c r="DQ256" s="11"/>
      <c r="DR256" s="3" t="s">
        <v>237</v>
      </c>
      <c r="DS256" s="11"/>
      <c r="DT256" s="9">
        <v>3.5</v>
      </c>
      <c r="DU256" s="10">
        <v>0.15</v>
      </c>
      <c r="DV256" s="11"/>
      <c r="DW256" s="10">
        <v>0.69</v>
      </c>
      <c r="DX256" s="11"/>
      <c r="DY256" s="10">
        <v>2.4E-2</v>
      </c>
      <c r="DZ256" s="11"/>
      <c r="EA256" s="11"/>
      <c r="EB256" s="10">
        <v>-0.71299999999999997</v>
      </c>
      <c r="EC256" s="10">
        <v>3.0000000000000001E-3</v>
      </c>
      <c r="ED256" s="8">
        <v>48</v>
      </c>
      <c r="EE256" s="11"/>
      <c r="EF256" s="8">
        <v>119.7</v>
      </c>
      <c r="EG256" s="11"/>
      <c r="EH256" s="11"/>
      <c r="EI256" s="9">
        <v>7</v>
      </c>
      <c r="EJ256" s="9">
        <v>1.51</v>
      </c>
      <c r="EK256" s="10">
        <v>0.16700000000000001</v>
      </c>
      <c r="EL256" s="10">
        <v>0.25900000000000001</v>
      </c>
      <c r="EM256" s="11"/>
      <c r="EN256" s="10">
        <v>0.13900000000000001</v>
      </c>
      <c r="EO256" s="11"/>
      <c r="EP256" s="9">
        <v>2.61</v>
      </c>
      <c r="EQ256" s="10">
        <v>0.25</v>
      </c>
      <c r="ER256" s="11">
        <v>1</v>
      </c>
      <c r="ES256" s="11"/>
      <c r="ET256" s="12"/>
      <c r="EU256" s="11"/>
      <c r="EV256" s="11"/>
      <c r="EW256" s="11"/>
      <c r="EX256" s="11"/>
      <c r="EY256" s="11"/>
      <c r="EZ256" s="11"/>
      <c r="FA256" s="11"/>
      <c r="FB256" s="10">
        <v>-7.0000000000000001E-3</v>
      </c>
      <c r="FC256" s="10">
        <v>-8.3000000000000004E-2</v>
      </c>
      <c r="FD256" s="9">
        <v>-1.51</v>
      </c>
      <c r="FE256" s="11"/>
      <c r="FF256" s="11"/>
      <c r="FG256" s="11"/>
      <c r="FH256" s="11"/>
      <c r="FI256" s="11"/>
      <c r="FJ256" s="11"/>
      <c r="FK256" s="11"/>
      <c r="FL256" s="10">
        <v>-7.0000000000000001E-3</v>
      </c>
      <c r="FM256" s="10">
        <v>-8.7999999999999995E-2</v>
      </c>
      <c r="FN256" s="9">
        <v>-1.59</v>
      </c>
      <c r="FO256" s="3"/>
      <c r="FP256" s="3"/>
      <c r="FQ256" s="11"/>
      <c r="FR256" s="12"/>
    </row>
    <row r="257" spans="1:174" x14ac:dyDescent="0.15">
      <c r="A257" s="4" t="s">
        <v>1531</v>
      </c>
      <c r="B257" s="4" t="s">
        <v>1532</v>
      </c>
      <c r="C257" s="3" t="s">
        <v>206</v>
      </c>
      <c r="D257" s="3" t="s">
        <v>207</v>
      </c>
      <c r="E257" s="3" t="s">
        <v>208</v>
      </c>
      <c r="F257" s="8">
        <v>46.2</v>
      </c>
      <c r="G257" s="9">
        <v>4.66</v>
      </c>
      <c r="H257" s="14">
        <v>0</v>
      </c>
      <c r="I257" s="10">
        <v>2.7E-2</v>
      </c>
      <c r="J257" s="10">
        <v>2.5000000000000001E-2</v>
      </c>
      <c r="K257" s="10">
        <v>-8.7999999999999995E-2</v>
      </c>
      <c r="L257" s="9">
        <v>1.26</v>
      </c>
      <c r="M257" s="9">
        <v>1.0900000000000001</v>
      </c>
      <c r="N257" s="8">
        <v>90.3</v>
      </c>
      <c r="O257" s="10">
        <v>0.60899999999999999</v>
      </c>
      <c r="P257" s="11"/>
      <c r="Q257" s="11"/>
      <c r="R257" s="11"/>
      <c r="S257" s="10">
        <v>-0.16</v>
      </c>
      <c r="T257" s="11"/>
      <c r="U257" s="11"/>
      <c r="V257" s="11"/>
      <c r="W257" s="11"/>
      <c r="X257" s="11"/>
      <c r="Y257" s="11"/>
      <c r="Z257" s="11"/>
      <c r="AA257" s="11"/>
      <c r="AB257" s="11"/>
      <c r="AC257" s="11"/>
      <c r="AD257" s="11"/>
      <c r="AE257" s="11"/>
      <c r="AF257" s="11"/>
      <c r="AG257" s="11"/>
      <c r="AH257" s="11"/>
      <c r="AI257" s="10">
        <v>0.49199999999999999</v>
      </c>
      <c r="AJ257" s="10">
        <v>0.253</v>
      </c>
      <c r="AK257" s="3" t="s">
        <v>209</v>
      </c>
      <c r="AL257" s="12" t="s">
        <v>1533</v>
      </c>
      <c r="AM257" s="3" t="s">
        <v>211</v>
      </c>
      <c r="AN257" s="11"/>
      <c r="AO257" s="8">
        <v>23</v>
      </c>
      <c r="AP257" s="14">
        <v>0</v>
      </c>
      <c r="AQ257" s="9">
        <v>-9.81</v>
      </c>
      <c r="AR257" s="9">
        <v>-9.86</v>
      </c>
      <c r="AS257" s="9">
        <v>-9.3800000000000008</v>
      </c>
      <c r="AT257" s="8">
        <v>23.2</v>
      </c>
      <c r="AU257" s="10">
        <v>4.7E-2</v>
      </c>
      <c r="AV257" s="8">
        <v>25.2</v>
      </c>
      <c r="AW257" s="14">
        <v>0</v>
      </c>
      <c r="AX257" s="8">
        <v>23.3</v>
      </c>
      <c r="AY257" s="10">
        <v>2.9000000000000001E-2</v>
      </c>
      <c r="AZ257" s="11"/>
      <c r="BA257" s="9">
        <v>3.89</v>
      </c>
      <c r="BB257" s="10">
        <v>0.65400000000000003</v>
      </c>
      <c r="BC257" s="9">
        <v>5.97</v>
      </c>
      <c r="BD257" s="9">
        <v>6.08</v>
      </c>
      <c r="BE257" s="9">
        <v>5.87</v>
      </c>
      <c r="BF257" s="9">
        <v>5.62</v>
      </c>
      <c r="BG257" s="9">
        <v>5.34</v>
      </c>
      <c r="BH257" s="9">
        <v>5.05</v>
      </c>
      <c r="BI257" s="11"/>
      <c r="BJ257" s="9">
        <v>-9.86</v>
      </c>
      <c r="BK257" s="11"/>
      <c r="BL257" s="10">
        <v>1.4E-2</v>
      </c>
      <c r="BM257" s="11"/>
      <c r="BN257" s="9">
        <v>-9.3800000000000008</v>
      </c>
      <c r="BO257" s="11"/>
      <c r="BP257" s="11"/>
      <c r="BQ257" s="10">
        <v>-0.157</v>
      </c>
      <c r="BR257" s="10">
        <v>-0.157</v>
      </c>
      <c r="BS257" s="10">
        <v>-9.8000000000000004E-2</v>
      </c>
      <c r="BT257" s="10">
        <v>-0.16</v>
      </c>
      <c r="BU257" s="10">
        <v>-0.16</v>
      </c>
      <c r="BV257" s="11"/>
      <c r="BW257" s="11"/>
      <c r="BX257" s="11"/>
      <c r="BY257" s="9">
        <v>1.22</v>
      </c>
      <c r="BZ257" s="10">
        <v>0.20200000000000001</v>
      </c>
      <c r="CA257" s="10">
        <v>0.155</v>
      </c>
      <c r="CB257" s="11"/>
      <c r="CC257" s="10">
        <v>0.32200000000000001</v>
      </c>
      <c r="CD257" s="11"/>
      <c r="CE257" s="11"/>
      <c r="CF257" s="11"/>
      <c r="CG257" s="11"/>
      <c r="CH257" s="11"/>
      <c r="CI257" s="11"/>
      <c r="CJ257" s="11"/>
      <c r="CK257" s="11"/>
      <c r="CL257" s="11"/>
      <c r="CM257" s="11"/>
      <c r="CN257" s="11"/>
      <c r="CO257" s="10">
        <v>6.8000000000000005E-2</v>
      </c>
      <c r="CP257" s="10">
        <v>0.10100000000000001</v>
      </c>
      <c r="CQ257" s="10">
        <v>0.56999999999999995</v>
      </c>
      <c r="CR257" s="11"/>
      <c r="CS257" s="11"/>
      <c r="CT257" s="11"/>
      <c r="CU257" s="9">
        <v>5.54</v>
      </c>
      <c r="CV257" s="11"/>
      <c r="CW257" s="11"/>
      <c r="CX257" s="11"/>
      <c r="CY257" s="11"/>
      <c r="CZ257" s="11"/>
      <c r="DA257" s="10">
        <v>-0.64500000000000002</v>
      </c>
      <c r="DB257" s="11"/>
      <c r="DC257" s="11"/>
      <c r="DD257" s="11"/>
      <c r="DE257" s="9">
        <v>7</v>
      </c>
      <c r="DF257" s="8">
        <v>23.3</v>
      </c>
      <c r="DG257" s="10">
        <v>0.51200000000000001</v>
      </c>
      <c r="DH257" s="10">
        <v>9.9000000000000005E-2</v>
      </c>
      <c r="DI257" s="3" t="s">
        <v>212</v>
      </c>
      <c r="DJ257" s="11"/>
      <c r="DK257" s="9">
        <v>-9.81</v>
      </c>
      <c r="DL257" s="9">
        <v>-9.3800000000000008</v>
      </c>
      <c r="DM257" s="14">
        <v>0</v>
      </c>
      <c r="DN257" s="8">
        <v>-11.9</v>
      </c>
      <c r="DO257" s="9">
        <v>16.670000000000002</v>
      </c>
      <c r="DP257" s="4" t="s">
        <v>1534</v>
      </c>
      <c r="DQ257" s="11"/>
      <c r="DR257" s="3" t="s">
        <v>336</v>
      </c>
      <c r="DS257" s="11"/>
      <c r="DT257" s="9">
        <v>1.45</v>
      </c>
      <c r="DU257" s="10">
        <v>0.51100000000000001</v>
      </c>
      <c r="DV257" s="11"/>
      <c r="DW257" s="14">
        <v>0</v>
      </c>
      <c r="DX257" s="11"/>
      <c r="DY257" s="8">
        <v>27.6</v>
      </c>
      <c r="DZ257" s="11"/>
      <c r="EA257" s="11"/>
      <c r="EB257" s="8">
        <v>26.5</v>
      </c>
      <c r="EC257" s="10">
        <v>0.32800000000000001</v>
      </c>
      <c r="ED257" s="8">
        <v>84.7</v>
      </c>
      <c r="EE257" s="11"/>
      <c r="EF257" s="11"/>
      <c r="EG257" s="11"/>
      <c r="EH257" s="10">
        <v>0.26700000000000002</v>
      </c>
      <c r="EI257" s="9">
        <v>7</v>
      </c>
      <c r="EJ257" s="8">
        <v>24.4</v>
      </c>
      <c r="EK257" s="8">
        <v>28.4</v>
      </c>
      <c r="EL257" s="10">
        <v>0.86099999999999999</v>
      </c>
      <c r="EM257" s="10">
        <v>0.54100000000000004</v>
      </c>
      <c r="EN257" s="11"/>
      <c r="EO257" s="10">
        <v>9.9000000000000005E-2</v>
      </c>
      <c r="EP257" s="9">
        <v>9.32</v>
      </c>
      <c r="EQ257" s="9">
        <v>1.33</v>
      </c>
      <c r="ER257" s="11">
        <v>1</v>
      </c>
      <c r="ES257" s="11"/>
      <c r="ET257" s="12"/>
      <c r="EU257" s="10">
        <v>-1.4E-2</v>
      </c>
      <c r="EV257" s="10">
        <v>-0.20699999999999999</v>
      </c>
      <c r="EW257" s="9">
        <v>-5.34</v>
      </c>
      <c r="EX257" s="9">
        <v>-2.3199999999999998</v>
      </c>
      <c r="EY257" s="9">
        <v>-3.18</v>
      </c>
      <c r="EZ257" s="9">
        <v>-2.65</v>
      </c>
      <c r="FA257" s="9">
        <v>-5.14</v>
      </c>
      <c r="FB257" s="9">
        <v>-8.6300000000000008</v>
      </c>
      <c r="FC257" s="8">
        <v>-11.8</v>
      </c>
      <c r="FD257" s="9">
        <v>-9.4600000000000009</v>
      </c>
      <c r="FE257" s="10">
        <v>-1.4E-2</v>
      </c>
      <c r="FF257" s="10">
        <v>-0.246</v>
      </c>
      <c r="FG257" s="9">
        <v>-5.15</v>
      </c>
      <c r="FH257" s="9">
        <v>-3.62</v>
      </c>
      <c r="FI257" s="9">
        <v>-3.06</v>
      </c>
      <c r="FJ257" s="9">
        <v>-2.63</v>
      </c>
      <c r="FK257" s="9">
        <v>-6.15</v>
      </c>
      <c r="FL257" s="9">
        <v>-5.72</v>
      </c>
      <c r="FM257" s="8">
        <v>-14.5</v>
      </c>
      <c r="FN257" s="9">
        <v>-8.8000000000000007</v>
      </c>
      <c r="FO257" s="3"/>
      <c r="FP257" s="3"/>
      <c r="FQ257" s="11"/>
      <c r="FR257" s="12"/>
    </row>
    <row r="258" spans="1:174" x14ac:dyDescent="0.15">
      <c r="A258" s="4" t="s">
        <v>1535</v>
      </c>
      <c r="B258" s="4" t="s">
        <v>1536</v>
      </c>
      <c r="C258" s="3" t="s">
        <v>206</v>
      </c>
      <c r="D258" s="3" t="s">
        <v>207</v>
      </c>
      <c r="E258" s="3" t="s">
        <v>208</v>
      </c>
      <c r="F258" s="8">
        <v>45.1</v>
      </c>
      <c r="G258" s="9">
        <v>44.58</v>
      </c>
      <c r="H258" s="10">
        <v>2.5999999999999999E-2</v>
      </c>
      <c r="I258" s="10">
        <v>8.9999999999999993E-3</v>
      </c>
      <c r="J258" s="10">
        <v>0.13</v>
      </c>
      <c r="K258" s="9">
        <v>1.06</v>
      </c>
      <c r="L258" s="10">
        <v>0.63600000000000001</v>
      </c>
      <c r="M258" s="9">
        <v>1.36</v>
      </c>
      <c r="N258" s="8">
        <v>44.2</v>
      </c>
      <c r="O258" s="10">
        <v>0.38900000000000001</v>
      </c>
      <c r="P258" s="9">
        <v>-8.83</v>
      </c>
      <c r="Q258" s="11"/>
      <c r="R258" s="11"/>
      <c r="S258" s="10">
        <v>0.50900000000000001</v>
      </c>
      <c r="T258" s="11"/>
      <c r="U258" s="11"/>
      <c r="V258" s="11"/>
      <c r="W258" s="11"/>
      <c r="X258" s="8">
        <v>111.3</v>
      </c>
      <c r="Y258" s="11"/>
      <c r="Z258" s="11"/>
      <c r="AA258" s="9">
        <v>-9.6</v>
      </c>
      <c r="AB258" s="11"/>
      <c r="AC258" s="11"/>
      <c r="AD258" s="11"/>
      <c r="AE258" s="8">
        <v>-10.5</v>
      </c>
      <c r="AF258" s="8">
        <v>58.7</v>
      </c>
      <c r="AG258" s="8">
        <v>25.5</v>
      </c>
      <c r="AH258" s="11"/>
      <c r="AI258" s="10">
        <v>0.54900000000000004</v>
      </c>
      <c r="AJ258" s="10">
        <v>6.5000000000000002E-2</v>
      </c>
      <c r="AK258" s="3" t="s">
        <v>209</v>
      </c>
      <c r="AL258" s="12" t="s">
        <v>1537</v>
      </c>
      <c r="AM258" s="3" t="s">
        <v>211</v>
      </c>
      <c r="AN258" s="13">
        <v>1981</v>
      </c>
      <c r="AO258" s="8">
        <v>10.5</v>
      </c>
      <c r="AP258" s="8">
        <v>31</v>
      </c>
      <c r="AQ258" s="8">
        <v>29</v>
      </c>
      <c r="AR258" s="8">
        <v>28.8</v>
      </c>
      <c r="AS258" s="8">
        <v>28.8</v>
      </c>
      <c r="AT258" s="8">
        <v>34.6</v>
      </c>
      <c r="AU258" s="11"/>
      <c r="AV258" s="8">
        <v>35</v>
      </c>
      <c r="AW258" s="14">
        <v>0</v>
      </c>
      <c r="AX258" s="8">
        <v>29.6</v>
      </c>
      <c r="AY258" s="11"/>
      <c r="AZ258" s="11"/>
      <c r="BA258" s="9">
        <v>2.38</v>
      </c>
      <c r="BB258" s="11"/>
      <c r="BC258" s="11"/>
      <c r="BD258" s="10">
        <v>0.19</v>
      </c>
      <c r="BE258" s="10">
        <v>0.84299999999999997</v>
      </c>
      <c r="BF258" s="9">
        <v>1.1399999999999999</v>
      </c>
      <c r="BG258" s="9">
        <v>2.72</v>
      </c>
      <c r="BH258" s="9">
        <v>6.87</v>
      </c>
      <c r="BI258" s="11"/>
      <c r="BJ258" s="8">
        <v>28.8</v>
      </c>
      <c r="BK258" s="11"/>
      <c r="BL258" s="11"/>
      <c r="BM258" s="11"/>
      <c r="BN258" s="8">
        <v>28.9</v>
      </c>
      <c r="BO258" s="10">
        <v>5.6000000000000001E-2</v>
      </c>
      <c r="BP258" s="11"/>
      <c r="BQ258" s="10">
        <v>0.65300000000000002</v>
      </c>
      <c r="BR258" s="10">
        <v>0.65300000000000002</v>
      </c>
      <c r="BS258" s="10">
        <v>0.40799999999999997</v>
      </c>
      <c r="BT258" s="10">
        <v>0.65</v>
      </c>
      <c r="BU258" s="10">
        <v>0.65</v>
      </c>
      <c r="BV258" s="10">
        <v>0.19400000000000001</v>
      </c>
      <c r="BW258" s="11"/>
      <c r="BX258" s="11"/>
      <c r="BY258" s="10">
        <v>0.47799999999999998</v>
      </c>
      <c r="BZ258" s="11"/>
      <c r="CA258" s="11"/>
      <c r="CB258" s="11"/>
      <c r="CC258" s="10">
        <v>0.18099999999999999</v>
      </c>
      <c r="CD258" s="11"/>
      <c r="CE258" s="9">
        <v>4.6100000000000003</v>
      </c>
      <c r="CF258" s="11"/>
      <c r="CG258" s="11"/>
      <c r="CH258" s="11"/>
      <c r="CI258" s="8">
        <v>25.3</v>
      </c>
      <c r="CJ258" s="9">
        <v>-9.7899999999999991</v>
      </c>
      <c r="CK258" s="9">
        <v>1.2</v>
      </c>
      <c r="CL258" s="10">
        <v>0.79800000000000004</v>
      </c>
      <c r="CM258" s="10">
        <v>0.77400000000000002</v>
      </c>
      <c r="CN258" s="10">
        <v>0.74199999999999999</v>
      </c>
      <c r="CO258" s="10">
        <v>0.70299999999999996</v>
      </c>
      <c r="CP258" s="10">
        <v>0.70299999999999996</v>
      </c>
      <c r="CQ258" s="9">
        <v>-3.87</v>
      </c>
      <c r="CR258" s="11"/>
      <c r="CS258" s="9">
        <v>-4.42</v>
      </c>
      <c r="CT258" s="11"/>
      <c r="CU258" s="11"/>
      <c r="CV258" s="11"/>
      <c r="CW258" s="11"/>
      <c r="CX258" s="11"/>
      <c r="CY258" s="11"/>
      <c r="CZ258" s="11"/>
      <c r="DA258" s="10">
        <v>8.7999999999999995E-2</v>
      </c>
      <c r="DB258" s="11"/>
      <c r="DC258" s="11"/>
      <c r="DD258" s="11"/>
      <c r="DE258" s="9">
        <v>1</v>
      </c>
      <c r="DF258" s="8">
        <v>29.6</v>
      </c>
      <c r="DG258" s="9">
        <v>1.02</v>
      </c>
      <c r="DH258" s="10">
        <v>-0.13500000000000001</v>
      </c>
      <c r="DI258" s="3" t="s">
        <v>212</v>
      </c>
      <c r="DJ258" s="8">
        <v>31</v>
      </c>
      <c r="DK258" s="8">
        <v>29</v>
      </c>
      <c r="DL258" s="8">
        <v>28.8</v>
      </c>
      <c r="DM258" s="11"/>
      <c r="DN258" s="11"/>
      <c r="DO258" s="14">
        <v>0</v>
      </c>
      <c r="DP258" s="4" t="s">
        <v>1538</v>
      </c>
      <c r="DQ258" s="11"/>
      <c r="DR258" s="3" t="s">
        <v>245</v>
      </c>
      <c r="DS258" s="11"/>
      <c r="DT258" s="9">
        <v>1.83</v>
      </c>
      <c r="DU258" s="10">
        <v>0.8</v>
      </c>
      <c r="DV258" s="8">
        <v>31</v>
      </c>
      <c r="DW258" s="14">
        <v>0</v>
      </c>
      <c r="DX258" s="11"/>
      <c r="DY258" s="9">
        <v>6.52</v>
      </c>
      <c r="DZ258" s="11"/>
      <c r="EA258" s="11"/>
      <c r="EB258" s="9">
        <v>5.26</v>
      </c>
      <c r="EC258" s="10">
        <v>0.17499999999999999</v>
      </c>
      <c r="ED258" s="8">
        <v>91.8</v>
      </c>
      <c r="EE258" s="11"/>
      <c r="EF258" s="11"/>
      <c r="EG258" s="11"/>
      <c r="EH258" s="9">
        <v>3.62</v>
      </c>
      <c r="EI258" s="9">
        <v>1</v>
      </c>
      <c r="EJ258" s="8">
        <v>35</v>
      </c>
      <c r="EK258" s="9">
        <v>7.12</v>
      </c>
      <c r="EL258" s="10">
        <v>9.2999999999999999E-2</v>
      </c>
      <c r="EM258" s="10">
        <v>0.96599999999999997</v>
      </c>
      <c r="EN258" s="10">
        <v>0.249</v>
      </c>
      <c r="EO258" s="10">
        <v>-0.13500000000000001</v>
      </c>
      <c r="EP258" s="10">
        <v>0.51900000000000002</v>
      </c>
      <c r="EQ258" s="9">
        <v>4.08</v>
      </c>
      <c r="ER258" s="11">
        <v>1</v>
      </c>
      <c r="ES258" s="8">
        <v>24.7</v>
      </c>
      <c r="ET258" s="12" t="s">
        <v>1539</v>
      </c>
      <c r="EU258" s="8">
        <v>19.8</v>
      </c>
      <c r="EV258" s="9">
        <v>5.18</v>
      </c>
      <c r="EW258" s="8">
        <v>21.5</v>
      </c>
      <c r="EX258" s="8">
        <v>11.5</v>
      </c>
      <c r="EY258" s="8">
        <v>-41.5</v>
      </c>
      <c r="EZ258" s="8">
        <v>-56.4</v>
      </c>
      <c r="FA258" s="8">
        <v>-27.4</v>
      </c>
      <c r="FB258" s="8">
        <v>-15.4</v>
      </c>
      <c r="FC258" s="9">
        <v>7.92</v>
      </c>
      <c r="FD258" s="8">
        <v>22.9</v>
      </c>
      <c r="FE258" s="9">
        <v>2.4300000000000002</v>
      </c>
      <c r="FF258" s="8">
        <v>-380</v>
      </c>
      <c r="FG258" s="8">
        <v>21.3</v>
      </c>
      <c r="FH258" s="8">
        <v>83.1</v>
      </c>
      <c r="FI258" s="9">
        <v>-2.72</v>
      </c>
      <c r="FJ258" s="10">
        <v>0.68300000000000005</v>
      </c>
      <c r="FK258" s="8">
        <v>177.2</v>
      </c>
      <c r="FL258" s="8">
        <v>-20.8</v>
      </c>
      <c r="FM258" s="9">
        <v>-2.78</v>
      </c>
      <c r="FN258" s="8">
        <v>18.2</v>
      </c>
      <c r="FO258" s="3"/>
      <c r="FP258" s="3"/>
      <c r="FQ258" s="8">
        <v>31</v>
      </c>
      <c r="FR258" s="12" t="s">
        <v>1540</v>
      </c>
    </row>
    <row r="259" spans="1:174" x14ac:dyDescent="0.15">
      <c r="A259" s="4" t="s">
        <v>1541</v>
      </c>
      <c r="B259" s="4" t="s">
        <v>1542</v>
      </c>
      <c r="C259" s="3" t="s">
        <v>206</v>
      </c>
      <c r="D259" s="3" t="s">
        <v>207</v>
      </c>
      <c r="E259" s="3" t="s">
        <v>208</v>
      </c>
      <c r="F259" s="8">
        <v>44.9</v>
      </c>
      <c r="G259" s="10">
        <v>3.9E-2</v>
      </c>
      <c r="H259" s="10">
        <v>8.0000000000000002E-3</v>
      </c>
      <c r="I259" s="14">
        <v>0</v>
      </c>
      <c r="J259" s="10">
        <v>1E-3</v>
      </c>
      <c r="K259" s="10">
        <v>0.56299999999999994</v>
      </c>
      <c r="L259" s="10">
        <v>-0.13600000000000001</v>
      </c>
      <c r="M259" s="10">
        <v>0.872</v>
      </c>
      <c r="N259" s="8">
        <v>799.7</v>
      </c>
      <c r="O259" s="9">
        <v>5.75</v>
      </c>
      <c r="P259" s="11"/>
      <c r="Q259" s="11"/>
      <c r="R259" s="11"/>
      <c r="S259" s="10">
        <v>-1.2999999999999999E-2</v>
      </c>
      <c r="T259" s="11"/>
      <c r="U259" s="11"/>
      <c r="V259" s="11"/>
      <c r="W259" s="11"/>
      <c r="X259" s="11"/>
      <c r="Y259" s="11"/>
      <c r="Z259" s="11"/>
      <c r="AA259" s="11"/>
      <c r="AB259" s="11"/>
      <c r="AC259" s="11"/>
      <c r="AD259" s="11"/>
      <c r="AE259" s="11"/>
      <c r="AF259" s="11"/>
      <c r="AG259" s="11"/>
      <c r="AH259" s="11"/>
      <c r="AI259" s="9">
        <v>4.9000000000000004</v>
      </c>
      <c r="AJ259" s="9">
        <v>1</v>
      </c>
      <c r="AK259" s="3" t="s">
        <v>209</v>
      </c>
      <c r="AL259" s="12" t="s">
        <v>1543</v>
      </c>
      <c r="AM259" s="3" t="s">
        <v>211</v>
      </c>
      <c r="AN259" s="13">
        <v>2008</v>
      </c>
      <c r="AO259" s="8">
        <v>45.8</v>
      </c>
      <c r="AP259" s="14">
        <v>0</v>
      </c>
      <c r="AQ259" s="8">
        <v>-11</v>
      </c>
      <c r="AR259" s="8">
        <v>-11.2</v>
      </c>
      <c r="AS259" s="8">
        <v>-20.2</v>
      </c>
      <c r="AT259" s="10">
        <v>0.68</v>
      </c>
      <c r="AU259" s="10">
        <v>0.127</v>
      </c>
      <c r="AV259" s="9">
        <v>2.76</v>
      </c>
      <c r="AW259" s="10">
        <v>0.72199999999999998</v>
      </c>
      <c r="AX259" s="10">
        <v>-0.63200000000000001</v>
      </c>
      <c r="AY259" s="10">
        <v>0.14399999999999999</v>
      </c>
      <c r="AZ259" s="11"/>
      <c r="BA259" s="9">
        <v>6.5</v>
      </c>
      <c r="BB259" s="11"/>
      <c r="BC259" s="9">
        <v>4.72</v>
      </c>
      <c r="BD259" s="9">
        <v>3.11</v>
      </c>
      <c r="BE259" s="9">
        <v>1.94</v>
      </c>
      <c r="BF259" s="9">
        <v>2.09</v>
      </c>
      <c r="BG259" s="9">
        <v>1.55</v>
      </c>
      <c r="BH259" s="9">
        <v>1.29</v>
      </c>
      <c r="BI259" s="11"/>
      <c r="BJ259" s="8">
        <v>-11.2</v>
      </c>
      <c r="BK259" s="9">
        <v>-1.73</v>
      </c>
      <c r="BL259" s="11"/>
      <c r="BM259" s="11"/>
      <c r="BN259" s="8">
        <v>-20.2</v>
      </c>
      <c r="BO259" s="11"/>
      <c r="BP259" s="10">
        <v>0.104</v>
      </c>
      <c r="BQ259" s="10">
        <v>-0.03</v>
      </c>
      <c r="BR259" s="10">
        <v>-0.03</v>
      </c>
      <c r="BS259" s="10">
        <v>-1.4999999999999999E-2</v>
      </c>
      <c r="BT259" s="10">
        <v>-0.03</v>
      </c>
      <c r="BU259" s="10">
        <v>-0.03</v>
      </c>
      <c r="BV259" s="11"/>
      <c r="BW259" s="11"/>
      <c r="BX259" s="11"/>
      <c r="BY259" s="10">
        <v>0.129</v>
      </c>
      <c r="BZ259" s="10">
        <v>0.14399999999999999</v>
      </c>
      <c r="CA259" s="10">
        <v>1.7000000000000001E-2</v>
      </c>
      <c r="CB259" s="11"/>
      <c r="CC259" s="9">
        <v>2.2799999999999998</v>
      </c>
      <c r="CD259" s="10">
        <v>0.72199999999999998</v>
      </c>
      <c r="CE259" s="10">
        <v>2.5999999999999999E-2</v>
      </c>
      <c r="CF259" s="11"/>
      <c r="CG259" s="11"/>
      <c r="CH259" s="10">
        <v>0.84</v>
      </c>
      <c r="CI259" s="11"/>
      <c r="CJ259" s="11"/>
      <c r="CK259" s="11"/>
      <c r="CL259" s="11"/>
      <c r="CM259" s="11"/>
      <c r="CN259" s="11"/>
      <c r="CO259" s="11"/>
      <c r="CP259" s="10">
        <v>0.06</v>
      </c>
      <c r="CQ259" s="10">
        <v>0.79500000000000004</v>
      </c>
      <c r="CR259" s="11"/>
      <c r="CS259" s="11"/>
      <c r="CT259" s="11"/>
      <c r="CU259" s="9">
        <v>6.85</v>
      </c>
      <c r="CV259" s="10">
        <v>-8.9999999999999993E-3</v>
      </c>
      <c r="CW259" s="9">
        <v>1.73</v>
      </c>
      <c r="CX259" s="10">
        <v>-0.66100000000000003</v>
      </c>
      <c r="CY259" s="11"/>
      <c r="CZ259" s="11"/>
      <c r="DA259" s="10">
        <v>0.29599999999999999</v>
      </c>
      <c r="DB259" s="10">
        <v>-0.5</v>
      </c>
      <c r="DC259" s="11"/>
      <c r="DD259" s="8">
        <v>22.3</v>
      </c>
      <c r="DE259" s="11"/>
      <c r="DF259" s="9">
        <v>-1.47</v>
      </c>
      <c r="DG259" s="10">
        <v>5.6000000000000001E-2</v>
      </c>
      <c r="DH259" s="11"/>
      <c r="DI259" s="3" t="s">
        <v>212</v>
      </c>
      <c r="DJ259" s="11"/>
      <c r="DK259" s="9">
        <v>-5.64</v>
      </c>
      <c r="DL259" s="8">
        <v>-15.1</v>
      </c>
      <c r="DM259" s="10">
        <v>0.75</v>
      </c>
      <c r="DN259" s="11"/>
      <c r="DO259" s="9">
        <v>18.75</v>
      </c>
      <c r="DP259" s="4" t="s">
        <v>1544</v>
      </c>
      <c r="DQ259" s="11"/>
      <c r="DR259" s="3" t="s">
        <v>336</v>
      </c>
      <c r="DS259" s="11"/>
      <c r="DT259" s="10">
        <v>0.19600000000000001</v>
      </c>
      <c r="DU259" s="10">
        <v>4.9000000000000002E-2</v>
      </c>
      <c r="DV259" s="11"/>
      <c r="DW259" s="9">
        <v>1.1399999999999999</v>
      </c>
      <c r="DX259" s="11"/>
      <c r="DY259" s="9">
        <v>1.02</v>
      </c>
      <c r="DZ259" s="11"/>
      <c r="EA259" s="10">
        <v>0.83899999999999997</v>
      </c>
      <c r="EB259" s="9">
        <v>-3.36</v>
      </c>
      <c r="EC259" s="10">
        <v>0.222</v>
      </c>
      <c r="ED259" s="8">
        <v>95.1</v>
      </c>
      <c r="EE259" s="11"/>
      <c r="EF259" s="8">
        <v>287.8</v>
      </c>
      <c r="EG259" s="11"/>
      <c r="EH259" s="11"/>
      <c r="EI259" s="9">
        <v>3</v>
      </c>
      <c r="EJ259" s="9">
        <v>1.1000000000000001</v>
      </c>
      <c r="EK259" s="9">
        <v>1.5</v>
      </c>
      <c r="EL259" s="10">
        <v>0.97299999999999998</v>
      </c>
      <c r="EM259" s="10">
        <v>0.16500000000000001</v>
      </c>
      <c r="EN259" s="9">
        <v>2.39</v>
      </c>
      <c r="EO259" s="10">
        <v>0.03</v>
      </c>
      <c r="EP259" s="9">
        <v>6.94</v>
      </c>
      <c r="EQ259" s="10">
        <v>0.05</v>
      </c>
      <c r="ER259" s="11">
        <v>1</v>
      </c>
      <c r="ES259" s="11"/>
      <c r="ET259" s="12"/>
      <c r="EU259" s="11"/>
      <c r="EV259" s="11"/>
      <c r="EW259" s="11"/>
      <c r="EX259" s="11"/>
      <c r="EY259" s="11"/>
      <c r="EZ259" s="10">
        <v>-0.28799999999999998</v>
      </c>
      <c r="FA259" s="9">
        <v>-1.22</v>
      </c>
      <c r="FB259" s="9">
        <v>-3.74</v>
      </c>
      <c r="FC259" s="9">
        <v>-4.09</v>
      </c>
      <c r="FD259" s="9">
        <v>-5.71</v>
      </c>
      <c r="FE259" s="11"/>
      <c r="FF259" s="11"/>
      <c r="FG259" s="11"/>
      <c r="FH259" s="11"/>
      <c r="FI259" s="11"/>
      <c r="FJ259" s="10">
        <v>-0.30599999999999999</v>
      </c>
      <c r="FK259" s="9">
        <v>-1.21</v>
      </c>
      <c r="FL259" s="9">
        <v>-4.4400000000000004</v>
      </c>
      <c r="FM259" s="9">
        <v>-5.14</v>
      </c>
      <c r="FN259" s="8">
        <v>-15.1</v>
      </c>
      <c r="FO259" s="3"/>
      <c r="FP259" s="3"/>
      <c r="FQ259" s="11"/>
      <c r="FR259" s="12"/>
    </row>
    <row r="260" spans="1:174" x14ac:dyDescent="0.15">
      <c r="A260" s="4" t="s">
        <v>1545</v>
      </c>
      <c r="B260" s="4" t="s">
        <v>1546</v>
      </c>
      <c r="C260" s="3" t="s">
        <v>206</v>
      </c>
      <c r="D260" s="3" t="s">
        <v>207</v>
      </c>
      <c r="E260" s="3" t="s">
        <v>208</v>
      </c>
      <c r="F260" s="8">
        <v>44.3</v>
      </c>
      <c r="G260" s="9">
        <v>5.78</v>
      </c>
      <c r="H260" s="10">
        <v>1E-3</v>
      </c>
      <c r="I260" s="10">
        <v>6.0000000000000001E-3</v>
      </c>
      <c r="J260" s="10">
        <v>5.0000000000000001E-3</v>
      </c>
      <c r="K260" s="10">
        <v>0.16500000000000001</v>
      </c>
      <c r="L260" s="9">
        <v>1.29</v>
      </c>
      <c r="M260" s="10">
        <v>0.55800000000000005</v>
      </c>
      <c r="N260" s="8">
        <v>18.600000000000001</v>
      </c>
      <c r="O260" s="10">
        <v>8.0000000000000002E-3</v>
      </c>
      <c r="P260" s="11"/>
      <c r="Q260" s="11"/>
      <c r="R260" s="11"/>
      <c r="S260" s="10">
        <v>-0.46</v>
      </c>
      <c r="T260" s="11"/>
      <c r="U260" s="11"/>
      <c r="V260" s="11"/>
      <c r="W260" s="11"/>
      <c r="X260" s="11"/>
      <c r="Y260" s="11"/>
      <c r="Z260" s="11"/>
      <c r="AA260" s="11"/>
      <c r="AB260" s="11"/>
      <c r="AC260" s="11"/>
      <c r="AD260" s="11"/>
      <c r="AE260" s="8">
        <v>-37.299999999999997</v>
      </c>
      <c r="AF260" s="11"/>
      <c r="AG260" s="11"/>
      <c r="AH260" s="9">
        <v>4.03</v>
      </c>
      <c r="AI260" s="9">
        <v>24.08</v>
      </c>
      <c r="AJ260" s="14">
        <v>0</v>
      </c>
      <c r="AK260" s="3" t="s">
        <v>209</v>
      </c>
      <c r="AL260" s="12" t="s">
        <v>1547</v>
      </c>
      <c r="AM260" s="3" t="s">
        <v>211</v>
      </c>
      <c r="AN260" s="11"/>
      <c r="AO260" s="8">
        <v>20.8</v>
      </c>
      <c r="AP260" s="10">
        <v>7.1999999999999995E-2</v>
      </c>
      <c r="AQ260" s="9">
        <v>-6.26</v>
      </c>
      <c r="AR260" s="9">
        <v>-7.34</v>
      </c>
      <c r="AS260" s="8">
        <v>-10.1</v>
      </c>
      <c r="AT260" s="8">
        <v>23.8</v>
      </c>
      <c r="AU260" s="10">
        <v>5.3999999999999999E-2</v>
      </c>
      <c r="AV260" s="8">
        <v>50.5</v>
      </c>
      <c r="AW260" s="10">
        <v>0.25</v>
      </c>
      <c r="AX260" s="8">
        <v>42.8</v>
      </c>
      <c r="AY260" s="11"/>
      <c r="AZ260" s="11"/>
      <c r="BA260" s="9">
        <v>4.21</v>
      </c>
      <c r="BB260" s="9">
        <v>1.6</v>
      </c>
      <c r="BC260" s="9">
        <v>1.33</v>
      </c>
      <c r="BD260" s="10">
        <v>0.40300000000000002</v>
      </c>
      <c r="BE260" s="11"/>
      <c r="BF260" s="11"/>
      <c r="BG260" s="11"/>
      <c r="BH260" s="11"/>
      <c r="BI260" s="9">
        <v>1.87</v>
      </c>
      <c r="BJ260" s="9">
        <v>-7.34</v>
      </c>
      <c r="BK260" s="10">
        <v>-0.438</v>
      </c>
      <c r="BL260" s="11"/>
      <c r="BM260" s="14">
        <v>0</v>
      </c>
      <c r="BN260" s="8">
        <v>-10.199999999999999</v>
      </c>
      <c r="BO260" s="11"/>
      <c r="BP260" s="14">
        <v>0</v>
      </c>
      <c r="BQ260" s="9">
        <v>-1.03</v>
      </c>
      <c r="BR260" s="9">
        <v>-1.05</v>
      </c>
      <c r="BS260" s="10">
        <v>-0.67</v>
      </c>
      <c r="BT260" s="9">
        <v>-1.03</v>
      </c>
      <c r="BU260" s="9">
        <v>-1.05</v>
      </c>
      <c r="BV260" s="11"/>
      <c r="BW260" s="11"/>
      <c r="BX260" s="11"/>
      <c r="BY260" s="9">
        <v>2.2200000000000002</v>
      </c>
      <c r="BZ260" s="10">
        <v>5.8000000000000003E-2</v>
      </c>
      <c r="CA260" s="10">
        <v>4.0000000000000001E-3</v>
      </c>
      <c r="CB260" s="8">
        <v>11.5</v>
      </c>
      <c r="CC260" s="10">
        <v>0.106</v>
      </c>
      <c r="CD260" s="10">
        <v>0.25</v>
      </c>
      <c r="CE260" s="10">
        <v>0.43099999999999999</v>
      </c>
      <c r="CF260" s="11"/>
      <c r="CG260" s="11"/>
      <c r="CH260" s="11"/>
      <c r="CI260" s="11"/>
      <c r="CJ260" s="11"/>
      <c r="CK260" s="11"/>
      <c r="CL260" s="11"/>
      <c r="CM260" s="11"/>
      <c r="CN260" s="11"/>
      <c r="CO260" s="11"/>
      <c r="CP260" s="11"/>
      <c r="CQ260" s="9">
        <v>3.48</v>
      </c>
      <c r="CR260" s="11"/>
      <c r="CS260" s="11"/>
      <c r="CT260" s="11"/>
      <c r="CU260" s="8">
        <v>31.8</v>
      </c>
      <c r="CV260" s="9">
        <v>-1.54</v>
      </c>
      <c r="CW260" s="10">
        <v>0.4</v>
      </c>
      <c r="CX260" s="11"/>
      <c r="CY260" s="11"/>
      <c r="CZ260" s="11"/>
      <c r="DA260" s="9">
        <v>-3.98</v>
      </c>
      <c r="DB260" s="11"/>
      <c r="DC260" s="11"/>
      <c r="DD260" s="8">
        <v>59.5</v>
      </c>
      <c r="DE260" s="11"/>
      <c r="DF260" s="8">
        <v>42.8</v>
      </c>
      <c r="DG260" s="9">
        <v>2.38</v>
      </c>
      <c r="DH260" s="11"/>
      <c r="DI260" s="3" t="s">
        <v>212</v>
      </c>
      <c r="DJ260" s="10">
        <v>7.1999999999999995E-2</v>
      </c>
      <c r="DK260" s="9">
        <v>-7.76</v>
      </c>
      <c r="DL260" s="9">
        <v>-2.46</v>
      </c>
      <c r="DM260" s="14">
        <v>0</v>
      </c>
      <c r="DN260" s="11"/>
      <c r="DO260" s="9">
        <v>37.5</v>
      </c>
      <c r="DP260" s="4" t="s">
        <v>1548</v>
      </c>
      <c r="DQ260" s="11"/>
      <c r="DR260" s="3" t="s">
        <v>230</v>
      </c>
      <c r="DS260" s="11"/>
      <c r="DT260" s="9">
        <v>6.2</v>
      </c>
      <c r="DU260" s="9">
        <v>2.35</v>
      </c>
      <c r="DV260" s="10">
        <v>7.1999999999999995E-2</v>
      </c>
      <c r="DW260" s="9">
        <v>2.63</v>
      </c>
      <c r="DX260" s="10">
        <v>-4.7E-2</v>
      </c>
      <c r="DY260" s="10">
        <v>0.25600000000000001</v>
      </c>
      <c r="DZ260" s="11"/>
      <c r="EA260" s="11"/>
      <c r="EB260" s="9">
        <v>-6.29</v>
      </c>
      <c r="EC260" s="10">
        <v>2.7E-2</v>
      </c>
      <c r="ED260" s="8">
        <v>64.400000000000006</v>
      </c>
      <c r="EE260" s="11"/>
      <c r="EF260" s="8">
        <v>100</v>
      </c>
      <c r="EG260" s="14">
        <v>0</v>
      </c>
      <c r="EH260" s="11"/>
      <c r="EI260" s="11"/>
      <c r="EJ260" s="8">
        <v>26</v>
      </c>
      <c r="EK260" s="9">
        <v>3.21</v>
      </c>
      <c r="EL260" s="9">
        <v>1.54</v>
      </c>
      <c r="EM260" s="9">
        <v>4.58</v>
      </c>
      <c r="EN260" s="10">
        <v>0.81799999999999995</v>
      </c>
      <c r="EO260" s="11"/>
      <c r="EP260" s="10">
        <v>0.38900000000000001</v>
      </c>
      <c r="EQ260" s="9">
        <v>11.77</v>
      </c>
      <c r="ER260" s="11"/>
      <c r="ES260" s="11"/>
      <c r="ET260" s="12"/>
      <c r="EU260" s="11"/>
      <c r="EV260" s="9">
        <v>-1.37</v>
      </c>
      <c r="EW260" s="10">
        <v>-0.73099999999999998</v>
      </c>
      <c r="EX260" s="9">
        <v>-2.88</v>
      </c>
      <c r="EY260" s="10">
        <v>-0.99099999999999999</v>
      </c>
      <c r="EZ260" s="9">
        <v>-2.95</v>
      </c>
      <c r="FA260" s="9">
        <v>-6.99</v>
      </c>
      <c r="FB260" s="8">
        <v>-14.6</v>
      </c>
      <c r="FC260" s="8">
        <v>-10.4</v>
      </c>
      <c r="FD260" s="9">
        <v>-7.91</v>
      </c>
      <c r="FE260" s="11"/>
      <c r="FF260" s="9">
        <v>-1.84</v>
      </c>
      <c r="FG260" s="10">
        <v>-0.74099999999999999</v>
      </c>
      <c r="FH260" s="9">
        <v>-2.67</v>
      </c>
      <c r="FI260" s="9">
        <v>-2.09</v>
      </c>
      <c r="FJ260" s="9">
        <v>-3.4</v>
      </c>
      <c r="FK260" s="9">
        <v>-8.41</v>
      </c>
      <c r="FL260" s="8">
        <v>-22.6</v>
      </c>
      <c r="FM260" s="9">
        <v>-6.87</v>
      </c>
      <c r="FN260" s="9">
        <v>-2.46</v>
      </c>
      <c r="FO260" s="3"/>
      <c r="FP260" s="3"/>
      <c r="FQ260" s="11"/>
      <c r="FR260" s="12"/>
    </row>
    <row r="261" spans="1:174" x14ac:dyDescent="0.15">
      <c r="A261" s="4" t="s">
        <v>1549</v>
      </c>
      <c r="B261" s="4" t="s">
        <v>1550</v>
      </c>
      <c r="C261" s="3" t="s">
        <v>206</v>
      </c>
      <c r="D261" s="3" t="s">
        <v>207</v>
      </c>
      <c r="E261" s="3" t="s">
        <v>208</v>
      </c>
      <c r="F261" s="8">
        <v>44</v>
      </c>
      <c r="G261" s="9">
        <v>4.0199999999999996</v>
      </c>
      <c r="H261" s="10">
        <v>2E-3</v>
      </c>
      <c r="I261" s="10">
        <v>3.0000000000000001E-3</v>
      </c>
      <c r="J261" s="11"/>
      <c r="K261" s="10">
        <v>0.21099999999999999</v>
      </c>
      <c r="L261" s="10">
        <v>0.42199999999999999</v>
      </c>
      <c r="M261" s="11"/>
      <c r="N261" s="8">
        <v>23.8</v>
      </c>
      <c r="O261" s="10">
        <v>7.1999999999999995E-2</v>
      </c>
      <c r="P261" s="11"/>
      <c r="Q261" s="8">
        <v>-145.5</v>
      </c>
      <c r="R261" s="11"/>
      <c r="S261" s="10">
        <v>-0.45400000000000001</v>
      </c>
      <c r="T261" s="11"/>
      <c r="U261" s="11"/>
      <c r="V261" s="11"/>
      <c r="W261" s="11"/>
      <c r="X261" s="11"/>
      <c r="Y261" s="11"/>
      <c r="Z261" s="11"/>
      <c r="AA261" s="11"/>
      <c r="AB261" s="11"/>
      <c r="AC261" s="11"/>
      <c r="AD261" s="11"/>
      <c r="AE261" s="11"/>
      <c r="AF261" s="11"/>
      <c r="AG261" s="11"/>
      <c r="AH261" s="9">
        <v>7.2</v>
      </c>
      <c r="AI261" s="9">
        <v>22.31</v>
      </c>
      <c r="AJ261" s="9">
        <v>18.670000000000002</v>
      </c>
      <c r="AK261" s="3" t="s">
        <v>209</v>
      </c>
      <c r="AL261" s="12" t="s">
        <v>1551</v>
      </c>
      <c r="AM261" s="3" t="s">
        <v>211</v>
      </c>
      <c r="AN261" s="13">
        <v>2010</v>
      </c>
      <c r="AO261" s="8">
        <v>48.3</v>
      </c>
      <c r="AP261" s="10">
        <v>2E-3</v>
      </c>
      <c r="AQ261" s="8">
        <v>-15.2</v>
      </c>
      <c r="AR261" s="8">
        <v>-15.6</v>
      </c>
      <c r="AS261" s="8">
        <v>-19.899999999999999</v>
      </c>
      <c r="AT261" s="10">
        <v>0.93400000000000005</v>
      </c>
      <c r="AU261" s="10">
        <v>4.7E-2</v>
      </c>
      <c r="AV261" s="8">
        <v>32.200000000000003</v>
      </c>
      <c r="AW261" s="9">
        <v>4.0999999999999996</v>
      </c>
      <c r="AX261" s="8">
        <v>10.9</v>
      </c>
      <c r="AY261" s="10">
        <v>2.4E-2</v>
      </c>
      <c r="AZ261" s="11"/>
      <c r="BA261" s="8">
        <v>10.5</v>
      </c>
      <c r="BB261" s="11"/>
      <c r="BC261" s="9">
        <v>5.07</v>
      </c>
      <c r="BD261" s="9">
        <v>3.38</v>
      </c>
      <c r="BE261" s="9">
        <v>3.19</v>
      </c>
      <c r="BF261" s="9">
        <v>3.57</v>
      </c>
      <c r="BG261" s="9">
        <v>3.2</v>
      </c>
      <c r="BH261" s="9">
        <v>3.51</v>
      </c>
      <c r="BI261" s="11"/>
      <c r="BJ261" s="8">
        <v>-15.6</v>
      </c>
      <c r="BK261" s="10">
        <v>-0.55800000000000005</v>
      </c>
      <c r="BL261" s="11"/>
      <c r="BM261" s="14">
        <v>0</v>
      </c>
      <c r="BN261" s="8">
        <v>-19.899999999999999</v>
      </c>
      <c r="BO261" s="10">
        <v>8.0000000000000002E-3</v>
      </c>
      <c r="BP261" s="10">
        <v>0.93</v>
      </c>
      <c r="BQ261" s="9">
        <v>-1.87</v>
      </c>
      <c r="BR261" s="9">
        <v>-1.87</v>
      </c>
      <c r="BS261" s="10">
        <v>-0.94099999999999995</v>
      </c>
      <c r="BT261" s="9">
        <v>-1.87</v>
      </c>
      <c r="BU261" s="9">
        <v>-1.87</v>
      </c>
      <c r="BV261" s="11"/>
      <c r="BW261" s="11"/>
      <c r="BX261" s="11"/>
      <c r="BY261" s="10">
        <v>0.20399999999999999</v>
      </c>
      <c r="BZ261" s="10">
        <v>9.7000000000000003E-2</v>
      </c>
      <c r="CA261" s="10">
        <v>0.05</v>
      </c>
      <c r="CB261" s="11"/>
      <c r="CC261" s="9">
        <v>2.69</v>
      </c>
      <c r="CD261" s="11"/>
      <c r="CE261" s="10">
        <v>0.61399999999999999</v>
      </c>
      <c r="CF261" s="9">
        <v>2.0499999999999998</v>
      </c>
      <c r="CG261" s="11"/>
      <c r="CH261" s="9">
        <v>1.1299999999999999</v>
      </c>
      <c r="CI261" s="11"/>
      <c r="CJ261" s="8">
        <v>-89.5</v>
      </c>
      <c r="CK261" s="11"/>
      <c r="CL261" s="11"/>
      <c r="CM261" s="11"/>
      <c r="CN261" s="10">
        <v>0.1</v>
      </c>
      <c r="CO261" s="10">
        <v>0.1</v>
      </c>
      <c r="CP261" s="10">
        <v>0.1</v>
      </c>
      <c r="CQ261" s="9">
        <v>2.08</v>
      </c>
      <c r="CR261" s="11"/>
      <c r="CS261" s="11"/>
      <c r="CT261" s="11"/>
      <c r="CU261" s="9">
        <v>2.64</v>
      </c>
      <c r="CV261" s="9">
        <v>-1.03</v>
      </c>
      <c r="CW261" s="10">
        <v>3.6999999999999998E-2</v>
      </c>
      <c r="CX261" s="10">
        <v>0.27700000000000002</v>
      </c>
      <c r="CY261" s="11"/>
      <c r="CZ261" s="14">
        <v>0</v>
      </c>
      <c r="DA261" s="9">
        <v>-2.63</v>
      </c>
      <c r="DB261" s="11"/>
      <c r="DC261" s="11"/>
      <c r="DD261" s="9">
        <v>9.3800000000000008</v>
      </c>
      <c r="DE261" s="11"/>
      <c r="DF261" s="9">
        <v>9.8000000000000007</v>
      </c>
      <c r="DG261" s="9">
        <v>1.85</v>
      </c>
      <c r="DH261" s="11"/>
      <c r="DI261" s="3" t="s">
        <v>212</v>
      </c>
      <c r="DJ261" s="10">
        <v>1.9E-2</v>
      </c>
      <c r="DK261" s="9">
        <v>-8.69</v>
      </c>
      <c r="DL261" s="9">
        <v>-5.76</v>
      </c>
      <c r="DM261" s="9">
        <v>7.5</v>
      </c>
      <c r="DN261" s="11"/>
      <c r="DO261" s="9">
        <v>12.5</v>
      </c>
      <c r="DP261" s="4" t="s">
        <v>1552</v>
      </c>
      <c r="DQ261" s="8">
        <v>2194.1999999999998</v>
      </c>
      <c r="DR261" s="3" t="s">
        <v>291</v>
      </c>
      <c r="DS261" s="11"/>
      <c r="DT261" s="9">
        <v>5.21</v>
      </c>
      <c r="DU261" s="9">
        <v>1.5</v>
      </c>
      <c r="DV261" s="10">
        <v>2E-3</v>
      </c>
      <c r="DW261" s="9">
        <v>4.87</v>
      </c>
      <c r="DX261" s="11"/>
      <c r="DY261" s="10">
        <v>0.41699999999999998</v>
      </c>
      <c r="DZ261" s="11"/>
      <c r="EA261" s="11"/>
      <c r="EB261" s="9">
        <v>7.83</v>
      </c>
      <c r="EC261" s="10">
        <v>4.2000000000000003E-2</v>
      </c>
      <c r="ED261" s="8">
        <v>70.5</v>
      </c>
      <c r="EE261" s="11"/>
      <c r="EF261" s="9">
        <v>7.67</v>
      </c>
      <c r="EG261" s="8">
        <v>91.6</v>
      </c>
      <c r="EH261" s="10">
        <v>5.1999999999999998E-2</v>
      </c>
      <c r="EI261" s="9">
        <v>8</v>
      </c>
      <c r="EJ261" s="9">
        <v>1.1399999999999999</v>
      </c>
      <c r="EK261" s="10">
        <v>0.754</v>
      </c>
      <c r="EL261" s="9">
        <v>5.09</v>
      </c>
      <c r="EM261" s="9">
        <v>2.71</v>
      </c>
      <c r="EN261" s="10">
        <v>0.19500000000000001</v>
      </c>
      <c r="EO261" s="10">
        <v>0.1</v>
      </c>
      <c r="EP261" s="11"/>
      <c r="EQ261" s="11"/>
      <c r="ER261" s="11">
        <v>3</v>
      </c>
      <c r="ES261" s="11"/>
      <c r="ET261" s="12"/>
      <c r="EU261" s="11"/>
      <c r="EV261" s="11"/>
      <c r="EW261" s="11"/>
      <c r="EX261" s="11"/>
      <c r="EY261" s="11"/>
      <c r="EZ261" s="11"/>
      <c r="FA261" s="11"/>
      <c r="FB261" s="9">
        <v>-1.86</v>
      </c>
      <c r="FC261" s="9">
        <v>-9.19</v>
      </c>
      <c r="FD261" s="9">
        <v>-9</v>
      </c>
      <c r="FE261" s="11"/>
      <c r="FF261" s="11"/>
      <c r="FG261" s="11"/>
      <c r="FH261" s="11"/>
      <c r="FI261" s="11"/>
      <c r="FJ261" s="11"/>
      <c r="FK261" s="11"/>
      <c r="FL261" s="9">
        <v>-2.12</v>
      </c>
      <c r="FM261" s="8">
        <v>-12.6</v>
      </c>
      <c r="FN261" s="9">
        <v>-5.76</v>
      </c>
      <c r="FO261" s="3"/>
      <c r="FP261" s="3"/>
      <c r="FQ261" s="10">
        <v>2E-3</v>
      </c>
      <c r="FR261" s="12" t="s">
        <v>1553</v>
      </c>
    </row>
    <row r="262" spans="1:174" x14ac:dyDescent="0.15">
      <c r="A262" s="4" t="s">
        <v>1554</v>
      </c>
      <c r="B262" s="4" t="s">
        <v>1555</v>
      </c>
      <c r="C262" s="3" t="s">
        <v>206</v>
      </c>
      <c r="D262" s="3" t="s">
        <v>207</v>
      </c>
      <c r="E262" s="3" t="s">
        <v>208</v>
      </c>
      <c r="F262" s="8">
        <v>43.2</v>
      </c>
      <c r="G262" s="9">
        <v>19.47</v>
      </c>
      <c r="H262" s="10">
        <v>4.0000000000000001E-3</v>
      </c>
      <c r="I262" s="10">
        <v>1.4E-2</v>
      </c>
      <c r="J262" s="10">
        <v>7.1999999999999995E-2</v>
      </c>
      <c r="K262" s="10">
        <v>0.42099999999999999</v>
      </c>
      <c r="L262" s="10">
        <v>0.66700000000000004</v>
      </c>
      <c r="M262" s="9">
        <v>1.29</v>
      </c>
      <c r="N262" s="8">
        <v>41.5</v>
      </c>
      <c r="O262" s="10">
        <v>0.18099999999999999</v>
      </c>
      <c r="P262" s="11"/>
      <c r="Q262" s="11"/>
      <c r="R262" s="11"/>
      <c r="S262" s="10">
        <v>-0.27800000000000002</v>
      </c>
      <c r="T262" s="11"/>
      <c r="U262" s="11"/>
      <c r="V262" s="11"/>
      <c r="W262" s="9">
        <v>3.15</v>
      </c>
      <c r="X262" s="11"/>
      <c r="Y262" s="11"/>
      <c r="Z262" s="11"/>
      <c r="AA262" s="9">
        <v>-8.6300000000000008</v>
      </c>
      <c r="AB262" s="11"/>
      <c r="AC262" s="11"/>
      <c r="AD262" s="11"/>
      <c r="AE262" s="8">
        <v>269.89999999999998</v>
      </c>
      <c r="AF262" s="11"/>
      <c r="AG262" s="11"/>
      <c r="AH262" s="11"/>
      <c r="AI262" s="9">
        <v>2.19</v>
      </c>
      <c r="AJ262" s="9">
        <v>1.04</v>
      </c>
      <c r="AK262" s="3" t="s">
        <v>209</v>
      </c>
      <c r="AL262" s="12" t="s">
        <v>1556</v>
      </c>
      <c r="AM262" s="3" t="s">
        <v>211</v>
      </c>
      <c r="AN262" s="13">
        <v>1986</v>
      </c>
      <c r="AO262" s="8">
        <v>10.3</v>
      </c>
      <c r="AP262" s="8">
        <v>13</v>
      </c>
      <c r="AQ262" s="9">
        <v>-4.32</v>
      </c>
      <c r="AR262" s="9">
        <v>-4.43</v>
      </c>
      <c r="AS262" s="9">
        <v>-2.2599999999999998</v>
      </c>
      <c r="AT262" s="8">
        <v>42.7</v>
      </c>
      <c r="AU262" s="10">
        <v>0.186</v>
      </c>
      <c r="AV262" s="8">
        <v>47.6</v>
      </c>
      <c r="AW262" s="9">
        <v>9.82</v>
      </c>
      <c r="AX262" s="8">
        <v>32.700000000000003</v>
      </c>
      <c r="AY262" s="14">
        <v>0</v>
      </c>
      <c r="AZ262" s="11"/>
      <c r="BA262" s="9">
        <v>5.48</v>
      </c>
      <c r="BB262" s="11"/>
      <c r="BC262" s="8">
        <v>11.9</v>
      </c>
      <c r="BD262" s="8">
        <v>10.3</v>
      </c>
      <c r="BE262" s="8">
        <v>10.8</v>
      </c>
      <c r="BF262" s="8">
        <v>11</v>
      </c>
      <c r="BG262" s="8">
        <v>11.8</v>
      </c>
      <c r="BH262" s="8">
        <v>11.6</v>
      </c>
      <c r="BI262" s="11"/>
      <c r="BJ262" s="9">
        <v>-4.43</v>
      </c>
      <c r="BK262" s="10">
        <v>-3.6999999999999998E-2</v>
      </c>
      <c r="BL262" s="10">
        <v>1.9E-2</v>
      </c>
      <c r="BM262" s="11"/>
      <c r="BN262" s="9">
        <v>-4.6399999999999997</v>
      </c>
      <c r="BO262" s="9">
        <v>-2.38</v>
      </c>
      <c r="BP262" s="11"/>
      <c r="BQ262" s="10">
        <v>-2.1000000000000001E-2</v>
      </c>
      <c r="BR262" s="10">
        <v>-2.1000000000000001E-2</v>
      </c>
      <c r="BS262" s="10">
        <v>-2.7E-2</v>
      </c>
      <c r="BT262" s="10">
        <v>-2.1000000000000001E-2</v>
      </c>
      <c r="BU262" s="10">
        <v>-2.1000000000000001E-2</v>
      </c>
      <c r="BV262" s="11"/>
      <c r="BW262" s="9">
        <v>3.04</v>
      </c>
      <c r="BX262" s="11"/>
      <c r="BY262" s="11"/>
      <c r="BZ262" s="11"/>
      <c r="CA262" s="11"/>
      <c r="CB262" s="11"/>
      <c r="CC262" s="9">
        <v>1.91</v>
      </c>
      <c r="CD262" s="11"/>
      <c r="CE262" s="11"/>
      <c r="CF262" s="9">
        <v>9.74</v>
      </c>
      <c r="CG262" s="11"/>
      <c r="CH262" s="14">
        <v>0</v>
      </c>
      <c r="CI262" s="11"/>
      <c r="CJ262" s="11"/>
      <c r="CK262" s="11"/>
      <c r="CL262" s="11"/>
      <c r="CM262" s="11"/>
      <c r="CN262" s="11"/>
      <c r="CO262" s="11"/>
      <c r="CP262" s="10">
        <v>0.23599999999999999</v>
      </c>
      <c r="CQ262" s="9">
        <v>2.59</v>
      </c>
      <c r="CR262" s="11"/>
      <c r="CS262" s="11"/>
      <c r="CT262" s="11"/>
      <c r="CU262" s="8">
        <v>19.399999999999999</v>
      </c>
      <c r="CV262" s="10">
        <v>-8.0000000000000002E-3</v>
      </c>
      <c r="CW262" s="8">
        <v>10</v>
      </c>
      <c r="CX262" s="9">
        <v>1.5</v>
      </c>
      <c r="CY262" s="11"/>
      <c r="CZ262" s="11"/>
      <c r="DA262" s="9">
        <v>1.1200000000000001</v>
      </c>
      <c r="DB262" s="11"/>
      <c r="DC262" s="9">
        <v>-3.04</v>
      </c>
      <c r="DD262" s="11"/>
      <c r="DE262" s="11"/>
      <c r="DF262" s="8">
        <v>32.700000000000003</v>
      </c>
      <c r="DG262" s="9">
        <v>1.04</v>
      </c>
      <c r="DH262" s="11"/>
      <c r="DI262" s="3" t="s">
        <v>212</v>
      </c>
      <c r="DJ262" s="11"/>
      <c r="DK262" s="8">
        <v>-15.6</v>
      </c>
      <c r="DL262" s="8">
        <v>-13.9</v>
      </c>
      <c r="DM262" s="9">
        <v>8.4</v>
      </c>
      <c r="DN262" s="11"/>
      <c r="DO262" s="9">
        <v>22.22</v>
      </c>
      <c r="DP262" s="4" t="s">
        <v>1557</v>
      </c>
      <c r="DQ262" s="11"/>
      <c r="DR262" s="3" t="s">
        <v>265</v>
      </c>
      <c r="DS262" s="11"/>
      <c r="DT262" s="9">
        <v>1.43</v>
      </c>
      <c r="DU262" s="10">
        <v>0.59</v>
      </c>
      <c r="DV262" s="9">
        <v>1.04</v>
      </c>
      <c r="DW262" s="10">
        <v>8.0000000000000002E-3</v>
      </c>
      <c r="DX262" s="11"/>
      <c r="DY262" s="8">
        <v>16.7</v>
      </c>
      <c r="DZ262" s="11"/>
      <c r="EA262" s="14">
        <v>0</v>
      </c>
      <c r="EB262" s="8">
        <v>15.3</v>
      </c>
      <c r="EC262" s="10">
        <v>8.8999999999999996E-2</v>
      </c>
      <c r="ED262" s="8">
        <v>89.4</v>
      </c>
      <c r="EE262" s="11"/>
      <c r="EF262" s="11"/>
      <c r="EG262" s="11"/>
      <c r="EH262" s="10">
        <v>0.47299999999999998</v>
      </c>
      <c r="EI262" s="8">
        <v>17</v>
      </c>
      <c r="EJ262" s="8">
        <v>47.2</v>
      </c>
      <c r="EK262" s="8">
        <v>18.5</v>
      </c>
      <c r="EL262" s="10">
        <v>0.29099999999999998</v>
      </c>
      <c r="EM262" s="9">
        <v>2.1800000000000002</v>
      </c>
      <c r="EN262" s="9">
        <v>1</v>
      </c>
      <c r="EO262" s="10">
        <v>0.22</v>
      </c>
      <c r="EP262" s="9">
        <v>4.24</v>
      </c>
      <c r="EQ262" s="9">
        <v>1.63</v>
      </c>
      <c r="ER262" s="11">
        <v>1</v>
      </c>
      <c r="ES262" s="11"/>
      <c r="ET262" s="12"/>
      <c r="EU262" s="8">
        <v>-21.2</v>
      </c>
      <c r="EV262" s="8">
        <v>-23.7</v>
      </c>
      <c r="EW262" s="8">
        <v>-32.200000000000003</v>
      </c>
      <c r="EX262" s="8">
        <v>-19.600000000000001</v>
      </c>
      <c r="EY262" s="8">
        <v>-17.8</v>
      </c>
      <c r="EZ262" s="9">
        <v>3.11</v>
      </c>
      <c r="FA262" s="8">
        <v>-12.7</v>
      </c>
      <c r="FB262" s="8">
        <v>-14.3</v>
      </c>
      <c r="FC262" s="8">
        <v>-18.600000000000001</v>
      </c>
      <c r="FD262" s="8">
        <v>-16.8</v>
      </c>
      <c r="FE262" s="8">
        <v>-20.3</v>
      </c>
      <c r="FF262" s="8">
        <v>-22.5</v>
      </c>
      <c r="FG262" s="8">
        <v>-30.4</v>
      </c>
      <c r="FH262" s="8">
        <v>-16.899999999999999</v>
      </c>
      <c r="FI262" s="8">
        <v>-15.1</v>
      </c>
      <c r="FJ262" s="9">
        <v>4.3600000000000003</v>
      </c>
      <c r="FK262" s="8">
        <v>-12</v>
      </c>
      <c r="FL262" s="8">
        <v>-13.1</v>
      </c>
      <c r="FM262" s="8">
        <v>-23.4</v>
      </c>
      <c r="FN262" s="8">
        <v>-16.8</v>
      </c>
      <c r="FO262" s="3"/>
      <c r="FP262" s="3"/>
      <c r="FQ262" s="11"/>
      <c r="FR262" s="12"/>
    </row>
    <row r="263" spans="1:174" x14ac:dyDescent="0.15">
      <c r="A263" s="4" t="s">
        <v>1558</v>
      </c>
      <c r="B263" s="4" t="s">
        <v>1559</v>
      </c>
      <c r="C263" s="3" t="s">
        <v>206</v>
      </c>
      <c r="D263" s="3" t="s">
        <v>207</v>
      </c>
      <c r="E263" s="3" t="s">
        <v>208</v>
      </c>
      <c r="F263" s="8">
        <v>42.6</v>
      </c>
      <c r="G263" s="9">
        <v>14.87</v>
      </c>
      <c r="H263" s="11"/>
      <c r="I263" s="11"/>
      <c r="J263" s="11"/>
      <c r="K263" s="11"/>
      <c r="L263" s="11"/>
      <c r="M263" s="11"/>
      <c r="N263" s="9">
        <v>5.75</v>
      </c>
      <c r="O263" s="10">
        <v>3.4000000000000002E-2</v>
      </c>
      <c r="P263" s="11"/>
      <c r="Q263" s="11"/>
      <c r="R263" s="11"/>
      <c r="S263" s="11"/>
      <c r="T263" s="11"/>
      <c r="U263" s="11"/>
      <c r="V263" s="11"/>
      <c r="W263" s="11"/>
      <c r="X263" s="11"/>
      <c r="Y263" s="11"/>
      <c r="Z263" s="11"/>
      <c r="AA263" s="8">
        <v>18.600000000000001</v>
      </c>
      <c r="AB263" s="11"/>
      <c r="AC263" s="11"/>
      <c r="AD263" s="11"/>
      <c r="AE263" s="9">
        <v>5.32</v>
      </c>
      <c r="AF263" s="11"/>
      <c r="AG263" s="11"/>
      <c r="AH263" s="9">
        <v>10.44</v>
      </c>
      <c r="AI263" s="10">
        <v>0.32100000000000001</v>
      </c>
      <c r="AJ263" s="10">
        <v>0.106</v>
      </c>
      <c r="AK263" s="3" t="s">
        <v>209</v>
      </c>
      <c r="AL263" s="12" t="s">
        <v>1560</v>
      </c>
      <c r="AM263" s="3" t="s">
        <v>211</v>
      </c>
      <c r="AN263" s="13">
        <v>1995</v>
      </c>
      <c r="AO263" s="8">
        <v>25.8</v>
      </c>
      <c r="AP263" s="9">
        <v>5.97</v>
      </c>
      <c r="AQ263" s="9">
        <v>-5.52</v>
      </c>
      <c r="AR263" s="9">
        <v>-5.82</v>
      </c>
      <c r="AS263" s="8">
        <v>-16.3</v>
      </c>
      <c r="AT263" s="8">
        <v>16.8</v>
      </c>
      <c r="AU263" s="10">
        <v>0.45600000000000002</v>
      </c>
      <c r="AV263" s="8">
        <v>18.399999999999999</v>
      </c>
      <c r="AW263" s="14">
        <v>0</v>
      </c>
      <c r="AX263" s="9">
        <v>5.6</v>
      </c>
      <c r="AY263" s="10">
        <v>0.29399999999999998</v>
      </c>
      <c r="AZ263" s="11"/>
      <c r="BA263" s="9">
        <v>4.28</v>
      </c>
      <c r="BB263" s="11"/>
      <c r="BC263" s="9">
        <v>7.21</v>
      </c>
      <c r="BD263" s="9">
        <v>7.87</v>
      </c>
      <c r="BE263" s="9">
        <v>8.66</v>
      </c>
      <c r="BF263" s="9">
        <v>9.2100000000000009</v>
      </c>
      <c r="BG263" s="8">
        <v>10.9</v>
      </c>
      <c r="BH263" s="8">
        <v>11.6</v>
      </c>
      <c r="BI263" s="10">
        <v>0.29499999999999998</v>
      </c>
      <c r="BJ263" s="9">
        <v>-5.82</v>
      </c>
      <c r="BK263" s="9">
        <v>-3.89</v>
      </c>
      <c r="BL263" s="11"/>
      <c r="BM263" s="11"/>
      <c r="BN263" s="8">
        <v>-16.3</v>
      </c>
      <c r="BO263" s="11"/>
      <c r="BP263" s="9">
        <v>7.17</v>
      </c>
      <c r="BQ263" s="9">
        <v>-8.0399999999999991</v>
      </c>
      <c r="BR263" s="9">
        <v>-8.0399999999999991</v>
      </c>
      <c r="BS263" s="9">
        <v>-2.48</v>
      </c>
      <c r="BT263" s="9">
        <v>-8.0399999999999991</v>
      </c>
      <c r="BU263" s="9">
        <v>-8.0399999999999991</v>
      </c>
      <c r="BV263" s="11"/>
      <c r="BW263" s="11"/>
      <c r="BX263" s="11"/>
      <c r="BY263" s="9">
        <v>1</v>
      </c>
      <c r="BZ263" s="8">
        <v>12.3</v>
      </c>
      <c r="CA263" s="8">
        <v>11.8</v>
      </c>
      <c r="CB263" s="11"/>
      <c r="CC263" s="10">
        <v>0.57299999999999995</v>
      </c>
      <c r="CD263" s="11"/>
      <c r="CE263" s="11"/>
      <c r="CF263" s="11"/>
      <c r="CG263" s="11"/>
      <c r="CH263" s="11"/>
      <c r="CI263" s="11"/>
      <c r="CJ263" s="8">
        <v>-73.5</v>
      </c>
      <c r="CK263" s="11"/>
      <c r="CL263" s="10">
        <v>0.16300000000000001</v>
      </c>
      <c r="CM263" s="10">
        <v>0.64600000000000002</v>
      </c>
      <c r="CN263" s="10">
        <v>0.628</v>
      </c>
      <c r="CO263" s="10">
        <v>0.60899999999999999</v>
      </c>
      <c r="CP263" s="10">
        <v>0.59599999999999997</v>
      </c>
      <c r="CQ263" s="9">
        <v>1.34</v>
      </c>
      <c r="CR263" s="11"/>
      <c r="CS263" s="11"/>
      <c r="CT263" s="11"/>
      <c r="CU263" s="8">
        <v>17.3</v>
      </c>
      <c r="CV263" s="11"/>
      <c r="CW263" s="9">
        <v>7.5</v>
      </c>
      <c r="CX263" s="11"/>
      <c r="CY263" s="11"/>
      <c r="CZ263" s="11"/>
      <c r="DA263" s="9">
        <v>-1.1599999999999999</v>
      </c>
      <c r="DB263" s="11"/>
      <c r="DC263" s="11"/>
      <c r="DD263" s="11"/>
      <c r="DE263" s="8">
        <v>22</v>
      </c>
      <c r="DF263" s="9">
        <v>5.6</v>
      </c>
      <c r="DG263" s="9">
        <v>7.4</v>
      </c>
      <c r="DH263" s="10">
        <v>0.59799999999999998</v>
      </c>
      <c r="DI263" s="3" t="s">
        <v>212</v>
      </c>
      <c r="DJ263" s="9">
        <v>5.97</v>
      </c>
      <c r="DK263" s="9">
        <v>-5.52</v>
      </c>
      <c r="DL263" s="8">
        <v>-16.3</v>
      </c>
      <c r="DM263" s="11"/>
      <c r="DN263" s="11"/>
      <c r="DO263" s="9">
        <v>16.670000000000002</v>
      </c>
      <c r="DP263" s="4" t="s">
        <v>1561</v>
      </c>
      <c r="DQ263" s="11"/>
      <c r="DR263" s="3" t="s">
        <v>319</v>
      </c>
      <c r="DS263" s="11"/>
      <c r="DT263" s="9">
        <v>15</v>
      </c>
      <c r="DU263" s="9">
        <v>4.29</v>
      </c>
      <c r="DV263" s="10">
        <v>0.97399999999999998</v>
      </c>
      <c r="DW263" s="10">
        <v>0.19800000000000001</v>
      </c>
      <c r="DX263" s="11"/>
      <c r="DY263" s="9">
        <v>5.92</v>
      </c>
      <c r="DZ263" s="11"/>
      <c r="EA263" s="8">
        <v>188.8</v>
      </c>
      <c r="EB263" s="8">
        <v>-199.3</v>
      </c>
      <c r="EC263" s="10">
        <v>0.17899999999999999</v>
      </c>
      <c r="ED263" s="8">
        <v>64.099999999999994</v>
      </c>
      <c r="EE263" s="11"/>
      <c r="EF263" s="11"/>
      <c r="EG263" s="11"/>
      <c r="EH263" s="10">
        <v>1.0999999999999999E-2</v>
      </c>
      <c r="EI263" s="8">
        <v>22</v>
      </c>
      <c r="EJ263" s="8">
        <v>17.8</v>
      </c>
      <c r="EK263" s="9">
        <v>6.83</v>
      </c>
      <c r="EL263" s="9">
        <v>1.74</v>
      </c>
      <c r="EM263" s="10">
        <v>0.80500000000000005</v>
      </c>
      <c r="EN263" s="9">
        <v>3.87</v>
      </c>
      <c r="EO263" s="10">
        <v>0.59799999999999998</v>
      </c>
      <c r="EP263" s="10">
        <v>0.219</v>
      </c>
      <c r="EQ263" s="9">
        <v>8.35</v>
      </c>
      <c r="ER263" s="11">
        <v>1</v>
      </c>
      <c r="ES263" s="9">
        <v>5.97</v>
      </c>
      <c r="ET263" s="12" t="s">
        <v>1483</v>
      </c>
      <c r="EU263" s="11"/>
      <c r="EV263" s="11"/>
      <c r="EW263" s="11"/>
      <c r="EX263" s="11"/>
      <c r="EY263" s="11"/>
      <c r="EZ263" s="8">
        <v>-20.399999999999999</v>
      </c>
      <c r="FA263" s="8">
        <v>-15.8</v>
      </c>
      <c r="FB263" s="8">
        <v>-12.6</v>
      </c>
      <c r="FC263" s="9">
        <v>-3.97</v>
      </c>
      <c r="FD263" s="9">
        <v>7.69</v>
      </c>
      <c r="FE263" s="11"/>
      <c r="FF263" s="11"/>
      <c r="FG263" s="11"/>
      <c r="FH263" s="11"/>
      <c r="FI263" s="11"/>
      <c r="FJ263" s="8">
        <v>-22.1</v>
      </c>
      <c r="FK263" s="8">
        <v>-14.8</v>
      </c>
      <c r="FL263" s="8">
        <v>-13.7</v>
      </c>
      <c r="FM263" s="9">
        <v>-2.02</v>
      </c>
      <c r="FN263" s="9">
        <v>9.48</v>
      </c>
      <c r="FO263" s="3"/>
      <c r="FP263" s="3"/>
      <c r="FQ263" s="9">
        <v>5.97</v>
      </c>
      <c r="FR263" s="12" t="s">
        <v>1562</v>
      </c>
    </row>
    <row r="264" spans="1:174" x14ac:dyDescent="0.15">
      <c r="A264" s="4" t="s">
        <v>1563</v>
      </c>
      <c r="B264" s="4" t="s">
        <v>1564</v>
      </c>
      <c r="C264" s="3" t="s">
        <v>206</v>
      </c>
      <c r="D264" s="3" t="s">
        <v>207</v>
      </c>
      <c r="E264" s="3" t="s">
        <v>208</v>
      </c>
      <c r="F264" s="8">
        <v>41.5</v>
      </c>
      <c r="G264" s="9">
        <v>1.83</v>
      </c>
      <c r="H264" s="10">
        <v>3.0000000000000001E-3</v>
      </c>
      <c r="I264" s="14">
        <v>0</v>
      </c>
      <c r="J264" s="10">
        <v>6.6000000000000003E-2</v>
      </c>
      <c r="K264" s="10">
        <v>-0.33300000000000002</v>
      </c>
      <c r="L264" s="10">
        <v>5.2999999999999999E-2</v>
      </c>
      <c r="M264" s="9">
        <v>2.37</v>
      </c>
      <c r="N264" s="8">
        <v>25.2</v>
      </c>
      <c r="O264" s="10">
        <v>7.0999999999999994E-2</v>
      </c>
      <c r="P264" s="11"/>
      <c r="Q264" s="11"/>
      <c r="R264" s="11"/>
      <c r="S264" s="10">
        <v>-0.505</v>
      </c>
      <c r="T264" s="11"/>
      <c r="U264" s="11"/>
      <c r="V264" s="11"/>
      <c r="W264" s="8">
        <v>45.8</v>
      </c>
      <c r="X264" s="11"/>
      <c r="Y264" s="11"/>
      <c r="Z264" s="11"/>
      <c r="AA264" s="8">
        <v>24.5</v>
      </c>
      <c r="AB264" s="11"/>
      <c r="AC264" s="11"/>
      <c r="AD264" s="11"/>
      <c r="AE264" s="9">
        <v>-3.89</v>
      </c>
      <c r="AF264" s="11"/>
      <c r="AG264" s="11"/>
      <c r="AH264" s="9">
        <v>21.27</v>
      </c>
      <c r="AI264" s="9">
        <v>1.85</v>
      </c>
      <c r="AJ264" s="10">
        <v>0.30099999999999999</v>
      </c>
      <c r="AK264" s="3" t="s">
        <v>209</v>
      </c>
      <c r="AL264" s="12" t="s">
        <v>1565</v>
      </c>
      <c r="AM264" s="3" t="s">
        <v>211</v>
      </c>
      <c r="AN264" s="13">
        <v>1987</v>
      </c>
      <c r="AO264" s="8">
        <v>36</v>
      </c>
      <c r="AP264" s="9">
        <v>6.5</v>
      </c>
      <c r="AQ264" s="9">
        <v>-5.64</v>
      </c>
      <c r="AR264" s="9">
        <v>-5.88</v>
      </c>
      <c r="AS264" s="9">
        <v>-7.64</v>
      </c>
      <c r="AT264" s="9">
        <v>4.21</v>
      </c>
      <c r="AU264" s="10">
        <v>5.2999999999999999E-2</v>
      </c>
      <c r="AV264" s="9">
        <v>6.27</v>
      </c>
      <c r="AW264" s="14">
        <v>0</v>
      </c>
      <c r="AX264" s="9">
        <v>-4.28</v>
      </c>
      <c r="AY264" s="10">
        <v>5.3999999999999999E-2</v>
      </c>
      <c r="AZ264" s="11"/>
      <c r="BA264" s="9">
        <v>3.28</v>
      </c>
      <c r="BB264" s="11"/>
      <c r="BC264" s="9">
        <v>9.09</v>
      </c>
      <c r="BD264" s="9">
        <v>7.35</v>
      </c>
      <c r="BE264" s="9">
        <v>7.78</v>
      </c>
      <c r="BF264" s="9">
        <v>7.62</v>
      </c>
      <c r="BG264" s="9">
        <v>7.15</v>
      </c>
      <c r="BH264" s="9">
        <v>6.82</v>
      </c>
      <c r="BI264" s="11"/>
      <c r="BJ264" s="9">
        <v>-5.88</v>
      </c>
      <c r="BK264" s="11"/>
      <c r="BL264" s="10">
        <v>2E-3</v>
      </c>
      <c r="BM264" s="11"/>
      <c r="BN264" s="9">
        <v>-8.39</v>
      </c>
      <c r="BO264" s="10">
        <v>-0.75</v>
      </c>
      <c r="BP264" s="11"/>
      <c r="BQ264" s="10">
        <v>-0.38300000000000001</v>
      </c>
      <c r="BR264" s="10">
        <v>-0.38300000000000001</v>
      </c>
      <c r="BS264" s="10">
        <v>-0.13800000000000001</v>
      </c>
      <c r="BT264" s="10">
        <v>-0.38300000000000001</v>
      </c>
      <c r="BU264" s="10">
        <v>-0.38300000000000001</v>
      </c>
      <c r="BV264" s="11"/>
      <c r="BW264" s="9">
        <v>1.34</v>
      </c>
      <c r="BX264" s="11"/>
      <c r="BY264" s="11"/>
      <c r="BZ264" s="11"/>
      <c r="CA264" s="11"/>
      <c r="CB264" s="11"/>
      <c r="CC264" s="9">
        <v>3.06</v>
      </c>
      <c r="CD264" s="11"/>
      <c r="CE264" s="9">
        <v>7.43</v>
      </c>
      <c r="CF264" s="11"/>
      <c r="CG264" s="11"/>
      <c r="CH264" s="11"/>
      <c r="CI264" s="11"/>
      <c r="CJ264" s="8">
        <v>145.30000000000001</v>
      </c>
      <c r="CK264" s="11"/>
      <c r="CL264" s="11"/>
      <c r="CM264" s="11"/>
      <c r="CN264" s="11"/>
      <c r="CO264" s="10">
        <v>2.5000000000000001E-2</v>
      </c>
      <c r="CP264" s="10">
        <v>0.10100000000000001</v>
      </c>
      <c r="CQ264" s="9">
        <v>1.88</v>
      </c>
      <c r="CR264" s="11"/>
      <c r="CS264" s="11"/>
      <c r="CT264" s="11"/>
      <c r="CU264" s="9">
        <v>1.1399999999999999</v>
      </c>
      <c r="CV264" s="11"/>
      <c r="CW264" s="11"/>
      <c r="CX264" s="11"/>
      <c r="CY264" s="11"/>
      <c r="CZ264" s="11"/>
      <c r="DA264" s="9">
        <v>1.85</v>
      </c>
      <c r="DB264" s="11"/>
      <c r="DC264" s="9">
        <v>-1.18</v>
      </c>
      <c r="DD264" s="11"/>
      <c r="DE264" s="11"/>
      <c r="DF264" s="9">
        <v>-4.28</v>
      </c>
      <c r="DG264" s="9">
        <v>1.65</v>
      </c>
      <c r="DH264" s="11"/>
      <c r="DI264" s="3" t="s">
        <v>212</v>
      </c>
      <c r="DJ264" s="9">
        <v>3.22</v>
      </c>
      <c r="DK264" s="9">
        <v>-6.93</v>
      </c>
      <c r="DL264" s="8">
        <v>-10.1</v>
      </c>
      <c r="DM264" s="9">
        <v>6.95</v>
      </c>
      <c r="DN264" s="11"/>
      <c r="DO264" s="9">
        <v>2.63</v>
      </c>
      <c r="DP264" s="4" t="s">
        <v>1566</v>
      </c>
      <c r="DQ264" s="9">
        <v>-7.82</v>
      </c>
      <c r="DR264" s="3" t="s">
        <v>279</v>
      </c>
      <c r="DS264" s="11"/>
      <c r="DT264" s="9">
        <v>2.4500000000000002</v>
      </c>
      <c r="DU264" s="10">
        <v>0.91</v>
      </c>
      <c r="DV264" s="9">
        <v>1.7</v>
      </c>
      <c r="DW264" s="14">
        <v>0</v>
      </c>
      <c r="DX264" s="11"/>
      <c r="DY264" s="9">
        <v>6.58</v>
      </c>
      <c r="DZ264" s="11"/>
      <c r="EA264" s="11"/>
      <c r="EB264" s="9">
        <v>-3.6</v>
      </c>
      <c r="EC264" s="10">
        <v>0.08</v>
      </c>
      <c r="ED264" s="8">
        <v>63.6</v>
      </c>
      <c r="EE264" s="11"/>
      <c r="EF264" s="11"/>
      <c r="EG264" s="11"/>
      <c r="EH264" s="10">
        <v>0.23100000000000001</v>
      </c>
      <c r="EI264" s="8">
        <v>17</v>
      </c>
      <c r="EJ264" s="9">
        <v>5.75</v>
      </c>
      <c r="EK264" s="9">
        <v>6.94</v>
      </c>
      <c r="EL264" s="9">
        <v>1.22</v>
      </c>
      <c r="EM264" s="10">
        <v>5.6000000000000001E-2</v>
      </c>
      <c r="EN264" s="9">
        <v>9.98</v>
      </c>
      <c r="EO264" s="11"/>
      <c r="EP264" s="9">
        <v>2.0499999999999998</v>
      </c>
      <c r="EQ264" s="9">
        <v>2.63</v>
      </c>
      <c r="ER264" s="11">
        <v>1</v>
      </c>
      <c r="ES264" s="9">
        <v>6.5</v>
      </c>
      <c r="ET264" s="12" t="s">
        <v>1567</v>
      </c>
      <c r="EU264" s="9">
        <v>-5.76</v>
      </c>
      <c r="EV264" s="9">
        <v>-4.67</v>
      </c>
      <c r="EW264" s="9">
        <v>-6.4</v>
      </c>
      <c r="EX264" s="9">
        <v>-6.33</v>
      </c>
      <c r="EY264" s="9">
        <v>-3.46</v>
      </c>
      <c r="EZ264" s="9">
        <v>-5.93</v>
      </c>
      <c r="FA264" s="9">
        <v>-7.5</v>
      </c>
      <c r="FB264" s="9">
        <v>-2.87</v>
      </c>
      <c r="FC264" s="9">
        <v>-4.62</v>
      </c>
      <c r="FD264" s="9">
        <v>-7.16</v>
      </c>
      <c r="FE264" s="9">
        <v>-5.87</v>
      </c>
      <c r="FF264" s="9">
        <v>-4.72</v>
      </c>
      <c r="FG264" s="9">
        <v>-8.16</v>
      </c>
      <c r="FH264" s="9">
        <v>-6.17</v>
      </c>
      <c r="FI264" s="9">
        <v>-3.42</v>
      </c>
      <c r="FJ264" s="9">
        <v>-6.03</v>
      </c>
      <c r="FK264" s="9">
        <v>-7.39</v>
      </c>
      <c r="FL264" s="9">
        <v>-2.38</v>
      </c>
      <c r="FM264" s="9">
        <v>-4.16</v>
      </c>
      <c r="FN264" s="8">
        <v>-10.1</v>
      </c>
      <c r="FO264" s="3"/>
      <c r="FP264" s="3"/>
      <c r="FQ264" s="9">
        <v>6.5</v>
      </c>
      <c r="FR264" s="12" t="s">
        <v>1568</v>
      </c>
    </row>
    <row r="265" spans="1:174" x14ac:dyDescent="0.15">
      <c r="A265" s="4" t="s">
        <v>1569</v>
      </c>
      <c r="B265" s="4" t="s">
        <v>1570</v>
      </c>
      <c r="C265" s="3" t="s">
        <v>206</v>
      </c>
      <c r="D265" s="3" t="s">
        <v>207</v>
      </c>
      <c r="E265" s="3" t="s">
        <v>208</v>
      </c>
      <c r="F265" s="8">
        <v>41.3</v>
      </c>
      <c r="G265" s="11"/>
      <c r="H265" s="10">
        <v>1.2E-2</v>
      </c>
      <c r="I265" s="10">
        <v>8.0000000000000002E-3</v>
      </c>
      <c r="J265" s="11"/>
      <c r="K265" s="8">
        <v>17.2</v>
      </c>
      <c r="L265" s="8">
        <v>12.9</v>
      </c>
      <c r="M265" s="11"/>
      <c r="N265" s="8">
        <v>33</v>
      </c>
      <c r="O265" s="10">
        <v>2E-3</v>
      </c>
      <c r="P265" s="11"/>
      <c r="Q265" s="11"/>
      <c r="R265" s="11"/>
      <c r="S265" s="11"/>
      <c r="T265" s="11"/>
      <c r="U265" s="11"/>
      <c r="V265" s="11"/>
      <c r="W265" s="11"/>
      <c r="X265" s="11"/>
      <c r="Y265" s="11"/>
      <c r="Z265" s="11"/>
      <c r="AA265" s="11"/>
      <c r="AB265" s="11"/>
      <c r="AC265" s="11"/>
      <c r="AD265" s="11"/>
      <c r="AE265" s="11"/>
      <c r="AF265" s="11"/>
      <c r="AG265" s="11"/>
      <c r="AH265" s="9">
        <v>90.57</v>
      </c>
      <c r="AI265" s="10">
        <v>6.0000000000000001E-3</v>
      </c>
      <c r="AJ265" s="10">
        <v>6.0000000000000001E-3</v>
      </c>
      <c r="AK265" s="3" t="s">
        <v>209</v>
      </c>
      <c r="AL265" s="12" t="s">
        <v>1571</v>
      </c>
      <c r="AM265" s="3" t="s">
        <v>211</v>
      </c>
      <c r="AN265" s="13">
        <v>2010</v>
      </c>
      <c r="AO265" s="8">
        <v>41.5</v>
      </c>
      <c r="AP265" s="10">
        <v>0.01</v>
      </c>
      <c r="AQ265" s="10">
        <v>-0.121</v>
      </c>
      <c r="AR265" s="10">
        <v>-0.125</v>
      </c>
      <c r="AS265" s="10">
        <v>-0.23400000000000001</v>
      </c>
      <c r="AT265" s="10">
        <v>0.95</v>
      </c>
      <c r="AU265" s="11"/>
      <c r="AV265" s="9">
        <v>1.06</v>
      </c>
      <c r="AW265" s="9">
        <v>1.1499999999999999</v>
      </c>
      <c r="AX265" s="10">
        <v>-0.189</v>
      </c>
      <c r="AY265" s="11"/>
      <c r="AZ265" s="11"/>
      <c r="BA265" s="10">
        <v>0.13300000000000001</v>
      </c>
      <c r="BB265" s="11"/>
      <c r="BC265" s="11"/>
      <c r="BD265" s="11"/>
      <c r="BE265" s="11"/>
      <c r="BF265" s="11"/>
      <c r="BG265" s="11"/>
      <c r="BH265" s="11"/>
      <c r="BI265" s="10">
        <v>3.0000000000000001E-3</v>
      </c>
      <c r="BJ265" s="10">
        <v>-0.125</v>
      </c>
      <c r="BK265" s="10">
        <v>-1.0999999999999999E-2</v>
      </c>
      <c r="BL265" s="11"/>
      <c r="BM265" s="11"/>
      <c r="BN265" s="10">
        <v>-0.23400000000000001</v>
      </c>
      <c r="BO265" s="11"/>
      <c r="BP265" s="11"/>
      <c r="BQ265" s="10">
        <v>-7.0000000000000001E-3</v>
      </c>
      <c r="BR265" s="10">
        <v>-7.0000000000000001E-3</v>
      </c>
      <c r="BS265" s="10">
        <v>-3.0000000000000001E-3</v>
      </c>
      <c r="BT265" s="10">
        <v>-1.0999999999999999E-2</v>
      </c>
      <c r="BU265" s="10">
        <v>-1.0999999999999999E-2</v>
      </c>
      <c r="BV265" s="11"/>
      <c r="BW265" s="11"/>
      <c r="BX265" s="11"/>
      <c r="BY265" s="11"/>
      <c r="BZ265" s="11"/>
      <c r="CA265" s="11"/>
      <c r="CB265" s="11"/>
      <c r="CC265" s="10">
        <v>7.0000000000000007E-2</v>
      </c>
      <c r="CD265" s="9">
        <v>1.1499999999999999</v>
      </c>
      <c r="CE265" s="10">
        <v>0.03</v>
      </c>
      <c r="CF265" s="11"/>
      <c r="CG265" s="11"/>
      <c r="CH265" s="14">
        <v>0</v>
      </c>
      <c r="CI265" s="11"/>
      <c r="CJ265" s="8">
        <v>-69.2</v>
      </c>
      <c r="CK265" s="11"/>
      <c r="CL265" s="11"/>
      <c r="CM265" s="11"/>
      <c r="CN265" s="11"/>
      <c r="CO265" s="11"/>
      <c r="CP265" s="11"/>
      <c r="CQ265" s="10">
        <v>5.8000000000000003E-2</v>
      </c>
      <c r="CR265" s="11"/>
      <c r="CS265" s="11"/>
      <c r="CT265" s="11"/>
      <c r="CU265" s="11"/>
      <c r="CV265" s="11"/>
      <c r="CW265" s="9">
        <v>1</v>
      </c>
      <c r="CX265" s="11"/>
      <c r="CY265" s="11"/>
      <c r="CZ265" s="11"/>
      <c r="DA265" s="10">
        <v>0.08</v>
      </c>
      <c r="DB265" s="11"/>
      <c r="DC265" s="10">
        <v>1.0999999999999999E-2</v>
      </c>
      <c r="DD265" s="9">
        <v>7.17</v>
      </c>
      <c r="DE265" s="11"/>
      <c r="DF265" s="10">
        <v>-0.189</v>
      </c>
      <c r="DG265" s="9">
        <v>1.25</v>
      </c>
      <c r="DH265" s="11"/>
      <c r="DI265" s="3" t="s">
        <v>212</v>
      </c>
      <c r="DJ265" s="10">
        <v>2.1999999999999999E-2</v>
      </c>
      <c r="DK265" s="10">
        <v>-2.5000000000000001E-2</v>
      </c>
      <c r="DL265" s="10">
        <v>-8.8999999999999996E-2</v>
      </c>
      <c r="DM265" s="11"/>
      <c r="DN265" s="11"/>
      <c r="DO265" s="9">
        <v>42.86</v>
      </c>
      <c r="DP265" s="4" t="s">
        <v>1572</v>
      </c>
      <c r="DQ265" s="11"/>
      <c r="DR265" s="3" t="s">
        <v>1573</v>
      </c>
      <c r="DS265" s="11"/>
      <c r="DT265" s="9">
        <v>10</v>
      </c>
      <c r="DU265" s="10">
        <v>0.25</v>
      </c>
      <c r="DV265" s="10">
        <v>0.01</v>
      </c>
      <c r="DW265" s="10">
        <v>9.1999999999999998E-2</v>
      </c>
      <c r="DX265" s="11"/>
      <c r="DY265" s="10">
        <v>1E-3</v>
      </c>
      <c r="DZ265" s="11"/>
      <c r="EA265" s="14">
        <v>0</v>
      </c>
      <c r="EB265" s="10">
        <v>-5.0999999999999997E-2</v>
      </c>
      <c r="EC265" s="10">
        <v>3.0000000000000001E-3</v>
      </c>
      <c r="ED265" s="9">
        <v>9.43</v>
      </c>
      <c r="EE265" s="11"/>
      <c r="EF265" s="11"/>
      <c r="EG265" s="8">
        <v>100</v>
      </c>
      <c r="EH265" s="11"/>
      <c r="EI265" s="11"/>
      <c r="EJ265" s="9">
        <v>1.06</v>
      </c>
      <c r="EK265" s="10">
        <v>5.0000000000000001E-3</v>
      </c>
      <c r="EL265" s="10">
        <v>4.7E-2</v>
      </c>
      <c r="EM265" s="10">
        <v>3.0000000000000001E-3</v>
      </c>
      <c r="EN265" s="11"/>
      <c r="EO265" s="10">
        <v>1E-3</v>
      </c>
      <c r="EP265" s="11"/>
      <c r="EQ265" s="11"/>
      <c r="ER265" s="11">
        <v>1</v>
      </c>
      <c r="ES265" s="10">
        <v>0.01</v>
      </c>
      <c r="ET265" s="12" t="s">
        <v>1156</v>
      </c>
      <c r="EU265" s="11"/>
      <c r="EV265" s="11"/>
      <c r="EW265" s="11"/>
      <c r="EX265" s="11"/>
      <c r="EY265" s="11"/>
      <c r="EZ265" s="11"/>
      <c r="FA265" s="10">
        <v>-2.5000000000000001E-2</v>
      </c>
      <c r="FB265" s="10">
        <v>-1E-3</v>
      </c>
      <c r="FC265" s="10">
        <v>-5.0000000000000001E-3</v>
      </c>
      <c r="FD265" s="10">
        <v>-3.5000000000000003E-2</v>
      </c>
      <c r="FE265" s="11"/>
      <c r="FF265" s="11"/>
      <c r="FG265" s="11"/>
      <c r="FH265" s="11"/>
      <c r="FI265" s="11"/>
      <c r="FJ265" s="11"/>
      <c r="FK265" s="10">
        <v>-2.5000000000000001E-2</v>
      </c>
      <c r="FL265" s="10">
        <v>-3.0000000000000001E-3</v>
      </c>
      <c r="FM265" s="10">
        <v>-1.4999999999999999E-2</v>
      </c>
      <c r="FN265" s="10">
        <v>-8.8999999999999996E-2</v>
      </c>
      <c r="FO265" s="3"/>
      <c r="FP265" s="3"/>
      <c r="FQ265" s="10">
        <v>0.01</v>
      </c>
      <c r="FR265" s="12" t="s">
        <v>1574</v>
      </c>
    </row>
    <row r="266" spans="1:174" x14ac:dyDescent="0.15">
      <c r="A266" s="4" t="s">
        <v>1575</v>
      </c>
      <c r="B266" s="4" t="s">
        <v>1576</v>
      </c>
      <c r="C266" s="3" t="s">
        <v>206</v>
      </c>
      <c r="D266" s="3" t="s">
        <v>207</v>
      </c>
      <c r="E266" s="3" t="s">
        <v>208</v>
      </c>
      <c r="F266" s="8">
        <v>40.700000000000003</v>
      </c>
      <c r="G266" s="9">
        <v>36.659999999999997</v>
      </c>
      <c r="H266" s="10">
        <v>1.7000000000000001E-2</v>
      </c>
      <c r="I266" s="10">
        <v>3.0000000000000001E-3</v>
      </c>
      <c r="J266" s="11"/>
      <c r="K266" s="9">
        <v>-1.33</v>
      </c>
      <c r="L266" s="10">
        <v>-0.63200000000000001</v>
      </c>
      <c r="M266" s="11"/>
      <c r="N266" s="8">
        <v>33.6</v>
      </c>
      <c r="O266" s="10">
        <v>0.54200000000000004</v>
      </c>
      <c r="P266" s="11"/>
      <c r="Q266" s="11"/>
      <c r="R266" s="11"/>
      <c r="S266" s="9">
        <v>-1.68</v>
      </c>
      <c r="T266" s="11"/>
      <c r="U266" s="11"/>
      <c r="V266" s="11"/>
      <c r="W266" s="11"/>
      <c r="X266" s="11"/>
      <c r="Y266" s="11"/>
      <c r="Z266" s="11"/>
      <c r="AA266" s="11"/>
      <c r="AB266" s="11"/>
      <c r="AC266" s="11"/>
      <c r="AD266" s="11"/>
      <c r="AE266" s="11"/>
      <c r="AF266" s="11"/>
      <c r="AG266" s="11"/>
      <c r="AH266" s="11"/>
      <c r="AI266" s="9">
        <v>6.8</v>
      </c>
      <c r="AJ266" s="14">
        <v>0</v>
      </c>
      <c r="AK266" s="3" t="s">
        <v>209</v>
      </c>
      <c r="AL266" s="12" t="s">
        <v>1577</v>
      </c>
      <c r="AM266" s="3" t="s">
        <v>211</v>
      </c>
      <c r="AN266" s="13">
        <v>2001</v>
      </c>
      <c r="AO266" s="8">
        <v>16.600000000000001</v>
      </c>
      <c r="AP266" s="14">
        <v>0</v>
      </c>
      <c r="AQ266" s="8">
        <v>-52.8</v>
      </c>
      <c r="AR266" s="8">
        <v>-53.1</v>
      </c>
      <c r="AS266" s="8">
        <v>-67.099999999999994</v>
      </c>
      <c r="AT266" s="8">
        <v>51.6</v>
      </c>
      <c r="AU266" s="10">
        <v>0.23899999999999999</v>
      </c>
      <c r="AV266" s="8">
        <v>54.4</v>
      </c>
      <c r="AW266" s="9">
        <v>2.63</v>
      </c>
      <c r="AX266" s="8">
        <v>45.3</v>
      </c>
      <c r="AY266" s="10">
        <v>0.31</v>
      </c>
      <c r="AZ266" s="11"/>
      <c r="BA266" s="8">
        <v>11.1</v>
      </c>
      <c r="BB266" s="11"/>
      <c r="BC266" s="8">
        <v>54.9</v>
      </c>
      <c r="BD266" s="8">
        <v>60.3</v>
      </c>
      <c r="BE266" s="8">
        <v>52.1</v>
      </c>
      <c r="BF266" s="8">
        <v>37.9</v>
      </c>
      <c r="BG266" s="8">
        <v>26.5</v>
      </c>
      <c r="BH266" s="8">
        <v>17.100000000000001</v>
      </c>
      <c r="BI266" s="11"/>
      <c r="BJ266" s="8">
        <v>-53.1</v>
      </c>
      <c r="BK266" s="10">
        <v>-0.57499999999999996</v>
      </c>
      <c r="BL266" s="10">
        <v>8.7999999999999995E-2</v>
      </c>
      <c r="BM266" s="11"/>
      <c r="BN266" s="8">
        <v>-67.099999999999994</v>
      </c>
      <c r="BO266" s="11"/>
      <c r="BP266" s="8">
        <v>10.9</v>
      </c>
      <c r="BQ266" s="9">
        <v>-2.54</v>
      </c>
      <c r="BR266" s="9">
        <v>-2.54</v>
      </c>
      <c r="BS266" s="9">
        <v>-1.0900000000000001</v>
      </c>
      <c r="BT266" s="9">
        <v>-2.54</v>
      </c>
      <c r="BU266" s="9">
        <v>-2.54</v>
      </c>
      <c r="BV266" s="11"/>
      <c r="BW266" s="11"/>
      <c r="BX266" s="11"/>
      <c r="BY266" s="10">
        <v>0.57399999999999995</v>
      </c>
      <c r="BZ266" s="10">
        <v>0.40899999999999997</v>
      </c>
      <c r="CA266" s="10">
        <v>0.17</v>
      </c>
      <c r="CB266" s="11"/>
      <c r="CC266" s="10">
        <v>0.185</v>
      </c>
      <c r="CD266" s="11"/>
      <c r="CE266" s="9">
        <v>4.5999999999999996</v>
      </c>
      <c r="CF266" s="11"/>
      <c r="CG266" s="11"/>
      <c r="CH266" s="8">
        <v>24.8</v>
      </c>
      <c r="CI266" s="11"/>
      <c r="CJ266" s="11"/>
      <c r="CK266" s="10">
        <v>0.29099999999999998</v>
      </c>
      <c r="CL266" s="10">
        <v>0.498</v>
      </c>
      <c r="CM266" s="10">
        <v>0.48899999999999999</v>
      </c>
      <c r="CN266" s="10">
        <v>0.47199999999999998</v>
      </c>
      <c r="CO266" s="10">
        <v>0.38900000000000001</v>
      </c>
      <c r="CP266" s="10">
        <v>0.315</v>
      </c>
      <c r="CQ266" s="9">
        <v>-5.23</v>
      </c>
      <c r="CR266" s="11"/>
      <c r="CS266" s="11"/>
      <c r="CT266" s="11"/>
      <c r="CU266" s="8">
        <v>77.599999999999994</v>
      </c>
      <c r="CV266" s="9">
        <v>-2</v>
      </c>
      <c r="CW266" s="11"/>
      <c r="CX266" s="10">
        <v>-0.38900000000000001</v>
      </c>
      <c r="CY266" s="11"/>
      <c r="CZ266" s="11"/>
      <c r="DA266" s="9">
        <v>-1.37</v>
      </c>
      <c r="DB266" s="11"/>
      <c r="DC266" s="11"/>
      <c r="DD266" s="8">
        <v>13.9</v>
      </c>
      <c r="DE266" s="9">
        <v>4</v>
      </c>
      <c r="DF266" s="8">
        <v>20.399999999999999</v>
      </c>
      <c r="DG266" s="9">
        <v>1.21</v>
      </c>
      <c r="DH266" s="10">
        <v>0.47799999999999998</v>
      </c>
      <c r="DI266" s="3" t="s">
        <v>212</v>
      </c>
      <c r="DJ266" s="11"/>
      <c r="DK266" s="8">
        <v>-52.8</v>
      </c>
      <c r="DL266" s="8">
        <v>-67.099999999999994</v>
      </c>
      <c r="DM266" s="14">
        <v>0</v>
      </c>
      <c r="DN266" s="8">
        <v>-58</v>
      </c>
      <c r="DO266" s="9">
        <v>4.55</v>
      </c>
      <c r="DP266" s="4" t="s">
        <v>1578</v>
      </c>
      <c r="DQ266" s="11"/>
      <c r="DR266" s="3" t="s">
        <v>258</v>
      </c>
      <c r="DS266" s="11"/>
      <c r="DT266" s="9">
        <v>13.5</v>
      </c>
      <c r="DU266" s="10">
        <v>0.8</v>
      </c>
      <c r="DV266" s="11"/>
      <c r="DW266" s="9">
        <v>4.45</v>
      </c>
      <c r="DX266" s="11"/>
      <c r="DY266" s="8">
        <v>30.7</v>
      </c>
      <c r="DZ266" s="11"/>
      <c r="EA266" s="11"/>
      <c r="EB266" s="8">
        <v>34.200000000000003</v>
      </c>
      <c r="EC266" s="10">
        <v>0.27700000000000002</v>
      </c>
      <c r="ED266" s="8">
        <v>62.1</v>
      </c>
      <c r="EE266" s="11"/>
      <c r="EF266" s="11"/>
      <c r="EG266" s="8">
        <v>95.1</v>
      </c>
      <c r="EH266" s="10">
        <v>0.23599999999999999</v>
      </c>
      <c r="EI266" s="9">
        <v>4</v>
      </c>
      <c r="EJ266" s="8">
        <v>54.2</v>
      </c>
      <c r="EK266" s="8">
        <v>39.1</v>
      </c>
      <c r="EL266" s="9">
        <v>1.56</v>
      </c>
      <c r="EM266" s="9">
        <v>4.5199999999999996</v>
      </c>
      <c r="EN266" s="9">
        <v>1.02</v>
      </c>
      <c r="EO266" s="10">
        <v>0.47799999999999998</v>
      </c>
      <c r="EP266" s="9">
        <v>3.84</v>
      </c>
      <c r="EQ266" s="9">
        <v>4.68</v>
      </c>
      <c r="ER266" s="11">
        <v>3</v>
      </c>
      <c r="ES266" s="11"/>
      <c r="ET266" s="12"/>
      <c r="EU266" s="11"/>
      <c r="EV266" s="11"/>
      <c r="EW266" s="11"/>
      <c r="EX266" s="11"/>
      <c r="EY266" s="11"/>
      <c r="EZ266" s="11"/>
      <c r="FA266" s="11"/>
      <c r="FB266" s="8">
        <v>-18.8</v>
      </c>
      <c r="FC266" s="8">
        <v>-12.1</v>
      </c>
      <c r="FD266" s="8">
        <v>-33.5</v>
      </c>
      <c r="FE266" s="11"/>
      <c r="FF266" s="11"/>
      <c r="FG266" s="11"/>
      <c r="FH266" s="11"/>
      <c r="FI266" s="11"/>
      <c r="FJ266" s="11"/>
      <c r="FK266" s="11"/>
      <c r="FL266" s="8">
        <v>-19.2</v>
      </c>
      <c r="FM266" s="8">
        <v>-13.1</v>
      </c>
      <c r="FN266" s="8">
        <v>-34.4</v>
      </c>
      <c r="FO266" s="3"/>
      <c r="FP266" s="3"/>
      <c r="FQ266" s="11"/>
      <c r="FR266" s="12"/>
    </row>
    <row r="267" spans="1:174" x14ac:dyDescent="0.15">
      <c r="A267" s="4" t="s">
        <v>1579</v>
      </c>
      <c r="B267" s="4" t="s">
        <v>1580</v>
      </c>
      <c r="C267" s="3" t="s">
        <v>206</v>
      </c>
      <c r="D267" s="3" t="s">
        <v>207</v>
      </c>
      <c r="E267" s="3" t="s">
        <v>208</v>
      </c>
      <c r="F267" s="8">
        <v>38.6</v>
      </c>
      <c r="G267" s="10">
        <v>0.01</v>
      </c>
      <c r="H267" s="10">
        <v>2E-3</v>
      </c>
      <c r="I267" s="10">
        <v>6.0000000000000001E-3</v>
      </c>
      <c r="J267" s="10">
        <v>4.0000000000000001E-3</v>
      </c>
      <c r="K267" s="10">
        <v>0.379</v>
      </c>
      <c r="L267" s="10">
        <v>-0.57499999999999996</v>
      </c>
      <c r="M267" s="10">
        <v>0.32</v>
      </c>
      <c r="N267" s="8">
        <v>495.4</v>
      </c>
      <c r="O267" s="10">
        <v>0.29299999999999998</v>
      </c>
      <c r="P267" s="11"/>
      <c r="Q267" s="11"/>
      <c r="R267" s="11"/>
      <c r="S267" s="11"/>
      <c r="T267" s="11"/>
      <c r="U267" s="11"/>
      <c r="V267" s="11"/>
      <c r="W267" s="8">
        <v>12.5</v>
      </c>
      <c r="X267" s="11"/>
      <c r="Y267" s="11"/>
      <c r="Z267" s="11"/>
      <c r="AA267" s="9">
        <v>-4.95</v>
      </c>
      <c r="AB267" s="11"/>
      <c r="AC267" s="11"/>
      <c r="AD267" s="11"/>
      <c r="AE267" s="8">
        <v>-33.799999999999997</v>
      </c>
      <c r="AF267" s="11"/>
      <c r="AG267" s="11"/>
      <c r="AH267" s="9">
        <v>2.06</v>
      </c>
      <c r="AI267" s="9">
        <v>16.28</v>
      </c>
      <c r="AJ267" s="9">
        <v>2.11</v>
      </c>
      <c r="AK267" s="3" t="s">
        <v>209</v>
      </c>
      <c r="AL267" s="12" t="s">
        <v>1581</v>
      </c>
      <c r="AM267" s="3" t="s">
        <v>211</v>
      </c>
      <c r="AN267" s="13">
        <v>1992</v>
      </c>
      <c r="AO267" s="8">
        <v>41.4</v>
      </c>
      <c r="AP267" s="10">
        <v>0.48799999999999999</v>
      </c>
      <c r="AQ267" s="10">
        <v>-0.98099999999999998</v>
      </c>
      <c r="AR267" s="9">
        <v>-1.22</v>
      </c>
      <c r="AS267" s="9">
        <v>-1.47</v>
      </c>
      <c r="AT267" s="9">
        <v>1.21</v>
      </c>
      <c r="AU267" s="10">
        <v>0.13800000000000001</v>
      </c>
      <c r="AV267" s="9">
        <v>2.35</v>
      </c>
      <c r="AW267" s="9">
        <v>2.9</v>
      </c>
      <c r="AX267" s="9">
        <v>-1.06</v>
      </c>
      <c r="AY267" s="10">
        <v>1.9E-2</v>
      </c>
      <c r="AZ267" s="11"/>
      <c r="BA267" s="10">
        <v>-0.60799999999999998</v>
      </c>
      <c r="BB267" s="11"/>
      <c r="BC267" s="9">
        <v>2.3199999999999998</v>
      </c>
      <c r="BD267" s="9">
        <v>1.78</v>
      </c>
      <c r="BE267" s="9">
        <v>1.33</v>
      </c>
      <c r="BF267" s="10">
        <v>0.96</v>
      </c>
      <c r="BG267" s="10">
        <v>0.32900000000000001</v>
      </c>
      <c r="BH267" s="10">
        <v>0.19</v>
      </c>
      <c r="BI267" s="11"/>
      <c r="BJ267" s="9">
        <v>-1.22</v>
      </c>
      <c r="BK267" s="10">
        <v>-0.17199999999999999</v>
      </c>
      <c r="BL267" s="11"/>
      <c r="BM267" s="11"/>
      <c r="BN267" s="9">
        <v>-1.47</v>
      </c>
      <c r="BO267" s="11"/>
      <c r="BP267" s="11"/>
      <c r="BQ267" s="10">
        <v>-3.0000000000000001E-3</v>
      </c>
      <c r="BR267" s="10">
        <v>-3.0000000000000001E-3</v>
      </c>
      <c r="BS267" s="10">
        <v>-2E-3</v>
      </c>
      <c r="BT267" s="10">
        <v>-3.0000000000000001E-3</v>
      </c>
      <c r="BU267" s="10">
        <v>-3.0000000000000001E-3</v>
      </c>
      <c r="BV267" s="11"/>
      <c r="BW267" s="11"/>
      <c r="BX267" s="11"/>
      <c r="BY267" s="11"/>
      <c r="BZ267" s="11"/>
      <c r="CA267" s="11"/>
      <c r="CB267" s="11"/>
      <c r="CC267" s="10">
        <v>6.2E-2</v>
      </c>
      <c r="CD267" s="9">
        <v>1.35</v>
      </c>
      <c r="CE267" s="11"/>
      <c r="CF267" s="9">
        <v>1.55</v>
      </c>
      <c r="CG267" s="11"/>
      <c r="CH267" s="9">
        <v>1.06</v>
      </c>
      <c r="CI267" s="11"/>
      <c r="CJ267" s="8">
        <v>-41.1</v>
      </c>
      <c r="CK267" s="11"/>
      <c r="CL267" s="11"/>
      <c r="CM267" s="11"/>
      <c r="CN267" s="11"/>
      <c r="CO267" s="11"/>
      <c r="CP267" s="11"/>
      <c r="CQ267" s="10">
        <v>0.53100000000000003</v>
      </c>
      <c r="CR267" s="11"/>
      <c r="CS267" s="11"/>
      <c r="CT267" s="11"/>
      <c r="CU267" s="9">
        <v>1.66</v>
      </c>
      <c r="CV267" s="11"/>
      <c r="CW267" s="9">
        <v>1.17</v>
      </c>
      <c r="CX267" s="11"/>
      <c r="CY267" s="11"/>
      <c r="CZ267" s="11"/>
      <c r="DA267" s="10">
        <v>3.4000000000000002E-2</v>
      </c>
      <c r="DB267" s="11"/>
      <c r="DC267" s="14">
        <v>0</v>
      </c>
      <c r="DD267" s="8">
        <v>10.7</v>
      </c>
      <c r="DE267" s="9">
        <v>1</v>
      </c>
      <c r="DF267" s="9">
        <v>-2.11</v>
      </c>
      <c r="DG267" s="10">
        <v>7.8E-2</v>
      </c>
      <c r="DH267" s="11"/>
      <c r="DI267" s="3" t="s">
        <v>212</v>
      </c>
      <c r="DJ267" s="10">
        <v>0.65200000000000002</v>
      </c>
      <c r="DK267" s="9">
        <v>-1.58</v>
      </c>
      <c r="DL267" s="9">
        <v>-1.93</v>
      </c>
      <c r="DM267" s="11"/>
      <c r="DN267" s="11"/>
      <c r="DO267" s="9">
        <v>50</v>
      </c>
      <c r="DP267" s="4" t="s">
        <v>1582</v>
      </c>
      <c r="DQ267" s="11"/>
      <c r="DR267" s="3" t="s">
        <v>230</v>
      </c>
      <c r="DS267" s="11"/>
      <c r="DT267" s="10">
        <v>0.18</v>
      </c>
      <c r="DU267" s="10">
        <v>7.0000000000000007E-2</v>
      </c>
      <c r="DV267" s="10">
        <v>0.48799999999999999</v>
      </c>
      <c r="DW267" s="9">
        <v>2.79</v>
      </c>
      <c r="DX267" s="11"/>
      <c r="DY267" s="10">
        <v>0.64</v>
      </c>
      <c r="DZ267" s="11"/>
      <c r="EA267" s="11"/>
      <c r="EB267" s="9">
        <v>-1.83</v>
      </c>
      <c r="EC267" s="10">
        <v>5.6000000000000001E-2</v>
      </c>
      <c r="ED267" s="8">
        <v>81.7</v>
      </c>
      <c r="EE267" s="11"/>
      <c r="EF267" s="8">
        <v>91</v>
      </c>
      <c r="EG267" s="8">
        <v>17.100000000000001</v>
      </c>
      <c r="EH267" s="11"/>
      <c r="EI267" s="9">
        <v>8</v>
      </c>
      <c r="EJ267" s="9">
        <v>1.21</v>
      </c>
      <c r="EK267" s="10">
        <v>0.71</v>
      </c>
      <c r="EL267" s="10">
        <v>0.307</v>
      </c>
      <c r="EM267" s="10">
        <v>0.80400000000000005</v>
      </c>
      <c r="EN267" s="11"/>
      <c r="EO267" s="10">
        <v>6.0000000000000001E-3</v>
      </c>
      <c r="EP267" s="8">
        <v>36</v>
      </c>
      <c r="EQ267" s="10">
        <v>2.8000000000000001E-2</v>
      </c>
      <c r="ER267" s="11">
        <v>1</v>
      </c>
      <c r="ES267" s="10">
        <v>0.48799999999999999</v>
      </c>
      <c r="ET267" s="12" t="s">
        <v>1477</v>
      </c>
      <c r="EU267" s="9">
        <v>-2.13</v>
      </c>
      <c r="EV267" s="9">
        <v>-1.62</v>
      </c>
      <c r="EW267" s="9">
        <v>-1.93</v>
      </c>
      <c r="EX267" s="9">
        <v>-3.44</v>
      </c>
      <c r="EY267" s="9">
        <v>-2.15</v>
      </c>
      <c r="EZ267" s="10">
        <v>-0.39700000000000002</v>
      </c>
      <c r="FA267" s="10">
        <v>7.0000000000000001E-3</v>
      </c>
      <c r="FB267" s="9">
        <v>-2.17</v>
      </c>
      <c r="FC267" s="9">
        <v>-1.65</v>
      </c>
      <c r="FD267" s="9">
        <v>-1.81</v>
      </c>
      <c r="FE267" s="9">
        <v>-1.52</v>
      </c>
      <c r="FF267" s="10">
        <v>-0.219</v>
      </c>
      <c r="FG267" s="9">
        <v>-1.69</v>
      </c>
      <c r="FH267" s="9">
        <v>-3.01</v>
      </c>
      <c r="FI267" s="9">
        <v>-2.14</v>
      </c>
      <c r="FJ267" s="10">
        <v>-0.44600000000000001</v>
      </c>
      <c r="FK267" s="10">
        <v>-4.2999999999999997E-2</v>
      </c>
      <c r="FL267" s="9">
        <v>-2.29</v>
      </c>
      <c r="FM267" s="9">
        <v>-2.09</v>
      </c>
      <c r="FN267" s="9">
        <v>-1.93</v>
      </c>
      <c r="FO267" s="3"/>
      <c r="FP267" s="3"/>
      <c r="FQ267" s="10">
        <v>0.48799999999999999</v>
      </c>
      <c r="FR267" s="12" t="s">
        <v>1583</v>
      </c>
    </row>
    <row r="268" spans="1:174" x14ac:dyDescent="0.15">
      <c r="A268" s="4" t="s">
        <v>1584</v>
      </c>
      <c r="B268" s="4" t="s">
        <v>1585</v>
      </c>
      <c r="C268" s="3" t="s">
        <v>206</v>
      </c>
      <c r="D268" s="3" t="s">
        <v>207</v>
      </c>
      <c r="E268" s="3" t="s">
        <v>208</v>
      </c>
      <c r="F268" s="8">
        <v>38</v>
      </c>
      <c r="G268" s="9">
        <v>13.74</v>
      </c>
      <c r="H268" s="10">
        <v>0.128</v>
      </c>
      <c r="I268" s="10">
        <v>0.02</v>
      </c>
      <c r="J268" s="10">
        <v>0.1</v>
      </c>
      <c r="K268" s="9">
        <v>2.21</v>
      </c>
      <c r="L268" s="10">
        <v>0.95599999999999996</v>
      </c>
      <c r="M268" s="9">
        <v>2.2400000000000002</v>
      </c>
      <c r="N268" s="8">
        <v>36.200000000000003</v>
      </c>
      <c r="O268" s="10">
        <v>3.4000000000000002E-2</v>
      </c>
      <c r="P268" s="11"/>
      <c r="Q268" s="11"/>
      <c r="R268" s="11"/>
      <c r="S268" s="11"/>
      <c r="T268" s="11"/>
      <c r="U268" s="11"/>
      <c r="V268" s="11"/>
      <c r="W268" s="8">
        <v>17</v>
      </c>
      <c r="X268" s="11"/>
      <c r="Y268" s="11"/>
      <c r="Z268" s="11"/>
      <c r="AA268" s="9">
        <v>7.95</v>
      </c>
      <c r="AB268" s="11"/>
      <c r="AC268" s="11"/>
      <c r="AD268" s="11"/>
      <c r="AE268" s="8">
        <v>-13.3</v>
      </c>
      <c r="AF268" s="11"/>
      <c r="AG268" s="11"/>
      <c r="AH268" s="9">
        <v>47.26</v>
      </c>
      <c r="AI268" s="9">
        <v>14.08</v>
      </c>
      <c r="AJ268" s="10">
        <v>0.39400000000000002</v>
      </c>
      <c r="AK268" s="3" t="s">
        <v>209</v>
      </c>
      <c r="AL268" s="12" t="s">
        <v>1586</v>
      </c>
      <c r="AM268" s="3" t="s">
        <v>211</v>
      </c>
      <c r="AN268" s="13">
        <v>1996</v>
      </c>
      <c r="AO268" s="8">
        <v>27.6</v>
      </c>
      <c r="AP268" s="10">
        <v>0.94</v>
      </c>
      <c r="AQ268" s="9">
        <v>-5.8</v>
      </c>
      <c r="AR268" s="9">
        <v>-5.82</v>
      </c>
      <c r="AS268" s="9">
        <v>-5.79</v>
      </c>
      <c r="AT268" s="8">
        <v>10.4</v>
      </c>
      <c r="AU268" s="10">
        <v>0.109</v>
      </c>
      <c r="AV268" s="8">
        <v>11.1</v>
      </c>
      <c r="AW268" s="10">
        <v>6.5000000000000002E-2</v>
      </c>
      <c r="AX268" s="8">
        <v>10.3</v>
      </c>
      <c r="AY268" s="10">
        <v>0.111</v>
      </c>
      <c r="AZ268" s="11"/>
      <c r="BA268" s="9">
        <v>3.32</v>
      </c>
      <c r="BB268" s="11"/>
      <c r="BC268" s="9">
        <v>3.07</v>
      </c>
      <c r="BD268" s="9">
        <v>3.59</v>
      </c>
      <c r="BE268" s="9">
        <v>9.9</v>
      </c>
      <c r="BF268" s="9">
        <v>9.6300000000000008</v>
      </c>
      <c r="BG268" s="9">
        <v>9.36</v>
      </c>
      <c r="BH268" s="9">
        <v>9.02</v>
      </c>
      <c r="BI268" s="11"/>
      <c r="BJ268" s="9">
        <v>-5.82</v>
      </c>
      <c r="BK268" s="10">
        <v>-4.0000000000000001E-3</v>
      </c>
      <c r="BL268" s="10">
        <v>3.6999999999999998E-2</v>
      </c>
      <c r="BM268" s="11"/>
      <c r="BN268" s="9">
        <v>-5.79</v>
      </c>
      <c r="BO268" s="11"/>
      <c r="BP268" s="11"/>
      <c r="BQ268" s="10">
        <v>-0.16</v>
      </c>
      <c r="BR268" s="10">
        <v>-0.16</v>
      </c>
      <c r="BS268" s="10">
        <v>-0.1</v>
      </c>
      <c r="BT268" s="10">
        <v>-0.16</v>
      </c>
      <c r="BU268" s="10">
        <v>-0.16</v>
      </c>
      <c r="BV268" s="11"/>
      <c r="BW268" s="10">
        <v>1.6E-2</v>
      </c>
      <c r="BX268" s="10">
        <v>0.439</v>
      </c>
      <c r="BY268" s="11"/>
      <c r="BZ268" s="9">
        <v>1.67</v>
      </c>
      <c r="CA268" s="9">
        <v>1.56</v>
      </c>
      <c r="CB268" s="11"/>
      <c r="CC268" s="10">
        <v>0.48399999999999999</v>
      </c>
      <c r="CD268" s="10">
        <v>6.5000000000000002E-2</v>
      </c>
      <c r="CE268" s="10">
        <v>1.6E-2</v>
      </c>
      <c r="CF268" s="11"/>
      <c r="CG268" s="11"/>
      <c r="CH268" s="11"/>
      <c r="CI268" s="11"/>
      <c r="CJ268" s="9">
        <v>-8.94</v>
      </c>
      <c r="CK268" s="11"/>
      <c r="CL268" s="10">
        <v>0.127</v>
      </c>
      <c r="CM268" s="10">
        <v>0.13400000000000001</v>
      </c>
      <c r="CN268" s="10">
        <v>0.13900000000000001</v>
      </c>
      <c r="CO268" s="10">
        <v>0.217</v>
      </c>
      <c r="CP268" s="10">
        <v>0.218</v>
      </c>
      <c r="CQ268" s="10">
        <v>0.24399999999999999</v>
      </c>
      <c r="CR268" s="11"/>
      <c r="CS268" s="11"/>
      <c r="CT268" s="11"/>
      <c r="CU268" s="11"/>
      <c r="CV268" s="10">
        <v>-0.158</v>
      </c>
      <c r="CW268" s="11"/>
      <c r="CX268" s="11"/>
      <c r="CY268" s="11"/>
      <c r="CZ268" s="11"/>
      <c r="DA268" s="10">
        <v>-0.2</v>
      </c>
      <c r="DB268" s="10">
        <v>-0.151</v>
      </c>
      <c r="DC268" s="10">
        <v>4.9000000000000002E-2</v>
      </c>
      <c r="DD268" s="9">
        <v>5.39</v>
      </c>
      <c r="DE268" s="8">
        <v>13</v>
      </c>
      <c r="DF268" s="8">
        <v>10.3</v>
      </c>
      <c r="DG268" s="9">
        <v>1.05</v>
      </c>
      <c r="DH268" s="10">
        <v>0.19500000000000001</v>
      </c>
      <c r="DI268" s="3" t="s">
        <v>212</v>
      </c>
      <c r="DJ268" s="10">
        <v>0.94</v>
      </c>
      <c r="DK268" s="9">
        <v>-5.8</v>
      </c>
      <c r="DL268" s="9">
        <v>-5.79</v>
      </c>
      <c r="DM268" s="11"/>
      <c r="DN268" s="11"/>
      <c r="DO268" s="9">
        <v>8.33</v>
      </c>
      <c r="DP268" s="4" t="s">
        <v>1587</v>
      </c>
      <c r="DQ268" s="11"/>
      <c r="DR268" s="3" t="s">
        <v>230</v>
      </c>
      <c r="DS268" s="11"/>
      <c r="DT268" s="9">
        <v>3.11</v>
      </c>
      <c r="DU268" s="10">
        <v>0.7</v>
      </c>
      <c r="DV268" s="10">
        <v>0.56999999999999995</v>
      </c>
      <c r="DW268" s="10">
        <v>6.4000000000000001E-2</v>
      </c>
      <c r="DX268" s="11"/>
      <c r="DY268" s="8">
        <v>16.3</v>
      </c>
      <c r="DZ268" s="11"/>
      <c r="EA268" s="11"/>
      <c r="EB268" s="8">
        <v>15.8</v>
      </c>
      <c r="EC268" s="10">
        <v>2.1000000000000001E-2</v>
      </c>
      <c r="ED268" s="8">
        <v>11.5</v>
      </c>
      <c r="EE268" s="11"/>
      <c r="EF268" s="8">
        <v>100</v>
      </c>
      <c r="EG268" s="11"/>
      <c r="EH268" s="10">
        <v>0.38900000000000001</v>
      </c>
      <c r="EI268" s="8">
        <v>13</v>
      </c>
      <c r="EJ268" s="8">
        <v>11</v>
      </c>
      <c r="EK268" s="8">
        <v>16.8</v>
      </c>
      <c r="EL268" s="10">
        <v>0.249</v>
      </c>
      <c r="EM268" s="10">
        <v>0.28299999999999997</v>
      </c>
      <c r="EN268" s="10">
        <v>0.39700000000000002</v>
      </c>
      <c r="EO268" s="10">
        <v>0.19500000000000001</v>
      </c>
      <c r="EP268" s="10">
        <v>0.82099999999999995</v>
      </c>
      <c r="EQ268" s="9">
        <v>4.03</v>
      </c>
      <c r="ER268" s="11">
        <v>1</v>
      </c>
      <c r="ES268" s="10">
        <v>0.94</v>
      </c>
      <c r="ET268" s="12" t="s">
        <v>1588</v>
      </c>
      <c r="EU268" s="9">
        <v>-3.13</v>
      </c>
      <c r="EV268" s="9">
        <v>-3.26</v>
      </c>
      <c r="EW268" s="9">
        <v>-2.96</v>
      </c>
      <c r="EX268" s="9">
        <v>-2.34</v>
      </c>
      <c r="EY268" s="9">
        <v>-6.05</v>
      </c>
      <c r="EZ268" s="9">
        <v>-6.33</v>
      </c>
      <c r="FA268" s="9">
        <v>-7.91</v>
      </c>
      <c r="FB268" s="9">
        <v>-7.35</v>
      </c>
      <c r="FC268" s="8">
        <v>-12.5</v>
      </c>
      <c r="FD268" s="8">
        <v>-16.2</v>
      </c>
      <c r="FE268" s="9">
        <v>-3.08</v>
      </c>
      <c r="FF268" s="9">
        <v>-3.25</v>
      </c>
      <c r="FG268" s="9">
        <v>-2.94</v>
      </c>
      <c r="FH268" s="9">
        <v>-2.31</v>
      </c>
      <c r="FI268" s="9">
        <v>-6.02</v>
      </c>
      <c r="FJ268" s="9">
        <v>-5.52</v>
      </c>
      <c r="FK268" s="9">
        <v>-7.81</v>
      </c>
      <c r="FL268" s="9">
        <v>-7.68</v>
      </c>
      <c r="FM268" s="8">
        <v>-13.1</v>
      </c>
      <c r="FN268" s="8">
        <v>-16.100000000000001</v>
      </c>
      <c r="FO268" s="3"/>
      <c r="FP268" s="3"/>
      <c r="FQ268" s="10">
        <v>0.94</v>
      </c>
      <c r="FR268" s="12" t="s">
        <v>1589</v>
      </c>
    </row>
    <row r="269" spans="1:174" x14ac:dyDescent="0.15">
      <c r="A269" s="4" t="s">
        <v>1590</v>
      </c>
      <c r="B269" s="4" t="s">
        <v>1591</v>
      </c>
      <c r="C269" s="3" t="s">
        <v>206</v>
      </c>
      <c r="D269" s="3" t="s">
        <v>207</v>
      </c>
      <c r="E269" s="3" t="s">
        <v>208</v>
      </c>
      <c r="F269" s="8">
        <v>37.4</v>
      </c>
      <c r="G269" s="9">
        <v>2.82</v>
      </c>
      <c r="H269" s="11"/>
      <c r="I269" s="11"/>
      <c r="J269" s="11"/>
      <c r="K269" s="11"/>
      <c r="L269" s="11"/>
      <c r="M269" s="11"/>
      <c r="N269" s="8">
        <v>51.6</v>
      </c>
      <c r="O269" s="10">
        <v>2.1000000000000001E-2</v>
      </c>
      <c r="P269" s="11"/>
      <c r="Q269" s="11"/>
      <c r="R269" s="11"/>
      <c r="S269" s="10">
        <v>-0.16</v>
      </c>
      <c r="T269" s="11"/>
      <c r="U269" s="11"/>
      <c r="V269" s="11"/>
      <c r="W269" s="11"/>
      <c r="X269" s="11"/>
      <c r="Y269" s="11"/>
      <c r="Z269" s="11"/>
      <c r="AA269" s="11"/>
      <c r="AB269" s="11"/>
      <c r="AC269" s="11"/>
      <c r="AD269" s="11"/>
      <c r="AE269" s="11"/>
      <c r="AF269" s="11"/>
      <c r="AG269" s="11"/>
      <c r="AH269" s="9">
        <v>1.6</v>
      </c>
      <c r="AI269" s="9">
        <v>17.809999999999999</v>
      </c>
      <c r="AJ269" s="9">
        <v>2.46</v>
      </c>
      <c r="AK269" s="3" t="s">
        <v>209</v>
      </c>
      <c r="AL269" s="12" t="s">
        <v>1592</v>
      </c>
      <c r="AM269" s="3" t="s">
        <v>211</v>
      </c>
      <c r="AN269" s="13">
        <v>2009</v>
      </c>
      <c r="AO269" s="8">
        <v>23.9</v>
      </c>
      <c r="AP269" s="10">
        <v>0.16400000000000001</v>
      </c>
      <c r="AQ269" s="9">
        <v>-6.13</v>
      </c>
      <c r="AR269" s="9">
        <v>-6.43</v>
      </c>
      <c r="AS269" s="9">
        <v>-8.18</v>
      </c>
      <c r="AT269" s="8">
        <v>10.5</v>
      </c>
      <c r="AU269" s="9">
        <v>1.01</v>
      </c>
      <c r="AV269" s="8">
        <v>15.5</v>
      </c>
      <c r="AW269" s="14">
        <v>0</v>
      </c>
      <c r="AX269" s="9">
        <v>-1.68</v>
      </c>
      <c r="AY269" s="10">
        <v>0.56399999999999995</v>
      </c>
      <c r="AZ269" s="11"/>
      <c r="BA269" s="9">
        <v>3.02</v>
      </c>
      <c r="BB269" s="11"/>
      <c r="BC269" s="9">
        <v>3.58</v>
      </c>
      <c r="BD269" s="9">
        <v>3.16</v>
      </c>
      <c r="BE269" s="9">
        <v>2.68</v>
      </c>
      <c r="BF269" s="9">
        <v>2.5</v>
      </c>
      <c r="BG269" s="9">
        <v>2.37</v>
      </c>
      <c r="BH269" s="9">
        <v>1.83</v>
      </c>
      <c r="BI269" s="11"/>
      <c r="BJ269" s="9">
        <v>-6.43</v>
      </c>
      <c r="BK269" s="10">
        <v>-0.24199999999999999</v>
      </c>
      <c r="BL269" s="11"/>
      <c r="BM269" s="11"/>
      <c r="BN269" s="9">
        <v>-8.18</v>
      </c>
      <c r="BO269" s="11"/>
      <c r="BP269" s="11"/>
      <c r="BQ269" s="10">
        <v>-0.255</v>
      </c>
      <c r="BR269" s="10">
        <v>-0.255</v>
      </c>
      <c r="BS269" s="10">
        <v>-0.16</v>
      </c>
      <c r="BT269" s="10">
        <v>-0.255</v>
      </c>
      <c r="BU269" s="10">
        <v>-0.255</v>
      </c>
      <c r="BV269" s="11"/>
      <c r="BW269" s="10">
        <v>0.28399999999999997</v>
      </c>
      <c r="BX269" s="11"/>
      <c r="BY269" s="11"/>
      <c r="BZ269" s="9">
        <v>1.87</v>
      </c>
      <c r="CA269" s="10">
        <v>0.85799999999999998</v>
      </c>
      <c r="CB269" s="11"/>
      <c r="CC269" s="10">
        <v>0.61399999999999999</v>
      </c>
      <c r="CD269" s="11"/>
      <c r="CE269" s="8">
        <v>16.2</v>
      </c>
      <c r="CF269" s="11"/>
      <c r="CG269" s="11"/>
      <c r="CH269" s="11"/>
      <c r="CI269" s="11"/>
      <c r="CJ269" s="8">
        <v>-63.5</v>
      </c>
      <c r="CK269" s="10">
        <v>0.13400000000000001</v>
      </c>
      <c r="CL269" s="10">
        <v>0.80100000000000005</v>
      </c>
      <c r="CM269" s="10">
        <v>0.77800000000000002</v>
      </c>
      <c r="CN269" s="10">
        <v>0.755</v>
      </c>
      <c r="CO269" s="10">
        <v>0.73299999999999998</v>
      </c>
      <c r="CP269" s="10">
        <v>0.84599999999999997</v>
      </c>
      <c r="CQ269" s="8">
        <v>-16.3</v>
      </c>
      <c r="CR269" s="11"/>
      <c r="CS269" s="11"/>
      <c r="CT269" s="11"/>
      <c r="CU269" s="8">
        <v>19.899999999999999</v>
      </c>
      <c r="CV269" s="9">
        <v>-1.06</v>
      </c>
      <c r="CW269" s="10">
        <v>0.75</v>
      </c>
      <c r="CX269" s="9">
        <v>-3.55</v>
      </c>
      <c r="CY269" s="11"/>
      <c r="CZ269" s="11"/>
      <c r="DA269" s="10">
        <v>0.27200000000000002</v>
      </c>
      <c r="DB269" s="11"/>
      <c r="DC269" s="10">
        <v>-0.159</v>
      </c>
      <c r="DD269" s="11"/>
      <c r="DE269" s="11"/>
      <c r="DF269" s="9">
        <v>-1.68</v>
      </c>
      <c r="DG269" s="10">
        <v>0.72499999999999998</v>
      </c>
      <c r="DH269" s="10">
        <v>0.309</v>
      </c>
      <c r="DI269" s="3" t="s">
        <v>212</v>
      </c>
      <c r="DJ269" s="10">
        <v>0.16400000000000001</v>
      </c>
      <c r="DK269" s="9">
        <v>-6.13</v>
      </c>
      <c r="DL269" s="9">
        <v>-8.18</v>
      </c>
      <c r="DM269" s="10">
        <v>0.37</v>
      </c>
      <c r="DN269" s="11"/>
      <c r="DO269" s="9">
        <v>30</v>
      </c>
      <c r="DP269" s="4" t="s">
        <v>1593</v>
      </c>
      <c r="DQ269" s="8">
        <v>91.3</v>
      </c>
      <c r="DR269" s="3" t="s">
        <v>313</v>
      </c>
      <c r="DS269" s="11"/>
      <c r="DT269" s="9">
        <v>2.25</v>
      </c>
      <c r="DU269" s="10">
        <v>0.69799999999999995</v>
      </c>
      <c r="DV269" s="9">
        <v>-3.41</v>
      </c>
      <c r="DW269" s="9">
        <v>1.06</v>
      </c>
      <c r="DX269" s="11"/>
      <c r="DY269" s="10">
        <v>0.26400000000000001</v>
      </c>
      <c r="DZ269" s="11"/>
      <c r="EA269" s="11"/>
      <c r="EB269" s="10">
        <v>-0.40500000000000003</v>
      </c>
      <c r="EC269" s="10">
        <v>0.04</v>
      </c>
      <c r="ED269" s="8">
        <v>59.9</v>
      </c>
      <c r="EE269" s="11"/>
      <c r="EF269" s="11"/>
      <c r="EG269" s="11"/>
      <c r="EH269" s="10">
        <v>0.46300000000000002</v>
      </c>
      <c r="EI269" s="11"/>
      <c r="EJ269" s="8">
        <v>14</v>
      </c>
      <c r="EK269" s="10">
        <v>0.53200000000000003</v>
      </c>
      <c r="EL269" s="10">
        <v>0.34300000000000003</v>
      </c>
      <c r="EM269" s="10">
        <v>0.155</v>
      </c>
      <c r="EN269" s="10">
        <v>0.13300000000000001</v>
      </c>
      <c r="EO269" s="10">
        <v>0.309</v>
      </c>
      <c r="EP269" s="9">
        <v>2.73</v>
      </c>
      <c r="EQ269" s="10">
        <v>0.78</v>
      </c>
      <c r="ER269" s="11"/>
      <c r="ES269" s="10">
        <v>0.16400000000000001</v>
      </c>
      <c r="ET269" s="12" t="s">
        <v>616</v>
      </c>
      <c r="EU269" s="11"/>
      <c r="EV269" s="11"/>
      <c r="EW269" s="11"/>
      <c r="EX269" s="11"/>
      <c r="EY269" s="11"/>
      <c r="EZ269" s="11"/>
      <c r="FA269" s="11"/>
      <c r="FB269" s="11"/>
      <c r="FC269" s="9">
        <v>-3.14</v>
      </c>
      <c r="FD269" s="9">
        <v>-3.75</v>
      </c>
      <c r="FE269" s="11"/>
      <c r="FF269" s="11"/>
      <c r="FG269" s="11"/>
      <c r="FH269" s="11"/>
      <c r="FI269" s="11"/>
      <c r="FJ269" s="11"/>
      <c r="FK269" s="11"/>
      <c r="FL269" s="11"/>
      <c r="FM269" s="9">
        <v>-3.25</v>
      </c>
      <c r="FN269" s="9">
        <v>-3.87</v>
      </c>
      <c r="FO269" s="3"/>
      <c r="FP269" s="3"/>
      <c r="FQ269" s="10">
        <v>0.16400000000000001</v>
      </c>
      <c r="FR269" s="12" t="s">
        <v>1101</v>
      </c>
    </row>
    <row r="270" spans="1:174" x14ac:dyDescent="0.15">
      <c r="A270" s="4" t="s">
        <v>1594</v>
      </c>
      <c r="B270" s="4" t="s">
        <v>1595</v>
      </c>
      <c r="C270" s="3" t="s">
        <v>206</v>
      </c>
      <c r="D270" s="3" t="s">
        <v>207</v>
      </c>
      <c r="E270" s="3" t="s">
        <v>208</v>
      </c>
      <c r="F270" s="8">
        <v>37.4</v>
      </c>
      <c r="G270" s="9">
        <v>3.83</v>
      </c>
      <c r="H270" s="10">
        <v>4.3999999999999997E-2</v>
      </c>
      <c r="I270" s="10">
        <v>1.2E-2</v>
      </c>
      <c r="J270" s="10">
        <v>3.7999999999999999E-2</v>
      </c>
      <c r="K270" s="9">
        <v>3.23</v>
      </c>
      <c r="L270" s="9">
        <v>1.74</v>
      </c>
      <c r="M270" s="9">
        <v>-2.04</v>
      </c>
      <c r="N270" s="8">
        <v>22</v>
      </c>
      <c r="O270" s="10">
        <v>5.0000000000000001E-3</v>
      </c>
      <c r="P270" s="11"/>
      <c r="Q270" s="11"/>
      <c r="R270" s="11"/>
      <c r="S270" s="10">
        <v>-0.62</v>
      </c>
      <c r="T270" s="11"/>
      <c r="U270" s="11"/>
      <c r="V270" s="11"/>
      <c r="W270" s="11"/>
      <c r="X270" s="11"/>
      <c r="Y270" s="11"/>
      <c r="Z270" s="11"/>
      <c r="AA270" s="11"/>
      <c r="AB270" s="11"/>
      <c r="AC270" s="11"/>
      <c r="AD270" s="11"/>
      <c r="AE270" s="11"/>
      <c r="AF270" s="11"/>
      <c r="AG270" s="11"/>
      <c r="AH270" s="9">
        <v>13.63</v>
      </c>
      <c r="AI270" s="9">
        <v>17.25</v>
      </c>
      <c r="AJ270" s="9">
        <v>2.99</v>
      </c>
      <c r="AK270" s="3" t="s">
        <v>209</v>
      </c>
      <c r="AL270" s="12" t="s">
        <v>1596</v>
      </c>
      <c r="AM270" s="3" t="s">
        <v>211</v>
      </c>
      <c r="AN270" s="13">
        <v>2010</v>
      </c>
      <c r="AO270" s="8">
        <v>29</v>
      </c>
      <c r="AP270" s="14">
        <v>0</v>
      </c>
      <c r="AQ270" s="9">
        <v>-8.67</v>
      </c>
      <c r="AR270" s="9">
        <v>-8.74</v>
      </c>
      <c r="AS270" s="8">
        <v>-12.2</v>
      </c>
      <c r="AT270" s="9">
        <v>8.59</v>
      </c>
      <c r="AU270" s="9">
        <v>1.18</v>
      </c>
      <c r="AV270" s="8">
        <v>10.7</v>
      </c>
      <c r="AW270" s="10">
        <v>0.222</v>
      </c>
      <c r="AX270" s="9">
        <v>7.82</v>
      </c>
      <c r="AY270" s="10">
        <v>0.33600000000000002</v>
      </c>
      <c r="AZ270" s="11"/>
      <c r="BA270" s="9">
        <v>8.1199999999999992</v>
      </c>
      <c r="BB270" s="10">
        <v>0.70099999999999996</v>
      </c>
      <c r="BC270" s="9">
        <v>1.71</v>
      </c>
      <c r="BD270" s="10">
        <v>0.14699999999999999</v>
      </c>
      <c r="BE270" s="10">
        <v>3.4000000000000002E-2</v>
      </c>
      <c r="BF270" s="10">
        <v>3.0000000000000001E-3</v>
      </c>
      <c r="BG270" s="10">
        <v>3.0000000000000001E-3</v>
      </c>
      <c r="BH270" s="10">
        <v>3.0000000000000001E-3</v>
      </c>
      <c r="BI270" s="10">
        <v>1.0999999999999999E-2</v>
      </c>
      <c r="BJ270" s="9">
        <v>-8.74</v>
      </c>
      <c r="BK270" s="9">
        <v>-3.45</v>
      </c>
      <c r="BL270" s="10">
        <v>8.0000000000000002E-3</v>
      </c>
      <c r="BM270" s="11"/>
      <c r="BN270" s="8">
        <v>-12.2</v>
      </c>
      <c r="BO270" s="11"/>
      <c r="BP270" s="11"/>
      <c r="BQ270" s="10">
        <v>-0.8</v>
      </c>
      <c r="BR270" s="10">
        <v>-0.8</v>
      </c>
      <c r="BS270" s="10">
        <v>-0.5</v>
      </c>
      <c r="BT270" s="10">
        <v>-0.80200000000000005</v>
      </c>
      <c r="BU270" s="10">
        <v>-0.80200000000000005</v>
      </c>
      <c r="BV270" s="11"/>
      <c r="BW270" s="11"/>
      <c r="BX270" s="10">
        <v>7.5999999999999998E-2</v>
      </c>
      <c r="BY270" s="10">
        <v>6.7000000000000004E-2</v>
      </c>
      <c r="BZ270" s="11"/>
      <c r="CA270" s="11"/>
      <c r="CB270" s="11"/>
      <c r="CC270" s="10">
        <v>0.875</v>
      </c>
      <c r="CD270" s="11"/>
      <c r="CE270" s="9">
        <v>1.1499999999999999</v>
      </c>
      <c r="CF270" s="11"/>
      <c r="CG270" s="11"/>
      <c r="CH270" s="11"/>
      <c r="CI270" s="11"/>
      <c r="CJ270" s="11"/>
      <c r="CK270" s="10">
        <v>0.33600000000000002</v>
      </c>
      <c r="CL270" s="10">
        <v>0.39300000000000002</v>
      </c>
      <c r="CM270" s="10">
        <v>0.38100000000000001</v>
      </c>
      <c r="CN270" s="10">
        <v>0.37</v>
      </c>
      <c r="CO270" s="10">
        <v>0.35899999999999999</v>
      </c>
      <c r="CP270" s="10">
        <v>0.26200000000000001</v>
      </c>
      <c r="CQ270" s="10">
        <v>0.02</v>
      </c>
      <c r="CR270" s="11"/>
      <c r="CS270" s="11"/>
      <c r="CT270" s="11"/>
      <c r="CU270" s="8">
        <v>15.9</v>
      </c>
      <c r="CV270" s="10">
        <v>-0.32500000000000001</v>
      </c>
      <c r="CW270" s="9">
        <v>1.28</v>
      </c>
      <c r="CX270" s="10">
        <v>-0.80800000000000005</v>
      </c>
      <c r="CY270" s="11"/>
      <c r="CZ270" s="11"/>
      <c r="DA270" s="10">
        <v>-0.224</v>
      </c>
      <c r="DB270" s="10">
        <v>0.14699999999999999</v>
      </c>
      <c r="DC270" s="11"/>
      <c r="DD270" s="9">
        <v>3.94</v>
      </c>
      <c r="DE270" s="11"/>
      <c r="DF270" s="9">
        <v>7.82</v>
      </c>
      <c r="DG270" s="9">
        <v>1.7</v>
      </c>
      <c r="DH270" s="11"/>
      <c r="DI270" s="3" t="s">
        <v>212</v>
      </c>
      <c r="DJ270" s="11"/>
      <c r="DK270" s="9">
        <v>-4.91</v>
      </c>
      <c r="DL270" s="9">
        <v>-9.73</v>
      </c>
      <c r="DM270" s="14">
        <v>0</v>
      </c>
      <c r="DN270" s="11"/>
      <c r="DO270" s="9">
        <v>25</v>
      </c>
      <c r="DP270" s="4" t="s">
        <v>1597</v>
      </c>
      <c r="DQ270" s="11"/>
      <c r="DR270" s="3" t="s">
        <v>237</v>
      </c>
      <c r="DS270" s="11"/>
      <c r="DT270" s="9">
        <v>4</v>
      </c>
      <c r="DU270" s="10">
        <v>0.9</v>
      </c>
      <c r="DV270" s="10">
        <v>-0.57499999999999996</v>
      </c>
      <c r="DW270" s="9">
        <v>3.73</v>
      </c>
      <c r="DX270" s="11"/>
      <c r="DY270" s="9">
        <v>1.1499999999999999</v>
      </c>
      <c r="DZ270" s="11"/>
      <c r="EA270" s="11"/>
      <c r="EB270" s="9">
        <v>-4.4000000000000004</v>
      </c>
      <c r="EC270" s="10">
        <v>0</v>
      </c>
      <c r="ED270" s="8">
        <v>58.6</v>
      </c>
      <c r="EE270" s="11"/>
      <c r="EF270" s="11"/>
      <c r="EG270" s="11"/>
      <c r="EH270" s="11"/>
      <c r="EI270" s="9">
        <v>5</v>
      </c>
      <c r="EJ270" s="9">
        <v>8.73</v>
      </c>
      <c r="EK270" s="9">
        <v>1.86</v>
      </c>
      <c r="EL270" s="10">
        <v>0.47699999999999998</v>
      </c>
      <c r="EM270" s="9">
        <v>1.67</v>
      </c>
      <c r="EN270" s="10">
        <v>0.66400000000000003</v>
      </c>
      <c r="EO270" s="10">
        <v>0.13500000000000001</v>
      </c>
      <c r="EP270" s="9">
        <v>4.34</v>
      </c>
      <c r="EQ270" s="9">
        <v>3.61</v>
      </c>
      <c r="ER270" s="11">
        <v>1</v>
      </c>
      <c r="ES270" s="11"/>
      <c r="ET270" s="12"/>
      <c r="EU270" s="11"/>
      <c r="EV270" s="11"/>
      <c r="EW270" s="11"/>
      <c r="EX270" s="11"/>
      <c r="EY270" s="11"/>
      <c r="EZ270" s="11"/>
      <c r="FA270" s="10">
        <v>-0.318</v>
      </c>
      <c r="FB270" s="10">
        <v>-0.39300000000000002</v>
      </c>
      <c r="FC270" s="11"/>
      <c r="FD270" s="9">
        <v>-6.38</v>
      </c>
      <c r="FE270" s="11"/>
      <c r="FF270" s="11"/>
      <c r="FG270" s="11"/>
      <c r="FH270" s="11"/>
      <c r="FI270" s="11"/>
      <c r="FJ270" s="11"/>
      <c r="FK270" s="10">
        <v>-0.40100000000000002</v>
      </c>
      <c r="FL270" s="10">
        <v>-0.59</v>
      </c>
      <c r="FM270" s="11"/>
      <c r="FN270" s="9">
        <v>-8.1999999999999993</v>
      </c>
      <c r="FO270" s="3"/>
      <c r="FP270" s="3"/>
      <c r="FQ270" s="11"/>
      <c r="FR270" s="12"/>
    </row>
    <row r="271" spans="1:174" x14ac:dyDescent="0.15">
      <c r="A271" s="4" t="s">
        <v>1598</v>
      </c>
      <c r="B271" s="4" t="s">
        <v>1599</v>
      </c>
      <c r="C271" s="3" t="s">
        <v>206</v>
      </c>
      <c r="D271" s="3" t="s">
        <v>207</v>
      </c>
      <c r="E271" s="3" t="s">
        <v>208</v>
      </c>
      <c r="F271" s="8">
        <v>35.5</v>
      </c>
      <c r="G271" s="9">
        <v>73.28</v>
      </c>
      <c r="H271" s="10">
        <v>3.1E-2</v>
      </c>
      <c r="I271" s="10">
        <v>7.0000000000000001E-3</v>
      </c>
      <c r="J271" s="10">
        <v>4.7E-2</v>
      </c>
      <c r="K271" s="10">
        <v>0.34499999999999997</v>
      </c>
      <c r="L271" s="10">
        <v>0.14499999999999999</v>
      </c>
      <c r="M271" s="10">
        <v>0.19600000000000001</v>
      </c>
      <c r="N271" s="8">
        <v>26.3</v>
      </c>
      <c r="O271" s="10">
        <v>2.7E-2</v>
      </c>
      <c r="P271" s="11"/>
      <c r="Q271" s="11"/>
      <c r="R271" s="11"/>
      <c r="S271" s="11"/>
      <c r="T271" s="11"/>
      <c r="U271" s="11"/>
      <c r="V271" s="11"/>
      <c r="W271" s="11"/>
      <c r="X271" s="11"/>
      <c r="Y271" s="11"/>
      <c r="Z271" s="11"/>
      <c r="AA271" s="11"/>
      <c r="AB271" s="11"/>
      <c r="AC271" s="11"/>
      <c r="AD271" s="11"/>
      <c r="AE271" s="11"/>
      <c r="AF271" s="11"/>
      <c r="AG271" s="11"/>
      <c r="AH271" s="11"/>
      <c r="AI271" s="9">
        <v>6.44</v>
      </c>
      <c r="AJ271" s="11"/>
      <c r="AK271" s="3" t="s">
        <v>209</v>
      </c>
      <c r="AL271" s="12" t="s">
        <v>1600</v>
      </c>
      <c r="AM271" s="3" t="s">
        <v>211</v>
      </c>
      <c r="AN271" s="13">
        <v>1992</v>
      </c>
      <c r="AO271" s="8">
        <v>23.2</v>
      </c>
      <c r="AP271" s="14">
        <v>0</v>
      </c>
      <c r="AQ271" s="10">
        <v>-0.79400000000000004</v>
      </c>
      <c r="AR271" s="10">
        <v>-0.84799999999999998</v>
      </c>
      <c r="AS271" s="10">
        <v>-0.88100000000000001</v>
      </c>
      <c r="AT271" s="8">
        <v>12.3</v>
      </c>
      <c r="AU271" s="11"/>
      <c r="AV271" s="8">
        <v>42.5</v>
      </c>
      <c r="AW271" s="14">
        <v>0</v>
      </c>
      <c r="AX271" s="8">
        <v>42.3</v>
      </c>
      <c r="AY271" s="11"/>
      <c r="AZ271" s="11"/>
      <c r="BA271" s="10">
        <v>0.59499999999999997</v>
      </c>
      <c r="BB271" s="11"/>
      <c r="BC271" s="11"/>
      <c r="BD271" s="11"/>
      <c r="BE271" s="11"/>
      <c r="BF271" s="11"/>
      <c r="BG271" s="11"/>
      <c r="BH271" s="11"/>
      <c r="BI271" s="10">
        <v>5.3999999999999999E-2</v>
      </c>
      <c r="BJ271" s="10">
        <v>-0.84799999999999998</v>
      </c>
      <c r="BK271" s="11"/>
      <c r="BL271" s="10">
        <v>8.9999999999999993E-3</v>
      </c>
      <c r="BM271" s="11"/>
      <c r="BN271" s="10">
        <v>-0.83899999999999997</v>
      </c>
      <c r="BO271" s="10">
        <v>4.2000000000000003E-2</v>
      </c>
      <c r="BP271" s="11"/>
      <c r="BQ271" s="10">
        <v>-5.0999999999999997E-2</v>
      </c>
      <c r="BR271" s="10">
        <v>-5.0999999999999997E-2</v>
      </c>
      <c r="BS271" s="10">
        <v>-0.03</v>
      </c>
      <c r="BT271" s="10">
        <v>-5.0999999999999997E-2</v>
      </c>
      <c r="BU271" s="10">
        <v>-5.0999999999999997E-2</v>
      </c>
      <c r="BV271" s="11"/>
      <c r="BW271" s="11"/>
      <c r="BX271" s="8">
        <v>29.9</v>
      </c>
      <c r="BY271" s="11"/>
      <c r="BZ271" s="11"/>
      <c r="CA271" s="11"/>
      <c r="CB271" s="11"/>
      <c r="CC271" s="11"/>
      <c r="CD271" s="11"/>
      <c r="CE271" s="11"/>
      <c r="CF271" s="11"/>
      <c r="CG271" s="11"/>
      <c r="CH271" s="11"/>
      <c r="CI271" s="11"/>
      <c r="CJ271" s="11"/>
      <c r="CK271" s="11"/>
      <c r="CL271" s="11"/>
      <c r="CM271" s="11"/>
      <c r="CN271" s="11"/>
      <c r="CO271" s="11"/>
      <c r="CP271" s="11"/>
      <c r="CQ271" s="8">
        <v>29.8</v>
      </c>
      <c r="CR271" s="11"/>
      <c r="CS271" s="11"/>
      <c r="CT271" s="11"/>
      <c r="CU271" s="8">
        <v>20.5</v>
      </c>
      <c r="CV271" s="11"/>
      <c r="CW271" s="11"/>
      <c r="CX271" s="11"/>
      <c r="CY271" s="11"/>
      <c r="CZ271" s="11"/>
      <c r="DA271" s="11"/>
      <c r="DB271" s="11"/>
      <c r="DC271" s="11"/>
      <c r="DD271" s="11"/>
      <c r="DE271" s="11"/>
      <c r="DF271" s="8">
        <v>42.3</v>
      </c>
      <c r="DG271" s="9">
        <v>1.35</v>
      </c>
      <c r="DH271" s="11"/>
      <c r="DI271" s="3" t="s">
        <v>212</v>
      </c>
      <c r="DJ271" s="11"/>
      <c r="DK271" s="10">
        <v>-0.36399999999999999</v>
      </c>
      <c r="DL271" s="10">
        <v>-0.48799999999999999</v>
      </c>
      <c r="DM271" s="11"/>
      <c r="DN271" s="11"/>
      <c r="DO271" s="9">
        <v>50</v>
      </c>
      <c r="DP271" s="4" t="s">
        <v>1601</v>
      </c>
      <c r="DQ271" s="11"/>
      <c r="DR271" s="3" t="s">
        <v>319</v>
      </c>
      <c r="DS271" s="11"/>
      <c r="DT271" s="9">
        <v>1.89</v>
      </c>
      <c r="DU271" s="9">
        <v>1.3</v>
      </c>
      <c r="DV271" s="10">
        <v>-0.19900000000000001</v>
      </c>
      <c r="DW271" s="14">
        <v>0</v>
      </c>
      <c r="DX271" s="11"/>
      <c r="DY271" s="8">
        <v>22.3</v>
      </c>
      <c r="DZ271" s="11"/>
      <c r="EA271" s="11"/>
      <c r="EB271" s="8">
        <v>22.6</v>
      </c>
      <c r="EC271" s="10">
        <v>1.4E-2</v>
      </c>
      <c r="ED271" s="8">
        <v>93.6</v>
      </c>
      <c r="EE271" s="11"/>
      <c r="EF271" s="11"/>
      <c r="EG271" s="11"/>
      <c r="EH271" s="11"/>
      <c r="EI271" s="11"/>
      <c r="EJ271" s="8">
        <v>42.3</v>
      </c>
      <c r="EK271" s="8">
        <v>22.4</v>
      </c>
      <c r="EL271" s="11"/>
      <c r="EM271" s="10">
        <v>8.9999999999999993E-3</v>
      </c>
      <c r="EN271" s="11"/>
      <c r="EO271" s="10">
        <v>1.2999999999999999E-2</v>
      </c>
      <c r="EP271" s="11"/>
      <c r="EQ271" s="11"/>
      <c r="ER271" s="11">
        <v>1</v>
      </c>
      <c r="ES271" s="11"/>
      <c r="ET271" s="12"/>
      <c r="EU271" s="10">
        <v>-0.67200000000000004</v>
      </c>
      <c r="EV271" s="10">
        <v>-0.71199999999999997</v>
      </c>
      <c r="EW271" s="10">
        <v>-0.69599999999999995</v>
      </c>
      <c r="EX271" s="10">
        <v>-0.54400000000000004</v>
      </c>
      <c r="EY271" s="10">
        <v>-0.54400000000000004</v>
      </c>
      <c r="EZ271" s="10">
        <v>-0.51600000000000001</v>
      </c>
      <c r="FA271" s="10">
        <v>-0.38200000000000001</v>
      </c>
      <c r="FB271" s="10">
        <v>-0.40200000000000002</v>
      </c>
      <c r="FC271" s="10">
        <v>-0.44500000000000001</v>
      </c>
      <c r="FD271" s="10">
        <v>-0.45</v>
      </c>
      <c r="FE271" s="10">
        <v>-0.39400000000000002</v>
      </c>
      <c r="FF271" s="10">
        <v>-4.1000000000000002E-2</v>
      </c>
      <c r="FG271" s="10">
        <v>0.44600000000000001</v>
      </c>
      <c r="FH271" s="10">
        <v>-0.27200000000000002</v>
      </c>
      <c r="FI271" s="9">
        <v>-1.27</v>
      </c>
      <c r="FJ271" s="10">
        <v>-0.27600000000000002</v>
      </c>
      <c r="FK271" s="10">
        <v>-0.40100000000000002</v>
      </c>
      <c r="FL271" s="10">
        <v>-0.503</v>
      </c>
      <c r="FM271" s="10">
        <v>-0.87</v>
      </c>
      <c r="FN271" s="10">
        <v>-0.48799999999999999</v>
      </c>
      <c r="FO271" s="3"/>
      <c r="FP271" s="3"/>
      <c r="FQ271" s="11"/>
      <c r="FR271" s="12"/>
    </row>
    <row r="272" spans="1:174" x14ac:dyDescent="0.15">
      <c r="A272" s="4" t="s">
        <v>1602</v>
      </c>
      <c r="B272" s="4" t="s">
        <v>1603</v>
      </c>
      <c r="C272" s="3" t="s">
        <v>206</v>
      </c>
      <c r="D272" s="3" t="s">
        <v>207</v>
      </c>
      <c r="E272" s="3" t="s">
        <v>208</v>
      </c>
      <c r="F272" s="8">
        <v>34</v>
      </c>
      <c r="G272" s="9">
        <v>2.44</v>
      </c>
      <c r="H272" s="14">
        <v>0</v>
      </c>
      <c r="I272" s="10">
        <v>1E-3</v>
      </c>
      <c r="J272" s="11"/>
      <c r="K272" s="10">
        <v>0.16900000000000001</v>
      </c>
      <c r="L272" s="10">
        <v>0.36199999999999999</v>
      </c>
      <c r="M272" s="11"/>
      <c r="N272" s="8">
        <v>16</v>
      </c>
      <c r="O272" s="10">
        <v>0.81399999999999995</v>
      </c>
      <c r="P272" s="11"/>
      <c r="Q272" s="8">
        <v>40</v>
      </c>
      <c r="R272" s="11"/>
      <c r="S272" s="9">
        <v>-1.0900000000000001</v>
      </c>
      <c r="T272" s="11"/>
      <c r="U272" s="11"/>
      <c r="V272" s="11"/>
      <c r="W272" s="11"/>
      <c r="X272" s="11"/>
      <c r="Y272" s="11"/>
      <c r="Z272" s="11"/>
      <c r="AA272" s="11"/>
      <c r="AB272" s="11"/>
      <c r="AC272" s="11"/>
      <c r="AD272" s="11"/>
      <c r="AE272" s="8">
        <v>402.4</v>
      </c>
      <c r="AF272" s="11"/>
      <c r="AG272" s="11"/>
      <c r="AH272" s="9">
        <v>1.26</v>
      </c>
      <c r="AI272" s="9">
        <v>18.86</v>
      </c>
      <c r="AJ272" s="10">
        <v>7.4999999999999997E-2</v>
      </c>
      <c r="AK272" s="3" t="s">
        <v>209</v>
      </c>
      <c r="AL272" s="12" t="s">
        <v>1604</v>
      </c>
      <c r="AM272" s="3" t="s">
        <v>211</v>
      </c>
      <c r="AN272" s="13">
        <v>1997</v>
      </c>
      <c r="AO272" s="8">
        <v>33.6</v>
      </c>
      <c r="AP272" s="10">
        <v>0.13300000000000001</v>
      </c>
      <c r="AQ272" s="8">
        <v>-13.6</v>
      </c>
      <c r="AR272" s="8">
        <v>-13.9</v>
      </c>
      <c r="AS272" s="8">
        <v>-15.9</v>
      </c>
      <c r="AT272" s="9">
        <v>5.37</v>
      </c>
      <c r="AU272" s="10">
        <v>0.66200000000000003</v>
      </c>
      <c r="AV272" s="9">
        <v>6.59</v>
      </c>
      <c r="AW272" s="9">
        <v>4.91</v>
      </c>
      <c r="AX272" s="10">
        <v>-0.221</v>
      </c>
      <c r="AY272" s="10">
        <v>0.39500000000000002</v>
      </c>
      <c r="AZ272" s="11"/>
      <c r="BA272" s="9">
        <v>7.34</v>
      </c>
      <c r="BB272" s="11"/>
      <c r="BC272" s="9">
        <v>4.5</v>
      </c>
      <c r="BD272" s="9">
        <v>4.1399999999999997</v>
      </c>
      <c r="BE272" s="9">
        <v>3.8</v>
      </c>
      <c r="BF272" s="9">
        <v>3.39</v>
      </c>
      <c r="BG272" s="9">
        <v>3.09</v>
      </c>
      <c r="BH272" s="9">
        <v>3.63</v>
      </c>
      <c r="BI272" s="11"/>
      <c r="BJ272" s="8">
        <v>-13.9</v>
      </c>
      <c r="BK272" s="9">
        <v>-1.79</v>
      </c>
      <c r="BL272" s="11"/>
      <c r="BM272" s="11"/>
      <c r="BN272" s="8">
        <v>-15.9</v>
      </c>
      <c r="BO272" s="10">
        <v>2E-3</v>
      </c>
      <c r="BP272" s="11"/>
      <c r="BQ272" s="9">
        <v>-3.97</v>
      </c>
      <c r="BR272" s="9">
        <v>-3.97</v>
      </c>
      <c r="BS272" s="9">
        <v>-2.48</v>
      </c>
      <c r="BT272" s="9">
        <v>-3.97</v>
      </c>
      <c r="BU272" s="9">
        <v>-3.97</v>
      </c>
      <c r="BV272" s="11"/>
      <c r="BW272" s="10">
        <v>1.0999999999999999E-2</v>
      </c>
      <c r="BX272" s="10">
        <v>0.189</v>
      </c>
      <c r="BY272" s="10">
        <v>6.3E-2</v>
      </c>
      <c r="BZ272" s="9">
        <v>5.27</v>
      </c>
      <c r="CA272" s="9">
        <v>4.6100000000000003</v>
      </c>
      <c r="CB272" s="11"/>
      <c r="CC272" s="10">
        <v>0.64100000000000001</v>
      </c>
      <c r="CD272" s="11"/>
      <c r="CE272" s="10">
        <v>1E-3</v>
      </c>
      <c r="CF272" s="9">
        <v>4.82</v>
      </c>
      <c r="CG272" s="11"/>
      <c r="CH272" s="11"/>
      <c r="CI272" s="11"/>
      <c r="CJ272" s="10">
        <v>-0.61799999999999999</v>
      </c>
      <c r="CK272" s="10">
        <v>0.85499999999999998</v>
      </c>
      <c r="CL272" s="9">
        <v>1.43</v>
      </c>
      <c r="CM272" s="9">
        <v>1.39</v>
      </c>
      <c r="CN272" s="9">
        <v>1.35</v>
      </c>
      <c r="CO272" s="9">
        <v>1.31</v>
      </c>
      <c r="CP272" s="9">
        <v>1.27</v>
      </c>
      <c r="CQ272" s="9">
        <v>4.22</v>
      </c>
      <c r="CR272" s="11"/>
      <c r="CS272" s="11"/>
      <c r="CT272" s="11"/>
      <c r="CU272" s="8">
        <v>17.399999999999999</v>
      </c>
      <c r="CV272" s="9">
        <v>-2.56</v>
      </c>
      <c r="CW272" s="9">
        <v>5.47</v>
      </c>
      <c r="CX272" s="11"/>
      <c r="CY272" s="11"/>
      <c r="CZ272" s="11"/>
      <c r="DA272" s="10">
        <v>-0.98199999999999998</v>
      </c>
      <c r="DB272" s="10">
        <v>-8.2000000000000003E-2</v>
      </c>
      <c r="DC272" s="10">
        <v>-1E-3</v>
      </c>
      <c r="DD272" s="8">
        <v>12.2</v>
      </c>
      <c r="DE272" s="8">
        <v>43</v>
      </c>
      <c r="DF272" s="10">
        <v>-0.221</v>
      </c>
      <c r="DG272" s="9">
        <v>2.13</v>
      </c>
      <c r="DH272" s="9">
        <v>1.27</v>
      </c>
      <c r="DI272" s="3" t="s">
        <v>212</v>
      </c>
      <c r="DJ272" s="10">
        <v>0.13300000000000001</v>
      </c>
      <c r="DK272" s="8">
        <v>-13.6</v>
      </c>
      <c r="DL272" s="8">
        <v>-15.9</v>
      </c>
      <c r="DM272" s="9">
        <v>6.7</v>
      </c>
      <c r="DN272" s="11"/>
      <c r="DO272" s="9">
        <v>11.11</v>
      </c>
      <c r="DP272" s="4" t="s">
        <v>1605</v>
      </c>
      <c r="DQ272" s="8">
        <v>1314.6</v>
      </c>
      <c r="DR272" s="3" t="s">
        <v>245</v>
      </c>
      <c r="DS272" s="11"/>
      <c r="DT272" s="9">
        <v>8.2899999999999991</v>
      </c>
      <c r="DU272" s="9">
        <v>1.0900000000000001</v>
      </c>
      <c r="DV272" s="9">
        <v>-2.04</v>
      </c>
      <c r="DW272" s="9">
        <v>7.4</v>
      </c>
      <c r="DX272" s="11"/>
      <c r="DY272" s="10">
        <v>6.9000000000000006E-2</v>
      </c>
      <c r="DZ272" s="11"/>
      <c r="EA272" s="10">
        <v>7.0000000000000001E-3</v>
      </c>
      <c r="EB272" s="8">
        <v>-12.5</v>
      </c>
      <c r="EC272" s="9">
        <v>1.84</v>
      </c>
      <c r="ED272" s="8">
        <v>79.900000000000006</v>
      </c>
      <c r="EE272" s="11"/>
      <c r="EF272" s="14">
        <v>0</v>
      </c>
      <c r="EG272" s="8">
        <v>99.3</v>
      </c>
      <c r="EH272" s="9">
        <v>6.55</v>
      </c>
      <c r="EI272" s="8">
        <v>43</v>
      </c>
      <c r="EJ272" s="9">
        <v>5.9</v>
      </c>
      <c r="EK272" s="10">
        <v>0.97</v>
      </c>
      <c r="EL272" s="9">
        <v>1.54</v>
      </c>
      <c r="EM272" s="9">
        <v>2.2400000000000002</v>
      </c>
      <c r="EN272" s="9">
        <v>2.14</v>
      </c>
      <c r="EO272" s="9">
        <v>1.27</v>
      </c>
      <c r="EP272" s="10">
        <v>0.90600000000000003</v>
      </c>
      <c r="EQ272" s="9">
        <v>6.29</v>
      </c>
      <c r="ER272" s="11">
        <v>3</v>
      </c>
      <c r="ES272" s="10">
        <v>0.13300000000000001</v>
      </c>
      <c r="ET272" s="12" t="s">
        <v>377</v>
      </c>
      <c r="EU272" s="11"/>
      <c r="EV272" s="11"/>
      <c r="EW272" s="11"/>
      <c r="EX272" s="11"/>
      <c r="EY272" s="11"/>
      <c r="EZ272" s="11"/>
      <c r="FA272" s="11"/>
      <c r="FB272" s="8">
        <v>-12.3</v>
      </c>
      <c r="FC272" s="8">
        <v>-10.5</v>
      </c>
      <c r="FD272" s="9">
        <v>-7.94</v>
      </c>
      <c r="FE272" s="11"/>
      <c r="FF272" s="11"/>
      <c r="FG272" s="11"/>
      <c r="FH272" s="11"/>
      <c r="FI272" s="11"/>
      <c r="FJ272" s="11"/>
      <c r="FK272" s="11"/>
      <c r="FL272" s="8">
        <v>-13.6</v>
      </c>
      <c r="FM272" s="8">
        <v>-12.3</v>
      </c>
      <c r="FN272" s="9">
        <v>-9.23</v>
      </c>
      <c r="FO272" s="3"/>
      <c r="FP272" s="3"/>
      <c r="FQ272" s="10">
        <v>0.13300000000000001</v>
      </c>
      <c r="FR272" s="12" t="s">
        <v>1606</v>
      </c>
    </row>
    <row r="273" spans="1:174" x14ac:dyDescent="0.15">
      <c r="A273" s="4" t="s">
        <v>1607</v>
      </c>
      <c r="B273" s="4" t="s">
        <v>1608</v>
      </c>
      <c r="C273" s="3" t="s">
        <v>206</v>
      </c>
      <c r="D273" s="3" t="s">
        <v>207</v>
      </c>
      <c r="E273" s="3" t="s">
        <v>208</v>
      </c>
      <c r="F273" s="8">
        <v>33.299999999999997</v>
      </c>
      <c r="G273" s="10">
        <v>0.03</v>
      </c>
      <c r="H273" s="10">
        <v>3.0000000000000001E-3</v>
      </c>
      <c r="I273" s="10">
        <v>3.0000000000000001E-3</v>
      </c>
      <c r="J273" s="11"/>
      <c r="K273" s="10">
        <v>0.89300000000000002</v>
      </c>
      <c r="L273" s="10">
        <v>0.89300000000000002</v>
      </c>
      <c r="M273" s="11"/>
      <c r="N273" s="8">
        <v>66.599999999999994</v>
      </c>
      <c r="O273" s="10">
        <v>8.0000000000000002E-3</v>
      </c>
      <c r="P273" s="11"/>
      <c r="Q273" s="11"/>
      <c r="R273" s="11"/>
      <c r="S273" s="10">
        <v>-0.09</v>
      </c>
      <c r="T273" s="11"/>
      <c r="U273" s="11"/>
      <c r="V273" s="11"/>
      <c r="W273" s="11"/>
      <c r="X273" s="11"/>
      <c r="Y273" s="11"/>
      <c r="Z273" s="11"/>
      <c r="AA273" s="11"/>
      <c r="AB273" s="11"/>
      <c r="AC273" s="11"/>
      <c r="AD273" s="11"/>
      <c r="AE273" s="8">
        <v>35.4</v>
      </c>
      <c r="AF273" s="11"/>
      <c r="AG273" s="11"/>
      <c r="AH273" s="9">
        <v>4.58</v>
      </c>
      <c r="AI273" s="9">
        <v>65.010000000000005</v>
      </c>
      <c r="AJ273" s="9">
        <v>3.23</v>
      </c>
      <c r="AK273" s="3" t="s">
        <v>209</v>
      </c>
      <c r="AL273" s="12" t="s">
        <v>1609</v>
      </c>
      <c r="AM273" s="3" t="s">
        <v>211</v>
      </c>
      <c r="AN273" s="13">
        <v>2001</v>
      </c>
      <c r="AO273" s="8">
        <v>40.6</v>
      </c>
      <c r="AP273" s="9">
        <v>1.77</v>
      </c>
      <c r="AQ273" s="9">
        <v>-9.8699999999999992</v>
      </c>
      <c r="AR273" s="8">
        <v>-10.7</v>
      </c>
      <c r="AS273" s="8">
        <v>-11.5</v>
      </c>
      <c r="AT273" s="10">
        <v>0.32300000000000001</v>
      </c>
      <c r="AU273" s="9">
        <v>2.96</v>
      </c>
      <c r="AV273" s="9">
        <v>4.03</v>
      </c>
      <c r="AW273" s="9">
        <v>7.66</v>
      </c>
      <c r="AX273" s="9">
        <v>-5.56</v>
      </c>
      <c r="AY273" s="10">
        <v>0.41399999999999998</v>
      </c>
      <c r="AZ273" s="11"/>
      <c r="BA273" s="9">
        <v>8.74</v>
      </c>
      <c r="BB273" s="11"/>
      <c r="BC273" s="9">
        <v>3.23</v>
      </c>
      <c r="BD273" s="9">
        <v>2.93</v>
      </c>
      <c r="BE273" s="9">
        <v>2.99</v>
      </c>
      <c r="BF273" s="9">
        <v>3.03</v>
      </c>
      <c r="BG273" s="9">
        <v>3.17</v>
      </c>
      <c r="BH273" s="9">
        <v>2.77</v>
      </c>
      <c r="BI273" s="11"/>
      <c r="BJ273" s="8">
        <v>-10.7</v>
      </c>
      <c r="BK273" s="10">
        <v>-0.745</v>
      </c>
      <c r="BL273" s="10">
        <v>2.7E-2</v>
      </c>
      <c r="BM273" s="11"/>
      <c r="BN273" s="8">
        <v>-11.5</v>
      </c>
      <c r="BO273" s="11"/>
      <c r="BP273" s="11"/>
      <c r="BQ273" s="10">
        <v>-0.16900000000000001</v>
      </c>
      <c r="BR273" s="10">
        <v>-0.16900000000000001</v>
      </c>
      <c r="BS273" s="10">
        <v>-0.11700000000000001</v>
      </c>
      <c r="BT273" s="10">
        <v>-0.16900000000000001</v>
      </c>
      <c r="BU273" s="10">
        <v>-0.16900000000000001</v>
      </c>
      <c r="BV273" s="11"/>
      <c r="BW273" s="10">
        <v>0.27400000000000002</v>
      </c>
      <c r="BX273" s="10">
        <v>0.161</v>
      </c>
      <c r="BY273" s="11"/>
      <c r="BZ273" s="9">
        <v>8.52</v>
      </c>
      <c r="CA273" s="9">
        <v>5.56</v>
      </c>
      <c r="CB273" s="11"/>
      <c r="CC273" s="9">
        <v>1.25</v>
      </c>
      <c r="CD273" s="9">
        <v>4.68</v>
      </c>
      <c r="CE273" s="10">
        <v>0.20399999999999999</v>
      </c>
      <c r="CF273" s="9">
        <v>1.82</v>
      </c>
      <c r="CG273" s="11"/>
      <c r="CH273" s="14">
        <v>0</v>
      </c>
      <c r="CI273" s="11"/>
      <c r="CJ273" s="8">
        <v>44.5</v>
      </c>
      <c r="CK273" s="10">
        <v>4.0000000000000001E-3</v>
      </c>
      <c r="CL273" s="11"/>
      <c r="CM273" s="10">
        <v>5.0000000000000001E-3</v>
      </c>
      <c r="CN273" s="10">
        <v>4.7E-2</v>
      </c>
      <c r="CO273" s="10">
        <v>0.17199999999999999</v>
      </c>
      <c r="CP273" s="10">
        <v>0.17199999999999999</v>
      </c>
      <c r="CQ273" s="10">
        <v>-0.28799999999999998</v>
      </c>
      <c r="CR273" s="11"/>
      <c r="CS273" s="11"/>
      <c r="CT273" s="11"/>
      <c r="CU273" s="10">
        <v>1.4E-2</v>
      </c>
      <c r="CV273" s="9">
        <v>-1.66</v>
      </c>
      <c r="CW273" s="9">
        <v>4.41</v>
      </c>
      <c r="CX273" s="11"/>
      <c r="CY273" s="10">
        <v>0.52300000000000002</v>
      </c>
      <c r="CZ273" s="11"/>
      <c r="DA273" s="10">
        <v>0.81100000000000005</v>
      </c>
      <c r="DB273" s="10">
        <v>0.30399999999999999</v>
      </c>
      <c r="DC273" s="10">
        <v>-0.06</v>
      </c>
      <c r="DD273" s="9">
        <v>8.33</v>
      </c>
      <c r="DE273" s="8">
        <v>40</v>
      </c>
      <c r="DF273" s="9">
        <v>-5.56</v>
      </c>
      <c r="DG273" s="10">
        <v>0.5</v>
      </c>
      <c r="DH273" s="10">
        <v>0.371</v>
      </c>
      <c r="DI273" s="3" t="s">
        <v>212</v>
      </c>
      <c r="DJ273" s="9">
        <v>1.77</v>
      </c>
      <c r="DK273" s="9">
        <v>-9.8699999999999992</v>
      </c>
      <c r="DL273" s="8">
        <v>-11.5</v>
      </c>
      <c r="DM273" s="9">
        <v>4.2</v>
      </c>
      <c r="DN273" s="11"/>
      <c r="DO273" s="9">
        <v>22.22</v>
      </c>
      <c r="DP273" s="4" t="s">
        <v>1610</v>
      </c>
      <c r="DQ273" s="8">
        <v>134.80000000000001</v>
      </c>
      <c r="DR273" s="3" t="s">
        <v>237</v>
      </c>
      <c r="DS273" s="11"/>
      <c r="DT273" s="9">
        <v>5</v>
      </c>
      <c r="DU273" s="10">
        <v>0.2</v>
      </c>
      <c r="DV273" s="10">
        <v>0.89600000000000002</v>
      </c>
      <c r="DW273" s="9">
        <v>5.98</v>
      </c>
      <c r="DX273" s="11"/>
      <c r="DY273" s="9">
        <v>1.0900000000000001</v>
      </c>
      <c r="DZ273" s="11"/>
      <c r="EA273" s="11"/>
      <c r="EB273" s="9">
        <v>-3.01</v>
      </c>
      <c r="EC273" s="10">
        <v>5.0000000000000001E-3</v>
      </c>
      <c r="ED273" s="8">
        <v>30.4</v>
      </c>
      <c r="EE273" s="11"/>
      <c r="EF273" s="8">
        <v>47.8</v>
      </c>
      <c r="EG273" s="9">
        <v>3.52</v>
      </c>
      <c r="EH273" s="10">
        <v>0.66400000000000003</v>
      </c>
      <c r="EI273" s="8">
        <v>40</v>
      </c>
      <c r="EJ273" s="10">
        <v>0.93100000000000005</v>
      </c>
      <c r="EK273" s="9">
        <v>2.5099999999999998</v>
      </c>
      <c r="EL273" s="10">
        <v>0.75900000000000001</v>
      </c>
      <c r="EM273" s="10">
        <v>0.98</v>
      </c>
      <c r="EN273" s="10">
        <v>0.71299999999999997</v>
      </c>
      <c r="EO273" s="10">
        <v>0.371</v>
      </c>
      <c r="EP273" s="9">
        <v>7.02</v>
      </c>
      <c r="EQ273" s="11"/>
      <c r="ER273" s="11">
        <v>1</v>
      </c>
      <c r="ES273" s="9">
        <v>1.77</v>
      </c>
      <c r="ET273" s="12" t="s">
        <v>460</v>
      </c>
      <c r="EU273" s="11"/>
      <c r="EV273" s="11"/>
      <c r="EW273" s="11"/>
      <c r="EX273" s="11"/>
      <c r="EY273" s="11"/>
      <c r="EZ273" s="11"/>
      <c r="FA273" s="9">
        <v>-9.25</v>
      </c>
      <c r="FB273" s="8">
        <v>-10.8</v>
      </c>
      <c r="FC273" s="9">
        <v>-8.98</v>
      </c>
      <c r="FD273" s="8">
        <v>-10.3</v>
      </c>
      <c r="FE273" s="11"/>
      <c r="FF273" s="11"/>
      <c r="FG273" s="11"/>
      <c r="FH273" s="11"/>
      <c r="FI273" s="11"/>
      <c r="FJ273" s="11"/>
      <c r="FK273" s="9">
        <v>-9.58</v>
      </c>
      <c r="FL273" s="8">
        <v>-11.5</v>
      </c>
      <c r="FM273" s="9">
        <v>-9.5299999999999994</v>
      </c>
      <c r="FN273" s="8">
        <v>-11.4</v>
      </c>
      <c r="FO273" s="3"/>
      <c r="FP273" s="3"/>
      <c r="FQ273" s="9">
        <v>1.77</v>
      </c>
      <c r="FR273" s="12" t="s">
        <v>1611</v>
      </c>
    </row>
    <row r="274" spans="1:174" x14ac:dyDescent="0.15">
      <c r="A274" s="4" t="s">
        <v>1612</v>
      </c>
      <c r="B274" s="4" t="s">
        <v>1613</v>
      </c>
      <c r="C274" s="3" t="s">
        <v>206</v>
      </c>
      <c r="D274" s="3" t="s">
        <v>207</v>
      </c>
      <c r="E274" s="3" t="s">
        <v>208</v>
      </c>
      <c r="F274" s="8">
        <v>32.200000000000003</v>
      </c>
      <c r="G274" s="9">
        <v>9.49</v>
      </c>
      <c r="H274" s="10">
        <v>2.7E-2</v>
      </c>
      <c r="I274" s="10">
        <v>2E-3</v>
      </c>
      <c r="J274" s="10">
        <v>2.9000000000000001E-2</v>
      </c>
      <c r="K274" s="10">
        <v>0.84699999999999998</v>
      </c>
      <c r="L274" s="10">
        <v>0.224</v>
      </c>
      <c r="M274" s="9">
        <v>-1.1100000000000001</v>
      </c>
      <c r="N274" s="8">
        <v>124.4</v>
      </c>
      <c r="O274" s="10">
        <v>0.26300000000000001</v>
      </c>
      <c r="P274" s="11"/>
      <c r="Q274" s="11"/>
      <c r="R274" s="11"/>
      <c r="S274" s="10">
        <v>-0.128</v>
      </c>
      <c r="T274" s="11"/>
      <c r="U274" s="11"/>
      <c r="V274" s="11"/>
      <c r="W274" s="8">
        <v>23.4</v>
      </c>
      <c r="X274" s="11"/>
      <c r="Y274" s="11"/>
      <c r="Z274" s="11"/>
      <c r="AA274" s="8">
        <v>33.200000000000003</v>
      </c>
      <c r="AB274" s="11"/>
      <c r="AC274" s="11"/>
      <c r="AD274" s="11"/>
      <c r="AE274" s="8">
        <v>17.899999999999999</v>
      </c>
      <c r="AF274" s="11"/>
      <c r="AG274" s="11"/>
      <c r="AH274" s="9">
        <v>9.7899999999999991</v>
      </c>
      <c r="AI274" s="9">
        <v>18.12</v>
      </c>
      <c r="AJ274" s="10">
        <v>0.184</v>
      </c>
      <c r="AK274" s="3" t="s">
        <v>209</v>
      </c>
      <c r="AL274" s="12" t="s">
        <v>1614</v>
      </c>
      <c r="AM274" s="3" t="s">
        <v>211</v>
      </c>
      <c r="AN274" s="13">
        <v>1987</v>
      </c>
      <c r="AO274" s="8">
        <v>12.4</v>
      </c>
      <c r="AP274" s="9">
        <v>9.14</v>
      </c>
      <c r="AQ274" s="8">
        <v>-16.3</v>
      </c>
      <c r="AR274" s="8">
        <v>-17</v>
      </c>
      <c r="AS274" s="8">
        <v>-26.6</v>
      </c>
      <c r="AT274" s="8">
        <v>20</v>
      </c>
      <c r="AU274" s="10">
        <v>0.75700000000000001</v>
      </c>
      <c r="AV274" s="8">
        <v>60.3</v>
      </c>
      <c r="AW274" s="10">
        <v>0.252</v>
      </c>
      <c r="AX274" s="8">
        <v>12.3</v>
      </c>
      <c r="AY274" s="10">
        <v>0.36</v>
      </c>
      <c r="AZ274" s="11"/>
      <c r="BA274" s="8">
        <v>15.4</v>
      </c>
      <c r="BB274" s="11"/>
      <c r="BC274" s="9">
        <v>3.3</v>
      </c>
      <c r="BD274" s="9">
        <v>3.58</v>
      </c>
      <c r="BE274" s="9">
        <v>3.85</v>
      </c>
      <c r="BF274" s="9">
        <v>3.8</v>
      </c>
      <c r="BG274" s="9">
        <v>3.98</v>
      </c>
      <c r="BH274" s="9">
        <v>4.07</v>
      </c>
      <c r="BI274" s="11"/>
      <c r="BJ274" s="8">
        <v>-17</v>
      </c>
      <c r="BK274" s="9">
        <v>-2.94</v>
      </c>
      <c r="BL274" s="11"/>
      <c r="BM274" s="11"/>
      <c r="BN274" s="8">
        <v>-26.6</v>
      </c>
      <c r="BO274" s="10">
        <v>1.7999999999999999E-2</v>
      </c>
      <c r="BP274" s="11"/>
      <c r="BQ274" s="10">
        <v>-0.23</v>
      </c>
      <c r="BR274" s="10">
        <v>-0.23</v>
      </c>
      <c r="BS274" s="10">
        <v>-0.11600000000000001</v>
      </c>
      <c r="BT274" s="10">
        <v>-0.23</v>
      </c>
      <c r="BU274" s="10">
        <v>-0.23</v>
      </c>
      <c r="BV274" s="11"/>
      <c r="BW274" s="10">
        <v>0.23699999999999999</v>
      </c>
      <c r="BX274" s="10">
        <v>0.54500000000000004</v>
      </c>
      <c r="BY274" s="9">
        <v>1.1499999999999999</v>
      </c>
      <c r="BZ274" s="11"/>
      <c r="CA274" s="11"/>
      <c r="CB274" s="9">
        <v>1.1299999999999999</v>
      </c>
      <c r="CC274" s="9">
        <v>1.67</v>
      </c>
      <c r="CD274" s="11"/>
      <c r="CE274" s="9">
        <v>2.93</v>
      </c>
      <c r="CF274" s="10">
        <v>0.252</v>
      </c>
      <c r="CG274" s="11"/>
      <c r="CH274" s="11"/>
      <c r="CI274" s="11"/>
      <c r="CJ274" s="8">
        <v>-10.5</v>
      </c>
      <c r="CK274" s="11"/>
      <c r="CL274" s="11"/>
      <c r="CM274" s="10">
        <v>0.34</v>
      </c>
      <c r="CN274" s="10">
        <v>0.36</v>
      </c>
      <c r="CO274" s="10">
        <v>0.36</v>
      </c>
      <c r="CP274" s="10">
        <v>0.36</v>
      </c>
      <c r="CQ274" s="9">
        <v>1.17</v>
      </c>
      <c r="CR274" s="11"/>
      <c r="CS274" s="11"/>
      <c r="CT274" s="11"/>
      <c r="CU274" s="9">
        <v>4.22</v>
      </c>
      <c r="CV274" s="9">
        <v>-6.65</v>
      </c>
      <c r="CW274" s="8">
        <v>35</v>
      </c>
      <c r="CX274" s="11"/>
      <c r="CY274" s="11"/>
      <c r="CZ274" s="11"/>
      <c r="DA274" s="9">
        <v>1.92</v>
      </c>
      <c r="DB274" s="9">
        <v>1.26</v>
      </c>
      <c r="DC274" s="10">
        <v>0.25700000000000001</v>
      </c>
      <c r="DD274" s="8">
        <v>1468</v>
      </c>
      <c r="DE274" s="11"/>
      <c r="DF274" s="8">
        <v>12.3</v>
      </c>
      <c r="DG274" s="10">
        <v>0.25900000000000001</v>
      </c>
      <c r="DH274" s="11"/>
      <c r="DI274" s="3" t="s">
        <v>212</v>
      </c>
      <c r="DJ274" s="8">
        <v>11.4</v>
      </c>
      <c r="DK274" s="8">
        <v>-15.6</v>
      </c>
      <c r="DL274" s="8">
        <v>-20.2</v>
      </c>
      <c r="DM274" s="8">
        <v>16.899999999999999</v>
      </c>
      <c r="DN274" s="11"/>
      <c r="DO274" s="9">
        <v>15.38</v>
      </c>
      <c r="DP274" s="4" t="s">
        <v>1615</v>
      </c>
      <c r="DQ274" s="8">
        <v>31.2</v>
      </c>
      <c r="DR274" s="3" t="s">
        <v>279</v>
      </c>
      <c r="DS274" s="11"/>
      <c r="DT274" s="10">
        <v>0.67300000000000004</v>
      </c>
      <c r="DU274" s="10">
        <v>0.16500000000000001</v>
      </c>
      <c r="DV274" s="9">
        <v>1.67</v>
      </c>
      <c r="DW274" s="9">
        <v>6.1</v>
      </c>
      <c r="DX274" s="11"/>
      <c r="DY274" s="9">
        <v>4.6399999999999997</v>
      </c>
      <c r="DZ274" s="9">
        <v>1.1299999999999999</v>
      </c>
      <c r="EA274" s="11"/>
      <c r="EB274" s="8">
        <v>30.4</v>
      </c>
      <c r="EC274" s="10">
        <v>4.1000000000000002E-2</v>
      </c>
      <c r="ED274" s="8">
        <v>20.3</v>
      </c>
      <c r="EE274" s="8">
        <v>40</v>
      </c>
      <c r="EF274" s="8">
        <v>40.9</v>
      </c>
      <c r="EG274" s="8">
        <v>80</v>
      </c>
      <c r="EH274" s="10">
        <v>0.438</v>
      </c>
      <c r="EI274" s="8">
        <v>40</v>
      </c>
      <c r="EJ274" s="8">
        <v>25.7</v>
      </c>
      <c r="EK274" s="8">
        <v>10.5</v>
      </c>
      <c r="EL274" s="9">
        <v>3.04</v>
      </c>
      <c r="EM274" s="9">
        <v>1.22</v>
      </c>
      <c r="EN274" s="9">
        <v>3.41</v>
      </c>
      <c r="EO274" s="10">
        <v>0.32400000000000001</v>
      </c>
      <c r="EP274" s="9">
        <v>8.52</v>
      </c>
      <c r="EQ274" s="9">
        <v>1.19</v>
      </c>
      <c r="ER274" s="11">
        <v>1</v>
      </c>
      <c r="ES274" s="9">
        <v>7.43</v>
      </c>
      <c r="ET274" s="12" t="s">
        <v>1616</v>
      </c>
      <c r="EU274" s="9">
        <v>-8.24</v>
      </c>
      <c r="EV274" s="9">
        <v>-7.35</v>
      </c>
      <c r="EW274" s="9">
        <v>-3.9</v>
      </c>
      <c r="EX274" s="9">
        <v>-5.35</v>
      </c>
      <c r="EY274" s="9">
        <v>-3.84</v>
      </c>
      <c r="EZ274" s="9">
        <v>-3.28</v>
      </c>
      <c r="FA274" s="9">
        <v>-5.34</v>
      </c>
      <c r="FB274" s="9">
        <v>-3.51</v>
      </c>
      <c r="FC274" s="8">
        <v>-12.4</v>
      </c>
      <c r="FD274" s="8">
        <v>-16.7</v>
      </c>
      <c r="FE274" s="9">
        <v>-8.19</v>
      </c>
      <c r="FF274" s="9">
        <v>-6.41</v>
      </c>
      <c r="FG274" s="9">
        <v>-2.0099999999999998</v>
      </c>
      <c r="FH274" s="9">
        <v>-5.04</v>
      </c>
      <c r="FI274" s="9">
        <v>-7.66</v>
      </c>
      <c r="FJ274" s="9">
        <v>-3.26</v>
      </c>
      <c r="FK274" s="9">
        <v>-6.82</v>
      </c>
      <c r="FL274" s="9">
        <v>-3.51</v>
      </c>
      <c r="FM274" s="8">
        <v>-19.8</v>
      </c>
      <c r="FN274" s="8">
        <v>-20.2</v>
      </c>
      <c r="FO274" s="3"/>
      <c r="FP274" s="3"/>
      <c r="FQ274" s="9">
        <v>9.14</v>
      </c>
      <c r="FR274" s="12" t="s">
        <v>1617</v>
      </c>
    </row>
    <row r="275" spans="1:174" x14ac:dyDescent="0.15">
      <c r="A275" s="4" t="s">
        <v>1618</v>
      </c>
      <c r="B275" s="4" t="s">
        <v>1619</v>
      </c>
      <c r="C275" s="3" t="s">
        <v>206</v>
      </c>
      <c r="D275" s="3" t="s">
        <v>207</v>
      </c>
      <c r="E275" s="3" t="s">
        <v>208</v>
      </c>
      <c r="F275" s="8">
        <v>31.7</v>
      </c>
      <c r="G275" s="9">
        <v>30.97</v>
      </c>
      <c r="H275" s="10">
        <v>4.0000000000000001E-3</v>
      </c>
      <c r="I275" s="10">
        <v>3.0000000000000001E-3</v>
      </c>
      <c r="J275" s="11"/>
      <c r="K275" s="10">
        <v>0.46</v>
      </c>
      <c r="L275" s="10">
        <v>0.48899999999999999</v>
      </c>
      <c r="M275" s="11"/>
      <c r="N275" s="8">
        <v>10.1</v>
      </c>
      <c r="O275" s="10">
        <v>9.2999999999999999E-2</v>
      </c>
      <c r="P275" s="11"/>
      <c r="Q275" s="11"/>
      <c r="R275" s="11"/>
      <c r="S275" s="11"/>
      <c r="T275" s="11"/>
      <c r="U275" s="11"/>
      <c r="V275" s="11"/>
      <c r="W275" s="11"/>
      <c r="X275" s="11"/>
      <c r="Y275" s="11"/>
      <c r="Z275" s="11"/>
      <c r="AA275" s="11"/>
      <c r="AB275" s="11"/>
      <c r="AC275" s="11"/>
      <c r="AD275" s="11"/>
      <c r="AE275" s="11"/>
      <c r="AF275" s="11"/>
      <c r="AG275" s="11"/>
      <c r="AH275" s="11"/>
      <c r="AI275" s="9">
        <v>12.14</v>
      </c>
      <c r="AJ275" s="9">
        <v>4.76</v>
      </c>
      <c r="AK275" s="3" t="s">
        <v>209</v>
      </c>
      <c r="AL275" s="12" t="s">
        <v>1620</v>
      </c>
      <c r="AM275" s="3" t="s">
        <v>211</v>
      </c>
      <c r="AN275" s="13">
        <v>2009</v>
      </c>
      <c r="AO275" s="8">
        <v>26.4</v>
      </c>
      <c r="AP275" s="10">
        <v>9.2999999999999999E-2</v>
      </c>
      <c r="AQ275" s="8">
        <v>-10.7</v>
      </c>
      <c r="AR275" s="8">
        <v>-11.1</v>
      </c>
      <c r="AS275" s="8">
        <v>-11.1</v>
      </c>
      <c r="AT275" s="9">
        <v>5.27</v>
      </c>
      <c r="AU275" s="9">
        <v>1.38</v>
      </c>
      <c r="AV275" s="9">
        <v>7.2</v>
      </c>
      <c r="AW275" s="14">
        <v>0</v>
      </c>
      <c r="AX275" s="9">
        <v>6.49</v>
      </c>
      <c r="AY275" s="9">
        <v>1.1599999999999999</v>
      </c>
      <c r="AZ275" s="11"/>
      <c r="BA275" s="9">
        <v>5.98</v>
      </c>
      <c r="BB275" s="11"/>
      <c r="BC275" s="9">
        <v>5.12</v>
      </c>
      <c r="BD275" s="9">
        <v>4.91</v>
      </c>
      <c r="BE275" s="9">
        <v>4.57</v>
      </c>
      <c r="BF275" s="9">
        <v>4.62</v>
      </c>
      <c r="BG275" s="9">
        <v>4.5599999999999996</v>
      </c>
      <c r="BH275" s="9">
        <v>4.49</v>
      </c>
      <c r="BI275" s="11"/>
      <c r="BJ275" s="8">
        <v>-11.1</v>
      </c>
      <c r="BK275" s="11"/>
      <c r="BL275" s="11"/>
      <c r="BM275" s="11"/>
      <c r="BN275" s="8">
        <v>-11.1</v>
      </c>
      <c r="BO275" s="11"/>
      <c r="BP275" s="11"/>
      <c r="BQ275" s="9">
        <v>-1.41</v>
      </c>
      <c r="BR275" s="9">
        <v>-1.41</v>
      </c>
      <c r="BS275" s="10">
        <v>-0.88400000000000001</v>
      </c>
      <c r="BT275" s="9">
        <v>-1.41</v>
      </c>
      <c r="BU275" s="9">
        <v>-1.41</v>
      </c>
      <c r="BV275" s="11"/>
      <c r="BW275" s="11"/>
      <c r="BX275" s="11"/>
      <c r="BY275" s="10">
        <v>0.55600000000000005</v>
      </c>
      <c r="BZ275" s="11"/>
      <c r="CA275" s="11"/>
      <c r="CB275" s="11"/>
      <c r="CC275" s="11"/>
      <c r="CD275" s="11"/>
      <c r="CE275" s="10">
        <v>0.71</v>
      </c>
      <c r="CF275" s="11"/>
      <c r="CG275" s="11"/>
      <c r="CH275" s="11"/>
      <c r="CI275" s="11"/>
      <c r="CJ275" s="8">
        <v>322.7</v>
      </c>
      <c r="CK275" s="11"/>
      <c r="CL275" s="11"/>
      <c r="CM275" s="11"/>
      <c r="CN275" s="11"/>
      <c r="CO275" s="11"/>
      <c r="CP275" s="11"/>
      <c r="CQ275" s="10">
        <v>-0.14000000000000001</v>
      </c>
      <c r="CR275" s="11"/>
      <c r="CS275" s="11"/>
      <c r="CT275" s="11"/>
      <c r="CU275" s="10">
        <v>0.41799999999999998</v>
      </c>
      <c r="CV275" s="11"/>
      <c r="CW275" s="11"/>
      <c r="CX275" s="11"/>
      <c r="CY275" s="11"/>
      <c r="CZ275" s="11"/>
      <c r="DA275" s="11"/>
      <c r="DB275" s="11"/>
      <c r="DC275" s="11"/>
      <c r="DD275" s="11"/>
      <c r="DE275" s="11"/>
      <c r="DF275" s="9">
        <v>6.49</v>
      </c>
      <c r="DG275" s="9">
        <v>3.15</v>
      </c>
      <c r="DH275" s="11"/>
      <c r="DI275" s="3" t="s">
        <v>212</v>
      </c>
      <c r="DJ275" s="10">
        <v>9.2999999999999999E-2</v>
      </c>
      <c r="DK275" s="8">
        <v>-10.7</v>
      </c>
      <c r="DL275" s="8">
        <v>-11.1</v>
      </c>
      <c r="DM275" s="11"/>
      <c r="DN275" s="11"/>
      <c r="DO275" s="9">
        <v>20</v>
      </c>
      <c r="DP275" s="4" t="s">
        <v>1621</v>
      </c>
      <c r="DQ275" s="11"/>
      <c r="DR275" s="3" t="s">
        <v>453</v>
      </c>
      <c r="DS275" s="11"/>
      <c r="DT275" s="9">
        <v>10.82</v>
      </c>
      <c r="DU275" s="9">
        <v>1.85</v>
      </c>
      <c r="DV275" s="10">
        <v>4.4999999999999998E-2</v>
      </c>
      <c r="DW275" s="14">
        <v>0</v>
      </c>
      <c r="DX275" s="11"/>
      <c r="DY275" s="8">
        <v>14</v>
      </c>
      <c r="DZ275" s="11"/>
      <c r="EA275" s="11"/>
      <c r="EB275" s="8">
        <v>14.6</v>
      </c>
      <c r="EC275" s="10">
        <v>0.21199999999999999</v>
      </c>
      <c r="ED275" s="8">
        <v>73.8</v>
      </c>
      <c r="EE275" s="11"/>
      <c r="EF275" s="11"/>
      <c r="EG275" s="11"/>
      <c r="EH275" s="10">
        <v>0.125</v>
      </c>
      <c r="EI275" s="11"/>
      <c r="EJ275" s="9">
        <v>5.83</v>
      </c>
      <c r="EK275" s="8">
        <v>14.5</v>
      </c>
      <c r="EL275" s="10">
        <v>0.24399999999999999</v>
      </c>
      <c r="EM275" s="10">
        <v>0.161</v>
      </c>
      <c r="EN275" s="10">
        <v>0.09</v>
      </c>
      <c r="EO275" s="11"/>
      <c r="EP275" s="11"/>
      <c r="EQ275" s="11"/>
      <c r="ER275" s="11">
        <v>3</v>
      </c>
      <c r="ES275" s="10">
        <v>9.2999999999999999E-2</v>
      </c>
      <c r="ET275" s="12" t="s">
        <v>377</v>
      </c>
      <c r="EU275" s="11"/>
      <c r="EV275" s="11"/>
      <c r="EW275" s="11"/>
      <c r="EX275" s="11"/>
      <c r="EY275" s="11"/>
      <c r="EZ275" s="10">
        <v>-0.69799999999999995</v>
      </c>
      <c r="FA275" s="9">
        <v>-1.35</v>
      </c>
      <c r="FB275" s="9">
        <v>-3.75</v>
      </c>
      <c r="FC275" s="9">
        <v>-6.71</v>
      </c>
      <c r="FD275" s="9">
        <v>-8.82</v>
      </c>
      <c r="FE275" s="11"/>
      <c r="FF275" s="11"/>
      <c r="FG275" s="11"/>
      <c r="FH275" s="11"/>
      <c r="FI275" s="11"/>
      <c r="FJ275" s="10">
        <v>-0.69799999999999995</v>
      </c>
      <c r="FK275" s="9">
        <v>-1.35</v>
      </c>
      <c r="FL275" s="9">
        <v>-3.75</v>
      </c>
      <c r="FM275" s="9">
        <v>-6.71</v>
      </c>
      <c r="FN275" s="9">
        <v>-8.82</v>
      </c>
      <c r="FO275" s="3"/>
      <c r="FP275" s="3"/>
      <c r="FQ275" s="10">
        <v>9.2999999999999999E-2</v>
      </c>
      <c r="FR275" s="12" t="s">
        <v>1622</v>
      </c>
    </row>
    <row r="276" spans="1:174" x14ac:dyDescent="0.15">
      <c r="A276" s="4" t="s">
        <v>1623</v>
      </c>
      <c r="B276" s="4" t="s">
        <v>1624</v>
      </c>
      <c r="C276" s="3" t="s">
        <v>206</v>
      </c>
      <c r="D276" s="3" t="s">
        <v>207</v>
      </c>
      <c r="E276" s="3" t="s">
        <v>208</v>
      </c>
      <c r="F276" s="8">
        <v>31.6</v>
      </c>
      <c r="G276" s="10">
        <v>1.6E-2</v>
      </c>
      <c r="H276" s="10">
        <v>4.1000000000000002E-2</v>
      </c>
      <c r="I276" s="14">
        <v>0</v>
      </c>
      <c r="J276" s="10">
        <v>8.1000000000000003E-2</v>
      </c>
      <c r="K276" s="9">
        <v>1.99</v>
      </c>
      <c r="L276" s="10">
        <v>-0.48199999999999998</v>
      </c>
      <c r="M276" s="8">
        <v>-15.9</v>
      </c>
      <c r="N276" s="8">
        <v>134.30000000000001</v>
      </c>
      <c r="O276" s="10">
        <v>0.22900000000000001</v>
      </c>
      <c r="P276" s="11"/>
      <c r="Q276" s="11"/>
      <c r="R276" s="11"/>
      <c r="S276" s="11"/>
      <c r="T276" s="11"/>
      <c r="U276" s="11"/>
      <c r="V276" s="11"/>
      <c r="W276" s="11"/>
      <c r="X276" s="11"/>
      <c r="Y276" s="11"/>
      <c r="Z276" s="11"/>
      <c r="AA276" s="11"/>
      <c r="AB276" s="11"/>
      <c r="AC276" s="11"/>
      <c r="AD276" s="11"/>
      <c r="AE276" s="8">
        <v>129.80000000000001</v>
      </c>
      <c r="AF276" s="11"/>
      <c r="AG276" s="11"/>
      <c r="AH276" s="11"/>
      <c r="AI276" s="9">
        <v>97.68</v>
      </c>
      <c r="AJ276" s="9">
        <v>46.29</v>
      </c>
      <c r="AK276" s="3" t="s">
        <v>209</v>
      </c>
      <c r="AL276" s="12" t="s">
        <v>1625</v>
      </c>
      <c r="AM276" s="3" t="s">
        <v>211</v>
      </c>
      <c r="AN276" s="11"/>
      <c r="AO276" s="8">
        <v>44.6</v>
      </c>
      <c r="AP276" s="10">
        <v>0.17899999999999999</v>
      </c>
      <c r="AQ276" s="9">
        <v>-7.99</v>
      </c>
      <c r="AR276" s="9">
        <v>-8.17</v>
      </c>
      <c r="AS276" s="8">
        <v>-13.2</v>
      </c>
      <c r="AT276" s="10">
        <v>0.93100000000000005</v>
      </c>
      <c r="AU276" s="9">
        <v>9.61</v>
      </c>
      <c r="AV276" s="8">
        <v>10.9</v>
      </c>
      <c r="AW276" s="8">
        <v>15.4</v>
      </c>
      <c r="AX276" s="9">
        <v>-4.8</v>
      </c>
      <c r="AY276" s="9">
        <v>1.58</v>
      </c>
      <c r="AZ276" s="11"/>
      <c r="BA276" s="9">
        <v>7.42</v>
      </c>
      <c r="BB276" s="11"/>
      <c r="BC276" s="10">
        <v>1.4E-2</v>
      </c>
      <c r="BD276" s="10">
        <v>1.4E-2</v>
      </c>
      <c r="BE276" s="10">
        <v>1.4E-2</v>
      </c>
      <c r="BF276" s="10">
        <v>-2.3E-2</v>
      </c>
      <c r="BG276" s="11"/>
      <c r="BH276" s="11"/>
      <c r="BI276" s="10">
        <v>0.182</v>
      </c>
      <c r="BJ276" s="9">
        <v>-8.17</v>
      </c>
      <c r="BK276" s="10">
        <v>-0.66300000000000003</v>
      </c>
      <c r="BL276" s="11"/>
      <c r="BM276" s="11"/>
      <c r="BN276" s="8">
        <v>-13.4</v>
      </c>
      <c r="BO276" s="11"/>
      <c r="BP276" s="11"/>
      <c r="BQ276" s="10">
        <v>-0.10299999999999999</v>
      </c>
      <c r="BR276" s="10">
        <v>-0.10299999999999999</v>
      </c>
      <c r="BS276" s="10">
        <v>-0.04</v>
      </c>
      <c r="BT276" s="10">
        <v>-0.10299999999999999</v>
      </c>
      <c r="BU276" s="10">
        <v>-0.10299999999999999</v>
      </c>
      <c r="BV276" s="11"/>
      <c r="BW276" s="10">
        <v>1.2E-2</v>
      </c>
      <c r="BX276" s="10">
        <v>3.0000000000000001E-3</v>
      </c>
      <c r="BY276" s="10">
        <v>0.19500000000000001</v>
      </c>
      <c r="BZ276" s="9">
        <v>9.92</v>
      </c>
      <c r="CA276" s="10">
        <v>0.314</v>
      </c>
      <c r="CB276" s="11"/>
      <c r="CC276" s="10">
        <v>0.14899999999999999</v>
      </c>
      <c r="CD276" s="11"/>
      <c r="CE276" s="10">
        <v>1.7000000000000001E-2</v>
      </c>
      <c r="CF276" s="9">
        <v>6.56</v>
      </c>
      <c r="CG276" s="9">
        <v>-1.41</v>
      </c>
      <c r="CH276" s="11"/>
      <c r="CI276" s="11"/>
      <c r="CJ276" s="8">
        <v>-48.7</v>
      </c>
      <c r="CK276" s="11"/>
      <c r="CL276" s="10">
        <v>0.39</v>
      </c>
      <c r="CM276" s="10">
        <v>0.39</v>
      </c>
      <c r="CN276" s="10">
        <v>0.39</v>
      </c>
      <c r="CO276" s="10">
        <v>0.39</v>
      </c>
      <c r="CP276" s="10">
        <v>0.39</v>
      </c>
      <c r="CQ276" s="9">
        <v>2.27</v>
      </c>
      <c r="CR276" s="11"/>
      <c r="CS276" s="11"/>
      <c r="CT276" s="11"/>
      <c r="CU276" s="10">
        <v>0.91700000000000004</v>
      </c>
      <c r="CV276" s="14">
        <v>0</v>
      </c>
      <c r="CW276" s="9">
        <v>3.9</v>
      </c>
      <c r="CX276" s="11"/>
      <c r="CY276" s="11"/>
      <c r="CZ276" s="14">
        <v>0</v>
      </c>
      <c r="DA276" s="10">
        <v>-5.0000000000000001E-3</v>
      </c>
      <c r="DB276" s="10">
        <v>1E-3</v>
      </c>
      <c r="DC276" s="10">
        <v>-5.0000000000000001E-3</v>
      </c>
      <c r="DD276" s="9">
        <v>3.6</v>
      </c>
      <c r="DE276" s="11"/>
      <c r="DF276" s="9">
        <v>-3.39</v>
      </c>
      <c r="DG276" s="10">
        <v>0.23499999999999999</v>
      </c>
      <c r="DH276" s="11"/>
      <c r="DI276" s="3" t="s">
        <v>212</v>
      </c>
      <c r="DJ276" s="10">
        <v>0.26600000000000001</v>
      </c>
      <c r="DK276" s="9">
        <v>-7.31</v>
      </c>
      <c r="DL276" s="8">
        <v>-15.1</v>
      </c>
      <c r="DM276" s="11"/>
      <c r="DN276" s="11"/>
      <c r="DO276" s="9">
        <v>66.67</v>
      </c>
      <c r="DP276" s="4" t="s">
        <v>1626</v>
      </c>
      <c r="DQ276" s="11"/>
      <c r="DR276" s="3" t="s">
        <v>1627</v>
      </c>
      <c r="DS276" s="11"/>
      <c r="DT276" s="9">
        <v>1.17</v>
      </c>
      <c r="DU276" s="10">
        <v>0.19</v>
      </c>
      <c r="DV276" s="10">
        <v>-0.57499999999999996</v>
      </c>
      <c r="DW276" s="8">
        <v>12.1</v>
      </c>
      <c r="DX276" s="9">
        <v>-1.21</v>
      </c>
      <c r="DY276" s="10">
        <v>0.13200000000000001</v>
      </c>
      <c r="DZ276" s="11"/>
      <c r="EA276" s="11"/>
      <c r="EB276" s="9">
        <v>-4.49</v>
      </c>
      <c r="EC276" s="10">
        <v>1.2999999999999999E-2</v>
      </c>
      <c r="ED276" s="9">
        <v>2.3199999999999998</v>
      </c>
      <c r="EE276" s="11"/>
      <c r="EF276" s="10">
        <v>0.13900000000000001</v>
      </c>
      <c r="EG276" s="8">
        <v>93.9</v>
      </c>
      <c r="EH276" s="9">
        <v>1.95</v>
      </c>
      <c r="EI276" s="8">
        <v>100</v>
      </c>
      <c r="EJ276" s="9">
        <v>1.1399999999999999</v>
      </c>
      <c r="EK276" s="10">
        <v>0.14199999999999999</v>
      </c>
      <c r="EL276" s="10">
        <v>0.21</v>
      </c>
      <c r="EM276" s="10">
        <v>1.4E-2</v>
      </c>
      <c r="EN276" s="9">
        <v>2.13</v>
      </c>
      <c r="EO276" s="10">
        <v>0.54300000000000004</v>
      </c>
      <c r="EP276" s="11"/>
      <c r="EQ276" s="11"/>
      <c r="ER276" s="11">
        <v>1</v>
      </c>
      <c r="ES276" s="11"/>
      <c r="ET276" s="12"/>
      <c r="EU276" s="11"/>
      <c r="EV276" s="11"/>
      <c r="EW276" s="11"/>
      <c r="EX276" s="11"/>
      <c r="EY276" s="11"/>
      <c r="EZ276" s="11"/>
      <c r="FA276" s="11"/>
      <c r="FB276" s="10">
        <v>-0.25700000000000001</v>
      </c>
      <c r="FC276" s="9">
        <v>-4.51</v>
      </c>
      <c r="FD276" s="9">
        <v>-3.55</v>
      </c>
      <c r="FE276" s="11"/>
      <c r="FF276" s="11"/>
      <c r="FG276" s="11"/>
      <c r="FH276" s="11"/>
      <c r="FI276" s="11"/>
      <c r="FJ276" s="11"/>
      <c r="FK276" s="11"/>
      <c r="FL276" s="10">
        <v>-0.191</v>
      </c>
      <c r="FM276" s="9">
        <v>-4.33</v>
      </c>
      <c r="FN276" s="9">
        <v>-5.2</v>
      </c>
      <c r="FO276" s="3"/>
      <c r="FP276" s="3"/>
      <c r="FQ276" s="10">
        <v>0.17899999999999999</v>
      </c>
      <c r="FR276" s="12" t="s">
        <v>1628</v>
      </c>
    </row>
    <row r="277" spans="1:174" x14ac:dyDescent="0.15">
      <c r="A277" s="4" t="s">
        <v>1629</v>
      </c>
      <c r="B277" s="4" t="s">
        <v>1630</v>
      </c>
      <c r="C277" s="3" t="s">
        <v>206</v>
      </c>
      <c r="D277" s="3" t="s">
        <v>207</v>
      </c>
      <c r="E277" s="3" t="s">
        <v>208</v>
      </c>
      <c r="F277" s="8">
        <v>31.1</v>
      </c>
      <c r="G277" s="9">
        <v>21.89</v>
      </c>
      <c r="H277" s="10">
        <v>5.0000000000000001E-3</v>
      </c>
      <c r="I277" s="14">
        <v>0</v>
      </c>
      <c r="J277" s="10">
        <v>0.106</v>
      </c>
      <c r="K277" s="10">
        <v>-0.78900000000000003</v>
      </c>
      <c r="L277" s="10">
        <v>0.10100000000000001</v>
      </c>
      <c r="M277" s="9">
        <v>2.59</v>
      </c>
      <c r="N277" s="8">
        <v>34.4</v>
      </c>
      <c r="O277" s="10">
        <v>0.38500000000000001</v>
      </c>
      <c r="P277" s="11"/>
      <c r="Q277" s="11"/>
      <c r="R277" s="11"/>
      <c r="S277" s="10">
        <v>-0.96</v>
      </c>
      <c r="T277" s="11"/>
      <c r="U277" s="11"/>
      <c r="V277" s="11"/>
      <c r="W277" s="9">
        <v>6.49</v>
      </c>
      <c r="X277" s="11"/>
      <c r="Y277" s="11"/>
      <c r="Z277" s="11"/>
      <c r="AA277" s="8">
        <v>344.4</v>
      </c>
      <c r="AB277" s="11"/>
      <c r="AC277" s="11"/>
      <c r="AD277" s="11"/>
      <c r="AE277" s="11"/>
      <c r="AF277" s="11"/>
      <c r="AG277" s="11"/>
      <c r="AH277" s="11"/>
      <c r="AI277" s="9">
        <v>1.5</v>
      </c>
      <c r="AJ277" s="9">
        <v>1.1299999999999999</v>
      </c>
      <c r="AK277" s="3" t="s">
        <v>209</v>
      </c>
      <c r="AL277" s="12" t="s">
        <v>1631</v>
      </c>
      <c r="AM277" s="3" t="s">
        <v>211</v>
      </c>
      <c r="AN277" s="13">
        <v>1992</v>
      </c>
      <c r="AO277" s="9">
        <v>6.9</v>
      </c>
      <c r="AP277" s="9">
        <v>1.73</v>
      </c>
      <c r="AQ277" s="8">
        <v>-22.3</v>
      </c>
      <c r="AR277" s="8">
        <v>-22.4</v>
      </c>
      <c r="AS277" s="8">
        <v>-19.399999999999999</v>
      </c>
      <c r="AT277" s="8">
        <v>24.2</v>
      </c>
      <c r="AU277" s="10">
        <v>0.38700000000000001</v>
      </c>
      <c r="AV277" s="8">
        <v>29.4</v>
      </c>
      <c r="AW277" s="14">
        <v>0</v>
      </c>
      <c r="AX277" s="8">
        <v>21.7</v>
      </c>
      <c r="AY277" s="11"/>
      <c r="AZ277" s="11"/>
      <c r="BA277" s="9">
        <v>5.89</v>
      </c>
      <c r="BB277" s="11"/>
      <c r="BC277" s="8">
        <v>18.3</v>
      </c>
      <c r="BD277" s="8">
        <v>16.399999999999999</v>
      </c>
      <c r="BE277" s="8">
        <v>16</v>
      </c>
      <c r="BF277" s="8">
        <v>14</v>
      </c>
      <c r="BG277" s="8">
        <v>11.3</v>
      </c>
      <c r="BH277" s="8">
        <v>10.8</v>
      </c>
      <c r="BI277" s="11"/>
      <c r="BJ277" s="8">
        <v>-22.4</v>
      </c>
      <c r="BK277" s="11"/>
      <c r="BL277" s="10">
        <v>6.0000000000000001E-3</v>
      </c>
      <c r="BM277" s="11"/>
      <c r="BN277" s="8">
        <v>-22.6</v>
      </c>
      <c r="BO277" s="9">
        <v>-3.24</v>
      </c>
      <c r="BP277" s="10">
        <v>0.2</v>
      </c>
      <c r="BQ277" s="10">
        <v>-0.89200000000000002</v>
      </c>
      <c r="BR277" s="10">
        <v>-0.89300000000000002</v>
      </c>
      <c r="BS277" s="10">
        <v>-0.64500000000000002</v>
      </c>
      <c r="BT277" s="10">
        <v>-0.89200000000000002</v>
      </c>
      <c r="BU277" s="10">
        <v>-0.89300000000000002</v>
      </c>
      <c r="BV277" s="11"/>
      <c r="BW277" s="11"/>
      <c r="BX277" s="11"/>
      <c r="BY277" s="10">
        <v>0.17100000000000001</v>
      </c>
      <c r="BZ277" s="11"/>
      <c r="CA277" s="11"/>
      <c r="CB277" s="11"/>
      <c r="CC277" s="9">
        <v>2.79</v>
      </c>
      <c r="CD277" s="11"/>
      <c r="CE277" s="10">
        <v>7.4999999999999997E-2</v>
      </c>
      <c r="CF277" s="11"/>
      <c r="CG277" s="11"/>
      <c r="CH277" s="11"/>
      <c r="CI277" s="11"/>
      <c r="CJ277" s="8">
        <v>60</v>
      </c>
      <c r="CK277" s="11"/>
      <c r="CL277" s="11"/>
      <c r="CM277" s="11"/>
      <c r="CN277" s="11"/>
      <c r="CO277" s="11"/>
      <c r="CP277" s="11"/>
      <c r="CQ277" s="10">
        <v>0.92</v>
      </c>
      <c r="CR277" s="11"/>
      <c r="CS277" s="11"/>
      <c r="CT277" s="11"/>
      <c r="CU277" s="11"/>
      <c r="CV277" s="11"/>
      <c r="CW277" s="11"/>
      <c r="CX277" s="11"/>
      <c r="CY277" s="11"/>
      <c r="CZ277" s="11"/>
      <c r="DA277" s="11"/>
      <c r="DB277" s="11"/>
      <c r="DC277" s="11"/>
      <c r="DD277" s="11"/>
      <c r="DE277" s="11"/>
      <c r="DF277" s="8">
        <v>21.7</v>
      </c>
      <c r="DG277" s="10">
        <v>0.90400000000000003</v>
      </c>
      <c r="DH277" s="11"/>
      <c r="DI277" s="3" t="s">
        <v>212</v>
      </c>
      <c r="DJ277" s="9">
        <v>1.73</v>
      </c>
      <c r="DK277" s="8">
        <v>-22.3</v>
      </c>
      <c r="DL277" s="8">
        <v>-19.399999999999999</v>
      </c>
      <c r="DM277" s="11"/>
      <c r="DN277" s="11"/>
      <c r="DO277" s="9">
        <v>14.29</v>
      </c>
      <c r="DP277" s="4" t="s">
        <v>1632</v>
      </c>
      <c r="DQ277" s="11"/>
      <c r="DR277" s="3" t="s">
        <v>372</v>
      </c>
      <c r="DS277" s="11"/>
      <c r="DT277" s="9">
        <v>3.87</v>
      </c>
      <c r="DU277" s="10">
        <v>0.51100000000000001</v>
      </c>
      <c r="DV277" s="9">
        <v>1.73</v>
      </c>
      <c r="DW277" s="14">
        <v>0</v>
      </c>
      <c r="DX277" s="11"/>
      <c r="DY277" s="8">
        <v>31.1</v>
      </c>
      <c r="DZ277" s="11"/>
      <c r="EA277" s="11"/>
      <c r="EB277" s="8">
        <v>28</v>
      </c>
      <c r="EC277" s="10">
        <v>0.19600000000000001</v>
      </c>
      <c r="ED277" s="8">
        <v>80.3</v>
      </c>
      <c r="EE277" s="11"/>
      <c r="EF277" s="11"/>
      <c r="EG277" s="11"/>
      <c r="EH277" s="9">
        <v>2.56</v>
      </c>
      <c r="EI277" s="11"/>
      <c r="EJ277" s="8">
        <v>29</v>
      </c>
      <c r="EK277" s="8">
        <v>35.200000000000003</v>
      </c>
      <c r="EL277" s="9">
        <v>2.5499999999999998</v>
      </c>
      <c r="EM277" s="9">
        <v>3.83</v>
      </c>
      <c r="EN277" s="9">
        <v>1.1200000000000001</v>
      </c>
      <c r="EO277" s="11"/>
      <c r="EP277" s="11"/>
      <c r="EQ277" s="11"/>
      <c r="ER277" s="11">
        <v>3</v>
      </c>
      <c r="ES277" s="11"/>
      <c r="ET277" s="12"/>
      <c r="EU277" s="8">
        <v>-23</v>
      </c>
      <c r="EV277" s="8">
        <v>-20.8</v>
      </c>
      <c r="EW277" s="8">
        <v>-33.4</v>
      </c>
      <c r="EX277" s="8">
        <v>-31.5</v>
      </c>
      <c r="EY277" s="8">
        <v>-33.700000000000003</v>
      </c>
      <c r="EZ277" s="8">
        <v>-16.2</v>
      </c>
      <c r="FA277" s="8">
        <v>-15.1</v>
      </c>
      <c r="FB277" s="8">
        <v>-15.7</v>
      </c>
      <c r="FC277" s="8">
        <v>-15.1</v>
      </c>
      <c r="FD277" s="8">
        <v>-18</v>
      </c>
      <c r="FE277" s="8">
        <v>-22.7</v>
      </c>
      <c r="FF277" s="8">
        <v>-18</v>
      </c>
      <c r="FG277" s="8">
        <v>-29.3</v>
      </c>
      <c r="FH277" s="8">
        <v>-24.1</v>
      </c>
      <c r="FI277" s="8">
        <v>-40.4</v>
      </c>
      <c r="FJ277" s="8">
        <v>-19.600000000000001</v>
      </c>
      <c r="FK277" s="8">
        <v>-16</v>
      </c>
      <c r="FL277" s="8">
        <v>-15.2</v>
      </c>
      <c r="FM277" s="8">
        <v>-13.2</v>
      </c>
      <c r="FN277" s="8">
        <v>-10.199999999999999</v>
      </c>
      <c r="FO277" s="3"/>
      <c r="FP277" s="3"/>
      <c r="FQ277" s="9">
        <v>1.79</v>
      </c>
      <c r="FR277" s="12" t="s">
        <v>1633</v>
      </c>
    </row>
    <row r="278" spans="1:174" x14ac:dyDescent="0.15">
      <c r="A278" s="4" t="s">
        <v>1634</v>
      </c>
      <c r="B278" s="4" t="s">
        <v>1635</v>
      </c>
      <c r="C278" s="3" t="s">
        <v>206</v>
      </c>
      <c r="D278" s="3" t="s">
        <v>207</v>
      </c>
      <c r="E278" s="3" t="s">
        <v>208</v>
      </c>
      <c r="F278" s="8">
        <v>29.4</v>
      </c>
      <c r="G278" s="9">
        <v>12.38</v>
      </c>
      <c r="H278" s="10">
        <v>2.1000000000000001E-2</v>
      </c>
      <c r="I278" s="14">
        <v>0</v>
      </c>
      <c r="J278" s="10">
        <v>0.08</v>
      </c>
      <c r="K278" s="10">
        <v>0.60899999999999999</v>
      </c>
      <c r="L278" s="10">
        <v>2.5999999999999999E-2</v>
      </c>
      <c r="M278" s="9">
        <v>2.0699999999999998</v>
      </c>
      <c r="N278" s="8">
        <v>20.7</v>
      </c>
      <c r="O278" s="10">
        <v>0.496</v>
      </c>
      <c r="P278" s="11"/>
      <c r="Q278" s="11"/>
      <c r="R278" s="11"/>
      <c r="S278" s="10">
        <v>-0.75</v>
      </c>
      <c r="T278" s="11"/>
      <c r="U278" s="11"/>
      <c r="V278" s="11"/>
      <c r="W278" s="11"/>
      <c r="X278" s="11"/>
      <c r="Y278" s="11"/>
      <c r="Z278" s="11"/>
      <c r="AA278" s="11"/>
      <c r="AB278" s="11"/>
      <c r="AC278" s="11"/>
      <c r="AD278" s="11"/>
      <c r="AE278" s="11"/>
      <c r="AF278" s="11"/>
      <c r="AG278" s="11"/>
      <c r="AH278" s="11"/>
      <c r="AI278" s="9">
        <v>5.94</v>
      </c>
      <c r="AJ278" s="10">
        <v>0.107</v>
      </c>
      <c r="AK278" s="3" t="s">
        <v>209</v>
      </c>
      <c r="AL278" s="12" t="s">
        <v>1636</v>
      </c>
      <c r="AM278" s="3" t="s">
        <v>211</v>
      </c>
      <c r="AN278" s="13">
        <v>1988</v>
      </c>
      <c r="AO278" s="10">
        <v>-0.629</v>
      </c>
      <c r="AP278" s="14">
        <v>0</v>
      </c>
      <c r="AQ278" s="8">
        <v>-12.5</v>
      </c>
      <c r="AR278" s="8">
        <v>-12.7</v>
      </c>
      <c r="AS278" s="8">
        <v>-12.6</v>
      </c>
      <c r="AT278" s="8">
        <v>30</v>
      </c>
      <c r="AU278" s="11"/>
      <c r="AV278" s="8">
        <v>30.4</v>
      </c>
      <c r="AW278" s="14">
        <v>0</v>
      </c>
      <c r="AX278" s="8">
        <v>29</v>
      </c>
      <c r="AY278" s="11"/>
      <c r="AZ278" s="11"/>
      <c r="BA278" s="9">
        <v>5.24</v>
      </c>
      <c r="BB278" s="11"/>
      <c r="BC278" s="9">
        <v>7.41</v>
      </c>
      <c r="BD278" s="9">
        <v>6.92</v>
      </c>
      <c r="BE278" s="9">
        <v>5.85</v>
      </c>
      <c r="BF278" s="9">
        <v>4.28</v>
      </c>
      <c r="BG278" s="9">
        <v>3.64</v>
      </c>
      <c r="BH278" s="9">
        <v>3.29</v>
      </c>
      <c r="BI278" s="11"/>
      <c r="BJ278" s="8">
        <v>-12.7</v>
      </c>
      <c r="BK278" s="11"/>
      <c r="BL278" s="10">
        <v>6.0000000000000001E-3</v>
      </c>
      <c r="BM278" s="11"/>
      <c r="BN278" s="8">
        <v>-12.6</v>
      </c>
      <c r="BO278" s="11"/>
      <c r="BP278" s="11"/>
      <c r="BQ278" s="10">
        <v>-0.745</v>
      </c>
      <c r="BR278" s="10">
        <v>-0.745</v>
      </c>
      <c r="BS278" s="10">
        <v>-0.46600000000000003</v>
      </c>
      <c r="BT278" s="10">
        <v>-0.745</v>
      </c>
      <c r="BU278" s="10">
        <v>-0.745</v>
      </c>
      <c r="BV278" s="11"/>
      <c r="BW278" s="11"/>
      <c r="BX278" s="11"/>
      <c r="BY278" s="11"/>
      <c r="BZ278" s="11"/>
      <c r="CA278" s="11"/>
      <c r="CB278" s="11"/>
      <c r="CC278" s="9">
        <v>1.42</v>
      </c>
      <c r="CD278" s="11"/>
      <c r="CE278" s="11"/>
      <c r="CF278" s="11"/>
      <c r="CG278" s="11"/>
      <c r="CH278" s="11"/>
      <c r="CI278" s="11"/>
      <c r="CJ278" s="11"/>
      <c r="CK278" s="11"/>
      <c r="CL278" s="11"/>
      <c r="CM278" s="11"/>
      <c r="CN278" s="11"/>
      <c r="CO278" s="11"/>
      <c r="CP278" s="11"/>
      <c r="CQ278" s="10">
        <v>-0.01</v>
      </c>
      <c r="CR278" s="11"/>
      <c r="CS278" s="11"/>
      <c r="CT278" s="11"/>
      <c r="CU278" s="11"/>
      <c r="CV278" s="11"/>
      <c r="CW278" s="11"/>
      <c r="CX278" s="11"/>
      <c r="CY278" s="11"/>
      <c r="CZ278" s="11"/>
      <c r="DA278" s="11"/>
      <c r="DB278" s="11"/>
      <c r="DC278" s="11"/>
      <c r="DD278" s="11"/>
      <c r="DE278" s="11"/>
      <c r="DF278" s="8">
        <v>29</v>
      </c>
      <c r="DG278" s="9">
        <v>1.42</v>
      </c>
      <c r="DH278" s="11"/>
      <c r="DI278" s="3" t="s">
        <v>212</v>
      </c>
      <c r="DJ278" s="11"/>
      <c r="DK278" s="8">
        <v>-12.5</v>
      </c>
      <c r="DL278" s="8">
        <v>-12.6</v>
      </c>
      <c r="DM278" s="10">
        <v>0.1</v>
      </c>
      <c r="DN278" s="11"/>
      <c r="DO278" s="9">
        <v>6.67</v>
      </c>
      <c r="DP278" s="4" t="s">
        <v>1637</v>
      </c>
      <c r="DQ278" s="11"/>
      <c r="DR278" s="3" t="s">
        <v>319</v>
      </c>
      <c r="DS278" s="11"/>
      <c r="DT278" s="9">
        <v>3.92</v>
      </c>
      <c r="DU278" s="9">
        <v>1.34</v>
      </c>
      <c r="DV278" s="11"/>
      <c r="DW278" s="14">
        <v>0</v>
      </c>
      <c r="DX278" s="11"/>
      <c r="DY278" s="9">
        <v>7.01</v>
      </c>
      <c r="DZ278" s="11"/>
      <c r="EA278" s="11"/>
      <c r="EB278" s="9">
        <v>6.04</v>
      </c>
      <c r="EC278" s="10">
        <v>0.53500000000000003</v>
      </c>
      <c r="ED278" s="8">
        <v>88.1</v>
      </c>
      <c r="EE278" s="11"/>
      <c r="EF278" s="11"/>
      <c r="EG278" s="11"/>
      <c r="EH278" s="10">
        <v>0.1</v>
      </c>
      <c r="EI278" s="11"/>
      <c r="EJ278" s="8">
        <v>30.3</v>
      </c>
      <c r="EK278" s="9">
        <v>7.17</v>
      </c>
      <c r="EL278" s="10">
        <v>0.47599999999999998</v>
      </c>
      <c r="EM278" s="10">
        <v>0.77500000000000002</v>
      </c>
      <c r="EN278" s="11"/>
      <c r="EO278" s="11"/>
      <c r="EP278" s="11"/>
      <c r="EQ278" s="11"/>
      <c r="ER278" s="11">
        <v>1</v>
      </c>
      <c r="ES278" s="11"/>
      <c r="ET278" s="12"/>
      <c r="EU278" s="8">
        <v>-10.5</v>
      </c>
      <c r="EV278" s="8">
        <v>-13</v>
      </c>
      <c r="EW278" s="8">
        <v>-17.399999999999999</v>
      </c>
      <c r="EX278" s="8">
        <v>-22.3</v>
      </c>
      <c r="EY278" s="8">
        <v>-25.9</v>
      </c>
      <c r="EZ278" s="8">
        <v>-31.2</v>
      </c>
      <c r="FA278" s="8">
        <v>-18</v>
      </c>
      <c r="FB278" s="8">
        <v>-10.7</v>
      </c>
      <c r="FC278" s="9">
        <v>-8.06</v>
      </c>
      <c r="FD278" s="9">
        <v>-8.2799999999999994</v>
      </c>
      <c r="FE278" s="8">
        <v>-10</v>
      </c>
      <c r="FF278" s="8">
        <v>-11.9</v>
      </c>
      <c r="FG278" s="8">
        <v>-15.5</v>
      </c>
      <c r="FH278" s="8">
        <v>-20.399999999999999</v>
      </c>
      <c r="FI278" s="8">
        <v>-21.4</v>
      </c>
      <c r="FJ278" s="8">
        <v>-24.7</v>
      </c>
      <c r="FK278" s="8">
        <v>-23.8</v>
      </c>
      <c r="FL278" s="9">
        <v>-9.65</v>
      </c>
      <c r="FM278" s="9">
        <v>-8.08</v>
      </c>
      <c r="FN278" s="9">
        <v>-8.2799999999999994</v>
      </c>
      <c r="FO278" s="3"/>
      <c r="FP278" s="3"/>
      <c r="FQ278" s="11"/>
      <c r="FR278" s="12"/>
    </row>
    <row r="279" spans="1:174" x14ac:dyDescent="0.15">
      <c r="A279" s="4" t="s">
        <v>1638</v>
      </c>
      <c r="B279" s="4" t="s">
        <v>1639</v>
      </c>
      <c r="C279" s="3" t="s">
        <v>206</v>
      </c>
      <c r="D279" s="3" t="s">
        <v>207</v>
      </c>
      <c r="E279" s="3" t="s">
        <v>208</v>
      </c>
      <c r="F279" s="8">
        <v>27.9</v>
      </c>
      <c r="G279" s="11"/>
      <c r="H279" s="10">
        <v>2.8000000000000001E-2</v>
      </c>
      <c r="I279" s="10">
        <v>7.0000000000000001E-3</v>
      </c>
      <c r="J279" s="14">
        <v>0</v>
      </c>
      <c r="K279" s="9">
        <v>1.74</v>
      </c>
      <c r="L279" s="9">
        <v>1.06</v>
      </c>
      <c r="M279" s="10">
        <v>-0.156</v>
      </c>
      <c r="N279" s="8">
        <v>136.1</v>
      </c>
      <c r="O279" s="10">
        <v>1.4E-2</v>
      </c>
      <c r="P279" s="11"/>
      <c r="Q279" s="11"/>
      <c r="R279" s="11"/>
      <c r="S279" s="11"/>
      <c r="T279" s="11"/>
      <c r="U279" s="11"/>
      <c r="V279" s="11"/>
      <c r="W279" s="11"/>
      <c r="X279" s="11"/>
      <c r="Y279" s="11"/>
      <c r="Z279" s="11"/>
      <c r="AA279" s="11"/>
      <c r="AB279" s="11"/>
      <c r="AC279" s="11"/>
      <c r="AD279" s="11"/>
      <c r="AE279" s="11"/>
      <c r="AF279" s="11"/>
      <c r="AG279" s="11"/>
      <c r="AH279" s="9">
        <v>63.2</v>
      </c>
      <c r="AI279" s="9">
        <v>10.89</v>
      </c>
      <c r="AJ279" s="9">
        <v>8.1999999999999993</v>
      </c>
      <c r="AK279" s="3" t="s">
        <v>209</v>
      </c>
      <c r="AL279" s="12" t="s">
        <v>1640</v>
      </c>
      <c r="AM279" s="3" t="s">
        <v>211</v>
      </c>
      <c r="AN279" s="11"/>
      <c r="AO279" s="8">
        <v>23.5</v>
      </c>
      <c r="AP279" s="14">
        <v>0</v>
      </c>
      <c r="AQ279" s="8">
        <v>-11.7</v>
      </c>
      <c r="AR279" s="8">
        <v>-11.8</v>
      </c>
      <c r="AS279" s="8">
        <v>-13.5</v>
      </c>
      <c r="AT279" s="9">
        <v>4.84</v>
      </c>
      <c r="AU279" s="10">
        <v>0.13700000000000001</v>
      </c>
      <c r="AV279" s="8">
        <v>19.3</v>
      </c>
      <c r="AW279" s="10">
        <v>0.39500000000000002</v>
      </c>
      <c r="AX279" s="8">
        <v>14</v>
      </c>
      <c r="AY279" s="10">
        <v>0.11</v>
      </c>
      <c r="AZ279" s="11"/>
      <c r="BA279" s="9">
        <v>7.91</v>
      </c>
      <c r="BB279" s="11"/>
      <c r="BC279" s="9">
        <v>3.95</v>
      </c>
      <c r="BD279" s="9">
        <v>3.08</v>
      </c>
      <c r="BE279" s="9">
        <v>3</v>
      </c>
      <c r="BF279" s="9">
        <v>3.06</v>
      </c>
      <c r="BG279" s="9">
        <v>2.96</v>
      </c>
      <c r="BH279" s="9">
        <v>2.33</v>
      </c>
      <c r="BI279" s="11"/>
      <c r="BJ279" s="8">
        <v>-11.8</v>
      </c>
      <c r="BK279" s="10">
        <v>-4.0000000000000001E-3</v>
      </c>
      <c r="BL279" s="10">
        <v>1.9E-2</v>
      </c>
      <c r="BM279" s="11"/>
      <c r="BN279" s="8">
        <v>-13.5</v>
      </c>
      <c r="BO279" s="11"/>
      <c r="BP279" s="11"/>
      <c r="BQ279" s="10">
        <v>-0.10299999999999999</v>
      </c>
      <c r="BR279" s="10">
        <v>-0.10299999999999999</v>
      </c>
      <c r="BS279" s="10">
        <v>-5.7000000000000002E-2</v>
      </c>
      <c r="BT279" s="10">
        <v>-0.10299999999999999</v>
      </c>
      <c r="BU279" s="10">
        <v>-0.10299999999999999</v>
      </c>
      <c r="BV279" s="11"/>
      <c r="BW279" s="11"/>
      <c r="BX279" s="11"/>
      <c r="BY279" s="10">
        <v>6.6000000000000003E-2</v>
      </c>
      <c r="BZ279" s="10">
        <v>0.58399999999999996</v>
      </c>
      <c r="CA279" s="10">
        <v>0.44700000000000001</v>
      </c>
      <c r="CB279" s="9">
        <v>3.6</v>
      </c>
      <c r="CC279" s="10">
        <v>0.76100000000000001</v>
      </c>
      <c r="CD279" s="10">
        <v>0.39500000000000002</v>
      </c>
      <c r="CE279" s="10">
        <v>4.2999999999999997E-2</v>
      </c>
      <c r="CF279" s="11"/>
      <c r="CG279" s="11"/>
      <c r="CH279" s="11"/>
      <c r="CI279" s="11"/>
      <c r="CJ279" s="8">
        <v>-100</v>
      </c>
      <c r="CK279" s="10">
        <v>8.9999999999999993E-3</v>
      </c>
      <c r="CL279" s="10">
        <v>0.107</v>
      </c>
      <c r="CM279" s="10">
        <v>0.114</v>
      </c>
      <c r="CN279" s="10">
        <v>0.153</v>
      </c>
      <c r="CO279" s="10">
        <v>0.14899999999999999</v>
      </c>
      <c r="CP279" s="10">
        <v>0.13700000000000001</v>
      </c>
      <c r="CQ279" s="11"/>
      <c r="CR279" s="11"/>
      <c r="CS279" s="11"/>
      <c r="CT279" s="11"/>
      <c r="CU279" s="8">
        <v>10.1</v>
      </c>
      <c r="CV279" s="10">
        <v>-0.28599999999999998</v>
      </c>
      <c r="CW279" s="11"/>
      <c r="CX279" s="10">
        <v>-0.54</v>
      </c>
      <c r="CY279" s="11"/>
      <c r="CZ279" s="10">
        <v>4.3999999999999997E-2</v>
      </c>
      <c r="DA279" s="10">
        <v>0.23699999999999999</v>
      </c>
      <c r="DB279" s="11"/>
      <c r="DC279" s="10">
        <v>-0.156</v>
      </c>
      <c r="DD279" s="10">
        <v>0.93700000000000006</v>
      </c>
      <c r="DE279" s="11"/>
      <c r="DF279" s="8">
        <v>14</v>
      </c>
      <c r="DG279" s="10">
        <v>0.20499999999999999</v>
      </c>
      <c r="DH279" s="11"/>
      <c r="DI279" s="3" t="s">
        <v>212</v>
      </c>
      <c r="DJ279" s="9">
        <v>1</v>
      </c>
      <c r="DK279" s="9">
        <v>-8.56</v>
      </c>
      <c r="DL279" s="9">
        <v>-8.58</v>
      </c>
      <c r="DM279" s="11"/>
      <c r="DN279" s="11"/>
      <c r="DO279" s="9">
        <v>26.67</v>
      </c>
      <c r="DP279" s="4" t="s">
        <v>1641</v>
      </c>
      <c r="DQ279" s="11"/>
      <c r="DR279" s="3" t="s">
        <v>484</v>
      </c>
      <c r="DS279" s="11"/>
      <c r="DT279" s="9">
        <v>1.0900000000000001</v>
      </c>
      <c r="DU279" s="10">
        <v>0.17499999999999999</v>
      </c>
      <c r="DV279" s="14">
        <v>0</v>
      </c>
      <c r="DW279" s="14">
        <v>0</v>
      </c>
      <c r="DX279" s="11"/>
      <c r="DY279" s="9">
        <v>8.7200000000000006</v>
      </c>
      <c r="DZ279" s="9">
        <v>3.89</v>
      </c>
      <c r="EA279" s="11"/>
      <c r="EB279" s="8">
        <v>20</v>
      </c>
      <c r="EC279" s="10">
        <v>2E-3</v>
      </c>
      <c r="ED279" s="8">
        <v>25.9</v>
      </c>
      <c r="EE279" s="11"/>
      <c r="EF279" s="11"/>
      <c r="EG279" s="8">
        <v>100</v>
      </c>
      <c r="EH279" s="11"/>
      <c r="EI279" s="11"/>
      <c r="EJ279" s="9">
        <v>5.36</v>
      </c>
      <c r="EK279" s="9">
        <v>9.07</v>
      </c>
      <c r="EL279" s="9">
        <v>1.69</v>
      </c>
      <c r="EM279" s="11"/>
      <c r="EN279" s="11"/>
      <c r="EO279" s="10">
        <v>0.28100000000000003</v>
      </c>
      <c r="EP279" s="9">
        <v>5.64</v>
      </c>
      <c r="EQ279" s="10">
        <v>0.47399999999999998</v>
      </c>
      <c r="ER279" s="11">
        <v>3</v>
      </c>
      <c r="ES279" s="11"/>
      <c r="ET279" s="12"/>
      <c r="EU279" s="11"/>
      <c r="EV279" s="10">
        <v>-0.19600000000000001</v>
      </c>
      <c r="EW279" s="9">
        <v>-3.77</v>
      </c>
      <c r="EX279" s="9">
        <v>-6.84</v>
      </c>
      <c r="EY279" s="9">
        <v>-5.63</v>
      </c>
      <c r="EZ279" s="9">
        <v>-5.88</v>
      </c>
      <c r="FA279" s="9">
        <v>-3.02</v>
      </c>
      <c r="FB279" s="9">
        <v>-4.4000000000000004</v>
      </c>
      <c r="FC279" s="9">
        <v>-5.15</v>
      </c>
      <c r="FD279" s="9">
        <v>-8.61</v>
      </c>
      <c r="FE279" s="11"/>
      <c r="FF279" s="10">
        <v>-0.193</v>
      </c>
      <c r="FG279" s="9">
        <v>-3.67</v>
      </c>
      <c r="FH279" s="9">
        <v>-6.54</v>
      </c>
      <c r="FI279" s="9">
        <v>-5.04</v>
      </c>
      <c r="FJ279" s="9">
        <v>-5.58</v>
      </c>
      <c r="FK279" s="9">
        <v>-3.02</v>
      </c>
      <c r="FL279" s="9">
        <v>-4.17</v>
      </c>
      <c r="FM279" s="9">
        <v>-6.33</v>
      </c>
      <c r="FN279" s="9">
        <v>-8.58</v>
      </c>
      <c r="FO279" s="3"/>
      <c r="FP279" s="3"/>
      <c r="FQ279" s="11"/>
      <c r="FR279" s="12"/>
    </row>
    <row r="280" spans="1:174" x14ac:dyDescent="0.15">
      <c r="A280" s="4" t="s">
        <v>1642</v>
      </c>
      <c r="B280" s="4" t="s">
        <v>1643</v>
      </c>
      <c r="C280" s="3" t="s">
        <v>206</v>
      </c>
      <c r="D280" s="3" t="s">
        <v>207</v>
      </c>
      <c r="E280" s="3" t="s">
        <v>208</v>
      </c>
      <c r="F280" s="8">
        <v>27.5</v>
      </c>
      <c r="G280" s="10">
        <v>0.13900000000000001</v>
      </c>
      <c r="H280" s="10">
        <v>1.9E-2</v>
      </c>
      <c r="I280" s="10">
        <v>7.0000000000000001E-3</v>
      </c>
      <c r="J280" s="10">
        <v>6.0000000000000001E-3</v>
      </c>
      <c r="K280" s="10">
        <v>0.66700000000000004</v>
      </c>
      <c r="L280" s="10">
        <v>0.34200000000000003</v>
      </c>
      <c r="M280" s="10">
        <v>0.219</v>
      </c>
      <c r="N280" s="8">
        <v>33.5</v>
      </c>
      <c r="O280" s="10">
        <v>2.5999999999999999E-2</v>
      </c>
      <c r="P280" s="11"/>
      <c r="Q280" s="11"/>
      <c r="R280" s="11"/>
      <c r="S280" s="10">
        <v>-0.19</v>
      </c>
      <c r="T280" s="11"/>
      <c r="U280" s="11"/>
      <c r="V280" s="11"/>
      <c r="W280" s="11"/>
      <c r="X280" s="11"/>
      <c r="Y280" s="11"/>
      <c r="Z280" s="11"/>
      <c r="AA280" s="11"/>
      <c r="AB280" s="11"/>
      <c r="AC280" s="11"/>
      <c r="AD280" s="11"/>
      <c r="AE280" s="11"/>
      <c r="AF280" s="11"/>
      <c r="AG280" s="11"/>
      <c r="AH280" s="11"/>
      <c r="AI280" s="9">
        <v>17.48</v>
      </c>
      <c r="AJ280" s="9">
        <v>7.35</v>
      </c>
      <c r="AK280" s="3" t="s">
        <v>209</v>
      </c>
      <c r="AL280" s="12" t="s">
        <v>1644</v>
      </c>
      <c r="AM280" s="3" t="s">
        <v>211</v>
      </c>
      <c r="AN280" s="13">
        <v>2003</v>
      </c>
      <c r="AO280" s="8">
        <v>25.3</v>
      </c>
      <c r="AP280" s="14">
        <v>0</v>
      </c>
      <c r="AQ280" s="9">
        <v>-6.98</v>
      </c>
      <c r="AR280" s="9">
        <v>-7</v>
      </c>
      <c r="AS280" s="9">
        <v>-6.99</v>
      </c>
      <c r="AT280" s="9">
        <v>2.3199999999999998</v>
      </c>
      <c r="AU280" s="10">
        <v>1.2E-2</v>
      </c>
      <c r="AV280" s="9">
        <v>2.63</v>
      </c>
      <c r="AW280" s="10">
        <v>0.105</v>
      </c>
      <c r="AX280" s="10">
        <v>9.7000000000000003E-2</v>
      </c>
      <c r="AY280" s="10">
        <v>4.0000000000000001E-3</v>
      </c>
      <c r="AZ280" s="11"/>
      <c r="BA280" s="9">
        <v>3.31</v>
      </c>
      <c r="BB280" s="11"/>
      <c r="BC280" s="9">
        <v>3.69</v>
      </c>
      <c r="BD280" s="9">
        <v>3.25</v>
      </c>
      <c r="BE280" s="9">
        <v>3.18</v>
      </c>
      <c r="BF280" s="9">
        <v>3.05</v>
      </c>
      <c r="BG280" s="9">
        <v>3.71</v>
      </c>
      <c r="BH280" s="9">
        <v>3.06</v>
      </c>
      <c r="BI280" s="11"/>
      <c r="BJ280" s="9">
        <v>-7</v>
      </c>
      <c r="BK280" s="11"/>
      <c r="BL280" s="10">
        <v>4.0000000000000001E-3</v>
      </c>
      <c r="BM280" s="11"/>
      <c r="BN280" s="9">
        <v>-6.99</v>
      </c>
      <c r="BO280" s="11"/>
      <c r="BP280" s="11"/>
      <c r="BQ280" s="10">
        <v>-0.23</v>
      </c>
      <c r="BR280" s="10">
        <v>-0.23</v>
      </c>
      <c r="BS280" s="10">
        <v>-0.14399999999999999</v>
      </c>
      <c r="BT280" s="10">
        <v>-0.23</v>
      </c>
      <c r="BU280" s="10">
        <v>-0.23</v>
      </c>
      <c r="BV280" s="11"/>
      <c r="BW280" s="11"/>
      <c r="BX280" s="11"/>
      <c r="BY280" s="11"/>
      <c r="BZ280" s="10">
        <v>3.5000000000000003E-2</v>
      </c>
      <c r="CA280" s="10">
        <v>2.3E-2</v>
      </c>
      <c r="CB280" s="11"/>
      <c r="CC280" s="10">
        <v>0.98899999999999999</v>
      </c>
      <c r="CD280" s="10">
        <v>0.105</v>
      </c>
      <c r="CE280" s="11"/>
      <c r="CF280" s="11"/>
      <c r="CG280" s="11"/>
      <c r="CH280" s="11"/>
      <c r="CI280" s="11"/>
      <c r="CJ280" s="11"/>
      <c r="CK280" s="11"/>
      <c r="CL280" s="11"/>
      <c r="CM280" s="11"/>
      <c r="CN280" s="11"/>
      <c r="CO280" s="11"/>
      <c r="CP280" s="10">
        <v>4.4999999999999998E-2</v>
      </c>
      <c r="CQ280" s="10">
        <v>0.127</v>
      </c>
      <c r="CR280" s="11"/>
      <c r="CS280" s="11"/>
      <c r="CT280" s="11"/>
      <c r="CU280" s="9">
        <v>4.0999999999999996</v>
      </c>
      <c r="CV280" s="11"/>
      <c r="CW280" s="11"/>
      <c r="CX280" s="11"/>
      <c r="CY280" s="11"/>
      <c r="CZ280" s="11"/>
      <c r="DA280" s="10">
        <v>-9.2999999999999999E-2</v>
      </c>
      <c r="DB280" s="11"/>
      <c r="DC280" s="11"/>
      <c r="DD280" s="11"/>
      <c r="DE280" s="9">
        <v>2</v>
      </c>
      <c r="DF280" s="10">
        <v>9.7000000000000003E-2</v>
      </c>
      <c r="DG280" s="10">
        <v>0.82</v>
      </c>
      <c r="DH280" s="10">
        <v>5.6000000000000001E-2</v>
      </c>
      <c r="DI280" s="3" t="s">
        <v>212</v>
      </c>
      <c r="DJ280" s="11"/>
      <c r="DK280" s="9">
        <v>-6.98</v>
      </c>
      <c r="DL280" s="9">
        <v>-6.99</v>
      </c>
      <c r="DM280" s="14">
        <v>0</v>
      </c>
      <c r="DN280" s="11"/>
      <c r="DO280" s="9">
        <v>42.86</v>
      </c>
      <c r="DP280" s="4" t="s">
        <v>1645</v>
      </c>
      <c r="DQ280" s="11"/>
      <c r="DR280" s="3" t="s">
        <v>279</v>
      </c>
      <c r="DS280" s="11"/>
      <c r="DT280" s="9">
        <v>1.36</v>
      </c>
      <c r="DU280" s="10">
        <v>0.54</v>
      </c>
      <c r="DV280" s="11"/>
      <c r="DW280" s="10">
        <v>0.105</v>
      </c>
      <c r="DX280" s="11"/>
      <c r="DY280" s="9">
        <v>3.59</v>
      </c>
      <c r="DZ280" s="11"/>
      <c r="EA280" s="11"/>
      <c r="EB280" s="9">
        <v>1.26</v>
      </c>
      <c r="EC280" s="10">
        <v>5.0000000000000001E-3</v>
      </c>
      <c r="ED280" s="8">
        <v>75.5</v>
      </c>
      <c r="EE280" s="11"/>
      <c r="EF280" s="8">
        <v>100</v>
      </c>
      <c r="EG280" s="11"/>
      <c r="EH280" s="10">
        <v>0.10100000000000001</v>
      </c>
      <c r="EI280" s="9">
        <v>2</v>
      </c>
      <c r="EJ280" s="9">
        <v>2.5099999999999998</v>
      </c>
      <c r="EK280" s="9">
        <v>3.75</v>
      </c>
      <c r="EL280" s="9">
        <v>1.27</v>
      </c>
      <c r="EM280" s="9">
        <v>1.25</v>
      </c>
      <c r="EN280" s="11"/>
      <c r="EO280" s="10">
        <v>5.6000000000000001E-2</v>
      </c>
      <c r="EP280" s="9">
        <v>8.69</v>
      </c>
      <c r="EQ280" s="9">
        <v>1.65</v>
      </c>
      <c r="ER280" s="11">
        <v>1</v>
      </c>
      <c r="ES280" s="11"/>
      <c r="ET280" s="12"/>
      <c r="EU280" s="11"/>
      <c r="EV280" s="11"/>
      <c r="EW280" s="10">
        <v>-0.24</v>
      </c>
      <c r="EX280" s="10">
        <v>-0.68400000000000005</v>
      </c>
      <c r="EY280" s="9">
        <v>-3.29</v>
      </c>
      <c r="EZ280" s="9">
        <v>-3.51</v>
      </c>
      <c r="FA280" s="9">
        <v>-4.17</v>
      </c>
      <c r="FB280" s="9">
        <v>-6.32</v>
      </c>
      <c r="FC280" s="9">
        <v>-6.88</v>
      </c>
      <c r="FD280" s="9">
        <v>-6.4</v>
      </c>
      <c r="FE280" s="11"/>
      <c r="FF280" s="11"/>
      <c r="FG280" s="10">
        <v>-0.245</v>
      </c>
      <c r="FH280" s="10">
        <v>-0.69099999999999995</v>
      </c>
      <c r="FI280" s="9">
        <v>-3.33</v>
      </c>
      <c r="FJ280" s="9">
        <v>-5.13</v>
      </c>
      <c r="FK280" s="9">
        <v>-4.26</v>
      </c>
      <c r="FL280" s="9">
        <v>-5.71</v>
      </c>
      <c r="FM280" s="9">
        <v>-6.92</v>
      </c>
      <c r="FN280" s="9">
        <v>-5.3</v>
      </c>
      <c r="FO280" s="3"/>
      <c r="FP280" s="3"/>
      <c r="FQ280" s="11"/>
      <c r="FR280" s="12"/>
    </row>
    <row r="281" spans="1:174" x14ac:dyDescent="0.15">
      <c r="A281" s="4" t="s">
        <v>1646</v>
      </c>
      <c r="B281" s="4" t="s">
        <v>1647</v>
      </c>
      <c r="C281" s="3" t="s">
        <v>206</v>
      </c>
      <c r="D281" s="3" t="s">
        <v>207</v>
      </c>
      <c r="E281" s="3" t="s">
        <v>208</v>
      </c>
      <c r="F281" s="8">
        <v>26.8</v>
      </c>
      <c r="G281" s="9">
        <v>1.48</v>
      </c>
      <c r="H281" s="10">
        <v>1.0999999999999999E-2</v>
      </c>
      <c r="I281" s="10">
        <v>2.8000000000000001E-2</v>
      </c>
      <c r="J281" s="10">
        <v>8.9999999999999993E-3</v>
      </c>
      <c r="K281" s="9">
        <v>1.1200000000000001</v>
      </c>
      <c r="L281" s="9">
        <v>1.9</v>
      </c>
      <c r="M281" s="10">
        <v>0.73399999999999999</v>
      </c>
      <c r="N281" s="8">
        <v>10.6</v>
      </c>
      <c r="O281" s="10">
        <v>1.0999999999999999E-2</v>
      </c>
      <c r="P281" s="11"/>
      <c r="Q281" s="11"/>
      <c r="R281" s="11"/>
      <c r="S281" s="11"/>
      <c r="T281" s="11"/>
      <c r="U281" s="11"/>
      <c r="V281" s="11"/>
      <c r="W281" s="11"/>
      <c r="X281" s="11"/>
      <c r="Y281" s="11"/>
      <c r="Z281" s="11"/>
      <c r="AA281" s="11"/>
      <c r="AB281" s="11"/>
      <c r="AC281" s="11"/>
      <c r="AD281" s="11"/>
      <c r="AE281" s="11"/>
      <c r="AF281" s="11"/>
      <c r="AG281" s="11"/>
      <c r="AH281" s="11"/>
      <c r="AI281" s="9">
        <v>11.84</v>
      </c>
      <c r="AJ281" s="10">
        <v>0.38400000000000001</v>
      </c>
      <c r="AK281" s="3" t="s">
        <v>209</v>
      </c>
      <c r="AL281" s="12" t="s">
        <v>1648</v>
      </c>
      <c r="AM281" s="3" t="s">
        <v>211</v>
      </c>
      <c r="AN281" s="13">
        <v>1996</v>
      </c>
      <c r="AO281" s="8">
        <v>26.2</v>
      </c>
      <c r="AP281" s="14">
        <v>0</v>
      </c>
      <c r="AQ281" s="11"/>
      <c r="AR281" s="9">
        <v>-2.5</v>
      </c>
      <c r="AS281" s="9">
        <v>-2.4500000000000002</v>
      </c>
      <c r="AT281" s="10">
        <v>0.59299999999999997</v>
      </c>
      <c r="AU281" s="11"/>
      <c r="AV281" s="10">
        <v>0.67300000000000004</v>
      </c>
      <c r="AW281" s="14">
        <v>0</v>
      </c>
      <c r="AX281" s="9">
        <v>-3.23</v>
      </c>
      <c r="AY281" s="11"/>
      <c r="AZ281" s="11"/>
      <c r="BA281" s="9">
        <v>2.2200000000000002</v>
      </c>
      <c r="BB281" s="11"/>
      <c r="BC281" s="10">
        <v>0.28199999999999997</v>
      </c>
      <c r="BD281" s="10">
        <v>-3.1E-2</v>
      </c>
      <c r="BE281" s="10">
        <v>0.45100000000000001</v>
      </c>
      <c r="BF281" s="10">
        <v>0.59699999999999998</v>
      </c>
      <c r="BG281" s="9">
        <v>1.07</v>
      </c>
      <c r="BH281" s="9">
        <v>1.65</v>
      </c>
      <c r="BI281" s="11"/>
      <c r="BJ281" s="9">
        <v>-2.5</v>
      </c>
      <c r="BK281" s="11"/>
      <c r="BL281" s="14">
        <v>0</v>
      </c>
      <c r="BM281" s="11"/>
      <c r="BN281" s="9">
        <v>-2.4500000000000002</v>
      </c>
      <c r="BO281" s="11"/>
      <c r="BP281" s="11"/>
      <c r="BQ281" s="10">
        <v>-0.22700000000000001</v>
      </c>
      <c r="BR281" s="10">
        <v>-0.22700000000000001</v>
      </c>
      <c r="BS281" s="10">
        <v>-0.14199999999999999</v>
      </c>
      <c r="BT281" s="10">
        <v>-0.22700000000000001</v>
      </c>
      <c r="BU281" s="10">
        <v>-0.22700000000000001</v>
      </c>
      <c r="BV281" s="11"/>
      <c r="BW281" s="11"/>
      <c r="BX281" s="11"/>
      <c r="BY281" s="10">
        <v>1.2999999999999999E-2</v>
      </c>
      <c r="BZ281" s="11"/>
      <c r="CA281" s="11"/>
      <c r="CB281" s="11"/>
      <c r="CC281" s="10">
        <v>0.36399999999999999</v>
      </c>
      <c r="CD281" s="11"/>
      <c r="CE281" s="9">
        <v>3.5</v>
      </c>
      <c r="CF281" s="11"/>
      <c r="CG281" s="11"/>
      <c r="CH281" s="11"/>
      <c r="CI281" s="11"/>
      <c r="CJ281" s="11"/>
      <c r="CK281" s="11"/>
      <c r="CL281" s="11"/>
      <c r="CM281" s="11"/>
      <c r="CN281" s="11"/>
      <c r="CO281" s="11"/>
      <c r="CP281" s="11"/>
      <c r="CQ281" s="10">
        <v>0.84399999999999997</v>
      </c>
      <c r="CR281" s="11"/>
      <c r="CS281" s="11"/>
      <c r="CT281" s="11"/>
      <c r="CU281" s="9">
        <v>1.73</v>
      </c>
      <c r="CV281" s="11"/>
      <c r="CW281" s="11"/>
      <c r="CX281" s="11"/>
      <c r="CY281" s="11"/>
      <c r="CZ281" s="11"/>
      <c r="DA281" s="11"/>
      <c r="DB281" s="11"/>
      <c r="DC281" s="11"/>
      <c r="DD281" s="11"/>
      <c r="DE281" s="11"/>
      <c r="DF281" s="9">
        <v>-3.23</v>
      </c>
      <c r="DG281" s="9">
        <v>2.52</v>
      </c>
      <c r="DH281" s="11"/>
      <c r="DI281" s="3" t="s">
        <v>212</v>
      </c>
      <c r="DJ281" s="11"/>
      <c r="DK281" s="11"/>
      <c r="DL281" s="9">
        <v>1.85</v>
      </c>
      <c r="DM281" s="11"/>
      <c r="DN281" s="11"/>
      <c r="DO281" s="9">
        <v>20</v>
      </c>
      <c r="DP281" s="4" t="s">
        <v>1649</v>
      </c>
      <c r="DQ281" s="11"/>
      <c r="DR281" s="3" t="s">
        <v>643</v>
      </c>
      <c r="DS281" s="11"/>
      <c r="DT281" s="9">
        <v>6.83</v>
      </c>
      <c r="DU281" s="9">
        <v>1.72</v>
      </c>
      <c r="DV281" s="11"/>
      <c r="DW281" s="14">
        <v>0</v>
      </c>
      <c r="DX281" s="11"/>
      <c r="DY281" s="10">
        <v>0.53800000000000003</v>
      </c>
      <c r="DZ281" s="11"/>
      <c r="EA281" s="11"/>
      <c r="EB281" s="9">
        <v>-4.13</v>
      </c>
      <c r="EC281" s="10">
        <v>0</v>
      </c>
      <c r="ED281" s="8">
        <v>29.2</v>
      </c>
      <c r="EE281" s="11"/>
      <c r="EF281" s="11"/>
      <c r="EG281" s="11"/>
      <c r="EH281" s="11"/>
      <c r="EI281" s="9">
        <v>1</v>
      </c>
      <c r="EJ281" s="10">
        <v>0.67300000000000004</v>
      </c>
      <c r="EK281" s="10">
        <v>0.64</v>
      </c>
      <c r="EL281" s="10">
        <v>0.315</v>
      </c>
      <c r="EM281" s="10">
        <v>6.5000000000000002E-2</v>
      </c>
      <c r="EN281" s="9">
        <v>4.3899999999999997</v>
      </c>
      <c r="EO281" s="11"/>
      <c r="EP281" s="9">
        <v>1.91</v>
      </c>
      <c r="EQ281" s="11"/>
      <c r="ER281" s="11">
        <v>1</v>
      </c>
      <c r="ES281" s="11"/>
      <c r="ET281" s="12"/>
      <c r="EU281" s="8">
        <v>-13.1</v>
      </c>
      <c r="EV281" s="8">
        <v>-14.2</v>
      </c>
      <c r="EW281" s="8">
        <v>-16.899999999999999</v>
      </c>
      <c r="EX281" s="8">
        <v>-14.2</v>
      </c>
      <c r="EY281" s="8">
        <v>-13.9</v>
      </c>
      <c r="EZ281" s="9">
        <v>-3.33</v>
      </c>
      <c r="FA281" s="9">
        <v>-4.5999999999999996</v>
      </c>
      <c r="FB281" s="9">
        <v>-3.44</v>
      </c>
      <c r="FC281" s="9">
        <v>-3.62</v>
      </c>
      <c r="FD281" s="9">
        <v>-1.93</v>
      </c>
      <c r="FE281" s="8">
        <v>-13.1</v>
      </c>
      <c r="FF281" s="8">
        <v>-13.9</v>
      </c>
      <c r="FG281" s="8">
        <v>-16.399999999999999</v>
      </c>
      <c r="FH281" s="8">
        <v>-13.4</v>
      </c>
      <c r="FI281" s="8">
        <v>-13.6</v>
      </c>
      <c r="FJ281" s="9">
        <v>-3.01</v>
      </c>
      <c r="FK281" s="9">
        <v>-7.82</v>
      </c>
      <c r="FL281" s="9">
        <v>4.6900000000000004</v>
      </c>
      <c r="FM281" s="9">
        <v>-5.16</v>
      </c>
      <c r="FN281" s="9">
        <v>1.85</v>
      </c>
      <c r="FO281" s="3"/>
      <c r="FP281" s="3"/>
      <c r="FQ281" s="11"/>
      <c r="FR281" s="12"/>
    </row>
    <row r="282" spans="1:174" x14ac:dyDescent="0.15">
      <c r="A282" s="4" t="s">
        <v>1650</v>
      </c>
      <c r="B282" s="4" t="s">
        <v>1651</v>
      </c>
      <c r="C282" s="3" t="s">
        <v>206</v>
      </c>
      <c r="D282" s="3" t="s">
        <v>207</v>
      </c>
      <c r="E282" s="3" t="s">
        <v>208</v>
      </c>
      <c r="F282" s="8">
        <v>26.6</v>
      </c>
      <c r="G282" s="9">
        <v>31.03</v>
      </c>
      <c r="H282" s="10">
        <v>0.06</v>
      </c>
      <c r="I282" s="10">
        <v>3.0000000000000001E-3</v>
      </c>
      <c r="J282" s="10">
        <v>0.29899999999999999</v>
      </c>
      <c r="K282" s="9">
        <v>-1.87</v>
      </c>
      <c r="L282" s="10">
        <v>-0.40400000000000003</v>
      </c>
      <c r="M282" s="9">
        <v>3.54</v>
      </c>
      <c r="N282" s="8">
        <v>116.7</v>
      </c>
      <c r="O282" s="9">
        <v>1.67</v>
      </c>
      <c r="P282" s="11"/>
      <c r="Q282" s="11"/>
      <c r="R282" s="11"/>
      <c r="S282" s="10">
        <v>-0.28000000000000003</v>
      </c>
      <c r="T282" s="11"/>
      <c r="U282" s="11"/>
      <c r="V282" s="11"/>
      <c r="W282" s="8">
        <v>17.8</v>
      </c>
      <c r="X282" s="11"/>
      <c r="Y282" s="11"/>
      <c r="Z282" s="11"/>
      <c r="AA282" s="8">
        <v>45.2</v>
      </c>
      <c r="AB282" s="11"/>
      <c r="AC282" s="11"/>
      <c r="AD282" s="11"/>
      <c r="AE282" s="8">
        <v>78</v>
      </c>
      <c r="AF282" s="11"/>
      <c r="AG282" s="11"/>
      <c r="AH282" s="11"/>
      <c r="AI282" s="9">
        <v>10.7</v>
      </c>
      <c r="AJ282" s="10">
        <v>0.40799999999999997</v>
      </c>
      <c r="AK282" s="3" t="s">
        <v>209</v>
      </c>
      <c r="AL282" s="12" t="s">
        <v>1652</v>
      </c>
      <c r="AM282" s="3" t="s">
        <v>211</v>
      </c>
      <c r="AN282" s="13">
        <v>1998</v>
      </c>
      <c r="AO282" s="8">
        <v>15.3</v>
      </c>
      <c r="AP282" s="8">
        <v>14.3</v>
      </c>
      <c r="AQ282" s="8">
        <v>-35.799999999999997</v>
      </c>
      <c r="AR282" s="8">
        <v>-37.700000000000003</v>
      </c>
      <c r="AS282" s="8">
        <v>-39.1</v>
      </c>
      <c r="AT282" s="8">
        <v>21.1</v>
      </c>
      <c r="AU282" s="9">
        <v>5.07</v>
      </c>
      <c r="AV282" s="8">
        <v>42.4</v>
      </c>
      <c r="AW282" s="9">
        <v>9.82</v>
      </c>
      <c r="AX282" s="8">
        <v>26.7</v>
      </c>
      <c r="AY282" s="9">
        <v>2.5299999999999998</v>
      </c>
      <c r="AZ282" s="11"/>
      <c r="BA282" s="8">
        <v>21.8</v>
      </c>
      <c r="BB282" s="11"/>
      <c r="BC282" s="8">
        <v>21.7</v>
      </c>
      <c r="BD282" s="8">
        <v>19.3</v>
      </c>
      <c r="BE282" s="8">
        <v>18.8</v>
      </c>
      <c r="BF282" s="8">
        <v>18.8</v>
      </c>
      <c r="BG282" s="8">
        <v>18.600000000000001</v>
      </c>
      <c r="BH282" s="8">
        <v>20</v>
      </c>
      <c r="BI282" s="11"/>
      <c r="BJ282" s="8">
        <v>-37.700000000000003</v>
      </c>
      <c r="BK282" s="9">
        <v>-1.39</v>
      </c>
      <c r="BL282" s="10">
        <v>8.0000000000000002E-3</v>
      </c>
      <c r="BM282" s="11"/>
      <c r="BN282" s="8">
        <v>-39.1</v>
      </c>
      <c r="BO282" s="11"/>
      <c r="BP282" s="11"/>
      <c r="BQ282" s="10">
        <v>-0.46700000000000003</v>
      </c>
      <c r="BR282" s="10">
        <v>-0.46700000000000003</v>
      </c>
      <c r="BS282" s="10">
        <v>-0.29199999999999998</v>
      </c>
      <c r="BT282" s="10">
        <v>-0.46700000000000003</v>
      </c>
      <c r="BU282" s="10">
        <v>-0.46700000000000003</v>
      </c>
      <c r="BV282" s="11"/>
      <c r="BW282" s="9">
        <v>4.29</v>
      </c>
      <c r="BX282" s="9">
        <v>9.39</v>
      </c>
      <c r="BY282" s="10">
        <v>0.38</v>
      </c>
      <c r="BZ282" s="8">
        <v>23.7</v>
      </c>
      <c r="CA282" s="8">
        <v>18.600000000000001</v>
      </c>
      <c r="CB282" s="11"/>
      <c r="CC282" s="9">
        <v>1.83</v>
      </c>
      <c r="CD282" s="11"/>
      <c r="CE282" s="9">
        <v>1.25</v>
      </c>
      <c r="CF282" s="11"/>
      <c r="CG282" s="11"/>
      <c r="CH282" s="11"/>
      <c r="CI282" s="11"/>
      <c r="CJ282" s="8">
        <v>42.9</v>
      </c>
      <c r="CK282" s="11"/>
      <c r="CL282" s="11"/>
      <c r="CM282" s="11"/>
      <c r="CN282" s="10">
        <v>0.214</v>
      </c>
      <c r="CO282" s="10">
        <v>0.50900000000000001</v>
      </c>
      <c r="CP282" s="10">
        <v>0.497</v>
      </c>
      <c r="CQ282" s="10">
        <v>0.997</v>
      </c>
      <c r="CR282" s="11"/>
      <c r="CS282" s="11"/>
      <c r="CT282" s="11"/>
      <c r="CU282" s="8">
        <v>19.100000000000001</v>
      </c>
      <c r="CV282" s="9">
        <v>-2.08</v>
      </c>
      <c r="CW282" s="11"/>
      <c r="CX282" s="11"/>
      <c r="CY282" s="11"/>
      <c r="CZ282" s="11"/>
      <c r="DA282" s="10">
        <v>0.108</v>
      </c>
      <c r="DB282" s="9">
        <v>-1.59</v>
      </c>
      <c r="DC282" s="9">
        <v>-1.56</v>
      </c>
      <c r="DD282" s="8">
        <v>12.2</v>
      </c>
      <c r="DE282" s="8">
        <v>169</v>
      </c>
      <c r="DF282" s="8">
        <v>26.7</v>
      </c>
      <c r="DG282" s="10">
        <v>0.22800000000000001</v>
      </c>
      <c r="DH282" s="10">
        <v>0.7</v>
      </c>
      <c r="DI282" s="3" t="s">
        <v>212</v>
      </c>
      <c r="DJ282" s="8">
        <v>14.3</v>
      </c>
      <c r="DK282" s="8">
        <v>-35.799999999999997</v>
      </c>
      <c r="DL282" s="8">
        <v>-39.1</v>
      </c>
      <c r="DM282" s="8">
        <v>19.399999999999999</v>
      </c>
      <c r="DN282" s="8">
        <v>-31</v>
      </c>
      <c r="DO282" s="9">
        <v>7.69</v>
      </c>
      <c r="DP282" s="4" t="s">
        <v>1653</v>
      </c>
      <c r="DQ282" s="8">
        <v>37.799999999999997</v>
      </c>
      <c r="DR282" s="3" t="s">
        <v>230</v>
      </c>
      <c r="DS282" s="11"/>
      <c r="DT282" s="9">
        <v>2.2799999999999998</v>
      </c>
      <c r="DU282" s="10">
        <v>0.217</v>
      </c>
      <c r="DV282" s="8">
        <v>-15.9</v>
      </c>
      <c r="DW282" s="8">
        <v>11.8</v>
      </c>
      <c r="DX282" s="11"/>
      <c r="DY282" s="8">
        <v>41.5</v>
      </c>
      <c r="DZ282" s="11"/>
      <c r="EA282" s="11"/>
      <c r="EB282" s="8">
        <v>43.1</v>
      </c>
      <c r="EC282" s="10">
        <v>0.56499999999999995</v>
      </c>
      <c r="ED282" s="8">
        <v>89.3</v>
      </c>
      <c r="EE282" s="11"/>
      <c r="EF282" s="11"/>
      <c r="EG282" s="8">
        <v>100</v>
      </c>
      <c r="EH282" s="9">
        <v>1.71</v>
      </c>
      <c r="EI282" s="8">
        <v>169</v>
      </c>
      <c r="EJ282" s="8">
        <v>35.1</v>
      </c>
      <c r="EK282" s="8">
        <v>53</v>
      </c>
      <c r="EL282" s="9">
        <v>1.96</v>
      </c>
      <c r="EM282" s="9">
        <v>1.31</v>
      </c>
      <c r="EN282" s="9">
        <v>1.1299999999999999</v>
      </c>
      <c r="EO282" s="10">
        <v>0.7</v>
      </c>
      <c r="EP282" s="9">
        <v>5.33</v>
      </c>
      <c r="EQ282" s="9">
        <v>3.29</v>
      </c>
      <c r="ER282" s="11">
        <v>1</v>
      </c>
      <c r="ES282" s="8">
        <v>14.3</v>
      </c>
      <c r="ET282" s="12" t="s">
        <v>1654</v>
      </c>
      <c r="EU282" s="8">
        <v>-10.7</v>
      </c>
      <c r="EV282" s="8">
        <v>-16</v>
      </c>
      <c r="EW282" s="8">
        <v>-22.5</v>
      </c>
      <c r="EX282" s="8">
        <v>-33.799999999999997</v>
      </c>
      <c r="EY282" s="8">
        <v>-37.4</v>
      </c>
      <c r="EZ282" s="8">
        <v>-33</v>
      </c>
      <c r="FA282" s="8">
        <v>-37.9</v>
      </c>
      <c r="FB282" s="8">
        <v>-35.5</v>
      </c>
      <c r="FC282" s="8">
        <v>-32.9</v>
      </c>
      <c r="FD282" s="8">
        <v>-33.700000000000003</v>
      </c>
      <c r="FE282" s="8">
        <v>-10.9</v>
      </c>
      <c r="FF282" s="8">
        <v>-15.9</v>
      </c>
      <c r="FG282" s="8">
        <v>-24.3</v>
      </c>
      <c r="FH282" s="8">
        <v>-53.2</v>
      </c>
      <c r="FI282" s="8">
        <v>-37</v>
      </c>
      <c r="FJ282" s="8">
        <v>-33.9</v>
      </c>
      <c r="FK282" s="8">
        <v>-40.6</v>
      </c>
      <c r="FL282" s="8">
        <v>-35.4</v>
      </c>
      <c r="FM282" s="8">
        <v>-32.9</v>
      </c>
      <c r="FN282" s="8">
        <v>-34.6</v>
      </c>
      <c r="FO282" s="3"/>
      <c r="FP282" s="3"/>
      <c r="FQ282" s="8">
        <v>14.3</v>
      </c>
      <c r="FR282" s="12" t="s">
        <v>1655</v>
      </c>
    </row>
    <row r="283" spans="1:174" x14ac:dyDescent="0.15">
      <c r="A283" s="4" t="s">
        <v>1656</v>
      </c>
      <c r="B283" s="4" t="s">
        <v>1657</v>
      </c>
      <c r="C283" s="3" t="s">
        <v>206</v>
      </c>
      <c r="D283" s="3" t="s">
        <v>207</v>
      </c>
      <c r="E283" s="3" t="s">
        <v>208</v>
      </c>
      <c r="F283" s="8">
        <v>25.9</v>
      </c>
      <c r="G283" s="14">
        <v>0</v>
      </c>
      <c r="H283" s="10">
        <v>5.0000000000000001E-3</v>
      </c>
      <c r="I283" s="10">
        <v>8.0000000000000002E-3</v>
      </c>
      <c r="J283" s="10">
        <v>5.2999999999999999E-2</v>
      </c>
      <c r="K283" s="9">
        <v>1.02</v>
      </c>
      <c r="L283" s="10">
        <v>0.96099999999999997</v>
      </c>
      <c r="M283" s="9">
        <v>1.36</v>
      </c>
      <c r="N283" s="8">
        <v>172.7</v>
      </c>
      <c r="O283" s="10">
        <v>3.5999999999999997E-2</v>
      </c>
      <c r="P283" s="11"/>
      <c r="Q283" s="11"/>
      <c r="R283" s="11"/>
      <c r="S283" s="10">
        <v>-0.04</v>
      </c>
      <c r="T283" s="11"/>
      <c r="U283" s="11"/>
      <c r="V283" s="11"/>
      <c r="W283" s="8">
        <v>48.5</v>
      </c>
      <c r="X283" s="11"/>
      <c r="Y283" s="11"/>
      <c r="Z283" s="11"/>
      <c r="AA283" s="8">
        <v>10.9</v>
      </c>
      <c r="AB283" s="11"/>
      <c r="AC283" s="11"/>
      <c r="AD283" s="11"/>
      <c r="AE283" s="8">
        <v>-14.1</v>
      </c>
      <c r="AF283" s="11"/>
      <c r="AG283" s="11"/>
      <c r="AH283" s="9">
        <v>30.87</v>
      </c>
      <c r="AI283" s="9">
        <v>1.18</v>
      </c>
      <c r="AJ283" s="10">
        <v>0.65800000000000003</v>
      </c>
      <c r="AK283" s="3" t="s">
        <v>209</v>
      </c>
      <c r="AL283" s="12" t="s">
        <v>1658</v>
      </c>
      <c r="AM283" s="3" t="s">
        <v>211</v>
      </c>
      <c r="AN283" s="13">
        <v>1986</v>
      </c>
      <c r="AO283" s="8">
        <v>19.2</v>
      </c>
      <c r="AP283" s="9">
        <v>1.81</v>
      </c>
      <c r="AQ283" s="9">
        <v>-6.07</v>
      </c>
      <c r="AR283" s="9">
        <v>-6.33</v>
      </c>
      <c r="AS283" s="9">
        <v>-6.34</v>
      </c>
      <c r="AT283" s="8">
        <v>11.5</v>
      </c>
      <c r="AU283" s="10">
        <v>0.77400000000000002</v>
      </c>
      <c r="AV283" s="8">
        <v>13.3</v>
      </c>
      <c r="AW283" s="9">
        <v>4.74</v>
      </c>
      <c r="AX283" s="9">
        <v>4.5199999999999996</v>
      </c>
      <c r="AY283" s="10">
        <v>9.8000000000000004E-2</v>
      </c>
      <c r="AZ283" s="11"/>
      <c r="BA283" s="9">
        <v>5.77</v>
      </c>
      <c r="BB283" s="11"/>
      <c r="BC283" s="10">
        <v>0.84299999999999997</v>
      </c>
      <c r="BD283" s="10">
        <v>0.879</v>
      </c>
      <c r="BE283" s="10">
        <v>0.79800000000000004</v>
      </c>
      <c r="BF283" s="10">
        <v>0.77</v>
      </c>
      <c r="BG283" s="10">
        <v>0.72199999999999998</v>
      </c>
      <c r="BH283" s="10">
        <v>0.81200000000000006</v>
      </c>
      <c r="BI283" s="10">
        <v>9.4E-2</v>
      </c>
      <c r="BJ283" s="9">
        <v>-6.33</v>
      </c>
      <c r="BK283" s="10">
        <v>-1.0999999999999999E-2</v>
      </c>
      <c r="BL283" s="10">
        <v>5.0000000000000001E-3</v>
      </c>
      <c r="BM283" s="11"/>
      <c r="BN283" s="9">
        <v>-6.34</v>
      </c>
      <c r="BO283" s="11"/>
      <c r="BP283" s="11"/>
      <c r="BQ283" s="10">
        <v>-5.0999999999999997E-2</v>
      </c>
      <c r="BR283" s="10">
        <v>-5.0999999999999997E-2</v>
      </c>
      <c r="BS283" s="10">
        <v>-3.2000000000000001E-2</v>
      </c>
      <c r="BT283" s="10">
        <v>-5.0999999999999997E-2</v>
      </c>
      <c r="BU283" s="10">
        <v>-5.0999999999999997E-2</v>
      </c>
      <c r="BV283" s="11"/>
      <c r="BW283" s="10">
        <v>3.7999999999999999E-2</v>
      </c>
      <c r="BX283" s="10">
        <v>0.17199999999999999</v>
      </c>
      <c r="BY283" s="11"/>
      <c r="BZ283" s="9">
        <v>2.97</v>
      </c>
      <c r="CA283" s="9">
        <v>2.2000000000000002</v>
      </c>
      <c r="CB283" s="11"/>
      <c r="CC283" s="10">
        <v>0.51400000000000001</v>
      </c>
      <c r="CD283" s="11"/>
      <c r="CE283" s="11"/>
      <c r="CF283" s="9">
        <v>4.74</v>
      </c>
      <c r="CG283" s="11"/>
      <c r="CH283" s="11"/>
      <c r="CI283" s="11"/>
      <c r="CJ283" s="8">
        <v>-25.5</v>
      </c>
      <c r="CK283" s="11"/>
      <c r="CL283" s="11"/>
      <c r="CM283" s="11"/>
      <c r="CN283" s="10">
        <v>8.2000000000000003E-2</v>
      </c>
      <c r="CO283" s="10">
        <v>0.32600000000000001</v>
      </c>
      <c r="CP283" s="10">
        <v>0.32100000000000001</v>
      </c>
      <c r="CQ283" s="10">
        <v>0.16400000000000001</v>
      </c>
      <c r="CR283" s="11"/>
      <c r="CS283" s="11"/>
      <c r="CT283" s="11"/>
      <c r="CU283" s="9">
        <v>5.0599999999999996</v>
      </c>
      <c r="CV283" s="11"/>
      <c r="CW283" s="9">
        <v>5</v>
      </c>
      <c r="CX283" s="11"/>
      <c r="CY283" s="11"/>
      <c r="CZ283" s="11"/>
      <c r="DA283" s="10">
        <v>-0.32200000000000001</v>
      </c>
      <c r="DB283" s="10">
        <v>1.9E-2</v>
      </c>
      <c r="DC283" s="10">
        <v>-5.0000000000000001E-3</v>
      </c>
      <c r="DD283" s="11"/>
      <c r="DE283" s="11"/>
      <c r="DF283" s="9">
        <v>4.5199999999999996</v>
      </c>
      <c r="DG283" s="10">
        <v>0.15</v>
      </c>
      <c r="DH283" s="10">
        <v>0.31</v>
      </c>
      <c r="DI283" s="3" t="s">
        <v>212</v>
      </c>
      <c r="DJ283" s="9">
        <v>1.81</v>
      </c>
      <c r="DK283" s="9">
        <v>-6.07</v>
      </c>
      <c r="DL283" s="9">
        <v>-6.34</v>
      </c>
      <c r="DM283" s="9">
        <v>1.58</v>
      </c>
      <c r="DN283" s="11"/>
      <c r="DO283" s="9">
        <v>12.5</v>
      </c>
      <c r="DP283" s="4" t="s">
        <v>1659</v>
      </c>
      <c r="DQ283" s="8">
        <v>56.3</v>
      </c>
      <c r="DR283" s="3" t="s">
        <v>313</v>
      </c>
      <c r="DS283" s="11"/>
      <c r="DT283" s="10">
        <v>0.46</v>
      </c>
      <c r="DU283" s="10">
        <v>5.2999999999999999E-2</v>
      </c>
      <c r="DV283" s="10">
        <v>0.375</v>
      </c>
      <c r="DW283" s="14">
        <v>0</v>
      </c>
      <c r="DX283" s="11"/>
      <c r="DY283" s="9">
        <v>7.54</v>
      </c>
      <c r="DZ283" s="11"/>
      <c r="EA283" s="11"/>
      <c r="EB283" s="9">
        <v>5.25</v>
      </c>
      <c r="EC283" s="10">
        <v>3.0000000000000001E-3</v>
      </c>
      <c r="ED283" s="8">
        <v>15.1</v>
      </c>
      <c r="EE283" s="11"/>
      <c r="EF283" s="11"/>
      <c r="EG283" s="11"/>
      <c r="EH283" s="10">
        <v>0.125</v>
      </c>
      <c r="EI283" s="11"/>
      <c r="EJ283" s="8">
        <v>12.2</v>
      </c>
      <c r="EK283" s="9">
        <v>8.9499999999999993</v>
      </c>
      <c r="EL283" s="10">
        <v>0.83499999999999996</v>
      </c>
      <c r="EM283" s="10">
        <v>0.253</v>
      </c>
      <c r="EN283" s="9">
        <v>3.78</v>
      </c>
      <c r="EO283" s="10">
        <v>0.31</v>
      </c>
      <c r="EP283" s="9">
        <v>4.5199999999999996</v>
      </c>
      <c r="EQ283" s="10">
        <v>0.39</v>
      </c>
      <c r="ER283" s="11">
        <v>3</v>
      </c>
      <c r="ES283" s="9">
        <v>1.81</v>
      </c>
      <c r="ET283" s="12" t="s">
        <v>460</v>
      </c>
      <c r="EU283" s="9">
        <v>-6.7</v>
      </c>
      <c r="EV283" s="9">
        <v>-6.06</v>
      </c>
      <c r="EW283" s="9">
        <v>-6.53</v>
      </c>
      <c r="EX283" s="9">
        <v>-4.5199999999999996</v>
      </c>
      <c r="EY283" s="9">
        <v>-6.99</v>
      </c>
      <c r="EZ283" s="9">
        <v>-9.0299999999999994</v>
      </c>
      <c r="FA283" s="9">
        <v>-6.2</v>
      </c>
      <c r="FB283" s="9">
        <v>-4.83</v>
      </c>
      <c r="FC283" s="9">
        <v>-4.67</v>
      </c>
      <c r="FD283" s="9">
        <v>-6.6</v>
      </c>
      <c r="FE283" s="9">
        <v>-7.25</v>
      </c>
      <c r="FF283" s="9">
        <v>-6.57</v>
      </c>
      <c r="FG283" s="9">
        <v>-6.95</v>
      </c>
      <c r="FH283" s="9">
        <v>-6.22</v>
      </c>
      <c r="FI283" s="9">
        <v>-6.65</v>
      </c>
      <c r="FJ283" s="8">
        <v>-10.6</v>
      </c>
      <c r="FK283" s="9">
        <v>-5.99</v>
      </c>
      <c r="FL283" s="9">
        <v>-5.03</v>
      </c>
      <c r="FM283" s="9">
        <v>-5.12</v>
      </c>
      <c r="FN283" s="9">
        <v>-7.06</v>
      </c>
      <c r="FO283" s="3"/>
      <c r="FP283" s="3"/>
      <c r="FQ283" s="9">
        <v>1.81</v>
      </c>
      <c r="FR283" s="12" t="s">
        <v>1660</v>
      </c>
    </row>
    <row r="284" spans="1:174" x14ac:dyDescent="0.15">
      <c r="A284" s="4" t="s">
        <v>1661</v>
      </c>
      <c r="B284" s="4" t="s">
        <v>1662</v>
      </c>
      <c r="C284" s="3" t="s">
        <v>206</v>
      </c>
      <c r="D284" s="3" t="s">
        <v>207</v>
      </c>
      <c r="E284" s="3" t="s">
        <v>208</v>
      </c>
      <c r="F284" s="8">
        <v>24.7</v>
      </c>
      <c r="G284" s="10">
        <v>2.4E-2</v>
      </c>
      <c r="H284" s="10">
        <v>1.7000000000000001E-2</v>
      </c>
      <c r="I284" s="10">
        <v>2.8000000000000001E-2</v>
      </c>
      <c r="J284" s="10">
        <v>6.0000000000000001E-3</v>
      </c>
      <c r="K284" s="9">
        <v>3.29</v>
      </c>
      <c r="L284" s="9">
        <v>4.47</v>
      </c>
      <c r="M284" s="9">
        <v>5.79</v>
      </c>
      <c r="N284" s="8">
        <v>41.9</v>
      </c>
      <c r="O284" s="10">
        <v>6.0000000000000001E-3</v>
      </c>
      <c r="P284" s="11"/>
      <c r="Q284" s="11"/>
      <c r="R284" s="11"/>
      <c r="S284" s="11"/>
      <c r="T284" s="11"/>
      <c r="U284" s="11"/>
      <c r="V284" s="11"/>
      <c r="W284" s="11"/>
      <c r="X284" s="11"/>
      <c r="Y284" s="11"/>
      <c r="Z284" s="11"/>
      <c r="AA284" s="8">
        <v>29.2</v>
      </c>
      <c r="AB284" s="11"/>
      <c r="AC284" s="11"/>
      <c r="AD284" s="11"/>
      <c r="AE284" s="8">
        <v>12.7</v>
      </c>
      <c r="AF284" s="11"/>
      <c r="AG284" s="11"/>
      <c r="AH284" s="9">
        <v>15.39</v>
      </c>
      <c r="AI284" s="9">
        <v>59.17</v>
      </c>
      <c r="AJ284" s="11"/>
      <c r="AK284" s="3" t="s">
        <v>209</v>
      </c>
      <c r="AL284" s="12" t="s">
        <v>1663</v>
      </c>
      <c r="AM284" s="3" t="s">
        <v>211</v>
      </c>
      <c r="AN284" s="11"/>
      <c r="AO284" s="8">
        <v>24.2</v>
      </c>
      <c r="AP284" s="10">
        <v>0.68</v>
      </c>
      <c r="AQ284" s="10">
        <v>-0.20499999999999999</v>
      </c>
      <c r="AR284" s="10">
        <v>-0.20499999999999999</v>
      </c>
      <c r="AS284" s="10">
        <v>-0.20399999999999999</v>
      </c>
      <c r="AT284" s="10">
        <v>0.497</v>
      </c>
      <c r="AU284" s="10">
        <v>3.0000000000000001E-3</v>
      </c>
      <c r="AV284" s="9">
        <v>1.03</v>
      </c>
      <c r="AW284" s="14">
        <v>0</v>
      </c>
      <c r="AX284" s="10">
        <v>0.92300000000000004</v>
      </c>
      <c r="AY284" s="10">
        <v>3.0000000000000001E-3</v>
      </c>
      <c r="AZ284" s="11"/>
      <c r="BA284" s="10">
        <v>0.67500000000000004</v>
      </c>
      <c r="BB284" s="10">
        <v>0.15</v>
      </c>
      <c r="BC284" s="11"/>
      <c r="BD284" s="11"/>
      <c r="BE284" s="11"/>
      <c r="BF284" s="11"/>
      <c r="BG284" s="11"/>
      <c r="BH284" s="11"/>
      <c r="BI284" s="11"/>
      <c r="BJ284" s="10">
        <v>-0.20499999999999999</v>
      </c>
      <c r="BK284" s="11"/>
      <c r="BL284" s="10">
        <v>2E-3</v>
      </c>
      <c r="BM284" s="11"/>
      <c r="BN284" s="10">
        <v>-0.20399999999999999</v>
      </c>
      <c r="BO284" s="14">
        <v>0</v>
      </c>
      <c r="BP284" s="11"/>
      <c r="BQ284" s="10">
        <v>-7.0000000000000001E-3</v>
      </c>
      <c r="BR284" s="10">
        <v>-7.0000000000000001E-3</v>
      </c>
      <c r="BS284" s="10">
        <v>-4.0000000000000001E-3</v>
      </c>
      <c r="BT284" s="10">
        <v>-7.0000000000000001E-3</v>
      </c>
      <c r="BU284" s="10">
        <v>-7.0000000000000001E-3</v>
      </c>
      <c r="BV284" s="11"/>
      <c r="BW284" s="11"/>
      <c r="BX284" s="10">
        <v>0.154</v>
      </c>
      <c r="BY284" s="11"/>
      <c r="BZ284" s="10">
        <v>3.0000000000000001E-3</v>
      </c>
      <c r="CA284" s="11"/>
      <c r="CB284" s="11"/>
      <c r="CC284" s="10">
        <v>3.0000000000000001E-3</v>
      </c>
      <c r="CD284" s="11"/>
      <c r="CE284" s="11"/>
      <c r="CF284" s="11"/>
      <c r="CG284" s="11"/>
      <c r="CH284" s="11"/>
      <c r="CI284" s="11"/>
      <c r="CJ284" s="11"/>
      <c r="CK284" s="11"/>
      <c r="CL284" s="11"/>
      <c r="CM284" s="11"/>
      <c r="CN284" s="11"/>
      <c r="CO284" s="10">
        <v>8.9999999999999993E-3</v>
      </c>
      <c r="CP284" s="10">
        <v>1.2999999999999999E-2</v>
      </c>
      <c r="CQ284" s="11"/>
      <c r="CR284" s="11"/>
      <c r="CS284" s="11"/>
      <c r="CT284" s="11"/>
      <c r="CU284" s="11"/>
      <c r="CV284" s="11"/>
      <c r="CW284" s="11"/>
      <c r="CX284" s="10">
        <v>-1.7999999999999999E-2</v>
      </c>
      <c r="CY284" s="11"/>
      <c r="CZ284" s="11"/>
      <c r="DA284" s="10">
        <v>-2.3E-2</v>
      </c>
      <c r="DB284" s="10">
        <v>5.2999999999999999E-2</v>
      </c>
      <c r="DC284" s="11"/>
      <c r="DD284" s="11"/>
      <c r="DE284" s="9">
        <v>7</v>
      </c>
      <c r="DF284" s="10">
        <v>0.92300000000000004</v>
      </c>
      <c r="DG284" s="10">
        <v>0.59</v>
      </c>
      <c r="DH284" s="11"/>
      <c r="DI284" s="3" t="s">
        <v>212</v>
      </c>
      <c r="DJ284" s="10">
        <v>0.99</v>
      </c>
      <c r="DK284" s="10">
        <v>0.19</v>
      </c>
      <c r="DL284" s="10">
        <v>0.121</v>
      </c>
      <c r="DM284" s="11"/>
      <c r="DN284" s="11"/>
      <c r="DO284" s="9">
        <v>20</v>
      </c>
      <c r="DP284" s="4" t="s">
        <v>1664</v>
      </c>
      <c r="DQ284" s="11"/>
      <c r="DR284" s="3" t="s">
        <v>230</v>
      </c>
      <c r="DS284" s="11"/>
      <c r="DT284" s="9">
        <v>1.24</v>
      </c>
      <c r="DU284" s="10">
        <v>5.5E-2</v>
      </c>
      <c r="DV284" s="10">
        <v>0.46899999999999997</v>
      </c>
      <c r="DW284" s="10">
        <v>0.2</v>
      </c>
      <c r="DX284" s="11"/>
      <c r="DY284" s="10">
        <v>0.97399999999999998</v>
      </c>
      <c r="DZ284" s="11"/>
      <c r="EA284" s="14">
        <v>0</v>
      </c>
      <c r="EB284" s="10">
        <v>0.71699999999999997</v>
      </c>
      <c r="EC284" s="10">
        <v>3.0000000000000001E-3</v>
      </c>
      <c r="ED284" s="8">
        <v>25.4</v>
      </c>
      <c r="EE284" s="11"/>
      <c r="EF284" s="11"/>
      <c r="EG284" s="11"/>
      <c r="EH284" s="11"/>
      <c r="EI284" s="9">
        <v>7</v>
      </c>
      <c r="EJ284" s="9">
        <v>1.01</v>
      </c>
      <c r="EK284" s="9">
        <v>1.02</v>
      </c>
      <c r="EL284" s="10">
        <v>9.6000000000000002E-2</v>
      </c>
      <c r="EM284" s="11"/>
      <c r="EN284" s="10">
        <v>7.0000000000000001E-3</v>
      </c>
      <c r="EO284" s="10">
        <v>1.2E-2</v>
      </c>
      <c r="EP284" s="11"/>
      <c r="EQ284" s="11"/>
      <c r="ER284" s="11">
        <v>1</v>
      </c>
      <c r="ES284" s="10">
        <v>0.68</v>
      </c>
      <c r="ET284" s="12" t="s">
        <v>1665</v>
      </c>
      <c r="EU284" s="11"/>
      <c r="EV284" s="11"/>
      <c r="EW284" s="11"/>
      <c r="EX284" s="11"/>
      <c r="EY284" s="10">
        <v>-2E-3</v>
      </c>
      <c r="EZ284" s="10">
        <v>4.7E-2</v>
      </c>
      <c r="FA284" s="10">
        <v>4.5999999999999999E-2</v>
      </c>
      <c r="FB284" s="10">
        <v>0.25</v>
      </c>
      <c r="FC284" s="10">
        <v>0.22500000000000001</v>
      </c>
      <c r="FD284" s="10">
        <v>0.189</v>
      </c>
      <c r="FE284" s="11"/>
      <c r="FF284" s="11"/>
      <c r="FG284" s="11"/>
      <c r="FH284" s="11"/>
      <c r="FI284" s="14">
        <v>0</v>
      </c>
      <c r="FJ284" s="10">
        <v>4.8000000000000001E-2</v>
      </c>
      <c r="FK284" s="10">
        <v>4.8000000000000001E-2</v>
      </c>
      <c r="FL284" s="10">
        <v>0.253</v>
      </c>
      <c r="FM284" s="10">
        <v>0.13200000000000001</v>
      </c>
      <c r="FN284" s="10">
        <v>0.121</v>
      </c>
      <c r="FO284" s="3"/>
      <c r="FP284" s="3"/>
      <c r="FQ284" s="10">
        <v>0.68</v>
      </c>
      <c r="FR284" s="12" t="s">
        <v>1666</v>
      </c>
    </row>
    <row r="285" spans="1:174" x14ac:dyDescent="0.15">
      <c r="A285" s="4" t="s">
        <v>1667</v>
      </c>
      <c r="B285" s="4" t="s">
        <v>1668</v>
      </c>
      <c r="C285" s="3" t="s">
        <v>206</v>
      </c>
      <c r="D285" s="3" t="s">
        <v>207</v>
      </c>
      <c r="E285" s="3" t="s">
        <v>208</v>
      </c>
      <c r="F285" s="8">
        <v>24</v>
      </c>
      <c r="G285" s="9">
        <v>3.63</v>
      </c>
      <c r="H285" s="10">
        <v>2E-3</v>
      </c>
      <c r="I285" s="10">
        <v>1.0999999999999999E-2</v>
      </c>
      <c r="J285" s="14">
        <v>0</v>
      </c>
      <c r="K285" s="10">
        <v>0.28699999999999998</v>
      </c>
      <c r="L285" s="10">
        <v>0.56599999999999995</v>
      </c>
      <c r="M285" s="10">
        <v>0.16500000000000001</v>
      </c>
      <c r="N285" s="9">
        <v>7.56</v>
      </c>
      <c r="O285" s="10">
        <v>1.4999999999999999E-2</v>
      </c>
      <c r="P285" s="11"/>
      <c r="Q285" s="11"/>
      <c r="R285" s="11"/>
      <c r="S285" s="11"/>
      <c r="T285" s="11"/>
      <c r="U285" s="11"/>
      <c r="V285" s="11"/>
      <c r="W285" s="11"/>
      <c r="X285" s="11"/>
      <c r="Y285" s="11"/>
      <c r="Z285" s="11"/>
      <c r="AA285" s="11"/>
      <c r="AB285" s="11"/>
      <c r="AC285" s="11"/>
      <c r="AD285" s="11"/>
      <c r="AE285" s="11"/>
      <c r="AF285" s="11"/>
      <c r="AG285" s="11"/>
      <c r="AH285" s="9">
        <v>8.67</v>
      </c>
      <c r="AI285" s="9">
        <v>3.54</v>
      </c>
      <c r="AJ285" s="10">
        <v>0.17599999999999999</v>
      </c>
      <c r="AK285" s="3" t="s">
        <v>209</v>
      </c>
      <c r="AL285" s="12" t="s">
        <v>1669</v>
      </c>
      <c r="AM285" s="3" t="s">
        <v>211</v>
      </c>
      <c r="AN285" s="13">
        <v>2002</v>
      </c>
      <c r="AO285" s="8">
        <v>15</v>
      </c>
      <c r="AP285" s="14">
        <v>0</v>
      </c>
      <c r="AQ285" s="9">
        <v>-10</v>
      </c>
      <c r="AR285" s="8">
        <v>-10.4</v>
      </c>
      <c r="AS285" s="9">
        <v>-9.48</v>
      </c>
      <c r="AT285" s="8">
        <v>11.6</v>
      </c>
      <c r="AU285" s="9">
        <v>2.11</v>
      </c>
      <c r="AV285" s="8">
        <v>15.7</v>
      </c>
      <c r="AW285" s="10">
        <v>0.46300000000000002</v>
      </c>
      <c r="AX285" s="8">
        <v>13.2</v>
      </c>
      <c r="AY285" s="10">
        <v>0.03</v>
      </c>
      <c r="AZ285" s="11"/>
      <c r="BA285" s="9">
        <v>4.26</v>
      </c>
      <c r="BB285" s="11"/>
      <c r="BC285" s="9">
        <v>6.12</v>
      </c>
      <c r="BD285" s="9">
        <v>6.72</v>
      </c>
      <c r="BE285" s="9">
        <v>6.99</v>
      </c>
      <c r="BF285" s="9">
        <v>6.86</v>
      </c>
      <c r="BG285" s="9">
        <v>6.53</v>
      </c>
      <c r="BH285" s="9">
        <v>5.72</v>
      </c>
      <c r="BI285" s="11"/>
      <c r="BJ285" s="8">
        <v>-10.4</v>
      </c>
      <c r="BK285" s="10">
        <v>-0.439</v>
      </c>
      <c r="BL285" s="11"/>
      <c r="BM285" s="11"/>
      <c r="BN285" s="9">
        <v>-9.48</v>
      </c>
      <c r="BO285" s="11"/>
      <c r="BP285" s="11"/>
      <c r="BQ285" s="9">
        <v>-2.78</v>
      </c>
      <c r="BR285" s="9">
        <v>-2.78</v>
      </c>
      <c r="BS285" s="9">
        <v>-1.5</v>
      </c>
      <c r="BT285" s="9">
        <v>-2.78</v>
      </c>
      <c r="BU285" s="9">
        <v>-2.78</v>
      </c>
      <c r="BV285" s="11"/>
      <c r="BW285" s="11"/>
      <c r="BX285" s="11"/>
      <c r="BY285" s="10">
        <v>5.5E-2</v>
      </c>
      <c r="BZ285" s="11"/>
      <c r="CA285" s="11"/>
      <c r="CB285" s="9">
        <v>1.68</v>
      </c>
      <c r="CC285" s="9">
        <v>1.1399999999999999</v>
      </c>
      <c r="CD285" s="11"/>
      <c r="CE285" s="10">
        <v>0.82</v>
      </c>
      <c r="CF285" s="10">
        <v>0.34699999999999998</v>
      </c>
      <c r="CG285" s="11"/>
      <c r="CH285" s="11"/>
      <c r="CI285" s="11"/>
      <c r="CJ285" s="11"/>
      <c r="CK285" s="11"/>
      <c r="CL285" s="11"/>
      <c r="CM285" s="11"/>
      <c r="CN285" s="10">
        <v>0.106</v>
      </c>
      <c r="CO285" s="10">
        <v>0.158</v>
      </c>
      <c r="CP285" s="10">
        <v>0.16300000000000001</v>
      </c>
      <c r="CQ285" s="9">
        <v>2.63</v>
      </c>
      <c r="CR285" s="11"/>
      <c r="CS285" s="11"/>
      <c r="CT285" s="10">
        <v>-1E-3</v>
      </c>
      <c r="CU285" s="8">
        <v>12.4</v>
      </c>
      <c r="CV285" s="10">
        <v>-0.62</v>
      </c>
      <c r="CW285" s="9">
        <v>4.62</v>
      </c>
      <c r="CX285" s="14">
        <v>0</v>
      </c>
      <c r="CY285" s="11"/>
      <c r="CZ285" s="11"/>
      <c r="DA285" s="10">
        <v>-1.7999999999999999E-2</v>
      </c>
      <c r="DB285" s="11"/>
      <c r="DC285" s="11"/>
      <c r="DD285" s="8">
        <v>43</v>
      </c>
      <c r="DE285" s="11"/>
      <c r="DF285" s="8">
        <v>13.2</v>
      </c>
      <c r="DG285" s="9">
        <v>3.17</v>
      </c>
      <c r="DH285" s="11"/>
      <c r="DI285" s="3" t="s">
        <v>212</v>
      </c>
      <c r="DJ285" s="11"/>
      <c r="DK285" s="8">
        <v>-10.9</v>
      </c>
      <c r="DL285" s="8">
        <v>-10.8</v>
      </c>
      <c r="DM285" s="11"/>
      <c r="DN285" s="11"/>
      <c r="DO285" s="9">
        <v>40</v>
      </c>
      <c r="DP285" s="4" t="s">
        <v>1670</v>
      </c>
      <c r="DQ285" s="11"/>
      <c r="DR285" s="3" t="s">
        <v>313</v>
      </c>
      <c r="DS285" s="11"/>
      <c r="DT285" s="9">
        <v>9.1999999999999993</v>
      </c>
      <c r="DU285" s="9">
        <v>1.76</v>
      </c>
      <c r="DV285" s="11"/>
      <c r="DW285" s="10">
        <v>0.45200000000000001</v>
      </c>
      <c r="DX285" s="11"/>
      <c r="DY285" s="9">
        <v>5.1100000000000003</v>
      </c>
      <c r="DZ285" s="9">
        <v>1.68</v>
      </c>
      <c r="EA285" s="11"/>
      <c r="EB285" s="9">
        <v>4.43</v>
      </c>
      <c r="EC285" s="10">
        <v>3.1E-2</v>
      </c>
      <c r="ED285" s="8">
        <v>49.1</v>
      </c>
      <c r="EE285" s="11"/>
      <c r="EF285" s="11"/>
      <c r="EG285" s="8">
        <v>99.6</v>
      </c>
      <c r="EH285" s="10">
        <v>0.217</v>
      </c>
      <c r="EI285" s="11"/>
      <c r="EJ285" s="8">
        <v>11.9</v>
      </c>
      <c r="EK285" s="9">
        <v>5.5</v>
      </c>
      <c r="EL285" s="9">
        <v>1.1599999999999999</v>
      </c>
      <c r="EM285" s="11"/>
      <c r="EN285" s="9">
        <v>3.47</v>
      </c>
      <c r="EO285" s="10">
        <v>0.22900000000000001</v>
      </c>
      <c r="EP285" s="10">
        <v>0.63500000000000001</v>
      </c>
      <c r="EQ285" s="9">
        <v>18.2</v>
      </c>
      <c r="ER285" s="11">
        <v>3</v>
      </c>
      <c r="ES285" s="11"/>
      <c r="ET285" s="12"/>
      <c r="EU285" s="11"/>
      <c r="EV285" s="11"/>
      <c r="EW285" s="11"/>
      <c r="EX285" s="11"/>
      <c r="EY285" s="11"/>
      <c r="EZ285" s="9">
        <v>-6.18</v>
      </c>
      <c r="FA285" s="9">
        <v>-4.1399999999999997</v>
      </c>
      <c r="FB285" s="9">
        <v>-6.29</v>
      </c>
      <c r="FC285" s="9">
        <v>-8.8800000000000008</v>
      </c>
      <c r="FD285" s="8">
        <v>-11.3</v>
      </c>
      <c r="FE285" s="11"/>
      <c r="FF285" s="11"/>
      <c r="FG285" s="11"/>
      <c r="FH285" s="11"/>
      <c r="FI285" s="11"/>
      <c r="FJ285" s="9">
        <v>-6.22</v>
      </c>
      <c r="FK285" s="9">
        <v>-4.5599999999999996</v>
      </c>
      <c r="FL285" s="9">
        <v>-7.44</v>
      </c>
      <c r="FM285" s="9">
        <v>-8.8000000000000007</v>
      </c>
      <c r="FN285" s="8">
        <v>-10.8</v>
      </c>
      <c r="FO285" s="3"/>
      <c r="FP285" s="3"/>
      <c r="FQ285" s="11"/>
      <c r="FR285" s="12"/>
    </row>
    <row r="286" spans="1:174" x14ac:dyDescent="0.15">
      <c r="A286" s="4" t="s">
        <v>1671</v>
      </c>
      <c r="B286" s="4" t="s">
        <v>1672</v>
      </c>
      <c r="C286" s="3" t="s">
        <v>206</v>
      </c>
      <c r="D286" s="3" t="s">
        <v>207</v>
      </c>
      <c r="E286" s="3" t="s">
        <v>208</v>
      </c>
      <c r="F286" s="8">
        <v>23.9</v>
      </c>
      <c r="G286" s="10">
        <v>6.2E-2</v>
      </c>
      <c r="H286" s="10">
        <v>4.8000000000000001E-2</v>
      </c>
      <c r="I286" s="10">
        <v>1E-3</v>
      </c>
      <c r="J286" s="10">
        <v>8.9999999999999993E-3</v>
      </c>
      <c r="K286" s="9">
        <v>1.41</v>
      </c>
      <c r="L286" s="10">
        <v>0.39500000000000002</v>
      </c>
      <c r="M286" s="9">
        <v>-1.27</v>
      </c>
      <c r="N286" s="8">
        <v>101.3</v>
      </c>
      <c r="O286" s="10">
        <v>6.6000000000000003E-2</v>
      </c>
      <c r="P286" s="11"/>
      <c r="Q286" s="11"/>
      <c r="R286" s="11"/>
      <c r="S286" s="11"/>
      <c r="T286" s="11"/>
      <c r="U286" s="11"/>
      <c r="V286" s="11"/>
      <c r="W286" s="11"/>
      <c r="X286" s="11"/>
      <c r="Y286" s="11"/>
      <c r="Z286" s="11"/>
      <c r="AA286" s="11"/>
      <c r="AB286" s="11"/>
      <c r="AC286" s="11"/>
      <c r="AD286" s="11"/>
      <c r="AE286" s="11"/>
      <c r="AF286" s="11"/>
      <c r="AG286" s="11"/>
      <c r="AH286" s="9">
        <v>26.57</v>
      </c>
      <c r="AI286" s="9">
        <v>13.99</v>
      </c>
      <c r="AJ286" s="9">
        <v>1.41</v>
      </c>
      <c r="AK286" s="3" t="s">
        <v>209</v>
      </c>
      <c r="AL286" s="12" t="s">
        <v>1673</v>
      </c>
      <c r="AM286" s="3" t="s">
        <v>211</v>
      </c>
      <c r="AN286" s="13">
        <v>1982</v>
      </c>
      <c r="AO286" s="8">
        <v>23.2</v>
      </c>
      <c r="AP286" s="14">
        <v>0</v>
      </c>
      <c r="AQ286" s="9">
        <v>-1.36</v>
      </c>
      <c r="AR286" s="9">
        <v>-1.36</v>
      </c>
      <c r="AS286" s="9">
        <v>-2.23</v>
      </c>
      <c r="AT286" s="9">
        <v>1.24</v>
      </c>
      <c r="AU286" s="10">
        <v>1.2999999999999999E-2</v>
      </c>
      <c r="AV286" s="9">
        <v>1.32</v>
      </c>
      <c r="AW286" s="10">
        <v>0.53400000000000003</v>
      </c>
      <c r="AX286" s="9">
        <v>-1.21</v>
      </c>
      <c r="AY286" s="10">
        <v>1.2E-2</v>
      </c>
      <c r="AZ286" s="11"/>
      <c r="BA286" s="9">
        <v>1.03</v>
      </c>
      <c r="BB286" s="11"/>
      <c r="BC286" s="10">
        <v>0.33800000000000002</v>
      </c>
      <c r="BD286" s="10">
        <v>0.25700000000000001</v>
      </c>
      <c r="BE286" s="10">
        <v>0.17199999999999999</v>
      </c>
      <c r="BF286" s="10">
        <v>0.189</v>
      </c>
      <c r="BG286" s="10">
        <v>0.35399999999999998</v>
      </c>
      <c r="BH286" s="10">
        <v>0.57199999999999995</v>
      </c>
      <c r="BI286" s="11"/>
      <c r="BJ286" s="9">
        <v>-1.36</v>
      </c>
      <c r="BK286" s="10">
        <v>-0.183</v>
      </c>
      <c r="BL286" s="14">
        <v>0</v>
      </c>
      <c r="BM286" s="11"/>
      <c r="BN286" s="9">
        <v>-2.23</v>
      </c>
      <c r="BO286" s="11"/>
      <c r="BP286" s="11"/>
      <c r="BQ286" s="10">
        <v>-2.5000000000000001E-2</v>
      </c>
      <c r="BR286" s="10">
        <v>-2.5000000000000001E-2</v>
      </c>
      <c r="BS286" s="10">
        <v>-1.6E-2</v>
      </c>
      <c r="BT286" s="10">
        <v>-2.5000000000000001E-2</v>
      </c>
      <c r="BU286" s="10">
        <v>-2.5000000000000001E-2</v>
      </c>
      <c r="BV286" s="11"/>
      <c r="BW286" s="11"/>
      <c r="BX286" s="11"/>
      <c r="BY286" s="11"/>
      <c r="BZ286" s="10">
        <v>9.7000000000000003E-2</v>
      </c>
      <c r="CA286" s="10">
        <v>8.4000000000000005E-2</v>
      </c>
      <c r="CB286" s="11"/>
      <c r="CC286" s="10">
        <v>0.314</v>
      </c>
      <c r="CD286" s="11"/>
      <c r="CE286" s="11"/>
      <c r="CF286" s="10">
        <v>0.23499999999999999</v>
      </c>
      <c r="CG286" s="11"/>
      <c r="CH286" s="11"/>
      <c r="CI286" s="11"/>
      <c r="CJ286" s="8">
        <v>-100</v>
      </c>
      <c r="CK286" s="11"/>
      <c r="CL286" s="11"/>
      <c r="CM286" s="11"/>
      <c r="CN286" s="11"/>
      <c r="CO286" s="11"/>
      <c r="CP286" s="11"/>
      <c r="CQ286" s="10">
        <v>0.218</v>
      </c>
      <c r="CR286" s="11"/>
      <c r="CS286" s="11"/>
      <c r="CT286" s="11"/>
      <c r="CU286" s="9">
        <v>2.5</v>
      </c>
      <c r="CV286" s="11"/>
      <c r="CW286" s="10">
        <v>5.5E-2</v>
      </c>
      <c r="CX286" s="11"/>
      <c r="CY286" s="11"/>
      <c r="CZ286" s="11"/>
      <c r="DA286" s="10">
        <v>-0.22800000000000001</v>
      </c>
      <c r="DB286" s="11"/>
      <c r="DC286" s="14">
        <v>0</v>
      </c>
      <c r="DD286" s="8">
        <v>36.299999999999997</v>
      </c>
      <c r="DE286" s="11"/>
      <c r="DF286" s="9">
        <v>-1.21</v>
      </c>
      <c r="DG286" s="10">
        <v>0.23599999999999999</v>
      </c>
      <c r="DH286" s="11"/>
      <c r="DI286" s="3" t="s">
        <v>212</v>
      </c>
      <c r="DJ286" s="10">
        <v>2.9000000000000001E-2</v>
      </c>
      <c r="DK286" s="10">
        <v>-0.90900000000000003</v>
      </c>
      <c r="DL286" s="10">
        <v>-0.67100000000000004</v>
      </c>
      <c r="DM286" s="11"/>
      <c r="DN286" s="11"/>
      <c r="DO286" s="9">
        <v>12.5</v>
      </c>
      <c r="DP286" s="4" t="s">
        <v>1674</v>
      </c>
      <c r="DQ286" s="11"/>
      <c r="DR286" s="3" t="s">
        <v>251</v>
      </c>
      <c r="DS286" s="11"/>
      <c r="DT286" s="10">
        <v>0.375</v>
      </c>
      <c r="DU286" s="10">
        <v>0.10100000000000001</v>
      </c>
      <c r="DV286" s="10">
        <v>-0.33800000000000002</v>
      </c>
      <c r="DW286" s="10">
        <v>0.40100000000000002</v>
      </c>
      <c r="DX286" s="11"/>
      <c r="DY286" s="10">
        <v>0.17699999999999999</v>
      </c>
      <c r="DZ286" s="11"/>
      <c r="EA286" s="11"/>
      <c r="EB286" s="9">
        <v>-1.62</v>
      </c>
      <c r="EC286" s="10">
        <v>2.5999999999999999E-2</v>
      </c>
      <c r="ED286" s="8">
        <v>59.4</v>
      </c>
      <c r="EE286" s="11"/>
      <c r="EF286" s="8">
        <v>218.7</v>
      </c>
      <c r="EG286" s="11"/>
      <c r="EH286" s="10">
        <v>8.0000000000000002E-3</v>
      </c>
      <c r="EI286" s="9">
        <v>5</v>
      </c>
      <c r="EJ286" s="9">
        <v>1.3</v>
      </c>
      <c r="EK286" s="10">
        <v>0.191</v>
      </c>
      <c r="EL286" s="10">
        <v>0.54200000000000004</v>
      </c>
      <c r="EM286" s="10">
        <v>5.2999999999999999E-2</v>
      </c>
      <c r="EN286" s="11"/>
      <c r="EO286" s="10">
        <v>0.10100000000000001</v>
      </c>
      <c r="EP286" s="9">
        <v>6</v>
      </c>
      <c r="EQ286" s="9">
        <v>1.02</v>
      </c>
      <c r="ER286" s="11">
        <v>1</v>
      </c>
      <c r="ES286" s="11"/>
      <c r="ET286" s="12"/>
      <c r="EU286" s="9">
        <v>-3.34</v>
      </c>
      <c r="EV286" s="9">
        <v>-5.67</v>
      </c>
      <c r="EW286" s="9">
        <v>-8.7899999999999991</v>
      </c>
      <c r="EX286" s="8">
        <v>-11.8</v>
      </c>
      <c r="EY286" s="8">
        <v>-10.8</v>
      </c>
      <c r="EZ286" s="9">
        <v>-6.51</v>
      </c>
      <c r="FA286" s="9">
        <v>-5.03</v>
      </c>
      <c r="FB286" s="9">
        <v>-6.01</v>
      </c>
      <c r="FC286" s="10">
        <v>-0.84099999999999997</v>
      </c>
      <c r="FD286" s="10">
        <v>-0.91400000000000003</v>
      </c>
      <c r="FE286" s="9">
        <v>-3.33</v>
      </c>
      <c r="FF286" s="9">
        <v>-5.46</v>
      </c>
      <c r="FG286" s="9">
        <v>-8.27</v>
      </c>
      <c r="FH286" s="8">
        <v>-11.2</v>
      </c>
      <c r="FI286" s="8">
        <v>-10.6</v>
      </c>
      <c r="FJ286" s="9">
        <v>-6.49</v>
      </c>
      <c r="FK286" s="9">
        <v>-5.0199999999999996</v>
      </c>
      <c r="FL286" s="9">
        <v>-6.01</v>
      </c>
      <c r="FM286" s="10">
        <v>-0.84699999999999998</v>
      </c>
      <c r="FN286" s="10">
        <v>-0.67100000000000004</v>
      </c>
      <c r="FO286" s="3"/>
      <c r="FP286" s="3"/>
      <c r="FQ286" s="11"/>
      <c r="FR286" s="12"/>
    </row>
    <row r="287" spans="1:174" x14ac:dyDescent="0.15">
      <c r="A287" s="4" t="s">
        <v>1675</v>
      </c>
      <c r="B287" s="4" t="s">
        <v>1676</v>
      </c>
      <c r="C287" s="3" t="s">
        <v>206</v>
      </c>
      <c r="D287" s="3" t="s">
        <v>207</v>
      </c>
      <c r="E287" s="3" t="s">
        <v>208</v>
      </c>
      <c r="F287" s="8">
        <v>21.1</v>
      </c>
      <c r="G287" s="9">
        <v>3.87</v>
      </c>
      <c r="H287" s="10">
        <v>1E-3</v>
      </c>
      <c r="I287" s="10">
        <v>2E-3</v>
      </c>
      <c r="J287" s="10">
        <v>1.2E-2</v>
      </c>
      <c r="K287" s="10">
        <v>-0.153</v>
      </c>
      <c r="L287" s="10">
        <v>-0.33800000000000002</v>
      </c>
      <c r="M287" s="10">
        <v>0.67700000000000005</v>
      </c>
      <c r="N287" s="8">
        <v>56.9</v>
      </c>
      <c r="O287" s="10">
        <v>0.158</v>
      </c>
      <c r="P287" s="11"/>
      <c r="Q287" s="8">
        <v>30</v>
      </c>
      <c r="R287" s="11"/>
      <c r="S287" s="10">
        <v>-0.13</v>
      </c>
      <c r="T287" s="11"/>
      <c r="U287" s="11"/>
      <c r="V287" s="11"/>
      <c r="W287" s="11"/>
      <c r="X287" s="11"/>
      <c r="Y287" s="11"/>
      <c r="Z287" s="11"/>
      <c r="AA287" s="8">
        <v>17</v>
      </c>
      <c r="AB287" s="11"/>
      <c r="AC287" s="11"/>
      <c r="AD287" s="11"/>
      <c r="AE287" s="8">
        <v>16.8</v>
      </c>
      <c r="AF287" s="11"/>
      <c r="AG287" s="11"/>
      <c r="AH287" s="9">
        <v>1.93</v>
      </c>
      <c r="AI287" s="9">
        <v>11.4</v>
      </c>
      <c r="AJ287" s="14">
        <v>0</v>
      </c>
      <c r="AK287" s="3" t="s">
        <v>209</v>
      </c>
      <c r="AL287" s="12" t="s">
        <v>1677</v>
      </c>
      <c r="AM287" s="3" t="s">
        <v>211</v>
      </c>
      <c r="AN287" s="11"/>
      <c r="AO287" s="8">
        <v>20.9</v>
      </c>
      <c r="AP287" s="8">
        <v>26.1</v>
      </c>
      <c r="AQ287" s="11"/>
      <c r="AR287" s="9">
        <v>-6.98</v>
      </c>
      <c r="AS287" s="9">
        <v>-8.4700000000000006</v>
      </c>
      <c r="AT287" s="8">
        <v>14.9</v>
      </c>
      <c r="AU287" s="10">
        <v>0.63700000000000001</v>
      </c>
      <c r="AV287" s="8">
        <v>22.3</v>
      </c>
      <c r="AW287" s="8">
        <v>14.7</v>
      </c>
      <c r="AX287" s="10">
        <v>0.84599999999999997</v>
      </c>
      <c r="AY287" s="10">
        <v>0.21099999999999999</v>
      </c>
      <c r="AZ287" s="11"/>
      <c r="BA287" s="8">
        <v>19.7</v>
      </c>
      <c r="BB287" s="11"/>
      <c r="BC287" s="9">
        <v>6.35</v>
      </c>
      <c r="BD287" s="9">
        <v>6.46</v>
      </c>
      <c r="BE287" s="9">
        <v>6.73</v>
      </c>
      <c r="BF287" s="9">
        <v>6.63</v>
      </c>
      <c r="BG287" s="9">
        <v>4.71</v>
      </c>
      <c r="BH287" s="9">
        <v>4.41</v>
      </c>
      <c r="BI287" s="11"/>
      <c r="BJ287" s="9">
        <v>-6.98</v>
      </c>
      <c r="BK287" s="9">
        <v>-1.56</v>
      </c>
      <c r="BL287" s="10">
        <v>3.0000000000000001E-3</v>
      </c>
      <c r="BM287" s="11"/>
      <c r="BN287" s="9">
        <v>-8.4499999999999993</v>
      </c>
      <c r="BO287" s="10">
        <v>1.4999999999999999E-2</v>
      </c>
      <c r="BP287" s="11"/>
      <c r="BQ287" s="10">
        <v>-0.153</v>
      </c>
      <c r="BR287" s="10">
        <v>-0.153</v>
      </c>
      <c r="BS287" s="10">
        <v>-9.6000000000000002E-2</v>
      </c>
      <c r="BT287" s="10">
        <v>-0.153</v>
      </c>
      <c r="BU287" s="10">
        <v>-0.153</v>
      </c>
      <c r="BV287" s="11"/>
      <c r="BW287" s="9">
        <v>4.0999999999999996</v>
      </c>
      <c r="BX287" s="10">
        <v>0.57799999999999996</v>
      </c>
      <c r="BY287" s="11"/>
      <c r="BZ287" s="9">
        <v>3.5</v>
      </c>
      <c r="CA287" s="9">
        <v>2.87</v>
      </c>
      <c r="CB287" s="11"/>
      <c r="CC287" s="9">
        <v>1.02</v>
      </c>
      <c r="CD287" s="11"/>
      <c r="CE287" s="9">
        <v>2.08</v>
      </c>
      <c r="CF287" s="8">
        <v>13.8</v>
      </c>
      <c r="CG287" s="11"/>
      <c r="CH287" s="11"/>
      <c r="CI287" s="11"/>
      <c r="CJ287" s="9">
        <v>6.66</v>
      </c>
      <c r="CK287" s="11"/>
      <c r="CL287" s="11"/>
      <c r="CM287" s="11"/>
      <c r="CN287" s="11"/>
      <c r="CO287" s="9">
        <v>2.74</v>
      </c>
      <c r="CP287" s="9">
        <v>2.66</v>
      </c>
      <c r="CQ287" s="10">
        <v>-0.52800000000000002</v>
      </c>
      <c r="CR287" s="11"/>
      <c r="CS287" s="11"/>
      <c r="CT287" s="11"/>
      <c r="CU287" s="10">
        <v>0.48499999999999999</v>
      </c>
      <c r="CV287" s="8">
        <v>-10</v>
      </c>
      <c r="CW287" s="8">
        <v>15</v>
      </c>
      <c r="CX287" s="11"/>
      <c r="CY287" s="11"/>
      <c r="CZ287" s="11"/>
      <c r="DA287" s="10">
        <v>0.43099999999999999</v>
      </c>
      <c r="DB287" s="10">
        <v>-0.21099999999999999</v>
      </c>
      <c r="DC287" s="9">
        <v>-1.08</v>
      </c>
      <c r="DD287" s="8">
        <v>11.1</v>
      </c>
      <c r="DE287" s="8">
        <v>41</v>
      </c>
      <c r="DF287" s="10">
        <v>0.84599999999999997</v>
      </c>
      <c r="DG287" s="10">
        <v>0.37</v>
      </c>
      <c r="DH287" s="9">
        <v>1.8</v>
      </c>
      <c r="DI287" s="3" t="s">
        <v>212</v>
      </c>
      <c r="DJ287" s="8">
        <v>26.1</v>
      </c>
      <c r="DK287" s="11"/>
      <c r="DL287" s="9">
        <v>-8.4700000000000006</v>
      </c>
      <c r="DM287" s="8">
        <v>23.2</v>
      </c>
      <c r="DN287" s="9">
        <v>-7.6</v>
      </c>
      <c r="DO287" s="9">
        <v>16.670000000000002</v>
      </c>
      <c r="DP287" s="4" t="s">
        <v>1678</v>
      </c>
      <c r="DQ287" s="11"/>
      <c r="DR287" s="3" t="s">
        <v>336</v>
      </c>
      <c r="DS287" s="11"/>
      <c r="DT287" s="9">
        <v>1.1499999999999999</v>
      </c>
      <c r="DU287" s="10">
        <v>0.28100000000000003</v>
      </c>
      <c r="DV287" s="8">
        <v>19.100000000000001</v>
      </c>
      <c r="DW287" s="9">
        <v>9.81</v>
      </c>
      <c r="DX287" s="11"/>
      <c r="DY287" s="8">
        <v>16.8</v>
      </c>
      <c r="DZ287" s="11"/>
      <c r="EA287" s="11"/>
      <c r="EB287" s="9">
        <v>7.52</v>
      </c>
      <c r="EC287" s="10">
        <v>3.5000000000000003E-2</v>
      </c>
      <c r="ED287" s="8">
        <v>55.7</v>
      </c>
      <c r="EE287" s="11"/>
      <c r="EF287" s="11"/>
      <c r="EG287" s="8">
        <v>101.7</v>
      </c>
      <c r="EH287" s="9">
        <v>7.98</v>
      </c>
      <c r="EI287" s="8">
        <v>41</v>
      </c>
      <c r="EJ287" s="8">
        <v>20.100000000000001</v>
      </c>
      <c r="EK287" s="8">
        <v>21.2</v>
      </c>
      <c r="EL287" s="10">
        <v>0.61099999999999999</v>
      </c>
      <c r="EM287" s="9">
        <v>1.64</v>
      </c>
      <c r="EN287" s="9">
        <v>1.54</v>
      </c>
      <c r="EO287" s="9">
        <v>1.8</v>
      </c>
      <c r="EP287" s="8">
        <v>10.8</v>
      </c>
      <c r="EQ287" s="10">
        <v>0.45</v>
      </c>
      <c r="ER287" s="11">
        <v>1</v>
      </c>
      <c r="ES287" s="8">
        <v>26.4</v>
      </c>
      <c r="ET287" s="12" t="s">
        <v>1679</v>
      </c>
      <c r="EU287" s="11"/>
      <c r="EV287" s="11"/>
      <c r="EW287" s="11"/>
      <c r="EX287" s="11"/>
      <c r="EY287" s="9">
        <v>-8.9700000000000006</v>
      </c>
      <c r="EZ287" s="9">
        <v>-4.68</v>
      </c>
      <c r="FA287" s="9">
        <v>-8.6</v>
      </c>
      <c r="FB287" s="9">
        <v>-7.85</v>
      </c>
      <c r="FC287" s="9">
        <v>-2.31</v>
      </c>
      <c r="FD287" s="9">
        <v>-2.02</v>
      </c>
      <c r="FE287" s="11"/>
      <c r="FF287" s="11"/>
      <c r="FG287" s="11"/>
      <c r="FH287" s="11"/>
      <c r="FI287" s="9">
        <v>-9.56</v>
      </c>
      <c r="FJ287" s="9">
        <v>-5.28</v>
      </c>
      <c r="FK287" s="9">
        <v>-8.4499999999999993</v>
      </c>
      <c r="FL287" s="9">
        <v>-7.48</v>
      </c>
      <c r="FM287" s="9">
        <v>-2.79</v>
      </c>
      <c r="FN287" s="9">
        <v>-2.16</v>
      </c>
      <c r="FO287" s="3"/>
      <c r="FP287" s="3"/>
      <c r="FQ287" s="8">
        <v>26.1</v>
      </c>
      <c r="FR287" s="12" t="s">
        <v>1680</v>
      </c>
    </row>
    <row r="288" spans="1:174" x14ac:dyDescent="0.15">
      <c r="A288" s="4" t="s">
        <v>1681</v>
      </c>
      <c r="B288" s="4" t="s">
        <v>1682</v>
      </c>
      <c r="C288" s="3" t="s">
        <v>206</v>
      </c>
      <c r="D288" s="3" t="s">
        <v>207</v>
      </c>
      <c r="E288" s="3" t="s">
        <v>208</v>
      </c>
      <c r="F288" s="8">
        <v>20.8</v>
      </c>
      <c r="G288" s="9">
        <v>8.51</v>
      </c>
      <c r="H288" s="10">
        <v>1.7999999999999999E-2</v>
      </c>
      <c r="I288" s="10">
        <v>1.0999999999999999E-2</v>
      </c>
      <c r="J288" s="10">
        <v>6.0000000000000001E-3</v>
      </c>
      <c r="K288" s="10">
        <v>0.64800000000000002</v>
      </c>
      <c r="L288" s="10">
        <v>0.439</v>
      </c>
      <c r="M288" s="10">
        <v>-0.307</v>
      </c>
      <c r="N288" s="9">
        <v>3.03</v>
      </c>
      <c r="O288" s="10">
        <v>4.0000000000000001E-3</v>
      </c>
      <c r="P288" s="11"/>
      <c r="Q288" s="11"/>
      <c r="R288" s="11"/>
      <c r="S288" s="11"/>
      <c r="T288" s="11"/>
      <c r="U288" s="8">
        <v>20.3</v>
      </c>
      <c r="V288" s="8">
        <v>11.7</v>
      </c>
      <c r="W288" s="9">
        <v>7.47</v>
      </c>
      <c r="X288" s="11"/>
      <c r="Y288" s="11"/>
      <c r="Z288" s="11"/>
      <c r="AA288" s="8">
        <v>11</v>
      </c>
      <c r="AB288" s="11"/>
      <c r="AC288" s="11"/>
      <c r="AD288" s="11"/>
      <c r="AE288" s="8">
        <v>14.1</v>
      </c>
      <c r="AF288" s="11"/>
      <c r="AG288" s="11"/>
      <c r="AH288" s="11"/>
      <c r="AI288" s="9">
        <v>28.24</v>
      </c>
      <c r="AJ288" s="9">
        <v>5.16</v>
      </c>
      <c r="AK288" s="3" t="s">
        <v>209</v>
      </c>
      <c r="AL288" s="12" t="s">
        <v>1683</v>
      </c>
      <c r="AM288" s="3" t="s">
        <v>211</v>
      </c>
      <c r="AN288" s="13">
        <v>1982</v>
      </c>
      <c r="AO288" s="8">
        <v>17.600000000000001</v>
      </c>
      <c r="AP288" s="9">
        <v>7.6</v>
      </c>
      <c r="AQ288" s="9">
        <v>1.21</v>
      </c>
      <c r="AR288" s="10">
        <v>0.76700000000000002</v>
      </c>
      <c r="AS288" s="10">
        <v>-0.16700000000000001</v>
      </c>
      <c r="AT288" s="11"/>
      <c r="AU288" s="11"/>
      <c r="AV288" s="11"/>
      <c r="AW288" s="10">
        <v>0.97799999999999998</v>
      </c>
      <c r="AX288" s="9">
        <v>9.1199999999999992</v>
      </c>
      <c r="AY288" s="11"/>
      <c r="AZ288" s="11"/>
      <c r="BA288" s="9">
        <v>2.48</v>
      </c>
      <c r="BB288" s="11"/>
      <c r="BC288" s="9">
        <v>2.1800000000000002</v>
      </c>
      <c r="BD288" s="9">
        <v>2.04</v>
      </c>
      <c r="BE288" s="9">
        <v>1.97</v>
      </c>
      <c r="BF288" s="9">
        <v>1.48</v>
      </c>
      <c r="BG288" s="9">
        <v>1.1499999999999999</v>
      </c>
      <c r="BH288" s="9">
        <v>1.06</v>
      </c>
      <c r="BI288" s="11"/>
      <c r="BJ288" s="10">
        <v>0.76700000000000002</v>
      </c>
      <c r="BK288" s="11"/>
      <c r="BL288" s="11"/>
      <c r="BM288" s="11"/>
      <c r="BN288" s="10">
        <v>-0.255</v>
      </c>
      <c r="BO288" s="10">
        <v>-8.7999999999999995E-2</v>
      </c>
      <c r="BP288" s="11"/>
      <c r="BQ288" s="10">
        <v>-5.5E-2</v>
      </c>
      <c r="BR288" s="10">
        <v>-5.5E-2</v>
      </c>
      <c r="BS288" s="10">
        <v>0.14799999999999999</v>
      </c>
      <c r="BT288" s="10">
        <v>-0.06</v>
      </c>
      <c r="BU288" s="10">
        <v>-0.06</v>
      </c>
      <c r="BV288" s="11"/>
      <c r="BW288" s="11"/>
      <c r="BX288" s="11"/>
      <c r="BY288" s="11"/>
      <c r="BZ288" s="11"/>
      <c r="CA288" s="11"/>
      <c r="CB288" s="11"/>
      <c r="CC288" s="11"/>
      <c r="CD288" s="11"/>
      <c r="CE288" s="11"/>
      <c r="CF288" s="11"/>
      <c r="CG288" s="11"/>
      <c r="CH288" s="11"/>
      <c r="CI288" s="8">
        <v>206</v>
      </c>
      <c r="CJ288" s="8">
        <v>26.5</v>
      </c>
      <c r="CK288" s="11"/>
      <c r="CL288" s="11"/>
      <c r="CM288" s="11"/>
      <c r="CN288" s="11"/>
      <c r="CO288" s="11"/>
      <c r="CP288" s="11"/>
      <c r="CQ288" s="11"/>
      <c r="CR288" s="11"/>
      <c r="CS288" s="11"/>
      <c r="CT288" s="11"/>
      <c r="CU288" s="11"/>
      <c r="CV288" s="11"/>
      <c r="CW288" s="11"/>
      <c r="CX288" s="11"/>
      <c r="CY288" s="11"/>
      <c r="CZ288" s="11"/>
      <c r="DA288" s="11"/>
      <c r="DB288" s="11"/>
      <c r="DC288" s="11"/>
      <c r="DD288" s="11"/>
      <c r="DE288" s="8">
        <v>34</v>
      </c>
      <c r="DF288" s="9">
        <v>9.1199999999999992</v>
      </c>
      <c r="DG288" s="9">
        <v>6.87</v>
      </c>
      <c r="DH288" s="11"/>
      <c r="DI288" s="3" t="s">
        <v>212</v>
      </c>
      <c r="DJ288" s="9">
        <v>7.6</v>
      </c>
      <c r="DK288" s="9">
        <v>1.21</v>
      </c>
      <c r="DL288" s="10">
        <v>-0.16700000000000001</v>
      </c>
      <c r="DM288" s="11"/>
      <c r="DN288" s="11"/>
      <c r="DO288" s="9">
        <v>28.57</v>
      </c>
      <c r="DP288" s="4" t="s">
        <v>1684</v>
      </c>
      <c r="DQ288" s="11"/>
      <c r="DR288" s="3" t="s">
        <v>336</v>
      </c>
      <c r="DS288" s="11"/>
      <c r="DT288" s="9">
        <v>7.22</v>
      </c>
      <c r="DU288" s="9">
        <v>3.3</v>
      </c>
      <c r="DV288" s="9">
        <v>4.45</v>
      </c>
      <c r="DW288" s="9">
        <v>1.1200000000000001</v>
      </c>
      <c r="DX288" s="11"/>
      <c r="DY288" s="9">
        <v>2.27</v>
      </c>
      <c r="DZ288" s="11"/>
      <c r="EA288" s="11"/>
      <c r="EB288" s="9">
        <v>9.4</v>
      </c>
      <c r="EC288" s="10">
        <v>1.2E-2</v>
      </c>
      <c r="ED288" s="8">
        <v>71.8</v>
      </c>
      <c r="EE288" s="11"/>
      <c r="EF288" s="11"/>
      <c r="EG288" s="11"/>
      <c r="EH288" s="11"/>
      <c r="EI288" s="8">
        <v>34</v>
      </c>
      <c r="EJ288" s="11"/>
      <c r="EK288" s="9">
        <v>7.27</v>
      </c>
      <c r="EL288" s="10">
        <v>0.152</v>
      </c>
      <c r="EM288" s="10">
        <v>0.29299999999999998</v>
      </c>
      <c r="EN288" s="11"/>
      <c r="EO288" s="11"/>
      <c r="EP288" s="11"/>
      <c r="EQ288" s="11"/>
      <c r="ER288" s="11">
        <v>1</v>
      </c>
      <c r="ES288" s="11"/>
      <c r="ET288" s="12"/>
      <c r="EU288" s="10">
        <v>0.121</v>
      </c>
      <c r="EV288" s="10">
        <v>0.93799999999999994</v>
      </c>
      <c r="EW288" s="10">
        <v>0.77100000000000002</v>
      </c>
      <c r="EX288" s="10">
        <v>0.872</v>
      </c>
      <c r="EY288" s="9">
        <v>-1.17</v>
      </c>
      <c r="EZ288" s="10">
        <v>-0.53</v>
      </c>
      <c r="FA288" s="10">
        <v>-0.69</v>
      </c>
      <c r="FB288" s="10">
        <v>-0.63300000000000001</v>
      </c>
      <c r="FC288" s="10">
        <v>0.245</v>
      </c>
      <c r="FD288" s="10">
        <v>-0.02</v>
      </c>
      <c r="FE288" s="10">
        <v>0.14399999999999999</v>
      </c>
      <c r="FF288" s="10">
        <v>0.70799999999999996</v>
      </c>
      <c r="FG288" s="10">
        <v>0.64700000000000002</v>
      </c>
      <c r="FH288" s="10">
        <v>0.66200000000000003</v>
      </c>
      <c r="FI288" s="10">
        <v>-0.46899999999999997</v>
      </c>
      <c r="FJ288" s="10">
        <v>-0.216</v>
      </c>
      <c r="FK288" s="10">
        <v>-0.38500000000000001</v>
      </c>
      <c r="FL288" s="10">
        <v>-0.41</v>
      </c>
      <c r="FM288" s="10">
        <v>0.09</v>
      </c>
      <c r="FN288" s="10">
        <v>0.11700000000000001</v>
      </c>
      <c r="FO288" s="3"/>
      <c r="FP288" s="3"/>
      <c r="FQ288" s="9">
        <v>7.6</v>
      </c>
      <c r="FR288" s="12" t="s">
        <v>1685</v>
      </c>
    </row>
    <row r="289" spans="1:174" x14ac:dyDescent="0.15">
      <c r="A289" s="4" t="s">
        <v>1686</v>
      </c>
      <c r="B289" s="4" t="s">
        <v>1687</v>
      </c>
      <c r="C289" s="3" t="s">
        <v>206</v>
      </c>
      <c r="D289" s="3" t="s">
        <v>207</v>
      </c>
      <c r="E289" s="3" t="s">
        <v>208</v>
      </c>
      <c r="F289" s="8">
        <v>20.8</v>
      </c>
      <c r="G289" s="9">
        <v>1.05</v>
      </c>
      <c r="H289" s="10">
        <v>5.6000000000000001E-2</v>
      </c>
      <c r="I289" s="10">
        <v>5.6000000000000001E-2</v>
      </c>
      <c r="J289" s="11"/>
      <c r="K289" s="9">
        <v>4.08</v>
      </c>
      <c r="L289" s="9">
        <v>4.08</v>
      </c>
      <c r="M289" s="11"/>
      <c r="N289" s="9">
        <v>4.66</v>
      </c>
      <c r="O289" s="10">
        <v>3.0000000000000001E-3</v>
      </c>
      <c r="P289" s="11"/>
      <c r="Q289" s="11"/>
      <c r="R289" s="11"/>
      <c r="S289" s="11"/>
      <c r="T289" s="11"/>
      <c r="U289" s="11"/>
      <c r="V289" s="11"/>
      <c r="W289" s="11"/>
      <c r="X289" s="11"/>
      <c r="Y289" s="11"/>
      <c r="Z289" s="11"/>
      <c r="AA289" s="11"/>
      <c r="AB289" s="11"/>
      <c r="AC289" s="11"/>
      <c r="AD289" s="11"/>
      <c r="AE289" s="11"/>
      <c r="AF289" s="11"/>
      <c r="AG289" s="11"/>
      <c r="AH289" s="11"/>
      <c r="AI289" s="9">
        <v>82.84</v>
      </c>
      <c r="AJ289" s="11"/>
      <c r="AK289" s="3" t="s">
        <v>209</v>
      </c>
      <c r="AL289" s="12" t="s">
        <v>1688</v>
      </c>
      <c r="AM289" s="3" t="s">
        <v>211</v>
      </c>
      <c r="AN289" s="11"/>
      <c r="AO289" s="8">
        <v>20.7</v>
      </c>
      <c r="AP289" s="10">
        <v>0.184</v>
      </c>
      <c r="AQ289" s="10">
        <v>2.5000000000000001E-2</v>
      </c>
      <c r="AR289" s="10">
        <v>2.3E-2</v>
      </c>
      <c r="AS289" s="10">
        <v>1.2999999999999999E-2</v>
      </c>
      <c r="AT289" s="10">
        <v>4.8000000000000001E-2</v>
      </c>
      <c r="AU289" s="10">
        <v>6.0000000000000001E-3</v>
      </c>
      <c r="AV289" s="10">
        <v>0.09</v>
      </c>
      <c r="AW289" s="14">
        <v>0</v>
      </c>
      <c r="AX289" s="10">
        <v>6.0999999999999999E-2</v>
      </c>
      <c r="AY289" s="10">
        <v>4.0000000000000001E-3</v>
      </c>
      <c r="AZ289" s="11"/>
      <c r="BA289" s="10">
        <v>0.124</v>
      </c>
      <c r="BB289" s="11"/>
      <c r="BC289" s="11"/>
      <c r="BD289" s="11"/>
      <c r="BE289" s="11"/>
      <c r="BF289" s="11"/>
      <c r="BG289" s="11"/>
      <c r="BH289" s="11"/>
      <c r="BI289" s="10">
        <v>1E-3</v>
      </c>
      <c r="BJ289" s="10">
        <v>2.3E-2</v>
      </c>
      <c r="BK289" s="11"/>
      <c r="BL289" s="11"/>
      <c r="BM289" s="11"/>
      <c r="BN289" s="10">
        <v>2.3E-2</v>
      </c>
      <c r="BO289" s="10">
        <v>0.01</v>
      </c>
      <c r="BP289" s="11"/>
      <c r="BQ289" s="10">
        <v>3.0000000000000001E-3</v>
      </c>
      <c r="BR289" s="10">
        <v>3.0000000000000001E-3</v>
      </c>
      <c r="BS289" s="10">
        <v>3.0000000000000001E-3</v>
      </c>
      <c r="BT289" s="10">
        <v>3.0000000000000001E-3</v>
      </c>
      <c r="BU289" s="10">
        <v>3.0000000000000001E-3</v>
      </c>
      <c r="BV289" s="8">
        <v>42.2</v>
      </c>
      <c r="BW289" s="10">
        <v>2.5000000000000001E-2</v>
      </c>
      <c r="BX289" s="11"/>
      <c r="BY289" s="11"/>
      <c r="BZ289" s="10">
        <v>8.9999999999999993E-3</v>
      </c>
      <c r="CA289" s="10">
        <v>3.0000000000000001E-3</v>
      </c>
      <c r="CB289" s="11"/>
      <c r="CC289" s="10">
        <v>1.7000000000000001E-2</v>
      </c>
      <c r="CD289" s="11"/>
      <c r="CE289" s="11"/>
      <c r="CF289" s="11"/>
      <c r="CG289" s="11"/>
      <c r="CH289" s="11"/>
      <c r="CI289" s="11"/>
      <c r="CJ289" s="8">
        <v>262.2</v>
      </c>
      <c r="CK289" s="11"/>
      <c r="CL289" s="11"/>
      <c r="CM289" s="11"/>
      <c r="CN289" s="11"/>
      <c r="CO289" s="11"/>
      <c r="CP289" s="11"/>
      <c r="CQ289" s="10">
        <v>-3.0000000000000001E-3</v>
      </c>
      <c r="CR289" s="11"/>
      <c r="CS289" s="11"/>
      <c r="CT289" s="11"/>
      <c r="CU289" s="10">
        <v>2.1000000000000001E-2</v>
      </c>
      <c r="CV289" s="11"/>
      <c r="CW289" s="11"/>
      <c r="CX289" s="11"/>
      <c r="CY289" s="11"/>
      <c r="CZ289" s="11"/>
      <c r="DA289" s="10">
        <v>1.2E-2</v>
      </c>
      <c r="DB289" s="11"/>
      <c r="DC289" s="10">
        <v>-2.7E-2</v>
      </c>
      <c r="DD289" s="11"/>
      <c r="DE289" s="11"/>
      <c r="DF289" s="10">
        <v>6.0999999999999999E-2</v>
      </c>
      <c r="DG289" s="9">
        <v>4.46</v>
      </c>
      <c r="DH289" s="11"/>
      <c r="DI289" s="3" t="s">
        <v>212</v>
      </c>
      <c r="DJ289" s="10">
        <v>7.2999999999999995E-2</v>
      </c>
      <c r="DK289" s="10">
        <v>-6.0000000000000001E-3</v>
      </c>
      <c r="DL289" s="10">
        <v>-7.0000000000000001E-3</v>
      </c>
      <c r="DM289" s="11"/>
      <c r="DN289" s="11"/>
      <c r="DO289" s="9">
        <v>14.29</v>
      </c>
      <c r="DP289" s="4" t="s">
        <v>1689</v>
      </c>
      <c r="DQ289" s="11"/>
      <c r="DR289" s="3" t="s">
        <v>643</v>
      </c>
      <c r="DS289" s="11"/>
      <c r="DT289" s="9">
        <v>31</v>
      </c>
      <c r="DU289" s="9">
        <v>1.85</v>
      </c>
      <c r="DV289" s="10">
        <v>0.14799999999999999</v>
      </c>
      <c r="DW289" s="14">
        <v>0</v>
      </c>
      <c r="DX289" s="11"/>
      <c r="DY289" s="10">
        <v>2.4E-2</v>
      </c>
      <c r="DZ289" s="11"/>
      <c r="EA289" s="11"/>
      <c r="EB289" s="10">
        <v>2.8000000000000001E-2</v>
      </c>
      <c r="EC289" s="10">
        <v>1.9E-2</v>
      </c>
      <c r="ED289" s="8">
        <v>17.2</v>
      </c>
      <c r="EE289" s="11"/>
      <c r="EF289" s="11"/>
      <c r="EG289" s="11"/>
      <c r="EH289" s="11"/>
      <c r="EI289" s="11"/>
      <c r="EJ289" s="10">
        <v>8.4000000000000005E-2</v>
      </c>
      <c r="EK289" s="10">
        <v>2.9000000000000001E-2</v>
      </c>
      <c r="EL289" s="10">
        <v>5.0000000000000001E-3</v>
      </c>
      <c r="EM289" s="11"/>
      <c r="EN289" s="11"/>
      <c r="EO289" s="11"/>
      <c r="EP289" s="11"/>
      <c r="EQ289" s="11"/>
      <c r="ER289" s="11">
        <v>1</v>
      </c>
      <c r="ES289" s="11"/>
      <c r="ET289" s="12"/>
      <c r="EU289" s="11"/>
      <c r="EV289" s="11"/>
      <c r="EW289" s="11"/>
      <c r="EX289" s="11"/>
      <c r="EY289" s="11"/>
      <c r="EZ289" s="11"/>
      <c r="FA289" s="11"/>
      <c r="FB289" s="11"/>
      <c r="FC289" s="10">
        <v>4.0000000000000001E-3</v>
      </c>
      <c r="FD289" s="10">
        <v>-1.0999999999999999E-2</v>
      </c>
      <c r="FE289" s="11"/>
      <c r="FF289" s="11"/>
      <c r="FG289" s="11"/>
      <c r="FH289" s="11"/>
      <c r="FI289" s="11"/>
      <c r="FJ289" s="11"/>
      <c r="FK289" s="11"/>
      <c r="FL289" s="11"/>
      <c r="FM289" s="10">
        <v>3.0000000000000001E-3</v>
      </c>
      <c r="FN289" s="10">
        <v>-0.01</v>
      </c>
      <c r="FO289" s="3"/>
      <c r="FP289" s="3"/>
      <c r="FQ289" s="11"/>
      <c r="FR289" s="12"/>
    </row>
    <row r="290" spans="1:174" x14ac:dyDescent="0.15">
      <c r="A290" s="4" t="s">
        <v>1690</v>
      </c>
      <c r="B290" s="4" t="s">
        <v>1691</v>
      </c>
      <c r="C290" s="3" t="s">
        <v>206</v>
      </c>
      <c r="D290" s="3" t="s">
        <v>207</v>
      </c>
      <c r="E290" s="3" t="s">
        <v>208</v>
      </c>
      <c r="F290" s="8">
        <v>20.100000000000001</v>
      </c>
      <c r="G290" s="9">
        <v>4.17</v>
      </c>
      <c r="H290" s="10">
        <v>5.0000000000000001E-3</v>
      </c>
      <c r="I290" s="10">
        <v>6.0000000000000001E-3</v>
      </c>
      <c r="J290" s="14">
        <v>0</v>
      </c>
      <c r="K290" s="9">
        <v>1.01</v>
      </c>
      <c r="L290" s="9">
        <v>-1.54</v>
      </c>
      <c r="M290" s="10">
        <v>-0.151</v>
      </c>
      <c r="N290" s="8">
        <v>66.900000000000006</v>
      </c>
      <c r="O290" s="10">
        <v>3.7999999999999999E-2</v>
      </c>
      <c r="P290" s="11"/>
      <c r="Q290" s="11"/>
      <c r="R290" s="11"/>
      <c r="S290" s="11"/>
      <c r="T290" s="11"/>
      <c r="U290" s="11"/>
      <c r="V290" s="11"/>
      <c r="W290" s="11"/>
      <c r="X290" s="11"/>
      <c r="Y290" s="11"/>
      <c r="Z290" s="11"/>
      <c r="AA290" s="11"/>
      <c r="AB290" s="11"/>
      <c r="AC290" s="11"/>
      <c r="AD290" s="11"/>
      <c r="AE290" s="11"/>
      <c r="AF290" s="11"/>
      <c r="AG290" s="11"/>
      <c r="AH290" s="11"/>
      <c r="AI290" s="9">
        <v>49.64</v>
      </c>
      <c r="AJ290" s="9">
        <v>1.34</v>
      </c>
      <c r="AK290" s="3" t="s">
        <v>209</v>
      </c>
      <c r="AL290" s="12" t="s">
        <v>1692</v>
      </c>
      <c r="AM290" s="3" t="s">
        <v>211</v>
      </c>
      <c r="AN290" s="13">
        <v>2010</v>
      </c>
      <c r="AO290" s="8">
        <v>20</v>
      </c>
      <c r="AP290" s="14">
        <v>0</v>
      </c>
      <c r="AQ290" s="9">
        <v>-2.17</v>
      </c>
      <c r="AR290" s="9">
        <v>-2.1800000000000002</v>
      </c>
      <c r="AS290" s="9">
        <v>-2.06</v>
      </c>
      <c r="AT290" s="10">
        <v>0.14899999999999999</v>
      </c>
      <c r="AU290" s="11"/>
      <c r="AV290" s="9">
        <v>3.66</v>
      </c>
      <c r="AW290" s="10">
        <v>5.2999999999999999E-2</v>
      </c>
      <c r="AX290" s="10">
        <v>-0.44700000000000001</v>
      </c>
      <c r="AY290" s="11"/>
      <c r="AZ290" s="11"/>
      <c r="BA290" s="9">
        <v>2.1800000000000002</v>
      </c>
      <c r="BB290" s="11"/>
      <c r="BC290" s="10">
        <v>3.9E-2</v>
      </c>
      <c r="BD290" s="10">
        <v>-2.7E-2</v>
      </c>
      <c r="BE290" s="10">
        <v>0.68899999999999995</v>
      </c>
      <c r="BF290" s="9">
        <v>2.0699999999999998</v>
      </c>
      <c r="BG290" s="9">
        <v>2.81</v>
      </c>
      <c r="BH290" s="9">
        <v>3.87</v>
      </c>
      <c r="BI290" s="11"/>
      <c r="BJ290" s="9">
        <v>-2.1800000000000002</v>
      </c>
      <c r="BK290" s="10">
        <v>-8.0000000000000002E-3</v>
      </c>
      <c r="BL290" s="11"/>
      <c r="BM290" s="11"/>
      <c r="BN290" s="9">
        <v>-2.06</v>
      </c>
      <c r="BO290" s="11"/>
      <c r="BP290" s="11"/>
      <c r="BQ290" s="10">
        <v>-3.2000000000000001E-2</v>
      </c>
      <c r="BR290" s="10">
        <v>-3.2000000000000001E-2</v>
      </c>
      <c r="BS290" s="10">
        <v>-2.1999999999999999E-2</v>
      </c>
      <c r="BT290" s="10">
        <v>-3.2000000000000001E-2</v>
      </c>
      <c r="BU290" s="10">
        <v>-3.2000000000000001E-2</v>
      </c>
      <c r="BV290" s="11"/>
      <c r="BW290" s="11"/>
      <c r="BX290" s="11"/>
      <c r="BY290" s="10">
        <v>2.1999999999999999E-2</v>
      </c>
      <c r="BZ290" s="11"/>
      <c r="CA290" s="11"/>
      <c r="CB290" s="9">
        <v>2.11</v>
      </c>
      <c r="CC290" s="9">
        <v>3.36</v>
      </c>
      <c r="CD290" s="10">
        <v>5.2999999999999999E-2</v>
      </c>
      <c r="CE290" s="11"/>
      <c r="CF290" s="11"/>
      <c r="CG290" s="11"/>
      <c r="CH290" s="11"/>
      <c r="CI290" s="11"/>
      <c r="CJ290" s="11"/>
      <c r="CK290" s="11"/>
      <c r="CL290" s="11"/>
      <c r="CM290" s="11"/>
      <c r="CN290" s="11"/>
      <c r="CO290" s="11"/>
      <c r="CP290" s="11"/>
      <c r="CQ290" s="10">
        <v>0.61199999999999999</v>
      </c>
      <c r="CR290" s="11"/>
      <c r="CS290" s="11"/>
      <c r="CT290" s="10">
        <v>-0.03</v>
      </c>
      <c r="CU290" s="9">
        <v>1.95</v>
      </c>
      <c r="CV290" s="10">
        <v>-6.7000000000000004E-2</v>
      </c>
      <c r="CW290" s="10">
        <v>7.0000000000000001E-3</v>
      </c>
      <c r="CX290" s="11"/>
      <c r="CY290" s="11"/>
      <c r="CZ290" s="11"/>
      <c r="DA290" s="10">
        <v>-2.4E-2</v>
      </c>
      <c r="DB290" s="11"/>
      <c r="DC290" s="11"/>
      <c r="DD290" s="9">
        <v>5.41</v>
      </c>
      <c r="DE290" s="11"/>
      <c r="DF290" s="10">
        <v>-0.44700000000000001</v>
      </c>
      <c r="DG290" s="10">
        <v>0.3</v>
      </c>
      <c r="DH290" s="11"/>
      <c r="DI290" s="3" t="s">
        <v>212</v>
      </c>
      <c r="DJ290" s="11"/>
      <c r="DK290" s="9">
        <v>-2.83</v>
      </c>
      <c r="DL290" s="9">
        <v>-2.95</v>
      </c>
      <c r="DM290" s="11"/>
      <c r="DN290" s="11"/>
      <c r="DO290" s="9">
        <v>40</v>
      </c>
      <c r="DP290" s="4" t="s">
        <v>1693</v>
      </c>
      <c r="DQ290" s="11"/>
      <c r="DR290" s="3" t="s">
        <v>643</v>
      </c>
      <c r="DS290" s="11"/>
      <c r="DT290" s="10">
        <v>0.51</v>
      </c>
      <c r="DU290" s="10">
        <v>0.09</v>
      </c>
      <c r="DV290" s="11"/>
      <c r="DW290" s="10">
        <v>0.112</v>
      </c>
      <c r="DX290" s="11"/>
      <c r="DY290" s="14">
        <v>0</v>
      </c>
      <c r="DZ290" s="9">
        <v>2.11</v>
      </c>
      <c r="EA290" s="11"/>
      <c r="EB290" s="9">
        <v>-1.27</v>
      </c>
      <c r="EC290" s="10">
        <v>1.7999999999999999E-2</v>
      </c>
      <c r="ED290" s="8">
        <v>50.4</v>
      </c>
      <c r="EE290" s="11"/>
      <c r="EF290" s="8">
        <v>100</v>
      </c>
      <c r="EG290" s="11"/>
      <c r="EH290" s="11"/>
      <c r="EI290" s="9">
        <v>4</v>
      </c>
      <c r="EJ290" s="10">
        <v>0.18</v>
      </c>
      <c r="EK290" s="10">
        <v>2E-3</v>
      </c>
      <c r="EL290" s="9">
        <v>3.51</v>
      </c>
      <c r="EM290" s="10">
        <v>0.48699999999999999</v>
      </c>
      <c r="EN290" s="10">
        <v>0.09</v>
      </c>
      <c r="EO290" s="11"/>
      <c r="EP290" s="9">
        <v>3</v>
      </c>
      <c r="EQ290" s="10">
        <v>0.26500000000000001</v>
      </c>
      <c r="ER290" s="11">
        <v>1</v>
      </c>
      <c r="ES290" s="11"/>
      <c r="ET290" s="12"/>
      <c r="EU290" s="11"/>
      <c r="EV290" s="11"/>
      <c r="EW290" s="11"/>
      <c r="EX290" s="11"/>
      <c r="EY290" s="11"/>
      <c r="EZ290" s="11"/>
      <c r="FA290" s="11"/>
      <c r="FB290" s="9">
        <v>-1.59</v>
      </c>
      <c r="FC290" s="8">
        <v>-11.9</v>
      </c>
      <c r="FD290" s="9">
        <v>-4.8899999999999997</v>
      </c>
      <c r="FE290" s="11"/>
      <c r="FF290" s="11"/>
      <c r="FG290" s="11"/>
      <c r="FH290" s="11"/>
      <c r="FI290" s="11"/>
      <c r="FJ290" s="11"/>
      <c r="FK290" s="11"/>
      <c r="FL290" s="9">
        <v>-1.96</v>
      </c>
      <c r="FM290" s="8">
        <v>-13.5</v>
      </c>
      <c r="FN290" s="9">
        <v>-3.94</v>
      </c>
      <c r="FO290" s="3"/>
      <c r="FP290" s="3"/>
      <c r="FQ290" s="11"/>
      <c r="FR290" s="12"/>
    </row>
    <row r="291" spans="1:174" x14ac:dyDescent="0.15">
      <c r="A291" s="4" t="s">
        <v>1694</v>
      </c>
      <c r="B291" s="4" t="s">
        <v>1695</v>
      </c>
      <c r="C291" s="3" t="s">
        <v>206</v>
      </c>
      <c r="D291" s="3" t="s">
        <v>207</v>
      </c>
      <c r="E291" s="3" t="s">
        <v>208</v>
      </c>
      <c r="F291" s="8">
        <v>20</v>
      </c>
      <c r="G291" s="9">
        <v>4.6900000000000004</v>
      </c>
      <c r="H291" s="11"/>
      <c r="I291" s="11"/>
      <c r="J291" s="11"/>
      <c r="K291" s="11"/>
      <c r="L291" s="11"/>
      <c r="M291" s="11"/>
      <c r="N291" s="8">
        <v>32.299999999999997</v>
      </c>
      <c r="O291" s="10">
        <v>2.8000000000000001E-2</v>
      </c>
      <c r="P291" s="11"/>
      <c r="Q291" s="11"/>
      <c r="R291" s="11"/>
      <c r="S291" s="10">
        <v>-0.28000000000000003</v>
      </c>
      <c r="T291" s="11"/>
      <c r="U291" s="11"/>
      <c r="V291" s="11"/>
      <c r="W291" s="11"/>
      <c r="X291" s="11"/>
      <c r="Y291" s="11"/>
      <c r="Z291" s="11"/>
      <c r="AA291" s="11"/>
      <c r="AB291" s="11"/>
      <c r="AC291" s="11"/>
      <c r="AD291" s="11"/>
      <c r="AE291" s="11"/>
      <c r="AF291" s="11"/>
      <c r="AG291" s="11"/>
      <c r="AH291" s="9">
        <v>5.3</v>
      </c>
      <c r="AI291" s="10">
        <v>0.36399999999999999</v>
      </c>
      <c r="AJ291" s="11"/>
      <c r="AK291" s="3" t="s">
        <v>209</v>
      </c>
      <c r="AL291" s="12" t="s">
        <v>1696</v>
      </c>
      <c r="AM291" s="3" t="s">
        <v>211</v>
      </c>
      <c r="AN291" s="13">
        <v>2011</v>
      </c>
      <c r="AO291" s="8">
        <v>15</v>
      </c>
      <c r="AP291" s="14">
        <v>0</v>
      </c>
      <c r="AQ291" s="9">
        <v>-8.91</v>
      </c>
      <c r="AR291" s="9">
        <v>-8.9600000000000009</v>
      </c>
      <c r="AS291" s="9">
        <v>-8.98</v>
      </c>
      <c r="AT291" s="9">
        <v>5.01</v>
      </c>
      <c r="AU291" s="10">
        <v>0.35799999999999998</v>
      </c>
      <c r="AV291" s="9">
        <v>5.79</v>
      </c>
      <c r="AW291" s="14">
        <v>0</v>
      </c>
      <c r="AX291" s="9">
        <v>4.75</v>
      </c>
      <c r="AY291" s="10">
        <v>0.35399999999999998</v>
      </c>
      <c r="AZ291" s="11"/>
      <c r="BA291" s="9">
        <v>4.97</v>
      </c>
      <c r="BB291" s="11"/>
      <c r="BC291" s="9">
        <v>3.99</v>
      </c>
      <c r="BD291" s="9">
        <v>3.66</v>
      </c>
      <c r="BE291" s="9">
        <v>2.79</v>
      </c>
      <c r="BF291" s="9">
        <v>1.76</v>
      </c>
      <c r="BG291" s="9">
        <v>1.1100000000000001</v>
      </c>
      <c r="BH291" s="10">
        <v>0.36399999999999999</v>
      </c>
      <c r="BI291" s="11"/>
      <c r="BJ291" s="9">
        <v>-8.9600000000000009</v>
      </c>
      <c r="BK291" s="11"/>
      <c r="BL291" s="11"/>
      <c r="BM291" s="11"/>
      <c r="BN291" s="9">
        <v>-8.98</v>
      </c>
      <c r="BO291" s="11"/>
      <c r="BP291" s="11"/>
      <c r="BQ291" s="10">
        <v>-0.28199999999999997</v>
      </c>
      <c r="BR291" s="10">
        <v>-0.28199999999999997</v>
      </c>
      <c r="BS291" s="10">
        <v>-0.17599999999999999</v>
      </c>
      <c r="BT291" s="10">
        <v>-0.28199999999999997</v>
      </c>
      <c r="BU291" s="10">
        <v>-0.28199999999999997</v>
      </c>
      <c r="BV291" s="11"/>
      <c r="BW291" s="11"/>
      <c r="BX291" s="11"/>
      <c r="BY291" s="11"/>
      <c r="BZ291" s="10">
        <v>0.42399999999999999</v>
      </c>
      <c r="CA291" s="10">
        <v>6.6000000000000003E-2</v>
      </c>
      <c r="CB291" s="11"/>
      <c r="CC291" s="10">
        <v>0.21199999999999999</v>
      </c>
      <c r="CD291" s="11"/>
      <c r="CE291" s="11"/>
      <c r="CF291" s="11"/>
      <c r="CG291" s="11"/>
      <c r="CH291" s="11"/>
      <c r="CI291" s="11"/>
      <c r="CJ291" s="11"/>
      <c r="CK291" s="10">
        <v>0.55600000000000005</v>
      </c>
      <c r="CL291" s="11"/>
      <c r="CM291" s="10">
        <v>0.161</v>
      </c>
      <c r="CN291" s="10">
        <v>0.158</v>
      </c>
      <c r="CO291" s="10">
        <v>0.155</v>
      </c>
      <c r="CP291" s="10">
        <v>0.127</v>
      </c>
      <c r="CQ291" s="10">
        <v>-0.441</v>
      </c>
      <c r="CR291" s="11"/>
      <c r="CS291" s="11"/>
      <c r="CT291" s="9">
        <v>-3.09</v>
      </c>
      <c r="CU291" s="11"/>
      <c r="CV291" s="14">
        <v>0</v>
      </c>
      <c r="CW291" s="11"/>
      <c r="CX291" s="11"/>
      <c r="CY291" s="11"/>
      <c r="CZ291" s="11"/>
      <c r="DA291" s="10">
        <v>-4.9000000000000002E-2</v>
      </c>
      <c r="DB291" s="11"/>
      <c r="DC291" s="11"/>
      <c r="DD291" s="11"/>
      <c r="DE291" s="11"/>
      <c r="DF291" s="9">
        <v>4.75</v>
      </c>
      <c r="DG291" s="10">
        <v>0.62</v>
      </c>
      <c r="DH291" s="11"/>
      <c r="DI291" s="3" t="s">
        <v>212</v>
      </c>
      <c r="DJ291" s="11"/>
      <c r="DK291" s="9">
        <v>-3.71</v>
      </c>
      <c r="DL291" s="9">
        <v>-3.71</v>
      </c>
      <c r="DM291" s="10">
        <v>0.6</v>
      </c>
      <c r="DN291" s="11"/>
      <c r="DO291" s="9">
        <v>11.11</v>
      </c>
      <c r="DP291" s="4" t="s">
        <v>1697</v>
      </c>
      <c r="DQ291" s="11"/>
      <c r="DR291" s="3" t="s">
        <v>279</v>
      </c>
      <c r="DS291" s="11"/>
      <c r="DT291" s="9">
        <v>1.35</v>
      </c>
      <c r="DU291" s="10">
        <v>0.31</v>
      </c>
      <c r="DV291" s="11"/>
      <c r="DW291" s="14">
        <v>0</v>
      </c>
      <c r="DX291" s="11"/>
      <c r="DY291" s="8">
        <v>12.6</v>
      </c>
      <c r="DZ291" s="11"/>
      <c r="EA291" s="11"/>
      <c r="EB291" s="8">
        <v>12.1</v>
      </c>
      <c r="EC291" s="10">
        <v>1.9E-2</v>
      </c>
      <c r="ED291" s="8">
        <v>94.3</v>
      </c>
      <c r="EE291" s="11"/>
      <c r="EF291" s="11"/>
      <c r="EG291" s="11"/>
      <c r="EH291" s="11"/>
      <c r="EI291" s="11"/>
      <c r="EJ291" s="9">
        <v>5.12</v>
      </c>
      <c r="EK291" s="8">
        <v>12.6</v>
      </c>
      <c r="EL291" s="10">
        <v>0.26100000000000001</v>
      </c>
      <c r="EM291" s="10">
        <v>0.24099999999999999</v>
      </c>
      <c r="EN291" s="11"/>
      <c r="EO291" s="11"/>
      <c r="EP291" s="9">
        <v>3.16</v>
      </c>
      <c r="EQ291" s="10">
        <v>0.94</v>
      </c>
      <c r="ER291" s="11">
        <v>1</v>
      </c>
      <c r="ES291" s="11"/>
      <c r="ET291" s="12"/>
      <c r="EU291" s="11"/>
      <c r="EV291" s="11"/>
      <c r="EW291" s="11"/>
      <c r="EX291" s="11"/>
      <c r="EY291" s="11"/>
      <c r="EZ291" s="11"/>
      <c r="FA291" s="11"/>
      <c r="FB291" s="10">
        <v>-4.0000000000000001E-3</v>
      </c>
      <c r="FC291" s="10">
        <v>-0.11600000000000001</v>
      </c>
      <c r="FD291" s="9">
        <v>-3.71</v>
      </c>
      <c r="FE291" s="11"/>
      <c r="FF291" s="11"/>
      <c r="FG291" s="11"/>
      <c r="FH291" s="11"/>
      <c r="FI291" s="11"/>
      <c r="FJ291" s="11"/>
      <c r="FK291" s="11"/>
      <c r="FL291" s="10">
        <v>-4.0000000000000001E-3</v>
      </c>
      <c r="FM291" s="10">
        <v>-0.11600000000000001</v>
      </c>
      <c r="FN291" s="9">
        <v>-3.71</v>
      </c>
      <c r="FO291" s="3"/>
      <c r="FP291" s="3"/>
      <c r="FQ291" s="11"/>
      <c r="FR291" s="12"/>
    </row>
    <row r="292" spans="1:174" x14ac:dyDescent="0.15">
      <c r="A292" s="4" t="s">
        <v>1698</v>
      </c>
      <c r="B292" s="4" t="s">
        <v>1699</v>
      </c>
      <c r="C292" s="3" t="s">
        <v>206</v>
      </c>
      <c r="D292" s="3" t="s">
        <v>207</v>
      </c>
      <c r="E292" s="3" t="s">
        <v>208</v>
      </c>
      <c r="F292" s="8">
        <v>19.2</v>
      </c>
      <c r="G292" s="11"/>
      <c r="H292" s="14">
        <v>0</v>
      </c>
      <c r="I292" s="14">
        <v>0</v>
      </c>
      <c r="J292" s="11"/>
      <c r="K292" s="10">
        <v>7.8E-2</v>
      </c>
      <c r="L292" s="10">
        <v>7.8E-2</v>
      </c>
      <c r="M292" s="11"/>
      <c r="N292" s="8">
        <v>87.2</v>
      </c>
      <c r="O292" s="10">
        <v>8.0000000000000002E-3</v>
      </c>
      <c r="P292" s="11"/>
      <c r="Q292" s="11"/>
      <c r="R292" s="11"/>
      <c r="S292" s="11"/>
      <c r="T292" s="11"/>
      <c r="U292" s="11"/>
      <c r="V292" s="11"/>
      <c r="W292" s="11"/>
      <c r="X292" s="11"/>
      <c r="Y292" s="11"/>
      <c r="Z292" s="11"/>
      <c r="AA292" s="11"/>
      <c r="AB292" s="11"/>
      <c r="AC292" s="11"/>
      <c r="AD292" s="11"/>
      <c r="AE292" s="11"/>
      <c r="AF292" s="11"/>
      <c r="AG292" s="11"/>
      <c r="AH292" s="11"/>
      <c r="AI292" s="9">
        <v>50.3</v>
      </c>
      <c r="AJ292" s="9">
        <v>9.75</v>
      </c>
      <c r="AK292" s="3" t="s">
        <v>209</v>
      </c>
      <c r="AL292" s="12" t="s">
        <v>1700</v>
      </c>
      <c r="AM292" s="3" t="s">
        <v>211</v>
      </c>
      <c r="AN292" s="13">
        <v>2013</v>
      </c>
      <c r="AO292" s="8">
        <v>18.899999999999999</v>
      </c>
      <c r="AP292" s="14">
        <v>0</v>
      </c>
      <c r="AQ292" s="11"/>
      <c r="AR292" s="10">
        <v>-0.35099999999999998</v>
      </c>
      <c r="AS292" s="10">
        <v>-0.35099999999999998</v>
      </c>
      <c r="AT292" s="10">
        <v>0.28799999999999998</v>
      </c>
      <c r="AU292" s="11"/>
      <c r="AV292" s="10">
        <v>0.29299999999999998</v>
      </c>
      <c r="AW292" s="14">
        <v>0</v>
      </c>
      <c r="AX292" s="10">
        <v>4.5999999999999999E-2</v>
      </c>
      <c r="AY292" s="11"/>
      <c r="AZ292" s="11"/>
      <c r="BA292" s="10">
        <v>0.32800000000000001</v>
      </c>
      <c r="BB292" s="11"/>
      <c r="BC292" s="10">
        <v>2.3E-2</v>
      </c>
      <c r="BD292" s="10">
        <v>4.1000000000000002E-2</v>
      </c>
      <c r="BE292" s="10">
        <v>4.9000000000000002E-2</v>
      </c>
      <c r="BF292" s="11"/>
      <c r="BG292" s="11"/>
      <c r="BH292" s="11"/>
      <c r="BI292" s="11"/>
      <c r="BJ292" s="10">
        <v>-0.35099999999999998</v>
      </c>
      <c r="BK292" s="11"/>
      <c r="BL292" s="14">
        <v>0</v>
      </c>
      <c r="BM292" s="11"/>
      <c r="BN292" s="10">
        <v>-0.35099999999999998</v>
      </c>
      <c r="BO292" s="11"/>
      <c r="BP292" s="11"/>
      <c r="BQ292" s="10">
        <v>-4.0000000000000001E-3</v>
      </c>
      <c r="BR292" s="10">
        <v>-4.0000000000000001E-3</v>
      </c>
      <c r="BS292" s="10">
        <v>-3.0000000000000001E-3</v>
      </c>
      <c r="BT292" s="10">
        <v>-4.0000000000000001E-3</v>
      </c>
      <c r="BU292" s="10">
        <v>-4.0000000000000001E-3</v>
      </c>
      <c r="BV292" s="11"/>
      <c r="BW292" s="11"/>
      <c r="BX292" s="11"/>
      <c r="BY292" s="11"/>
      <c r="BZ292" s="11"/>
      <c r="CA292" s="11"/>
      <c r="CB292" s="11"/>
      <c r="CC292" s="10">
        <v>5.0000000000000001E-3</v>
      </c>
      <c r="CD292" s="11"/>
      <c r="CE292" s="11"/>
      <c r="CF292" s="11"/>
      <c r="CG292" s="11"/>
      <c r="CH292" s="11"/>
      <c r="CI292" s="11"/>
      <c r="CJ292" s="11"/>
      <c r="CK292" s="11"/>
      <c r="CL292" s="10">
        <v>2E-3</v>
      </c>
      <c r="CM292" s="10">
        <v>4.0000000000000001E-3</v>
      </c>
      <c r="CN292" s="10">
        <v>4.0000000000000001E-3</v>
      </c>
      <c r="CO292" s="10">
        <v>4.0000000000000001E-3</v>
      </c>
      <c r="CP292" s="10">
        <v>4.0000000000000001E-3</v>
      </c>
      <c r="CQ292" s="11"/>
      <c r="CR292" s="11"/>
      <c r="CS292" s="11"/>
      <c r="CT292" s="11"/>
      <c r="CU292" s="11"/>
      <c r="CV292" s="11"/>
      <c r="CW292" s="11"/>
      <c r="CX292" s="11"/>
      <c r="CY292" s="11"/>
      <c r="CZ292" s="11"/>
      <c r="DA292" s="10">
        <v>5.0000000000000001E-3</v>
      </c>
      <c r="DB292" s="11"/>
      <c r="DC292" s="11"/>
      <c r="DD292" s="11"/>
      <c r="DE292" s="11"/>
      <c r="DF292" s="10">
        <v>4.5999999999999999E-2</v>
      </c>
      <c r="DG292" s="10">
        <v>0.22</v>
      </c>
      <c r="DH292" s="11"/>
      <c r="DI292" s="3" t="s">
        <v>212</v>
      </c>
      <c r="DJ292" s="11"/>
      <c r="DK292" s="11"/>
      <c r="DL292" s="10">
        <v>-0.32200000000000001</v>
      </c>
      <c r="DM292" s="11"/>
      <c r="DN292" s="11"/>
      <c r="DO292" s="9">
        <v>100</v>
      </c>
      <c r="DP292" s="4" t="s">
        <v>1701</v>
      </c>
      <c r="DQ292" s="11"/>
      <c r="DR292" s="3" t="s">
        <v>237</v>
      </c>
      <c r="DS292" s="11"/>
      <c r="DT292" s="10">
        <v>0.55000000000000004</v>
      </c>
      <c r="DU292" s="10">
        <v>0.1</v>
      </c>
      <c r="DV292" s="11"/>
      <c r="DW292" s="14">
        <v>0</v>
      </c>
      <c r="DX292" s="11"/>
      <c r="DY292" s="10">
        <v>0.40699999999999997</v>
      </c>
      <c r="DZ292" s="11"/>
      <c r="EA292" s="11"/>
      <c r="EB292" s="10">
        <v>0.39</v>
      </c>
      <c r="EC292" s="10">
        <v>0</v>
      </c>
      <c r="ED292" s="8">
        <v>49.7</v>
      </c>
      <c r="EE292" s="11"/>
      <c r="EF292" s="11"/>
      <c r="EG292" s="11"/>
      <c r="EH292" s="11"/>
      <c r="EI292" s="9">
        <v>2</v>
      </c>
      <c r="EJ292" s="10">
        <v>0.29299999999999998</v>
      </c>
      <c r="EK292" s="10">
        <v>0.40699999999999997</v>
      </c>
      <c r="EL292" s="11"/>
      <c r="EM292" s="10">
        <v>1.7000000000000001E-2</v>
      </c>
      <c r="EN292" s="11"/>
      <c r="EO292" s="11"/>
      <c r="EP292" s="11"/>
      <c r="EQ292" s="11"/>
      <c r="ER292" s="11"/>
      <c r="ES292" s="11"/>
      <c r="ET292" s="12"/>
      <c r="EU292" s="11"/>
      <c r="EV292" s="11"/>
      <c r="EW292" s="11"/>
      <c r="EX292" s="11"/>
      <c r="EY292" s="11"/>
      <c r="EZ292" s="11"/>
      <c r="FA292" s="11"/>
      <c r="FB292" s="11"/>
      <c r="FC292" s="11"/>
      <c r="FD292" s="11"/>
      <c r="FE292" s="11"/>
      <c r="FF292" s="11"/>
      <c r="FG292" s="11"/>
      <c r="FH292" s="11"/>
      <c r="FI292" s="11"/>
      <c r="FJ292" s="11"/>
      <c r="FK292" s="11"/>
      <c r="FL292" s="11"/>
      <c r="FM292" s="11"/>
      <c r="FN292" s="11"/>
      <c r="FO292" s="3"/>
      <c r="FP292" s="3"/>
      <c r="FQ292" s="11"/>
      <c r="FR292" s="12"/>
    </row>
    <row r="293" spans="1:174" x14ac:dyDescent="0.15">
      <c r="A293" s="4" t="s">
        <v>1702</v>
      </c>
      <c r="B293" s="4" t="s">
        <v>1703</v>
      </c>
      <c r="C293" s="3" t="s">
        <v>206</v>
      </c>
      <c r="D293" s="3" t="s">
        <v>207</v>
      </c>
      <c r="E293" s="3" t="s">
        <v>208</v>
      </c>
      <c r="F293" s="8">
        <v>18.600000000000001</v>
      </c>
      <c r="G293" s="9">
        <v>2.81</v>
      </c>
      <c r="H293" s="10">
        <v>3.5999999999999997E-2</v>
      </c>
      <c r="I293" s="10">
        <v>2.4E-2</v>
      </c>
      <c r="J293" s="10">
        <v>3.4000000000000002E-2</v>
      </c>
      <c r="K293" s="9">
        <v>1.1200000000000001</v>
      </c>
      <c r="L293" s="9">
        <v>1.21</v>
      </c>
      <c r="M293" s="9">
        <v>1.43</v>
      </c>
      <c r="N293" s="8">
        <v>26</v>
      </c>
      <c r="O293" s="10">
        <v>2.4E-2</v>
      </c>
      <c r="P293" s="11"/>
      <c r="Q293" s="11"/>
      <c r="R293" s="11"/>
      <c r="S293" s="11"/>
      <c r="T293" s="8">
        <v>29.8</v>
      </c>
      <c r="U293" s="8">
        <v>34.700000000000003</v>
      </c>
      <c r="V293" s="8">
        <v>29.7</v>
      </c>
      <c r="W293" s="8">
        <v>19.5</v>
      </c>
      <c r="X293" s="8">
        <v>40</v>
      </c>
      <c r="Y293" s="8">
        <v>47</v>
      </c>
      <c r="Z293" s="8">
        <v>44.6</v>
      </c>
      <c r="AA293" s="8">
        <v>23.5</v>
      </c>
      <c r="AB293" s="8">
        <v>35.700000000000003</v>
      </c>
      <c r="AC293" s="8">
        <v>28.8</v>
      </c>
      <c r="AD293" s="8">
        <v>28.4</v>
      </c>
      <c r="AE293" s="8">
        <v>17.899999999999999</v>
      </c>
      <c r="AF293" s="8">
        <v>56.7</v>
      </c>
      <c r="AG293" s="8">
        <v>57.4</v>
      </c>
      <c r="AH293" s="11"/>
      <c r="AI293" s="9">
        <v>26</v>
      </c>
      <c r="AJ293" s="9">
        <v>1.73</v>
      </c>
      <c r="AK293" s="3" t="s">
        <v>209</v>
      </c>
      <c r="AL293" s="12" t="s">
        <v>1704</v>
      </c>
      <c r="AM293" s="3" t="s">
        <v>211</v>
      </c>
      <c r="AN293" s="13">
        <v>1987</v>
      </c>
      <c r="AO293" s="8">
        <v>16.5</v>
      </c>
      <c r="AP293" s="9">
        <v>9.1</v>
      </c>
      <c r="AQ293" s="9">
        <v>2.38</v>
      </c>
      <c r="AR293" s="9">
        <v>2.29</v>
      </c>
      <c r="AS293" s="9">
        <v>1.37</v>
      </c>
      <c r="AT293" s="9">
        <v>2.68</v>
      </c>
      <c r="AU293" s="9">
        <v>2.66</v>
      </c>
      <c r="AV293" s="9">
        <v>8.7899999999999991</v>
      </c>
      <c r="AW293" s="10">
        <v>0.45400000000000001</v>
      </c>
      <c r="AX293" s="9">
        <v>7.52</v>
      </c>
      <c r="AY293" s="10">
        <v>0.67600000000000005</v>
      </c>
      <c r="AZ293" s="11"/>
      <c r="BA293" s="9">
        <v>2.71</v>
      </c>
      <c r="BB293" s="11"/>
      <c r="BC293" s="10">
        <v>0.56000000000000005</v>
      </c>
      <c r="BD293" s="10">
        <v>0.32400000000000001</v>
      </c>
      <c r="BE293" s="10">
        <v>0.30499999999999999</v>
      </c>
      <c r="BF293" s="10">
        <v>0.32400000000000001</v>
      </c>
      <c r="BG293" s="10">
        <v>0.27600000000000002</v>
      </c>
      <c r="BH293" s="10">
        <v>0.28199999999999997</v>
      </c>
      <c r="BI293" s="10">
        <v>4.0000000000000001E-3</v>
      </c>
      <c r="BJ293" s="9">
        <v>2.29</v>
      </c>
      <c r="BK293" s="11"/>
      <c r="BL293" s="10">
        <v>7.0000000000000001E-3</v>
      </c>
      <c r="BM293" s="11"/>
      <c r="BN293" s="9">
        <v>2.3199999999999998</v>
      </c>
      <c r="BO293" s="10">
        <v>0.95599999999999996</v>
      </c>
      <c r="BP293" s="11"/>
      <c r="BQ293" s="10">
        <v>5.6000000000000001E-2</v>
      </c>
      <c r="BR293" s="10">
        <v>5.6000000000000001E-2</v>
      </c>
      <c r="BS293" s="10">
        <v>5.8999999999999997E-2</v>
      </c>
      <c r="BT293" s="10">
        <v>5.6000000000000001E-2</v>
      </c>
      <c r="BU293" s="10">
        <v>5.6000000000000001E-2</v>
      </c>
      <c r="BV293" s="8">
        <v>41.2</v>
      </c>
      <c r="BW293" s="9">
        <v>2.02</v>
      </c>
      <c r="BX293" s="9">
        <v>1.04</v>
      </c>
      <c r="BY293" s="10">
        <v>0.34799999999999998</v>
      </c>
      <c r="BZ293" s="9">
        <v>3.59</v>
      </c>
      <c r="CA293" s="10">
        <v>0.93400000000000005</v>
      </c>
      <c r="CB293" s="11"/>
      <c r="CC293" s="10">
        <v>0.754</v>
      </c>
      <c r="CD293" s="11"/>
      <c r="CE293" s="11"/>
      <c r="CF293" s="10">
        <v>0.434</v>
      </c>
      <c r="CG293" s="11"/>
      <c r="CH293" s="11"/>
      <c r="CI293" s="8">
        <v>53.9</v>
      </c>
      <c r="CJ293" s="8">
        <v>40.799999999999997</v>
      </c>
      <c r="CK293" s="10">
        <v>0.33</v>
      </c>
      <c r="CL293" s="11"/>
      <c r="CM293" s="10">
        <v>0.23300000000000001</v>
      </c>
      <c r="CN293" s="10">
        <v>0.23400000000000001</v>
      </c>
      <c r="CO293" s="10">
        <v>0.23499999999999999</v>
      </c>
      <c r="CP293" s="10">
        <v>0.23699999999999999</v>
      </c>
      <c r="CQ293" s="10">
        <v>0.89200000000000002</v>
      </c>
      <c r="CR293" s="11"/>
      <c r="CS293" s="11"/>
      <c r="CT293" s="10">
        <v>-0.01</v>
      </c>
      <c r="CU293" s="10">
        <v>9.0999999999999998E-2</v>
      </c>
      <c r="CV293" s="10">
        <v>-1.6E-2</v>
      </c>
      <c r="CW293" s="11"/>
      <c r="CX293" s="11"/>
      <c r="CY293" s="11"/>
      <c r="CZ293" s="11"/>
      <c r="DA293" s="10">
        <v>0.39</v>
      </c>
      <c r="DB293" s="10">
        <v>5.0000000000000001E-3</v>
      </c>
      <c r="DC293" s="10">
        <v>-0.73299999999999998</v>
      </c>
      <c r="DD293" s="11"/>
      <c r="DE293" s="11"/>
      <c r="DF293" s="9">
        <v>7.52</v>
      </c>
      <c r="DG293" s="10">
        <v>0.71599999999999997</v>
      </c>
      <c r="DH293" s="11"/>
      <c r="DI293" s="3" t="s">
        <v>212</v>
      </c>
      <c r="DJ293" s="9">
        <v>7.62</v>
      </c>
      <c r="DK293" s="9">
        <v>2.11</v>
      </c>
      <c r="DL293" s="9">
        <v>1.17</v>
      </c>
      <c r="DM293" s="11"/>
      <c r="DN293" s="11"/>
      <c r="DO293" s="9">
        <v>20</v>
      </c>
      <c r="DP293" s="4" t="s">
        <v>1705</v>
      </c>
      <c r="DQ293" s="11"/>
      <c r="DR293" s="3" t="s">
        <v>1627</v>
      </c>
      <c r="DS293" s="11"/>
      <c r="DT293" s="10">
        <v>0.755</v>
      </c>
      <c r="DU293" s="10">
        <v>0.23899999999999999</v>
      </c>
      <c r="DV293" s="9">
        <v>5.57</v>
      </c>
      <c r="DW293" s="10">
        <v>0.47599999999999998</v>
      </c>
      <c r="DX293" s="11"/>
      <c r="DY293" s="9">
        <v>2.64</v>
      </c>
      <c r="DZ293" s="11"/>
      <c r="EA293" s="11"/>
      <c r="EB293" s="9">
        <v>6.08</v>
      </c>
      <c r="EC293" s="10">
        <v>0.157</v>
      </c>
      <c r="ED293" s="8">
        <v>59.4</v>
      </c>
      <c r="EE293" s="11"/>
      <c r="EF293" s="8">
        <v>97.9</v>
      </c>
      <c r="EG293" s="11"/>
      <c r="EH293" s="10">
        <v>0.94399999999999995</v>
      </c>
      <c r="EI293" s="11"/>
      <c r="EJ293" s="9">
        <v>6.14</v>
      </c>
      <c r="EK293" s="9">
        <v>5.1100000000000003</v>
      </c>
      <c r="EL293" s="10">
        <v>0.34899999999999998</v>
      </c>
      <c r="EM293" s="11"/>
      <c r="EN293" s="10">
        <v>0.24</v>
      </c>
      <c r="EO293" s="11"/>
      <c r="EP293" s="9">
        <v>1.69</v>
      </c>
      <c r="EQ293" s="10">
        <v>0.16900000000000001</v>
      </c>
      <c r="ER293" s="11">
        <v>1</v>
      </c>
      <c r="ES293" s="9">
        <v>9.1</v>
      </c>
      <c r="ET293" s="12" t="s">
        <v>1706</v>
      </c>
      <c r="EU293" s="10">
        <v>0.11700000000000001</v>
      </c>
      <c r="EV293" s="10">
        <v>0.14799999999999999</v>
      </c>
      <c r="EW293" s="10">
        <v>0.41899999999999998</v>
      </c>
      <c r="EX293" s="10">
        <v>0.45600000000000002</v>
      </c>
      <c r="EY293" s="10">
        <v>0.82</v>
      </c>
      <c r="EZ293" s="10">
        <v>0.33400000000000002</v>
      </c>
      <c r="FA293" s="10">
        <v>0.64900000000000002</v>
      </c>
      <c r="FB293" s="9">
        <v>1.07</v>
      </c>
      <c r="FC293" s="10">
        <v>0.89800000000000002</v>
      </c>
      <c r="FD293" s="9">
        <v>1.46</v>
      </c>
      <c r="FE293" s="10">
        <v>0.1</v>
      </c>
      <c r="FF293" s="10">
        <v>0.14499999999999999</v>
      </c>
      <c r="FG293" s="10">
        <v>0.38500000000000001</v>
      </c>
      <c r="FH293" s="10">
        <v>0.33100000000000002</v>
      </c>
      <c r="FI293" s="10">
        <v>0.66600000000000004</v>
      </c>
      <c r="FJ293" s="10">
        <v>0.254</v>
      </c>
      <c r="FK293" s="9">
        <v>1.3</v>
      </c>
      <c r="FL293" s="10">
        <v>0.54700000000000004</v>
      </c>
      <c r="FM293" s="10">
        <v>0.48899999999999999</v>
      </c>
      <c r="FN293" s="10">
        <v>0.872</v>
      </c>
      <c r="FO293" s="3"/>
      <c r="FP293" s="3"/>
      <c r="FQ293" s="9">
        <v>9.1</v>
      </c>
      <c r="FR293" s="12" t="s">
        <v>1707</v>
      </c>
    </row>
    <row r="294" spans="1:174" x14ac:dyDescent="0.15">
      <c r="A294" s="4" t="s">
        <v>1708</v>
      </c>
      <c r="B294" s="4" t="s">
        <v>1709</v>
      </c>
      <c r="C294" s="3" t="s">
        <v>206</v>
      </c>
      <c r="D294" s="3" t="s">
        <v>207</v>
      </c>
      <c r="E294" s="3" t="s">
        <v>208</v>
      </c>
      <c r="F294" s="8">
        <v>18.600000000000001</v>
      </c>
      <c r="G294" s="10">
        <v>8.9999999999999993E-3</v>
      </c>
      <c r="H294" s="10">
        <v>6.0000000000000001E-3</v>
      </c>
      <c r="I294" s="10">
        <v>8.0000000000000002E-3</v>
      </c>
      <c r="J294" s="10">
        <v>5.1999999999999998E-2</v>
      </c>
      <c r="K294" s="10">
        <v>-0.996</v>
      </c>
      <c r="L294" s="9">
        <v>-1.06</v>
      </c>
      <c r="M294" s="9">
        <v>-4.9400000000000004</v>
      </c>
      <c r="N294" s="8">
        <v>132.9</v>
      </c>
      <c r="O294" s="10">
        <v>0.184</v>
      </c>
      <c r="P294" s="11"/>
      <c r="Q294" s="11"/>
      <c r="R294" s="11"/>
      <c r="S294" s="11"/>
      <c r="T294" s="11"/>
      <c r="U294" s="11"/>
      <c r="V294" s="11"/>
      <c r="W294" s="11"/>
      <c r="X294" s="11"/>
      <c r="Y294" s="11"/>
      <c r="Z294" s="11"/>
      <c r="AA294" s="11"/>
      <c r="AB294" s="11"/>
      <c r="AC294" s="11"/>
      <c r="AD294" s="11"/>
      <c r="AE294" s="11"/>
      <c r="AF294" s="11"/>
      <c r="AG294" s="11"/>
      <c r="AH294" s="10">
        <v>0.154</v>
      </c>
      <c r="AI294" s="9">
        <v>20.54</v>
      </c>
      <c r="AJ294" s="9">
        <v>2.72</v>
      </c>
      <c r="AK294" s="3" t="s">
        <v>209</v>
      </c>
      <c r="AL294" s="12" t="s">
        <v>1710</v>
      </c>
      <c r="AM294" s="3" t="s">
        <v>211</v>
      </c>
      <c r="AN294" s="11"/>
      <c r="AO294" s="8">
        <v>18.7</v>
      </c>
      <c r="AP294" s="14">
        <v>0</v>
      </c>
      <c r="AQ294" s="8">
        <v>-77.900000000000006</v>
      </c>
      <c r="AR294" s="8">
        <v>-80.8</v>
      </c>
      <c r="AS294" s="8">
        <v>-82.2</v>
      </c>
      <c r="AT294" s="10">
        <v>5.8999999999999997E-2</v>
      </c>
      <c r="AU294" s="10">
        <v>5.0000000000000001E-3</v>
      </c>
      <c r="AV294" s="8">
        <v>16.600000000000001</v>
      </c>
      <c r="AW294" s="10">
        <v>0.1</v>
      </c>
      <c r="AX294" s="8">
        <v>13.9</v>
      </c>
      <c r="AY294" s="10">
        <v>4.3999999999999997E-2</v>
      </c>
      <c r="AZ294" s="11"/>
      <c r="BA294" s="8">
        <v>64.900000000000006</v>
      </c>
      <c r="BB294" s="11"/>
      <c r="BC294" s="8">
        <v>13</v>
      </c>
      <c r="BD294" s="8">
        <v>19.100000000000001</v>
      </c>
      <c r="BE294" s="8">
        <v>23.2</v>
      </c>
      <c r="BF294" s="8">
        <v>22</v>
      </c>
      <c r="BG294" s="8">
        <v>20.399999999999999</v>
      </c>
      <c r="BH294" s="8">
        <v>14.1</v>
      </c>
      <c r="BI294" s="9">
        <v>2.88</v>
      </c>
      <c r="BJ294" s="8">
        <v>-80.8</v>
      </c>
      <c r="BK294" s="10">
        <v>-0.71499999999999997</v>
      </c>
      <c r="BL294" s="11"/>
      <c r="BM294" s="11"/>
      <c r="BN294" s="8">
        <v>-82.2</v>
      </c>
      <c r="BO294" s="11"/>
      <c r="BP294" s="11"/>
      <c r="BQ294" s="9">
        <v>-1.01</v>
      </c>
      <c r="BR294" s="9">
        <v>-1.01</v>
      </c>
      <c r="BS294" s="10">
        <v>-0.58599999999999997</v>
      </c>
      <c r="BT294" s="9">
        <v>-1.01</v>
      </c>
      <c r="BU294" s="9">
        <v>-1.01</v>
      </c>
      <c r="BV294" s="11"/>
      <c r="BW294" s="11"/>
      <c r="BX294" s="11"/>
      <c r="BY294" s="11"/>
      <c r="BZ294" s="10">
        <v>8.0000000000000002E-3</v>
      </c>
      <c r="CA294" s="10">
        <v>3.0000000000000001E-3</v>
      </c>
      <c r="CB294" s="11"/>
      <c r="CC294" s="9">
        <v>1.8</v>
      </c>
      <c r="CD294" s="10">
        <v>0.1</v>
      </c>
      <c r="CE294" s="11"/>
      <c r="CF294" s="11"/>
      <c r="CG294" s="11"/>
      <c r="CH294" s="11"/>
      <c r="CI294" s="11"/>
      <c r="CJ294" s="11"/>
      <c r="CK294" s="11"/>
      <c r="CL294" s="11"/>
      <c r="CM294" s="11"/>
      <c r="CN294" s="10">
        <v>6.0000000000000001E-3</v>
      </c>
      <c r="CO294" s="10">
        <v>7.0000000000000007E-2</v>
      </c>
      <c r="CP294" s="10">
        <v>0.124</v>
      </c>
      <c r="CQ294" s="9">
        <v>-1.1499999999999999</v>
      </c>
      <c r="CR294" s="11"/>
      <c r="CS294" s="11"/>
      <c r="CT294" s="11"/>
      <c r="CU294" s="9">
        <v>4.18</v>
      </c>
      <c r="CV294" s="10">
        <v>-0.1</v>
      </c>
      <c r="CW294" s="9">
        <v>1.31</v>
      </c>
      <c r="CX294" s="10">
        <v>-5.7000000000000002E-2</v>
      </c>
      <c r="CY294" s="11"/>
      <c r="CZ294" s="11"/>
      <c r="DA294" s="9">
        <v>1.31</v>
      </c>
      <c r="DB294" s="11"/>
      <c r="DC294" s="11"/>
      <c r="DD294" s="8">
        <v>44.6</v>
      </c>
      <c r="DE294" s="11"/>
      <c r="DF294" s="8">
        <v>13.9</v>
      </c>
      <c r="DG294" s="10">
        <v>0.14000000000000001</v>
      </c>
      <c r="DH294" s="11"/>
      <c r="DI294" s="3" t="s">
        <v>212</v>
      </c>
      <c r="DJ294" s="11"/>
      <c r="DK294" s="8">
        <v>-93.1</v>
      </c>
      <c r="DL294" s="8">
        <v>-106.1</v>
      </c>
      <c r="DM294" s="11"/>
      <c r="DN294" s="11"/>
      <c r="DO294" s="9">
        <v>22.22</v>
      </c>
      <c r="DP294" s="4" t="s">
        <v>1711</v>
      </c>
      <c r="DQ294" s="11"/>
      <c r="DR294" s="3" t="s">
        <v>643</v>
      </c>
      <c r="DS294" s="11"/>
      <c r="DT294" s="10">
        <v>0.95</v>
      </c>
      <c r="DU294" s="10">
        <v>6.5000000000000002E-2</v>
      </c>
      <c r="DV294" s="11"/>
      <c r="DW294" s="9">
        <v>1.05</v>
      </c>
      <c r="DX294" s="11"/>
      <c r="DY294" s="10">
        <v>0.20799999999999999</v>
      </c>
      <c r="DZ294" s="11"/>
      <c r="EA294" s="11"/>
      <c r="EB294" s="8">
        <v>17</v>
      </c>
      <c r="EC294" s="10">
        <v>6.5000000000000002E-2</v>
      </c>
      <c r="ED294" s="8">
        <v>79.3</v>
      </c>
      <c r="EE294" s="11"/>
      <c r="EF294" s="8">
        <v>80.599999999999994</v>
      </c>
      <c r="EG294" s="8">
        <v>19.399999999999999</v>
      </c>
      <c r="EH294" s="11"/>
      <c r="EI294" s="8">
        <v>14</v>
      </c>
      <c r="EJ294" s="10">
        <v>0.108</v>
      </c>
      <c r="EK294" s="10">
        <v>0.253</v>
      </c>
      <c r="EL294" s="10">
        <v>0.63</v>
      </c>
      <c r="EM294" s="10">
        <v>0.65500000000000003</v>
      </c>
      <c r="EN294" s="10">
        <v>0.185</v>
      </c>
      <c r="EO294" s="10">
        <v>8.8999999999999996E-2</v>
      </c>
      <c r="EP294" s="11"/>
      <c r="EQ294" s="11"/>
      <c r="ER294" s="11">
        <v>1</v>
      </c>
      <c r="ES294" s="11"/>
      <c r="ET294" s="12"/>
      <c r="EU294" s="11"/>
      <c r="EV294" s="11"/>
      <c r="EW294" s="11"/>
      <c r="EX294" s="11"/>
      <c r="EY294" s="11"/>
      <c r="EZ294" s="11"/>
      <c r="FA294" s="11"/>
      <c r="FB294" s="14">
        <v>0</v>
      </c>
      <c r="FC294" s="8">
        <v>-55.1</v>
      </c>
      <c r="FD294" s="8">
        <v>-96</v>
      </c>
      <c r="FE294" s="11"/>
      <c r="FF294" s="11"/>
      <c r="FG294" s="11"/>
      <c r="FH294" s="11"/>
      <c r="FI294" s="11"/>
      <c r="FJ294" s="11"/>
      <c r="FK294" s="11"/>
      <c r="FL294" s="10">
        <v>-0.126</v>
      </c>
      <c r="FM294" s="8">
        <v>-175</v>
      </c>
      <c r="FN294" s="8">
        <v>-106.1</v>
      </c>
      <c r="FO294" s="3"/>
      <c r="FP294" s="3"/>
      <c r="FQ294" s="11"/>
      <c r="FR294" s="12"/>
    </row>
    <row r="295" spans="1:174" x14ac:dyDescent="0.15">
      <c r="A295" s="4" t="s">
        <v>1712</v>
      </c>
      <c r="B295" s="4" t="s">
        <v>1713</v>
      </c>
      <c r="C295" s="3" t="s">
        <v>206</v>
      </c>
      <c r="D295" s="3" t="s">
        <v>207</v>
      </c>
      <c r="E295" s="3" t="s">
        <v>208</v>
      </c>
      <c r="F295" s="8">
        <v>18.399999999999999</v>
      </c>
      <c r="G295" s="11"/>
      <c r="H295" s="14">
        <v>0</v>
      </c>
      <c r="I295" s="14">
        <v>0</v>
      </c>
      <c r="J295" s="10">
        <v>2.4E-2</v>
      </c>
      <c r="K295" s="10">
        <v>0.26100000000000001</v>
      </c>
      <c r="L295" s="10">
        <v>0.32500000000000001</v>
      </c>
      <c r="M295" s="9">
        <v>2.5299999999999998</v>
      </c>
      <c r="N295" s="8">
        <v>131.4</v>
      </c>
      <c r="O295" s="10">
        <v>2.3E-2</v>
      </c>
      <c r="P295" s="11"/>
      <c r="Q295" s="11"/>
      <c r="R295" s="11"/>
      <c r="S295" s="11"/>
      <c r="T295" s="11"/>
      <c r="U295" s="11"/>
      <c r="V295" s="11"/>
      <c r="W295" s="11"/>
      <c r="X295" s="11"/>
      <c r="Y295" s="11"/>
      <c r="Z295" s="11"/>
      <c r="AA295" s="11"/>
      <c r="AB295" s="11"/>
      <c r="AC295" s="11"/>
      <c r="AD295" s="11"/>
      <c r="AE295" s="11"/>
      <c r="AF295" s="11"/>
      <c r="AG295" s="11"/>
      <c r="AH295" s="10">
        <v>9.5000000000000001E-2</v>
      </c>
      <c r="AI295" s="9">
        <v>81.010000000000005</v>
      </c>
      <c r="AJ295" s="9">
        <v>80.92</v>
      </c>
      <c r="AK295" s="3" t="s">
        <v>209</v>
      </c>
      <c r="AL295" s="12" t="s">
        <v>1714</v>
      </c>
      <c r="AM295" s="3" t="s">
        <v>211</v>
      </c>
      <c r="AN295" s="13">
        <v>1977</v>
      </c>
      <c r="AO295" s="8">
        <v>18.399999999999999</v>
      </c>
      <c r="AP295" s="14">
        <v>0</v>
      </c>
      <c r="AQ295" s="9">
        <v>-3.1</v>
      </c>
      <c r="AR295" s="9">
        <v>-3.1</v>
      </c>
      <c r="AS295" s="9">
        <v>-3.1</v>
      </c>
      <c r="AT295" s="10">
        <v>2E-3</v>
      </c>
      <c r="AU295" s="10">
        <v>2E-3</v>
      </c>
      <c r="AV295" s="10">
        <v>4.0000000000000001E-3</v>
      </c>
      <c r="AW295" s="14">
        <v>0</v>
      </c>
      <c r="AX295" s="10">
        <v>-0.111</v>
      </c>
      <c r="AY295" s="11"/>
      <c r="AZ295" s="11"/>
      <c r="BA295" s="10">
        <v>0.16900000000000001</v>
      </c>
      <c r="BB295" s="11"/>
      <c r="BC295" s="9">
        <v>2.93</v>
      </c>
      <c r="BD295" s="9">
        <v>3.21</v>
      </c>
      <c r="BE295" s="9">
        <v>3.53</v>
      </c>
      <c r="BF295" s="9">
        <v>3.96</v>
      </c>
      <c r="BG295" s="9">
        <v>4.75</v>
      </c>
      <c r="BH295" s="9">
        <v>5.25</v>
      </c>
      <c r="BI295" s="10">
        <v>1E-3</v>
      </c>
      <c r="BJ295" s="9">
        <v>-3.1</v>
      </c>
      <c r="BK295" s="11"/>
      <c r="BL295" s="11"/>
      <c r="BM295" s="11"/>
      <c r="BN295" s="9">
        <v>-3.1</v>
      </c>
      <c r="BO295" s="11"/>
      <c r="BP295" s="11"/>
      <c r="BQ295" s="10">
        <v>-2.4E-2</v>
      </c>
      <c r="BR295" s="10">
        <v>-2.4E-2</v>
      </c>
      <c r="BS295" s="10">
        <v>-1.4999999999999999E-2</v>
      </c>
      <c r="BT295" s="10">
        <v>-2.4E-2</v>
      </c>
      <c r="BU295" s="10">
        <v>-2.4E-2</v>
      </c>
      <c r="BV295" s="11"/>
      <c r="BW295" s="11"/>
      <c r="BX295" s="11"/>
      <c r="BY295" s="11"/>
      <c r="BZ295" s="10">
        <v>2.1999999999999999E-2</v>
      </c>
      <c r="CA295" s="10">
        <v>2.1000000000000001E-2</v>
      </c>
      <c r="CB295" s="11"/>
      <c r="CC295" s="10">
        <v>9.0999999999999998E-2</v>
      </c>
      <c r="CD295" s="11"/>
      <c r="CE295" s="11"/>
      <c r="CF295" s="11"/>
      <c r="CG295" s="11"/>
      <c r="CH295" s="11"/>
      <c r="CI295" s="11"/>
      <c r="CJ295" s="11"/>
      <c r="CK295" s="11"/>
      <c r="CL295" s="11"/>
      <c r="CM295" s="11"/>
      <c r="CN295" s="10">
        <v>0.02</v>
      </c>
      <c r="CO295" s="10">
        <v>3.5000000000000003E-2</v>
      </c>
      <c r="CP295" s="10">
        <v>3.6999999999999998E-2</v>
      </c>
      <c r="CQ295" s="10">
        <v>0.08</v>
      </c>
      <c r="CR295" s="11"/>
      <c r="CS295" s="11"/>
      <c r="CT295" s="11"/>
      <c r="CU295" s="10">
        <v>0.41699999999999998</v>
      </c>
      <c r="CV295" s="11"/>
      <c r="CW295" s="11"/>
      <c r="CX295" s="11"/>
      <c r="CY295" s="11"/>
      <c r="CZ295" s="11"/>
      <c r="DA295" s="10">
        <v>-7.1999999999999995E-2</v>
      </c>
      <c r="DB295" s="11"/>
      <c r="DC295" s="11"/>
      <c r="DD295" s="11"/>
      <c r="DE295" s="11"/>
      <c r="DF295" s="10">
        <v>-0.111</v>
      </c>
      <c r="DG295" s="10">
        <v>0.14000000000000001</v>
      </c>
      <c r="DH295" s="11"/>
      <c r="DI295" s="3" t="s">
        <v>212</v>
      </c>
      <c r="DJ295" s="11"/>
      <c r="DK295" s="9">
        <v>-4.2699999999999996</v>
      </c>
      <c r="DL295" s="9">
        <v>-4.2699999999999996</v>
      </c>
      <c r="DM295" s="11"/>
      <c r="DN295" s="11"/>
      <c r="DO295" s="9">
        <v>25</v>
      </c>
      <c r="DP295" s="4" t="s">
        <v>1715</v>
      </c>
      <c r="DQ295" s="11"/>
      <c r="DR295" s="3" t="s">
        <v>1573</v>
      </c>
      <c r="DS295" s="11"/>
      <c r="DT295" s="10">
        <v>0.5</v>
      </c>
      <c r="DU295" s="10">
        <v>0.03</v>
      </c>
      <c r="DV295" s="11"/>
      <c r="DW295" s="14">
        <v>0</v>
      </c>
      <c r="DX295" s="11"/>
      <c r="DY295" s="14">
        <v>0</v>
      </c>
      <c r="DZ295" s="11"/>
      <c r="EA295" s="11"/>
      <c r="EB295" s="10">
        <v>-0.193</v>
      </c>
      <c r="EC295" s="10">
        <v>0</v>
      </c>
      <c r="ED295" s="8">
        <v>18.8</v>
      </c>
      <c r="EE295" s="11"/>
      <c r="EF295" s="11"/>
      <c r="EG295" s="11"/>
      <c r="EH295" s="10">
        <v>0.13</v>
      </c>
      <c r="EI295" s="9">
        <v>2</v>
      </c>
      <c r="EJ295" s="10">
        <v>2E-3</v>
      </c>
      <c r="EK295" s="14">
        <v>0</v>
      </c>
      <c r="EL295" s="10">
        <v>0.16300000000000001</v>
      </c>
      <c r="EM295" s="10">
        <v>3.2000000000000001E-2</v>
      </c>
      <c r="EN295" s="11"/>
      <c r="EO295" s="10">
        <v>0.36</v>
      </c>
      <c r="EP295" s="11"/>
      <c r="EQ295" s="11"/>
      <c r="ER295" s="11">
        <v>3</v>
      </c>
      <c r="ES295" s="11"/>
      <c r="ET295" s="12"/>
      <c r="EU295" s="9">
        <v>-4.96</v>
      </c>
      <c r="EV295" s="9">
        <v>-4.88</v>
      </c>
      <c r="EW295" s="9">
        <v>-4.33</v>
      </c>
      <c r="EX295" s="9">
        <v>-4.28</v>
      </c>
      <c r="EY295" s="9">
        <v>-5.19</v>
      </c>
      <c r="EZ295" s="9">
        <v>-4.74</v>
      </c>
      <c r="FA295" s="9">
        <v>-5.0999999999999996</v>
      </c>
      <c r="FB295" s="9">
        <v>-6.37</v>
      </c>
      <c r="FC295" s="9">
        <v>-7.04</v>
      </c>
      <c r="FD295" s="9">
        <v>-4.9400000000000004</v>
      </c>
      <c r="FE295" s="9">
        <v>-4.96</v>
      </c>
      <c r="FF295" s="9">
        <v>-4.83</v>
      </c>
      <c r="FG295" s="9">
        <v>-4.33</v>
      </c>
      <c r="FH295" s="9">
        <v>-4.28</v>
      </c>
      <c r="FI295" s="9">
        <v>-5.19</v>
      </c>
      <c r="FJ295" s="9">
        <v>-4.74</v>
      </c>
      <c r="FK295" s="9">
        <v>-5.0999999999999996</v>
      </c>
      <c r="FL295" s="9">
        <v>-6.37</v>
      </c>
      <c r="FM295" s="9">
        <v>-7.04</v>
      </c>
      <c r="FN295" s="9">
        <v>-4.9400000000000004</v>
      </c>
      <c r="FO295" s="3"/>
      <c r="FP295" s="3"/>
      <c r="FQ295" s="11"/>
      <c r="FR295" s="12"/>
    </row>
    <row r="296" spans="1:174" x14ac:dyDescent="0.15">
      <c r="A296" s="4" t="s">
        <v>1716</v>
      </c>
      <c r="B296" s="4" t="s">
        <v>1717</v>
      </c>
      <c r="C296" s="3" t="s">
        <v>206</v>
      </c>
      <c r="D296" s="3" t="s">
        <v>207</v>
      </c>
      <c r="E296" s="3" t="s">
        <v>208</v>
      </c>
      <c r="F296" s="8">
        <v>18.100000000000001</v>
      </c>
      <c r="G296" s="11"/>
      <c r="H296" s="10">
        <v>0.02</v>
      </c>
      <c r="I296" s="10">
        <v>1E-3</v>
      </c>
      <c r="J296" s="10">
        <v>2.1000000000000001E-2</v>
      </c>
      <c r="K296" s="10">
        <v>0.73499999999999999</v>
      </c>
      <c r="L296" s="10">
        <v>-0.32500000000000001</v>
      </c>
      <c r="M296" s="9">
        <v>1.5</v>
      </c>
      <c r="N296" s="8">
        <v>108.6</v>
      </c>
      <c r="O296" s="10">
        <v>3.3000000000000002E-2</v>
      </c>
      <c r="P296" s="11"/>
      <c r="Q296" s="11"/>
      <c r="R296" s="11"/>
      <c r="S296" s="11"/>
      <c r="T296" s="11"/>
      <c r="U296" s="11"/>
      <c r="V296" s="11"/>
      <c r="W296" s="11"/>
      <c r="X296" s="11"/>
      <c r="Y296" s="11"/>
      <c r="Z296" s="11"/>
      <c r="AA296" s="11"/>
      <c r="AB296" s="11"/>
      <c r="AC296" s="11"/>
      <c r="AD296" s="11"/>
      <c r="AE296" s="11"/>
      <c r="AF296" s="11"/>
      <c r="AG296" s="11"/>
      <c r="AH296" s="11"/>
      <c r="AI296" s="10">
        <v>0.67100000000000004</v>
      </c>
      <c r="AJ296" s="10">
        <v>4.5999999999999999E-2</v>
      </c>
      <c r="AK296" s="3" t="s">
        <v>209</v>
      </c>
      <c r="AL296" s="12" t="s">
        <v>1718</v>
      </c>
      <c r="AM296" s="3" t="s">
        <v>211</v>
      </c>
      <c r="AN296" s="11"/>
      <c r="AO296" s="8">
        <v>16.600000000000001</v>
      </c>
      <c r="AP296" s="14">
        <v>0</v>
      </c>
      <c r="AQ296" s="9">
        <v>-1.21</v>
      </c>
      <c r="AR296" s="9">
        <v>-1.24</v>
      </c>
      <c r="AS296" s="9">
        <v>-1.2</v>
      </c>
      <c r="AT296" s="10">
        <v>0.83</v>
      </c>
      <c r="AU296" s="10">
        <v>5.1999999999999998E-2</v>
      </c>
      <c r="AV296" s="10">
        <v>0.89400000000000002</v>
      </c>
      <c r="AW296" s="10">
        <v>0.14699999999999999</v>
      </c>
      <c r="AX296" s="10">
        <v>0.29499999999999998</v>
      </c>
      <c r="AY296" s="10">
        <v>3.0000000000000001E-3</v>
      </c>
      <c r="AZ296" s="11"/>
      <c r="BA296" s="9">
        <v>1.1399999999999999</v>
      </c>
      <c r="BB296" s="11"/>
      <c r="BC296" s="10">
        <v>0.67800000000000005</v>
      </c>
      <c r="BD296" s="10">
        <v>0.64800000000000002</v>
      </c>
      <c r="BE296" s="10">
        <v>0.64900000000000002</v>
      </c>
      <c r="BF296" s="10">
        <v>0.57499999999999996</v>
      </c>
      <c r="BG296" s="10">
        <v>0.59199999999999997</v>
      </c>
      <c r="BH296" s="10">
        <v>0.56599999999999995</v>
      </c>
      <c r="BI296" s="10">
        <v>2.1999999999999999E-2</v>
      </c>
      <c r="BJ296" s="9">
        <v>-1.24</v>
      </c>
      <c r="BK296" s="10">
        <v>-7.0000000000000001E-3</v>
      </c>
      <c r="BL296" s="10">
        <v>1E-3</v>
      </c>
      <c r="BM296" s="11"/>
      <c r="BN296" s="9">
        <v>-1.43</v>
      </c>
      <c r="BO296" s="11"/>
      <c r="BP296" s="11"/>
      <c r="BQ296" s="10">
        <v>-1.2E-2</v>
      </c>
      <c r="BR296" s="10">
        <v>-1.2E-2</v>
      </c>
      <c r="BS296" s="10">
        <v>-6.0000000000000001E-3</v>
      </c>
      <c r="BT296" s="10">
        <v>-1.2E-2</v>
      </c>
      <c r="BU296" s="10">
        <v>-1.2E-2</v>
      </c>
      <c r="BV296" s="11"/>
      <c r="BW296" s="11"/>
      <c r="BX296" s="11"/>
      <c r="BY296" s="11"/>
      <c r="BZ296" s="10">
        <v>0.52700000000000002</v>
      </c>
      <c r="CA296" s="10">
        <v>0.47499999999999998</v>
      </c>
      <c r="CB296" s="11"/>
      <c r="CC296" s="10">
        <v>3.5999999999999997E-2</v>
      </c>
      <c r="CD296" s="10">
        <v>0.14699999999999999</v>
      </c>
      <c r="CE296" s="11"/>
      <c r="CF296" s="11"/>
      <c r="CG296" s="9">
        <v>-1.03</v>
      </c>
      <c r="CH296" s="11"/>
      <c r="CI296" s="11"/>
      <c r="CJ296" s="11"/>
      <c r="CK296" s="11"/>
      <c r="CL296" s="11"/>
      <c r="CM296" s="11"/>
      <c r="CN296" s="11"/>
      <c r="CO296" s="11"/>
      <c r="CP296" s="10">
        <v>3.5999999999999997E-2</v>
      </c>
      <c r="CQ296" s="10">
        <v>-2.7E-2</v>
      </c>
      <c r="CR296" s="11"/>
      <c r="CS296" s="11"/>
      <c r="CT296" s="11"/>
      <c r="CU296" s="9">
        <v>1.66</v>
      </c>
      <c r="CV296" s="11"/>
      <c r="CW296" s="11"/>
      <c r="CX296" s="11"/>
      <c r="CY296" s="11"/>
      <c r="CZ296" s="11"/>
      <c r="DA296" s="10">
        <v>3.3000000000000002E-2</v>
      </c>
      <c r="DB296" s="11"/>
      <c r="DC296" s="11"/>
      <c r="DD296" s="9">
        <v>4.83</v>
      </c>
      <c r="DE296" s="11"/>
      <c r="DF296" s="9">
        <v>1.33</v>
      </c>
      <c r="DG296" s="10">
        <v>0.16700000000000001</v>
      </c>
      <c r="DH296" s="11"/>
      <c r="DI296" s="3" t="s">
        <v>212</v>
      </c>
      <c r="DJ296" s="11"/>
      <c r="DK296" s="10">
        <v>-0.96099999999999997</v>
      </c>
      <c r="DL296" s="9">
        <v>-1.1499999999999999</v>
      </c>
      <c r="DM296" s="11"/>
      <c r="DN296" s="11"/>
      <c r="DO296" s="9">
        <v>20</v>
      </c>
      <c r="DP296" s="4" t="s">
        <v>1719</v>
      </c>
      <c r="DQ296" s="11"/>
      <c r="DR296" s="3" t="s">
        <v>237</v>
      </c>
      <c r="DS296" s="11"/>
      <c r="DT296" s="10">
        <v>0.254</v>
      </c>
      <c r="DU296" s="10">
        <v>7.1999999999999995E-2</v>
      </c>
      <c r="DV296" s="10">
        <v>-7.5999999999999998E-2</v>
      </c>
      <c r="DW296" s="10">
        <v>0.16200000000000001</v>
      </c>
      <c r="DX296" s="10">
        <v>-0.81</v>
      </c>
      <c r="DY296" s="10">
        <v>0.193</v>
      </c>
      <c r="DZ296" s="11"/>
      <c r="EA296" s="11"/>
      <c r="EB296" s="10">
        <v>0.13400000000000001</v>
      </c>
      <c r="EC296" s="10">
        <v>6.0000000000000001E-3</v>
      </c>
      <c r="ED296" s="8">
        <v>99.3</v>
      </c>
      <c r="EE296" s="11"/>
      <c r="EF296" s="11"/>
      <c r="EG296" s="11"/>
      <c r="EH296" s="10">
        <v>3.5000000000000003E-2</v>
      </c>
      <c r="EI296" s="11"/>
      <c r="EJ296" s="10">
        <v>0.84199999999999997</v>
      </c>
      <c r="EK296" s="10">
        <v>0.19800000000000001</v>
      </c>
      <c r="EL296" s="10">
        <v>5.1999999999999998E-2</v>
      </c>
      <c r="EM296" s="10">
        <v>0.214</v>
      </c>
      <c r="EN296" s="11"/>
      <c r="EO296" s="10">
        <v>8.6999999999999994E-2</v>
      </c>
      <c r="EP296" s="9">
        <v>7.04</v>
      </c>
      <c r="EQ296" s="10">
        <v>0.11899999999999999</v>
      </c>
      <c r="ER296" s="11">
        <v>1</v>
      </c>
      <c r="ES296" s="11"/>
      <c r="ET296" s="12"/>
      <c r="EU296" s="11"/>
      <c r="EV296" s="11"/>
      <c r="EW296" s="10">
        <v>-0.32400000000000001</v>
      </c>
      <c r="EX296" s="9">
        <v>-1.58</v>
      </c>
      <c r="EY296" s="9">
        <v>-1.26</v>
      </c>
      <c r="EZ296" s="9">
        <v>-1.22</v>
      </c>
      <c r="FA296" s="10">
        <v>-0.96099999999999997</v>
      </c>
      <c r="FB296" s="10">
        <v>-0.877</v>
      </c>
      <c r="FC296" s="9">
        <v>-1.04</v>
      </c>
      <c r="FD296" s="10">
        <v>-0.93100000000000005</v>
      </c>
      <c r="FE296" s="11"/>
      <c r="FF296" s="11"/>
      <c r="FG296" s="10">
        <v>-0.28199999999999997</v>
      </c>
      <c r="FH296" s="9">
        <v>-2.2799999999999998</v>
      </c>
      <c r="FI296" s="9">
        <v>-1.03</v>
      </c>
      <c r="FJ296" s="9">
        <v>-1.21</v>
      </c>
      <c r="FK296" s="10">
        <v>-0.78500000000000003</v>
      </c>
      <c r="FL296" s="10">
        <v>-0.63500000000000001</v>
      </c>
      <c r="FM296" s="10">
        <v>-0.86699999999999999</v>
      </c>
      <c r="FN296" s="9">
        <v>-2.35</v>
      </c>
      <c r="FO296" s="3"/>
      <c r="FP296" s="3"/>
      <c r="FQ296" s="11"/>
      <c r="FR296" s="12"/>
    </row>
    <row r="297" spans="1:174" x14ac:dyDescent="0.15">
      <c r="A297" s="4" t="s">
        <v>1720</v>
      </c>
      <c r="B297" s="4" t="s">
        <v>1721</v>
      </c>
      <c r="C297" s="3" t="s">
        <v>206</v>
      </c>
      <c r="D297" s="3" t="s">
        <v>207</v>
      </c>
      <c r="E297" s="3" t="s">
        <v>208</v>
      </c>
      <c r="F297" s="8">
        <v>17.3</v>
      </c>
      <c r="G297" s="11"/>
      <c r="H297" s="11"/>
      <c r="I297" s="11"/>
      <c r="J297" s="11"/>
      <c r="K297" s="11"/>
      <c r="L297" s="11"/>
      <c r="M297" s="11"/>
      <c r="N297" s="8">
        <v>17.3</v>
      </c>
      <c r="O297" s="10">
        <v>1E-3</v>
      </c>
      <c r="P297" s="11"/>
      <c r="Q297" s="11"/>
      <c r="R297" s="11"/>
      <c r="S297" s="11"/>
      <c r="T297" s="11"/>
      <c r="U297" s="11"/>
      <c r="V297" s="11"/>
      <c r="W297" s="11"/>
      <c r="X297" s="11"/>
      <c r="Y297" s="11"/>
      <c r="Z297" s="11"/>
      <c r="AA297" s="11"/>
      <c r="AB297" s="11"/>
      <c r="AC297" s="11"/>
      <c r="AD297" s="11"/>
      <c r="AE297" s="11"/>
      <c r="AF297" s="11"/>
      <c r="AG297" s="11"/>
      <c r="AH297" s="11"/>
      <c r="AI297" s="9">
        <v>27.51</v>
      </c>
      <c r="AJ297" s="11"/>
      <c r="AK297" s="3" t="s">
        <v>209</v>
      </c>
      <c r="AL297" s="12" t="s">
        <v>1722</v>
      </c>
      <c r="AM297" s="3" t="s">
        <v>211</v>
      </c>
      <c r="AN297" s="11"/>
      <c r="AO297" s="8">
        <v>17.100000000000001</v>
      </c>
      <c r="AP297" s="14">
        <v>0</v>
      </c>
      <c r="AQ297" s="11"/>
      <c r="AR297" s="9">
        <v>-1.6</v>
      </c>
      <c r="AS297" s="9">
        <v>-1.59</v>
      </c>
      <c r="AT297" s="10">
        <v>0.28899999999999998</v>
      </c>
      <c r="AU297" s="11"/>
      <c r="AV297" s="10">
        <v>0.30099999999999999</v>
      </c>
      <c r="AW297" s="10">
        <v>0.06</v>
      </c>
      <c r="AX297" s="9">
        <v>-1.65</v>
      </c>
      <c r="AY297" s="11"/>
      <c r="AZ297" s="11"/>
      <c r="BA297" s="10">
        <v>0.26</v>
      </c>
      <c r="BB297" s="11"/>
      <c r="BC297" s="9">
        <v>1.34</v>
      </c>
      <c r="BD297" s="10">
        <v>0.80500000000000005</v>
      </c>
      <c r="BE297" s="10">
        <v>0.59399999999999997</v>
      </c>
      <c r="BF297" s="10">
        <v>0.38400000000000001</v>
      </c>
      <c r="BG297" s="10">
        <v>0.38100000000000001</v>
      </c>
      <c r="BH297" s="11"/>
      <c r="BI297" s="14">
        <v>0</v>
      </c>
      <c r="BJ297" s="9">
        <v>-1.6</v>
      </c>
      <c r="BK297" s="10">
        <v>-1E-3</v>
      </c>
      <c r="BL297" s="14">
        <v>0</v>
      </c>
      <c r="BM297" s="11"/>
      <c r="BN297" s="9">
        <v>-1.59</v>
      </c>
      <c r="BO297" s="11"/>
      <c r="BP297" s="11"/>
      <c r="BQ297" s="10">
        <v>-0.14699999999999999</v>
      </c>
      <c r="BR297" s="10">
        <v>-0.14699999999999999</v>
      </c>
      <c r="BS297" s="10">
        <v>-9.2999999999999999E-2</v>
      </c>
      <c r="BT297" s="10">
        <v>-0.14699999999999999</v>
      </c>
      <c r="BU297" s="10">
        <v>-0.14699999999999999</v>
      </c>
      <c r="BV297" s="11"/>
      <c r="BW297" s="11"/>
      <c r="BX297" s="11"/>
      <c r="BY297" s="11"/>
      <c r="BZ297" s="11"/>
      <c r="CA297" s="11"/>
      <c r="CB297" s="11"/>
      <c r="CC297" s="10">
        <v>0.41399999999999998</v>
      </c>
      <c r="CD297" s="11"/>
      <c r="CE297" s="9">
        <v>1.47</v>
      </c>
      <c r="CF297" s="10">
        <v>0.06</v>
      </c>
      <c r="CG297" s="11"/>
      <c r="CH297" s="11"/>
      <c r="CI297" s="11"/>
      <c r="CJ297" s="11"/>
      <c r="CK297" s="11"/>
      <c r="CL297" s="11"/>
      <c r="CM297" s="11"/>
      <c r="CN297" s="11"/>
      <c r="CO297" s="11"/>
      <c r="CP297" s="11"/>
      <c r="CQ297" s="11"/>
      <c r="CR297" s="11"/>
      <c r="CS297" s="11"/>
      <c r="CT297" s="11"/>
      <c r="CU297" s="9">
        <v>1.0900000000000001</v>
      </c>
      <c r="CV297" s="11"/>
      <c r="CW297" s="10">
        <v>-0.183</v>
      </c>
      <c r="CX297" s="11"/>
      <c r="CY297" s="11"/>
      <c r="CZ297" s="10">
        <v>0.08</v>
      </c>
      <c r="DA297" s="10">
        <v>0.59199999999999997</v>
      </c>
      <c r="DB297" s="11"/>
      <c r="DC297" s="11"/>
      <c r="DD297" s="9">
        <v>5.29</v>
      </c>
      <c r="DE297" s="11"/>
      <c r="DF297" s="9">
        <v>-1.65</v>
      </c>
      <c r="DG297" s="9">
        <v>1</v>
      </c>
      <c r="DH297" s="11"/>
      <c r="DI297" s="3" t="s">
        <v>212</v>
      </c>
      <c r="DJ297" s="11"/>
      <c r="DK297" s="10">
        <v>-0.56999999999999995</v>
      </c>
      <c r="DL297" s="9">
        <v>-1.92</v>
      </c>
      <c r="DM297" s="11"/>
      <c r="DN297" s="11"/>
      <c r="DO297" s="9">
        <v>100</v>
      </c>
      <c r="DP297" s="4" t="s">
        <v>1723</v>
      </c>
      <c r="DQ297" s="11"/>
      <c r="DR297" s="3" t="s">
        <v>214</v>
      </c>
      <c r="DS297" s="11"/>
      <c r="DT297" s="9">
        <v>1.6</v>
      </c>
      <c r="DU297" s="10">
        <v>0.8</v>
      </c>
      <c r="DV297" s="11"/>
      <c r="DW297" s="11"/>
      <c r="DX297" s="11"/>
      <c r="DY297" s="11"/>
      <c r="DZ297" s="11"/>
      <c r="EA297" s="11"/>
      <c r="EB297" s="11"/>
      <c r="EC297" s="10">
        <v>2E-3</v>
      </c>
      <c r="ED297" s="8">
        <v>72.400000000000006</v>
      </c>
      <c r="EE297" s="11"/>
      <c r="EF297" s="11"/>
      <c r="EG297" s="11"/>
      <c r="EH297" s="11"/>
      <c r="EI297" s="11"/>
      <c r="EJ297" s="10">
        <v>0.30099999999999999</v>
      </c>
      <c r="EK297" s="11"/>
      <c r="EL297" s="11"/>
      <c r="EM297" s="11"/>
      <c r="EN297" s="11"/>
      <c r="EO297" s="11"/>
      <c r="EP297" s="11"/>
      <c r="EQ297" s="11"/>
      <c r="ER297" s="11">
        <v>1</v>
      </c>
      <c r="ES297" s="11"/>
      <c r="ET297" s="12"/>
      <c r="EU297" s="11"/>
      <c r="EV297" s="11"/>
      <c r="EW297" s="11"/>
      <c r="EX297" s="11"/>
      <c r="EY297" s="11"/>
      <c r="EZ297" s="11"/>
      <c r="FA297" s="11"/>
      <c r="FB297" s="11"/>
      <c r="FC297" s="11"/>
      <c r="FD297" s="11"/>
      <c r="FE297" s="11"/>
      <c r="FF297" s="11"/>
      <c r="FG297" s="11"/>
      <c r="FH297" s="11"/>
      <c r="FI297" s="11"/>
      <c r="FJ297" s="11"/>
      <c r="FK297" s="11"/>
      <c r="FL297" s="11"/>
      <c r="FM297" s="11"/>
      <c r="FN297" s="11"/>
      <c r="FO297" s="3"/>
      <c r="FP297" s="3"/>
      <c r="FQ297" s="11"/>
      <c r="FR297" s="12"/>
    </row>
    <row r="298" spans="1:174" x14ac:dyDescent="0.15">
      <c r="A298" s="4" t="s">
        <v>1724</v>
      </c>
      <c r="B298" s="4" t="s">
        <v>1725</v>
      </c>
      <c r="C298" s="3" t="s">
        <v>206</v>
      </c>
      <c r="D298" s="3" t="s">
        <v>207</v>
      </c>
      <c r="E298" s="3" t="s">
        <v>208</v>
      </c>
      <c r="F298" s="8">
        <v>16.7</v>
      </c>
      <c r="G298" s="11"/>
      <c r="H298" s="10">
        <v>5.0000000000000001E-3</v>
      </c>
      <c r="I298" s="10">
        <v>7.0000000000000001E-3</v>
      </c>
      <c r="J298" s="10">
        <v>5.0000000000000001E-3</v>
      </c>
      <c r="K298" s="9">
        <v>1.72</v>
      </c>
      <c r="L298" s="8">
        <v>45.7</v>
      </c>
      <c r="M298" s="8">
        <v>25.6</v>
      </c>
      <c r="N298" s="8">
        <v>78.400000000000006</v>
      </c>
      <c r="O298" s="10">
        <v>4.8000000000000001E-2</v>
      </c>
      <c r="P298" s="11"/>
      <c r="Q298" s="11"/>
      <c r="R298" s="11"/>
      <c r="S298" s="10">
        <v>-1.2999999999999999E-2</v>
      </c>
      <c r="T298" s="11"/>
      <c r="U298" s="11"/>
      <c r="V298" s="11"/>
      <c r="W298" s="11"/>
      <c r="X298" s="11"/>
      <c r="Y298" s="11"/>
      <c r="Z298" s="11"/>
      <c r="AA298" s="11"/>
      <c r="AB298" s="11"/>
      <c r="AC298" s="11"/>
      <c r="AD298" s="11"/>
      <c r="AE298" s="11"/>
      <c r="AF298" s="11"/>
      <c r="AG298" s="11"/>
      <c r="AH298" s="11"/>
      <c r="AI298" s="9">
        <v>48.88</v>
      </c>
      <c r="AJ298" s="9">
        <v>4.41</v>
      </c>
      <c r="AK298" s="3" t="s">
        <v>209</v>
      </c>
      <c r="AL298" s="12" t="s">
        <v>1726</v>
      </c>
      <c r="AM298" s="3" t="s">
        <v>211</v>
      </c>
      <c r="AN298" s="11"/>
      <c r="AO298" s="8">
        <v>16.399999999999999</v>
      </c>
      <c r="AP298" s="10">
        <v>0.161</v>
      </c>
      <c r="AQ298" s="11"/>
      <c r="AR298" s="9">
        <v>-3.37</v>
      </c>
      <c r="AS298" s="9">
        <v>-4.05</v>
      </c>
      <c r="AT298" s="10">
        <v>0.28199999999999997</v>
      </c>
      <c r="AU298" s="11"/>
      <c r="AV298" s="10">
        <v>0.45</v>
      </c>
      <c r="AW298" s="14">
        <v>0</v>
      </c>
      <c r="AX298" s="10">
        <v>0.27900000000000003</v>
      </c>
      <c r="AY298" s="11"/>
      <c r="AZ298" s="11"/>
      <c r="BA298" s="9">
        <v>3.48</v>
      </c>
      <c r="BB298" s="11"/>
      <c r="BC298" s="10">
        <v>3.1E-2</v>
      </c>
      <c r="BD298" s="10">
        <v>0.03</v>
      </c>
      <c r="BE298" s="10">
        <v>1.2E-2</v>
      </c>
      <c r="BF298" s="11"/>
      <c r="BG298" s="11"/>
      <c r="BH298" s="11"/>
      <c r="BI298" s="11"/>
      <c r="BJ298" s="9">
        <v>-3.37</v>
      </c>
      <c r="BK298" s="10">
        <v>-0.68300000000000005</v>
      </c>
      <c r="BL298" s="11"/>
      <c r="BM298" s="11"/>
      <c r="BN298" s="9">
        <v>-4.05</v>
      </c>
      <c r="BO298" s="11"/>
      <c r="BP298" s="11"/>
      <c r="BQ298" s="10">
        <v>-5.0999999999999997E-2</v>
      </c>
      <c r="BR298" s="10">
        <v>-5.0999999999999997E-2</v>
      </c>
      <c r="BS298" s="10">
        <v>-3.2000000000000001E-2</v>
      </c>
      <c r="BT298" s="10">
        <v>-5.0999999999999997E-2</v>
      </c>
      <c r="BU298" s="10">
        <v>-5.0999999999999997E-2</v>
      </c>
      <c r="BV298" s="11"/>
      <c r="BW298" s="11"/>
      <c r="BX298" s="10">
        <v>6.9000000000000006E-2</v>
      </c>
      <c r="BY298" s="11"/>
      <c r="BZ298" s="11"/>
      <c r="CA298" s="11"/>
      <c r="CB298" s="11"/>
      <c r="CC298" s="10">
        <v>3.7999999999999999E-2</v>
      </c>
      <c r="CD298" s="11"/>
      <c r="CE298" s="11"/>
      <c r="CF298" s="11"/>
      <c r="CG298" s="11"/>
      <c r="CH298" s="11"/>
      <c r="CI298" s="11"/>
      <c r="CJ298" s="11"/>
      <c r="CK298" s="11"/>
      <c r="CL298" s="11"/>
      <c r="CM298" s="11"/>
      <c r="CN298" s="11"/>
      <c r="CO298" s="11"/>
      <c r="CP298" s="10">
        <v>1.4E-2</v>
      </c>
      <c r="CQ298" s="10">
        <v>8.4000000000000005E-2</v>
      </c>
      <c r="CR298" s="11"/>
      <c r="CS298" s="11"/>
      <c r="CT298" s="10">
        <v>-0.125</v>
      </c>
      <c r="CU298" s="10">
        <v>0.81499999999999995</v>
      </c>
      <c r="CV298" s="11"/>
      <c r="CW298" s="14">
        <v>0</v>
      </c>
      <c r="CX298" s="10">
        <v>-3.5000000000000003E-2</v>
      </c>
      <c r="CY298" s="11"/>
      <c r="CZ298" s="11"/>
      <c r="DA298" s="10">
        <v>9.1999999999999998E-2</v>
      </c>
      <c r="DB298" s="11"/>
      <c r="DC298" s="11"/>
      <c r="DD298" s="11"/>
      <c r="DE298" s="11"/>
      <c r="DF298" s="10">
        <v>0.27900000000000003</v>
      </c>
      <c r="DG298" s="10">
        <v>0.21299999999999999</v>
      </c>
      <c r="DH298" s="11"/>
      <c r="DI298" s="3" t="s">
        <v>212</v>
      </c>
      <c r="DJ298" s="11"/>
      <c r="DK298" s="11"/>
      <c r="DL298" s="9">
        <v>-3.76</v>
      </c>
      <c r="DM298" s="9">
        <v>7.23</v>
      </c>
      <c r="DN298" s="10">
        <v>-0.67500000000000004</v>
      </c>
      <c r="DO298" s="9">
        <v>25</v>
      </c>
      <c r="DP298" s="4" t="s">
        <v>1727</v>
      </c>
      <c r="DQ298" s="11"/>
      <c r="DR298" s="3" t="s">
        <v>643</v>
      </c>
      <c r="DS298" s="11"/>
      <c r="DT298" s="9">
        <v>2</v>
      </c>
      <c r="DU298" s="10">
        <v>0.1</v>
      </c>
      <c r="DV298" s="10">
        <v>0.11700000000000001</v>
      </c>
      <c r="DW298" s="10">
        <v>0.60299999999999998</v>
      </c>
      <c r="DX298" s="11"/>
      <c r="DY298" s="10">
        <v>0.39800000000000002</v>
      </c>
      <c r="DZ298" s="11"/>
      <c r="EA298" s="11"/>
      <c r="EB298" s="10">
        <v>-0.32700000000000001</v>
      </c>
      <c r="EC298" s="10">
        <v>2E-3</v>
      </c>
      <c r="ED298" s="8">
        <v>51.1</v>
      </c>
      <c r="EE298" s="11"/>
      <c r="EF298" s="11"/>
      <c r="EG298" s="11"/>
      <c r="EH298" s="11"/>
      <c r="EI298" s="9">
        <v>2</v>
      </c>
      <c r="EJ298" s="10">
        <v>0.41499999999999998</v>
      </c>
      <c r="EK298" s="10">
        <v>0.438</v>
      </c>
      <c r="EL298" s="10">
        <v>0.16200000000000001</v>
      </c>
      <c r="EM298" s="11"/>
      <c r="EN298" s="11"/>
      <c r="EO298" s="10">
        <v>5.0000000000000001E-3</v>
      </c>
      <c r="EP298" s="9">
        <v>7.79</v>
      </c>
      <c r="EQ298" s="10">
        <v>0.191</v>
      </c>
      <c r="ER298" s="11">
        <v>1</v>
      </c>
      <c r="ES298" s="11"/>
      <c r="ET298" s="12"/>
      <c r="EU298" s="11"/>
      <c r="EV298" s="11"/>
      <c r="EW298" s="11"/>
      <c r="EX298" s="11"/>
      <c r="EY298" s="11"/>
      <c r="EZ298" s="10">
        <v>-1.7999999999999999E-2</v>
      </c>
      <c r="FA298" s="10">
        <v>-2.1000000000000001E-2</v>
      </c>
      <c r="FB298" s="10">
        <v>-1.7999999999999999E-2</v>
      </c>
      <c r="FC298" s="10">
        <v>-0.02</v>
      </c>
      <c r="FD298" s="10">
        <v>-0.54500000000000004</v>
      </c>
      <c r="FE298" s="11"/>
      <c r="FF298" s="11"/>
      <c r="FG298" s="11"/>
      <c r="FH298" s="11"/>
      <c r="FI298" s="11"/>
      <c r="FJ298" s="10">
        <v>-1.7999999999999999E-2</v>
      </c>
      <c r="FK298" s="10">
        <v>-2.1000000000000001E-2</v>
      </c>
      <c r="FL298" s="10">
        <v>-1.7999999999999999E-2</v>
      </c>
      <c r="FM298" s="10">
        <v>-0.02</v>
      </c>
      <c r="FN298" s="10">
        <v>-0.53400000000000003</v>
      </c>
      <c r="FO298" s="3"/>
      <c r="FP298" s="3"/>
      <c r="FQ298" s="11"/>
      <c r="FR298" s="12"/>
    </row>
    <row r="299" spans="1:174" x14ac:dyDescent="0.15">
      <c r="A299" s="4" t="s">
        <v>1728</v>
      </c>
      <c r="B299" s="4" t="s">
        <v>1729</v>
      </c>
      <c r="C299" s="3" t="s">
        <v>206</v>
      </c>
      <c r="D299" s="3" t="s">
        <v>207</v>
      </c>
      <c r="E299" s="3" t="s">
        <v>208</v>
      </c>
      <c r="F299" s="8">
        <v>16.600000000000001</v>
      </c>
      <c r="G299" s="9">
        <v>3.67</v>
      </c>
      <c r="H299" s="11"/>
      <c r="I299" s="11"/>
      <c r="J299" s="11"/>
      <c r="K299" s="11"/>
      <c r="L299" s="11"/>
      <c r="M299" s="11"/>
      <c r="N299" s="9">
        <v>7.02</v>
      </c>
      <c r="O299" s="10">
        <v>0.17599999999999999</v>
      </c>
      <c r="P299" s="11"/>
      <c r="Q299" s="11"/>
      <c r="R299" s="11"/>
      <c r="S299" s="11"/>
      <c r="T299" s="11"/>
      <c r="U299" s="11"/>
      <c r="V299" s="11"/>
      <c r="W299" s="11"/>
      <c r="X299" s="11"/>
      <c r="Y299" s="11"/>
      <c r="Z299" s="11"/>
      <c r="AA299" s="11"/>
      <c r="AB299" s="11"/>
      <c r="AC299" s="11"/>
      <c r="AD299" s="11"/>
      <c r="AE299" s="11"/>
      <c r="AF299" s="11"/>
      <c r="AG299" s="11"/>
      <c r="AH299" s="9">
        <v>9.9700000000000006</v>
      </c>
      <c r="AI299" s="9">
        <v>31.79</v>
      </c>
      <c r="AJ299" s="14">
        <v>0</v>
      </c>
      <c r="AK299" s="3" t="s">
        <v>209</v>
      </c>
      <c r="AL299" s="12" t="s">
        <v>1730</v>
      </c>
      <c r="AM299" s="3" t="s">
        <v>211</v>
      </c>
      <c r="AN299" s="13">
        <v>2010</v>
      </c>
      <c r="AO299" s="8">
        <v>12.6</v>
      </c>
      <c r="AP299" s="9">
        <v>4.76</v>
      </c>
      <c r="AQ299" s="9">
        <v>-4.46</v>
      </c>
      <c r="AR299" s="9">
        <v>-4.6100000000000003</v>
      </c>
      <c r="AS299" s="9">
        <v>-5.84</v>
      </c>
      <c r="AT299" s="9">
        <v>6.39</v>
      </c>
      <c r="AU299" s="10">
        <v>0.82599999999999996</v>
      </c>
      <c r="AV299" s="9">
        <v>9.5299999999999994</v>
      </c>
      <c r="AW299" s="9">
        <v>1.06</v>
      </c>
      <c r="AX299" s="9">
        <v>7.53</v>
      </c>
      <c r="AY299" s="10">
        <v>7.0000000000000001E-3</v>
      </c>
      <c r="AZ299" s="11"/>
      <c r="BA299" s="9">
        <v>6.65</v>
      </c>
      <c r="BB299" s="9">
        <v>3.58</v>
      </c>
      <c r="BC299" s="10">
        <v>6.3E-2</v>
      </c>
      <c r="BD299" s="10">
        <v>4.5999999999999999E-2</v>
      </c>
      <c r="BE299" s="10">
        <v>0.06</v>
      </c>
      <c r="BF299" s="10">
        <v>9.7000000000000003E-2</v>
      </c>
      <c r="BG299" s="10">
        <v>0.186</v>
      </c>
      <c r="BH299" s="10">
        <v>0.189</v>
      </c>
      <c r="BI299" s="11"/>
      <c r="BJ299" s="9">
        <v>-4.6100000000000003</v>
      </c>
      <c r="BK299" s="9">
        <v>-1.48</v>
      </c>
      <c r="BL299" s="11"/>
      <c r="BM299" s="11"/>
      <c r="BN299" s="9">
        <v>-5.84</v>
      </c>
      <c r="BO299" s="11"/>
      <c r="BP299" s="10">
        <v>4.4999999999999998E-2</v>
      </c>
      <c r="BQ299" s="9">
        <v>-1.83</v>
      </c>
      <c r="BR299" s="9">
        <v>-1.83</v>
      </c>
      <c r="BS299" s="9">
        <v>-1.18</v>
      </c>
      <c r="BT299" s="9">
        <v>-1.83</v>
      </c>
      <c r="BU299" s="9">
        <v>-1.83</v>
      </c>
      <c r="BV299" s="11"/>
      <c r="BW299" s="9">
        <v>1.55</v>
      </c>
      <c r="BX299" s="10">
        <v>0.23200000000000001</v>
      </c>
      <c r="BY299" s="10">
        <v>0.05</v>
      </c>
      <c r="BZ299" s="9">
        <v>1.34</v>
      </c>
      <c r="CA299" s="10">
        <v>0.51700000000000002</v>
      </c>
      <c r="CB299" s="11"/>
      <c r="CC299" s="10">
        <v>0.23899999999999999</v>
      </c>
      <c r="CD299" s="9">
        <v>1.05</v>
      </c>
      <c r="CE299" s="10">
        <v>0.42599999999999999</v>
      </c>
      <c r="CF299" s="11"/>
      <c r="CG299" s="11"/>
      <c r="CH299" s="11"/>
      <c r="CI299" s="11"/>
      <c r="CJ299" s="8">
        <v>10.9</v>
      </c>
      <c r="CK299" s="11"/>
      <c r="CL299" s="11"/>
      <c r="CM299" s="11"/>
      <c r="CN299" s="11"/>
      <c r="CO299" s="11"/>
      <c r="CP299" s="10">
        <v>1.9E-2</v>
      </c>
      <c r="CQ299" s="10">
        <v>0.64300000000000002</v>
      </c>
      <c r="CR299" s="11"/>
      <c r="CS299" s="11"/>
      <c r="CT299" s="11"/>
      <c r="CU299" s="9">
        <v>8.5</v>
      </c>
      <c r="CV299" s="10">
        <v>-4.7E-2</v>
      </c>
      <c r="CW299" s="9">
        <v>1.55</v>
      </c>
      <c r="CX299" s="10">
        <v>-8.0000000000000002E-3</v>
      </c>
      <c r="CY299" s="11"/>
      <c r="CZ299" s="11"/>
      <c r="DA299" s="10">
        <v>0.39500000000000002</v>
      </c>
      <c r="DB299" s="10">
        <v>-2.3E-2</v>
      </c>
      <c r="DC299" s="10">
        <v>-0.76900000000000002</v>
      </c>
      <c r="DD299" s="9">
        <v>1.57</v>
      </c>
      <c r="DE299" s="11"/>
      <c r="DF299" s="9">
        <v>7.53</v>
      </c>
      <c r="DG299" s="9">
        <v>2.36</v>
      </c>
      <c r="DH299" s="11"/>
      <c r="DI299" s="3" t="s">
        <v>212</v>
      </c>
      <c r="DJ299" s="9">
        <v>4.32</v>
      </c>
      <c r="DK299" s="10">
        <v>-0.29799999999999999</v>
      </c>
      <c r="DL299" s="9">
        <v>-2.16</v>
      </c>
      <c r="DM299" s="11"/>
      <c r="DN299" s="11"/>
      <c r="DO299" s="9">
        <v>11.11</v>
      </c>
      <c r="DP299" s="4" t="s">
        <v>1731</v>
      </c>
      <c r="DQ299" s="11"/>
      <c r="DR299" s="3" t="s">
        <v>279</v>
      </c>
      <c r="DS299" s="11"/>
      <c r="DT299" s="9">
        <v>9.99</v>
      </c>
      <c r="DU299" s="9">
        <v>1.69</v>
      </c>
      <c r="DV299" s="9">
        <v>2.0299999999999998</v>
      </c>
      <c r="DW299" s="8">
        <v>25.4</v>
      </c>
      <c r="DX299" s="11"/>
      <c r="DY299" s="10">
        <v>0.22600000000000001</v>
      </c>
      <c r="DZ299" s="11"/>
      <c r="EA299" s="11"/>
      <c r="EB299" s="8">
        <v>-23.6</v>
      </c>
      <c r="EC299" s="10">
        <v>0.33800000000000002</v>
      </c>
      <c r="ED299" s="8">
        <v>51.5</v>
      </c>
      <c r="EE299" s="11"/>
      <c r="EF299" s="9">
        <v>6.03</v>
      </c>
      <c r="EG299" s="8">
        <v>94</v>
      </c>
      <c r="EH299" s="10">
        <v>0.95399999999999996</v>
      </c>
      <c r="EI299" s="11"/>
      <c r="EJ299" s="9">
        <v>8.66</v>
      </c>
      <c r="EK299" s="9">
        <v>1.57</v>
      </c>
      <c r="EL299" s="10">
        <v>5.8000000000000003E-2</v>
      </c>
      <c r="EM299" s="10">
        <v>9.8000000000000004E-2</v>
      </c>
      <c r="EN299" s="10">
        <v>0.502</v>
      </c>
      <c r="EO299" s="10">
        <v>7.5999999999999998E-2</v>
      </c>
      <c r="EP299" s="11"/>
      <c r="EQ299" s="11"/>
      <c r="ER299" s="11">
        <v>1</v>
      </c>
      <c r="ES299" s="9">
        <v>4.76</v>
      </c>
      <c r="ET299" s="12" t="s">
        <v>1217</v>
      </c>
      <c r="EU299" s="11"/>
      <c r="EV299" s="11"/>
      <c r="EW299" s="11"/>
      <c r="EX299" s="11"/>
      <c r="EY299" s="11"/>
      <c r="EZ299" s="11"/>
      <c r="FA299" s="11"/>
      <c r="FB299" s="9">
        <v>-3.78</v>
      </c>
      <c r="FC299" s="9">
        <v>-3.1</v>
      </c>
      <c r="FD299" s="10">
        <v>-0.44600000000000001</v>
      </c>
      <c r="FE299" s="11"/>
      <c r="FF299" s="11"/>
      <c r="FG299" s="11"/>
      <c r="FH299" s="11"/>
      <c r="FI299" s="11"/>
      <c r="FJ299" s="11"/>
      <c r="FK299" s="11"/>
      <c r="FL299" s="8">
        <v>-12.8</v>
      </c>
      <c r="FM299" s="9">
        <v>-7.21</v>
      </c>
      <c r="FN299" s="9">
        <v>-2.16</v>
      </c>
      <c r="FO299" s="3"/>
      <c r="FP299" s="3"/>
      <c r="FQ299" s="9">
        <v>4.76</v>
      </c>
      <c r="FR299" s="12" t="s">
        <v>1732</v>
      </c>
    </row>
    <row r="300" spans="1:174" x14ac:dyDescent="0.15">
      <c r="A300" s="4" t="s">
        <v>1733</v>
      </c>
      <c r="B300" s="4" t="s">
        <v>1734</v>
      </c>
      <c r="C300" s="3" t="s">
        <v>206</v>
      </c>
      <c r="D300" s="3" t="s">
        <v>207</v>
      </c>
      <c r="E300" s="3" t="s">
        <v>208</v>
      </c>
      <c r="F300" s="8">
        <v>16.600000000000001</v>
      </c>
      <c r="G300" s="11"/>
      <c r="H300" s="10">
        <v>6.0000000000000001E-3</v>
      </c>
      <c r="I300" s="10">
        <v>3.0000000000000001E-3</v>
      </c>
      <c r="J300" s="14">
        <v>0</v>
      </c>
      <c r="K300" s="10">
        <v>-0.64800000000000002</v>
      </c>
      <c r="L300" s="10">
        <v>-0.36799999999999999</v>
      </c>
      <c r="M300" s="10">
        <v>-5.0000000000000001E-3</v>
      </c>
      <c r="N300" s="8">
        <v>16.600000000000001</v>
      </c>
      <c r="O300" s="10">
        <v>1E-3</v>
      </c>
      <c r="P300" s="11"/>
      <c r="Q300" s="11"/>
      <c r="R300" s="11"/>
      <c r="S300" s="11"/>
      <c r="T300" s="11"/>
      <c r="U300" s="11"/>
      <c r="V300" s="11"/>
      <c r="W300" s="11"/>
      <c r="X300" s="11"/>
      <c r="Y300" s="11"/>
      <c r="Z300" s="11"/>
      <c r="AA300" s="11"/>
      <c r="AB300" s="11"/>
      <c r="AC300" s="11"/>
      <c r="AD300" s="11"/>
      <c r="AE300" s="11"/>
      <c r="AF300" s="11"/>
      <c r="AG300" s="11"/>
      <c r="AH300" s="11"/>
      <c r="AI300" s="11"/>
      <c r="AJ300" s="11"/>
      <c r="AK300" s="3" t="s">
        <v>209</v>
      </c>
      <c r="AL300" s="12" t="s">
        <v>1735</v>
      </c>
      <c r="AM300" s="3" t="s">
        <v>211</v>
      </c>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9">
        <v>1</v>
      </c>
      <c r="DH300" s="11"/>
      <c r="DI300" s="3" t="s">
        <v>212</v>
      </c>
      <c r="DJ300" s="11"/>
      <c r="DK300" s="11"/>
      <c r="DL300" s="11"/>
      <c r="DM300" s="11"/>
      <c r="DN300" s="11"/>
      <c r="DO300" s="9">
        <v>100</v>
      </c>
      <c r="DP300" s="4" t="s">
        <v>1736</v>
      </c>
      <c r="DQ300" s="11"/>
      <c r="DR300" s="3" t="s">
        <v>643</v>
      </c>
      <c r="DS300" s="11"/>
      <c r="DT300" s="9">
        <v>1</v>
      </c>
      <c r="DU300" s="9">
        <v>1</v>
      </c>
      <c r="DV300" s="11"/>
      <c r="DW300" s="14">
        <v>0</v>
      </c>
      <c r="DX300" s="14">
        <v>0</v>
      </c>
      <c r="DY300" s="10">
        <v>0.48599999999999999</v>
      </c>
      <c r="DZ300" s="11"/>
      <c r="EA300" s="11"/>
      <c r="EB300" s="10">
        <v>0.433</v>
      </c>
      <c r="EC300" s="10">
        <v>0</v>
      </c>
      <c r="ED300" s="11"/>
      <c r="EE300" s="11"/>
      <c r="EF300" s="11"/>
      <c r="EG300" s="11"/>
      <c r="EH300" s="10">
        <v>4.0000000000000001E-3</v>
      </c>
      <c r="EI300" s="11"/>
      <c r="EJ300" s="11"/>
      <c r="EK300" s="10">
        <v>0.51600000000000001</v>
      </c>
      <c r="EL300" s="11"/>
      <c r="EM300" s="10">
        <v>0.13800000000000001</v>
      </c>
      <c r="EN300" s="10">
        <v>1E-3</v>
      </c>
      <c r="EO300" s="11"/>
      <c r="EP300" s="11"/>
      <c r="EQ300" s="11"/>
      <c r="ER300" s="11">
        <v>1</v>
      </c>
      <c r="ES300" s="11"/>
      <c r="ET300" s="12"/>
      <c r="EU300" s="11"/>
      <c r="EV300" s="11"/>
      <c r="EW300" s="11"/>
      <c r="EX300" s="11"/>
      <c r="EY300" s="11"/>
      <c r="EZ300" s="10">
        <v>-5.2999999999999999E-2</v>
      </c>
      <c r="FA300" s="10">
        <v>-0.67200000000000004</v>
      </c>
      <c r="FB300" s="10">
        <v>-0.66700000000000004</v>
      </c>
      <c r="FC300" s="11"/>
      <c r="FD300" s="11"/>
      <c r="FE300" s="11"/>
      <c r="FF300" s="11"/>
      <c r="FG300" s="11"/>
      <c r="FH300" s="11"/>
      <c r="FI300" s="11"/>
      <c r="FJ300" s="10">
        <v>-5.2999999999999999E-2</v>
      </c>
      <c r="FK300" s="10">
        <v>-0.68500000000000005</v>
      </c>
      <c r="FL300" s="10">
        <v>-0.64900000000000002</v>
      </c>
      <c r="FM300" s="11"/>
      <c r="FN300" s="11"/>
      <c r="FO300" s="3"/>
      <c r="FP300" s="3"/>
      <c r="FQ300" s="11"/>
      <c r="FR300" s="12"/>
    </row>
    <row r="301" spans="1:174" x14ac:dyDescent="0.15">
      <c r="A301" s="4" t="s">
        <v>1737</v>
      </c>
      <c r="B301" s="4" t="s">
        <v>1738</v>
      </c>
      <c r="C301" s="3" t="s">
        <v>206</v>
      </c>
      <c r="D301" s="3" t="s">
        <v>207</v>
      </c>
      <c r="E301" s="3" t="s">
        <v>208</v>
      </c>
      <c r="F301" s="8">
        <v>16.399999999999999</v>
      </c>
      <c r="G301" s="9">
        <v>8.58</v>
      </c>
      <c r="H301" s="11"/>
      <c r="I301" s="11"/>
      <c r="J301" s="11"/>
      <c r="K301" s="11"/>
      <c r="L301" s="11"/>
      <c r="M301" s="11"/>
      <c r="N301" s="9">
        <v>4.8</v>
      </c>
      <c r="O301" s="10">
        <v>1.7999999999999999E-2</v>
      </c>
      <c r="P301" s="11"/>
      <c r="Q301" s="11"/>
      <c r="R301" s="11"/>
      <c r="S301" s="9">
        <v>-1.4</v>
      </c>
      <c r="T301" s="11"/>
      <c r="U301" s="11"/>
      <c r="V301" s="11"/>
      <c r="W301" s="11"/>
      <c r="X301" s="11"/>
      <c r="Y301" s="11"/>
      <c r="Z301" s="11"/>
      <c r="AA301" s="11"/>
      <c r="AB301" s="11"/>
      <c r="AC301" s="11"/>
      <c r="AD301" s="11"/>
      <c r="AE301" s="11"/>
      <c r="AF301" s="11"/>
      <c r="AG301" s="11"/>
      <c r="AH301" s="9">
        <v>34.35</v>
      </c>
      <c r="AI301" s="10">
        <v>0.29699999999999999</v>
      </c>
      <c r="AJ301" s="14">
        <v>0</v>
      </c>
      <c r="AK301" s="3" t="s">
        <v>209</v>
      </c>
      <c r="AL301" s="12" t="s">
        <v>1739</v>
      </c>
      <c r="AM301" s="3" t="s">
        <v>211</v>
      </c>
      <c r="AN301" s="13">
        <v>2013</v>
      </c>
      <c r="AO301" s="9">
        <v>4.76</v>
      </c>
      <c r="AP301" s="14">
        <v>0</v>
      </c>
      <c r="AQ301" s="9">
        <v>-6.14</v>
      </c>
      <c r="AR301" s="9">
        <v>-6.14</v>
      </c>
      <c r="AS301" s="9">
        <v>-6.13</v>
      </c>
      <c r="AT301" s="8">
        <v>11.6</v>
      </c>
      <c r="AU301" s="10">
        <v>0.105</v>
      </c>
      <c r="AV301" s="8">
        <v>11.9</v>
      </c>
      <c r="AW301" s="10">
        <v>1E-3</v>
      </c>
      <c r="AX301" s="8">
        <v>11.3</v>
      </c>
      <c r="AY301" s="10">
        <v>0.10299999999999999</v>
      </c>
      <c r="AZ301" s="11"/>
      <c r="BA301" s="9">
        <v>3.9</v>
      </c>
      <c r="BB301" s="11"/>
      <c r="BC301" s="9">
        <v>2.2400000000000002</v>
      </c>
      <c r="BD301" s="9">
        <v>2.02</v>
      </c>
      <c r="BE301" s="9">
        <v>1.88</v>
      </c>
      <c r="BF301" s="9">
        <v>1.38</v>
      </c>
      <c r="BG301" s="9">
        <v>1.27</v>
      </c>
      <c r="BH301" s="10">
        <v>0.90500000000000003</v>
      </c>
      <c r="BI301" s="11"/>
      <c r="BJ301" s="9">
        <v>-6.14</v>
      </c>
      <c r="BK301" s="11"/>
      <c r="BL301" s="10">
        <v>1.2999999999999999E-2</v>
      </c>
      <c r="BM301" s="11"/>
      <c r="BN301" s="9">
        <v>-6.13</v>
      </c>
      <c r="BO301" s="11"/>
      <c r="BP301" s="11"/>
      <c r="BQ301" s="9">
        <v>-1.48</v>
      </c>
      <c r="BR301" s="9">
        <v>-1.48</v>
      </c>
      <c r="BS301" s="10">
        <v>-0.92500000000000004</v>
      </c>
      <c r="BT301" s="9">
        <v>-1.48</v>
      </c>
      <c r="BU301" s="9">
        <v>-1.48</v>
      </c>
      <c r="BV301" s="11"/>
      <c r="BW301" s="11"/>
      <c r="BX301" s="11"/>
      <c r="BY301" s="11"/>
      <c r="BZ301" s="11"/>
      <c r="CA301" s="11"/>
      <c r="CB301" s="11"/>
      <c r="CC301" s="11"/>
      <c r="CD301" s="10">
        <v>1E-3</v>
      </c>
      <c r="CE301" s="11"/>
      <c r="CF301" s="11"/>
      <c r="CG301" s="11"/>
      <c r="CH301" s="11"/>
      <c r="CI301" s="11"/>
      <c r="CJ301" s="11"/>
      <c r="CK301" s="11"/>
      <c r="CL301" s="11"/>
      <c r="CM301" s="11"/>
      <c r="CN301" s="11"/>
      <c r="CO301" s="11"/>
      <c r="CP301" s="10">
        <v>1.2E-2</v>
      </c>
      <c r="CQ301" s="10">
        <v>0.223</v>
      </c>
      <c r="CR301" s="11"/>
      <c r="CS301" s="11"/>
      <c r="CT301" s="11"/>
      <c r="CU301" s="8">
        <v>20.3</v>
      </c>
      <c r="CV301" s="9">
        <v>-1.45</v>
      </c>
      <c r="CW301" s="10">
        <v>0.53700000000000003</v>
      </c>
      <c r="CX301" s="11"/>
      <c r="CY301" s="11"/>
      <c r="CZ301" s="11"/>
      <c r="DA301" s="10">
        <v>-0.32600000000000001</v>
      </c>
      <c r="DB301" s="11"/>
      <c r="DC301" s="11"/>
      <c r="DD301" s="11"/>
      <c r="DE301" s="11"/>
      <c r="DF301" s="8">
        <v>11.3</v>
      </c>
      <c r="DG301" s="9">
        <v>3.41</v>
      </c>
      <c r="DH301" s="11"/>
      <c r="DI301" s="3" t="s">
        <v>212</v>
      </c>
      <c r="DJ301" s="11"/>
      <c r="DK301" s="9">
        <v>-3.12</v>
      </c>
      <c r="DL301" s="9">
        <v>-3.12</v>
      </c>
      <c r="DM301" s="14">
        <v>0</v>
      </c>
      <c r="DN301" s="11"/>
      <c r="DO301" s="9">
        <v>25</v>
      </c>
      <c r="DP301" s="4" t="s">
        <v>1740</v>
      </c>
      <c r="DQ301" s="11"/>
      <c r="DR301" s="3" t="s">
        <v>313</v>
      </c>
      <c r="DS301" s="11"/>
      <c r="DT301" s="9">
        <v>7.15</v>
      </c>
      <c r="DU301" s="9">
        <v>3.31</v>
      </c>
      <c r="DV301" s="11"/>
      <c r="DW301" s="10">
        <v>0.91600000000000004</v>
      </c>
      <c r="DX301" s="11"/>
      <c r="DY301" s="10">
        <v>0.01</v>
      </c>
      <c r="DZ301" s="11"/>
      <c r="EA301" s="11"/>
      <c r="EB301" s="10">
        <v>-0.39100000000000001</v>
      </c>
      <c r="EC301" s="10">
        <v>5.8000000000000003E-2</v>
      </c>
      <c r="ED301" s="8">
        <v>65.400000000000006</v>
      </c>
      <c r="EE301" s="11"/>
      <c r="EF301" s="11"/>
      <c r="EG301" s="11"/>
      <c r="EH301" s="11"/>
      <c r="EI301" s="9">
        <v>6</v>
      </c>
      <c r="EJ301" s="8">
        <v>11.8</v>
      </c>
      <c r="EK301" s="10">
        <v>0.26200000000000001</v>
      </c>
      <c r="EL301" s="10">
        <v>0.83299999999999996</v>
      </c>
      <c r="EM301" s="10">
        <v>6.7000000000000004E-2</v>
      </c>
      <c r="EN301" s="11"/>
      <c r="EO301" s="10">
        <v>0.02</v>
      </c>
      <c r="EP301" s="11"/>
      <c r="EQ301" s="11"/>
      <c r="ER301" s="11">
        <v>3</v>
      </c>
      <c r="ES301" s="11"/>
      <c r="ET301" s="12"/>
      <c r="EU301" s="11"/>
      <c r="EV301" s="11"/>
      <c r="EW301" s="11"/>
      <c r="EX301" s="11"/>
      <c r="EY301" s="11"/>
      <c r="EZ301" s="11"/>
      <c r="FA301" s="11"/>
      <c r="FB301" s="11"/>
      <c r="FC301" s="11"/>
      <c r="FD301" s="9">
        <v>-2.59</v>
      </c>
      <c r="FE301" s="11"/>
      <c r="FF301" s="11"/>
      <c r="FG301" s="11"/>
      <c r="FH301" s="11"/>
      <c r="FI301" s="11"/>
      <c r="FJ301" s="11"/>
      <c r="FK301" s="11"/>
      <c r="FL301" s="11"/>
      <c r="FM301" s="11"/>
      <c r="FN301" s="9">
        <v>-2.59</v>
      </c>
      <c r="FO301" s="3"/>
      <c r="FP301" s="3"/>
      <c r="FQ301" s="11"/>
      <c r="FR301" s="12"/>
    </row>
    <row r="302" spans="1:174" x14ac:dyDescent="0.15">
      <c r="A302" s="4" t="s">
        <v>1741</v>
      </c>
      <c r="B302" s="4" t="s">
        <v>1742</v>
      </c>
      <c r="C302" s="3" t="s">
        <v>206</v>
      </c>
      <c r="D302" s="3" t="s">
        <v>207</v>
      </c>
      <c r="E302" s="3" t="s">
        <v>208</v>
      </c>
      <c r="F302" s="8">
        <v>16.3</v>
      </c>
      <c r="G302" s="9">
        <v>5.29</v>
      </c>
      <c r="H302" s="10">
        <v>5.3999999999999999E-2</v>
      </c>
      <c r="I302" s="14">
        <v>0</v>
      </c>
      <c r="J302" s="10">
        <v>9.8000000000000004E-2</v>
      </c>
      <c r="K302" s="9">
        <v>-1.33</v>
      </c>
      <c r="L302" s="10">
        <v>7.9000000000000001E-2</v>
      </c>
      <c r="M302" s="9">
        <v>2.2000000000000002</v>
      </c>
      <c r="N302" s="8">
        <v>21.2</v>
      </c>
      <c r="O302" s="10">
        <v>0.307</v>
      </c>
      <c r="P302" s="11"/>
      <c r="Q302" s="11"/>
      <c r="R302" s="11"/>
      <c r="S302" s="10">
        <v>-0.48</v>
      </c>
      <c r="T302" s="11"/>
      <c r="U302" s="11"/>
      <c r="V302" s="11"/>
      <c r="W302" s="11"/>
      <c r="X302" s="11"/>
      <c r="Y302" s="11"/>
      <c r="Z302" s="11"/>
      <c r="AA302" s="11"/>
      <c r="AB302" s="11"/>
      <c r="AC302" s="11"/>
      <c r="AD302" s="11"/>
      <c r="AE302" s="11"/>
      <c r="AF302" s="11"/>
      <c r="AG302" s="11"/>
      <c r="AH302" s="11"/>
      <c r="AI302" s="9">
        <v>9.1199999999999992</v>
      </c>
      <c r="AJ302" s="9">
        <v>3.08</v>
      </c>
      <c r="AK302" s="3" t="s">
        <v>209</v>
      </c>
      <c r="AL302" s="12" t="s">
        <v>1743</v>
      </c>
      <c r="AM302" s="3" t="s">
        <v>211</v>
      </c>
      <c r="AN302" s="11"/>
      <c r="AO302" s="10">
        <v>0.94699999999999995</v>
      </c>
      <c r="AP302" s="14">
        <v>0</v>
      </c>
      <c r="AQ302" s="9">
        <v>-9.68</v>
      </c>
      <c r="AR302" s="9">
        <v>-9.69</v>
      </c>
      <c r="AS302" s="9">
        <v>-9.69</v>
      </c>
      <c r="AT302" s="8">
        <v>15.4</v>
      </c>
      <c r="AU302" s="10">
        <v>3.5999999999999997E-2</v>
      </c>
      <c r="AV302" s="8">
        <v>16.100000000000001</v>
      </c>
      <c r="AW302" s="14">
        <v>0</v>
      </c>
      <c r="AX302" s="8">
        <v>14.7</v>
      </c>
      <c r="AY302" s="10">
        <v>1.9E-2</v>
      </c>
      <c r="AZ302" s="11"/>
      <c r="BA302" s="9">
        <v>4.07</v>
      </c>
      <c r="BB302" s="11"/>
      <c r="BC302" s="9">
        <v>5.63</v>
      </c>
      <c r="BD302" s="9">
        <v>5.83</v>
      </c>
      <c r="BE302" s="9">
        <v>5.21</v>
      </c>
      <c r="BF302" s="9">
        <v>4.0599999999999996</v>
      </c>
      <c r="BG302" s="9">
        <v>2.93</v>
      </c>
      <c r="BH302" s="9">
        <v>1.33</v>
      </c>
      <c r="BI302" s="11"/>
      <c r="BJ302" s="9">
        <v>-9.69</v>
      </c>
      <c r="BK302" s="10">
        <v>-3.0000000000000001E-3</v>
      </c>
      <c r="BL302" s="10">
        <v>7.0000000000000001E-3</v>
      </c>
      <c r="BM302" s="11"/>
      <c r="BN302" s="9">
        <v>-9.69</v>
      </c>
      <c r="BO302" s="11"/>
      <c r="BP302" s="11"/>
      <c r="BQ302" s="10">
        <v>-0.47299999999999998</v>
      </c>
      <c r="BR302" s="10">
        <v>-0.47299999999999998</v>
      </c>
      <c r="BS302" s="10">
        <v>-0.29499999999999998</v>
      </c>
      <c r="BT302" s="10">
        <v>-0.47299999999999998</v>
      </c>
      <c r="BU302" s="10">
        <v>-0.47299999999999998</v>
      </c>
      <c r="BV302" s="11"/>
      <c r="BW302" s="11"/>
      <c r="BX302" s="11"/>
      <c r="BY302" s="10">
        <v>0.13400000000000001</v>
      </c>
      <c r="BZ302" s="10">
        <v>0.41799999999999998</v>
      </c>
      <c r="CA302" s="10">
        <v>0.38200000000000001</v>
      </c>
      <c r="CB302" s="11"/>
      <c r="CC302" s="10">
        <v>0.79500000000000004</v>
      </c>
      <c r="CD302" s="11"/>
      <c r="CE302" s="11"/>
      <c r="CF302" s="11"/>
      <c r="CG302" s="11"/>
      <c r="CH302" s="11"/>
      <c r="CI302" s="11"/>
      <c r="CJ302" s="11"/>
      <c r="CK302" s="11"/>
      <c r="CL302" s="11"/>
      <c r="CM302" s="11"/>
      <c r="CN302" s="11"/>
      <c r="CO302" s="10">
        <v>6.2E-2</v>
      </c>
      <c r="CP302" s="10">
        <v>0.08</v>
      </c>
      <c r="CQ302" s="10">
        <v>7.9000000000000001E-2</v>
      </c>
      <c r="CR302" s="11"/>
      <c r="CS302" s="11"/>
      <c r="CT302" s="11"/>
      <c r="CU302" s="9">
        <v>9.0399999999999991</v>
      </c>
      <c r="CV302" s="10">
        <v>-0.17899999999999999</v>
      </c>
      <c r="CW302" s="11"/>
      <c r="CX302" s="11"/>
      <c r="CY302" s="11"/>
      <c r="CZ302" s="11"/>
      <c r="DA302" s="10">
        <v>0.19800000000000001</v>
      </c>
      <c r="DB302" s="11"/>
      <c r="DC302" s="11"/>
      <c r="DD302" s="11"/>
      <c r="DE302" s="8">
        <v>16</v>
      </c>
      <c r="DF302" s="8">
        <v>14.7</v>
      </c>
      <c r="DG302" s="10">
        <v>0.76900000000000002</v>
      </c>
      <c r="DH302" s="10">
        <v>7.8E-2</v>
      </c>
      <c r="DI302" s="3" t="s">
        <v>212</v>
      </c>
      <c r="DJ302" s="11"/>
      <c r="DK302" s="9">
        <v>-9.68</v>
      </c>
      <c r="DL302" s="9">
        <v>-9.69</v>
      </c>
      <c r="DM302" s="14">
        <v>0</v>
      </c>
      <c r="DN302" s="11"/>
      <c r="DO302" s="9">
        <v>20</v>
      </c>
      <c r="DP302" s="4" t="s">
        <v>1744</v>
      </c>
      <c r="DQ302" s="11"/>
      <c r="DR302" s="3" t="s">
        <v>291</v>
      </c>
      <c r="DS302" s="11"/>
      <c r="DT302" s="9">
        <v>2</v>
      </c>
      <c r="DU302" s="10">
        <v>0.64500000000000002</v>
      </c>
      <c r="DV302" s="11"/>
      <c r="DW302" s="14">
        <v>0</v>
      </c>
      <c r="DX302" s="11"/>
      <c r="DY302" s="8">
        <v>16.8</v>
      </c>
      <c r="DZ302" s="11"/>
      <c r="EA302" s="11"/>
      <c r="EB302" s="8">
        <v>15.6</v>
      </c>
      <c r="EC302" s="10">
        <v>4.4999999999999998E-2</v>
      </c>
      <c r="ED302" s="8">
        <v>77.2</v>
      </c>
      <c r="EE302" s="11"/>
      <c r="EF302" s="11"/>
      <c r="EG302" s="11"/>
      <c r="EH302" s="10">
        <v>0.22</v>
      </c>
      <c r="EI302" s="8">
        <v>16</v>
      </c>
      <c r="EJ302" s="8">
        <v>15.5</v>
      </c>
      <c r="EK302" s="8">
        <v>16.899999999999999</v>
      </c>
      <c r="EL302" s="10">
        <v>0.59699999999999998</v>
      </c>
      <c r="EM302" s="10">
        <v>0.90500000000000003</v>
      </c>
      <c r="EN302" s="11"/>
      <c r="EO302" s="10">
        <v>7.8E-2</v>
      </c>
      <c r="EP302" s="9">
        <v>1.07</v>
      </c>
      <c r="EQ302" s="9">
        <v>2.89</v>
      </c>
      <c r="ER302" s="11">
        <v>3</v>
      </c>
      <c r="ES302" s="11"/>
      <c r="ET302" s="12"/>
      <c r="EU302" s="11"/>
      <c r="EV302" s="9">
        <v>-1.42</v>
      </c>
      <c r="EW302" s="9">
        <v>-5.52</v>
      </c>
      <c r="EX302" s="8">
        <v>-14.5</v>
      </c>
      <c r="EY302" s="8">
        <v>-19.5</v>
      </c>
      <c r="EZ302" s="8">
        <v>-22</v>
      </c>
      <c r="FA302" s="9">
        <v>-9.18</v>
      </c>
      <c r="FB302" s="9">
        <v>-7.36</v>
      </c>
      <c r="FC302" s="9">
        <v>-4.32</v>
      </c>
      <c r="FD302" s="9">
        <v>-6.94</v>
      </c>
      <c r="FE302" s="11"/>
      <c r="FF302" s="9">
        <v>-1.46</v>
      </c>
      <c r="FG302" s="9">
        <v>-5.24</v>
      </c>
      <c r="FH302" s="8">
        <v>-14</v>
      </c>
      <c r="FI302" s="8">
        <v>-19.399999999999999</v>
      </c>
      <c r="FJ302" s="9">
        <v>-9.14</v>
      </c>
      <c r="FK302" s="9">
        <v>-8.42</v>
      </c>
      <c r="FL302" s="9">
        <v>-5.36</v>
      </c>
      <c r="FM302" s="9">
        <v>-4.32</v>
      </c>
      <c r="FN302" s="9">
        <v>-6.94</v>
      </c>
      <c r="FO302" s="3"/>
      <c r="FP302" s="3"/>
      <c r="FQ302" s="11"/>
      <c r="FR302" s="12"/>
    </row>
    <row r="303" spans="1:174" x14ac:dyDescent="0.15">
      <c r="A303" s="4" t="s">
        <v>1745</v>
      </c>
      <c r="B303" s="4" t="s">
        <v>1746</v>
      </c>
      <c r="C303" s="3" t="s">
        <v>206</v>
      </c>
      <c r="D303" s="3" t="s">
        <v>207</v>
      </c>
      <c r="E303" s="3" t="s">
        <v>208</v>
      </c>
      <c r="F303" s="8">
        <v>16.100000000000001</v>
      </c>
      <c r="G303" s="9">
        <v>8.86</v>
      </c>
      <c r="H303" s="10">
        <v>0.03</v>
      </c>
      <c r="I303" s="10">
        <v>2.7E-2</v>
      </c>
      <c r="J303" s="10">
        <v>3.7999999999999999E-2</v>
      </c>
      <c r="K303" s="9">
        <v>1.1299999999999999</v>
      </c>
      <c r="L303" s="9">
        <v>1.1200000000000001</v>
      </c>
      <c r="M303" s="9">
        <v>2.63</v>
      </c>
      <c r="N303" s="8">
        <v>21.1</v>
      </c>
      <c r="O303" s="10">
        <v>0.34799999999999998</v>
      </c>
      <c r="P303" s="11"/>
      <c r="Q303" s="11"/>
      <c r="R303" s="11"/>
      <c r="S303" s="10">
        <v>-0.76</v>
      </c>
      <c r="T303" s="11"/>
      <c r="U303" s="11"/>
      <c r="V303" s="11"/>
      <c r="W303" s="11"/>
      <c r="X303" s="11"/>
      <c r="Y303" s="11"/>
      <c r="Z303" s="11"/>
      <c r="AA303" s="11"/>
      <c r="AB303" s="11"/>
      <c r="AC303" s="11"/>
      <c r="AD303" s="11"/>
      <c r="AE303" s="11"/>
      <c r="AF303" s="11"/>
      <c r="AG303" s="11"/>
      <c r="AH303" s="9">
        <v>16.39</v>
      </c>
      <c r="AI303" s="10">
        <v>0.41299999999999998</v>
      </c>
      <c r="AJ303" s="10">
        <v>0.34100000000000003</v>
      </c>
      <c r="AK303" s="3" t="s">
        <v>209</v>
      </c>
      <c r="AL303" s="12" t="s">
        <v>1747</v>
      </c>
      <c r="AM303" s="3" t="s">
        <v>211</v>
      </c>
      <c r="AN303" s="13">
        <v>2011</v>
      </c>
      <c r="AO303" s="8">
        <v>12.8</v>
      </c>
      <c r="AP303" s="10">
        <v>8.5999999999999993E-2</v>
      </c>
      <c r="AQ303" s="9">
        <v>-8.9499999999999993</v>
      </c>
      <c r="AR303" s="9">
        <v>-9.0399999999999991</v>
      </c>
      <c r="AS303" s="9">
        <v>-9</v>
      </c>
      <c r="AT303" s="9">
        <v>5.13</v>
      </c>
      <c r="AU303" s="10">
        <v>0.193</v>
      </c>
      <c r="AV303" s="8">
        <v>10.9</v>
      </c>
      <c r="AW303" s="14">
        <v>0</v>
      </c>
      <c r="AX303" s="9">
        <v>9.75</v>
      </c>
      <c r="AY303" s="10">
        <v>0.154</v>
      </c>
      <c r="AZ303" s="11"/>
      <c r="BA303" s="9">
        <v>3.57</v>
      </c>
      <c r="BB303" s="11"/>
      <c r="BC303" s="9">
        <v>5.56</v>
      </c>
      <c r="BD303" s="9">
        <v>5.33</v>
      </c>
      <c r="BE303" s="9">
        <v>5.36</v>
      </c>
      <c r="BF303" s="8">
        <v>17.7</v>
      </c>
      <c r="BG303" s="8">
        <v>17.399999999999999</v>
      </c>
      <c r="BH303" s="8">
        <v>17.3</v>
      </c>
      <c r="BI303" s="11"/>
      <c r="BJ303" s="9">
        <v>-9.0399999999999991</v>
      </c>
      <c r="BK303" s="11"/>
      <c r="BL303" s="10">
        <v>2.5000000000000001E-2</v>
      </c>
      <c r="BM303" s="11"/>
      <c r="BN303" s="9">
        <v>-9</v>
      </c>
      <c r="BO303" s="11"/>
      <c r="BP303" s="9">
        <v>4.8899999999999997</v>
      </c>
      <c r="BQ303" s="10">
        <v>-0.99399999999999999</v>
      </c>
      <c r="BR303" s="10">
        <v>-0.99399999999999999</v>
      </c>
      <c r="BS303" s="10">
        <v>-0.40300000000000002</v>
      </c>
      <c r="BT303" s="10">
        <v>-0.99399999999999999</v>
      </c>
      <c r="BU303" s="10">
        <v>-0.99399999999999999</v>
      </c>
      <c r="BV303" s="11"/>
      <c r="BW303" s="11"/>
      <c r="BX303" s="11"/>
      <c r="BY303" s="10">
        <v>0.05</v>
      </c>
      <c r="BZ303" s="11"/>
      <c r="CA303" s="11"/>
      <c r="CB303" s="11"/>
      <c r="CC303" s="10">
        <v>0.13700000000000001</v>
      </c>
      <c r="CD303" s="11"/>
      <c r="CE303" s="11"/>
      <c r="CF303" s="11"/>
      <c r="CG303" s="11"/>
      <c r="CH303" s="9">
        <v>6.87</v>
      </c>
      <c r="CI303" s="11"/>
      <c r="CJ303" s="8">
        <v>-79</v>
      </c>
      <c r="CK303" s="10">
        <v>0.03</v>
      </c>
      <c r="CL303" s="10">
        <v>0.12</v>
      </c>
      <c r="CM303" s="10">
        <v>0.11700000000000001</v>
      </c>
      <c r="CN303" s="10">
        <v>0.11899999999999999</v>
      </c>
      <c r="CO303" s="10">
        <v>0.11799999999999999</v>
      </c>
      <c r="CP303" s="10">
        <v>0.11</v>
      </c>
      <c r="CQ303" s="10">
        <v>0.51200000000000001</v>
      </c>
      <c r="CR303" s="11"/>
      <c r="CS303" s="11"/>
      <c r="CT303" s="14">
        <v>0</v>
      </c>
      <c r="CU303" s="9">
        <v>2.0099999999999998</v>
      </c>
      <c r="CV303" s="14">
        <v>0</v>
      </c>
      <c r="CW303" s="11"/>
      <c r="CX303" s="9">
        <v>3.99</v>
      </c>
      <c r="CY303" s="11"/>
      <c r="CZ303" s="11"/>
      <c r="DA303" s="10">
        <v>-0.04</v>
      </c>
      <c r="DB303" s="11"/>
      <c r="DC303" s="11"/>
      <c r="DD303" s="11"/>
      <c r="DE303" s="11"/>
      <c r="DF303" s="9">
        <v>2.88</v>
      </c>
      <c r="DG303" s="10">
        <v>0.76</v>
      </c>
      <c r="DH303" s="11"/>
      <c r="DI303" s="3" t="s">
        <v>212</v>
      </c>
      <c r="DJ303" s="10">
        <v>0.39900000000000002</v>
      </c>
      <c r="DK303" s="8">
        <v>-20.9</v>
      </c>
      <c r="DL303" s="8">
        <v>-20.9</v>
      </c>
      <c r="DM303" s="10">
        <v>6.5000000000000002E-2</v>
      </c>
      <c r="DN303" s="11"/>
      <c r="DO303" s="9">
        <v>11.11</v>
      </c>
      <c r="DP303" s="4" t="s">
        <v>1748</v>
      </c>
      <c r="DQ303" s="8">
        <v>-59.3</v>
      </c>
      <c r="DR303" s="3" t="s">
        <v>279</v>
      </c>
      <c r="DS303" s="11"/>
      <c r="DT303" s="9">
        <v>4.7300000000000004</v>
      </c>
      <c r="DU303" s="10">
        <v>0.72099999999999997</v>
      </c>
      <c r="DV303" s="9">
        <v>-5.47</v>
      </c>
      <c r="DW303" s="14">
        <v>0</v>
      </c>
      <c r="DX303" s="11"/>
      <c r="DY303" s="9">
        <v>6.85</v>
      </c>
      <c r="DZ303" s="11"/>
      <c r="EA303" s="9">
        <v>9.84</v>
      </c>
      <c r="EB303" s="9">
        <v>5.03</v>
      </c>
      <c r="EC303" s="9">
        <v>1.63</v>
      </c>
      <c r="ED303" s="8">
        <v>77.900000000000006</v>
      </c>
      <c r="EE303" s="11"/>
      <c r="EF303" s="11"/>
      <c r="EG303" s="11"/>
      <c r="EH303" s="10">
        <v>7.0000000000000007E-2</v>
      </c>
      <c r="EI303" s="8">
        <v>12</v>
      </c>
      <c r="EJ303" s="8">
        <v>10.7</v>
      </c>
      <c r="EK303" s="8">
        <v>16.100000000000001</v>
      </c>
      <c r="EL303" s="10">
        <v>0.17699999999999999</v>
      </c>
      <c r="EM303" s="9">
        <v>1.02</v>
      </c>
      <c r="EN303" s="10">
        <v>0.14699999999999999</v>
      </c>
      <c r="EO303" s="10">
        <v>6.3E-2</v>
      </c>
      <c r="EP303" s="9">
        <v>2.56</v>
      </c>
      <c r="EQ303" s="9">
        <v>3.47</v>
      </c>
      <c r="ER303" s="11">
        <v>1</v>
      </c>
      <c r="ES303" s="10">
        <v>8.5999999999999993E-2</v>
      </c>
      <c r="ET303" s="12" t="s">
        <v>377</v>
      </c>
      <c r="EU303" s="11"/>
      <c r="EV303" s="11"/>
      <c r="EW303" s="11"/>
      <c r="EX303" s="11"/>
      <c r="EY303" s="11"/>
      <c r="EZ303" s="8">
        <v>-17.5</v>
      </c>
      <c r="FA303" s="8">
        <v>-16.600000000000001</v>
      </c>
      <c r="FB303" s="8">
        <v>-12.8</v>
      </c>
      <c r="FC303" s="8">
        <v>-13</v>
      </c>
      <c r="FD303" s="8">
        <v>-20.9</v>
      </c>
      <c r="FE303" s="11"/>
      <c r="FF303" s="11"/>
      <c r="FG303" s="11"/>
      <c r="FH303" s="11"/>
      <c r="FI303" s="11"/>
      <c r="FJ303" s="8">
        <v>-18.399999999999999</v>
      </c>
      <c r="FK303" s="8">
        <v>-12</v>
      </c>
      <c r="FL303" s="8">
        <v>-10.199999999999999</v>
      </c>
      <c r="FM303" s="8">
        <v>-12.9</v>
      </c>
      <c r="FN303" s="8">
        <v>-20.9</v>
      </c>
      <c r="FO303" s="3"/>
      <c r="FP303" s="3"/>
      <c r="FQ303" s="10">
        <v>8.5999999999999993E-2</v>
      </c>
      <c r="FR303" s="12" t="s">
        <v>1749</v>
      </c>
    </row>
    <row r="304" spans="1:174" x14ac:dyDescent="0.15">
      <c r="A304" s="4" t="s">
        <v>1750</v>
      </c>
      <c r="B304" s="4" t="s">
        <v>1751</v>
      </c>
      <c r="C304" s="3" t="s">
        <v>206</v>
      </c>
      <c r="D304" s="3" t="s">
        <v>207</v>
      </c>
      <c r="E304" s="3" t="s">
        <v>208</v>
      </c>
      <c r="F304" s="8">
        <v>15.8</v>
      </c>
      <c r="G304" s="11"/>
      <c r="H304" s="10">
        <v>4.1000000000000002E-2</v>
      </c>
      <c r="I304" s="10">
        <v>2.1999999999999999E-2</v>
      </c>
      <c r="J304" s="14">
        <v>0</v>
      </c>
      <c r="K304" s="9">
        <v>2.81</v>
      </c>
      <c r="L304" s="9">
        <v>2.02</v>
      </c>
      <c r="M304" s="10">
        <v>0.11</v>
      </c>
      <c r="N304" s="8">
        <v>32.9</v>
      </c>
      <c r="O304" s="10">
        <v>8.0000000000000002E-3</v>
      </c>
      <c r="P304" s="11"/>
      <c r="Q304" s="11"/>
      <c r="R304" s="11"/>
      <c r="S304" s="11"/>
      <c r="T304" s="11"/>
      <c r="U304" s="11"/>
      <c r="V304" s="11"/>
      <c r="W304" s="11"/>
      <c r="X304" s="11"/>
      <c r="Y304" s="11"/>
      <c r="Z304" s="11"/>
      <c r="AA304" s="11"/>
      <c r="AB304" s="11"/>
      <c r="AC304" s="11"/>
      <c r="AD304" s="11"/>
      <c r="AE304" s="8">
        <v>116.1</v>
      </c>
      <c r="AF304" s="11"/>
      <c r="AG304" s="11"/>
      <c r="AH304" s="9">
        <v>63.8</v>
      </c>
      <c r="AI304" s="14">
        <v>0</v>
      </c>
      <c r="AJ304" s="14">
        <v>0</v>
      </c>
      <c r="AK304" s="3" t="s">
        <v>209</v>
      </c>
      <c r="AL304" s="12" t="s">
        <v>1752</v>
      </c>
      <c r="AM304" s="3" t="s">
        <v>211</v>
      </c>
      <c r="AN304" s="13">
        <v>1987</v>
      </c>
      <c r="AO304" s="8">
        <v>16.899999999999999</v>
      </c>
      <c r="AP304" s="10">
        <v>0.151</v>
      </c>
      <c r="AQ304" s="9">
        <v>-1.76</v>
      </c>
      <c r="AR304" s="9">
        <v>-1.8</v>
      </c>
      <c r="AS304" s="9">
        <v>-2.02</v>
      </c>
      <c r="AT304" s="10">
        <v>3.6999999999999998E-2</v>
      </c>
      <c r="AU304" s="10">
        <v>0.24</v>
      </c>
      <c r="AV304" s="10">
        <v>0.54</v>
      </c>
      <c r="AW304" s="9">
        <v>1.1000000000000001</v>
      </c>
      <c r="AX304" s="9">
        <v>-1.35</v>
      </c>
      <c r="AY304" s="10">
        <v>8.0000000000000002E-3</v>
      </c>
      <c r="AZ304" s="11"/>
      <c r="BA304" s="9">
        <v>1.52</v>
      </c>
      <c r="BB304" s="11"/>
      <c r="BC304" s="10">
        <v>0.434</v>
      </c>
      <c r="BD304" s="10">
        <v>0.4</v>
      </c>
      <c r="BE304" s="10">
        <v>0.35299999999999998</v>
      </c>
      <c r="BF304" s="10">
        <v>0.312</v>
      </c>
      <c r="BG304" s="10">
        <v>0.27100000000000002</v>
      </c>
      <c r="BH304" s="10">
        <v>0.25800000000000001</v>
      </c>
      <c r="BI304" s="11"/>
      <c r="BJ304" s="9">
        <v>-1.8</v>
      </c>
      <c r="BK304" s="10">
        <v>-0.19800000000000001</v>
      </c>
      <c r="BL304" s="11"/>
      <c r="BM304" s="11"/>
      <c r="BN304" s="9">
        <v>-2.02</v>
      </c>
      <c r="BO304" s="11"/>
      <c r="BP304" s="11"/>
      <c r="BQ304" s="10">
        <v>-6.2E-2</v>
      </c>
      <c r="BR304" s="10">
        <v>-6.2E-2</v>
      </c>
      <c r="BS304" s="10">
        <v>-3.9E-2</v>
      </c>
      <c r="BT304" s="10">
        <v>-6.2E-2</v>
      </c>
      <c r="BU304" s="10">
        <v>-6.2E-2</v>
      </c>
      <c r="BV304" s="11"/>
      <c r="BW304" s="10">
        <v>6.0000000000000001E-3</v>
      </c>
      <c r="BX304" s="11"/>
      <c r="BY304" s="10">
        <v>4.2999999999999997E-2</v>
      </c>
      <c r="BZ304" s="10">
        <v>0.40500000000000003</v>
      </c>
      <c r="CA304" s="10">
        <v>0.16500000000000001</v>
      </c>
      <c r="CB304" s="11"/>
      <c r="CC304" s="10">
        <v>0.747</v>
      </c>
      <c r="CD304" s="10">
        <v>0.75600000000000001</v>
      </c>
      <c r="CE304" s="11"/>
      <c r="CF304" s="10">
        <v>0.34300000000000003</v>
      </c>
      <c r="CG304" s="11"/>
      <c r="CH304" s="11"/>
      <c r="CI304" s="11"/>
      <c r="CJ304" s="8">
        <v>1102.0999999999999</v>
      </c>
      <c r="CK304" s="11"/>
      <c r="CL304" s="11"/>
      <c r="CM304" s="11"/>
      <c r="CN304" s="11"/>
      <c r="CO304" s="11"/>
      <c r="CP304" s="11"/>
      <c r="CQ304" s="10">
        <v>-0.436</v>
      </c>
      <c r="CR304" s="11"/>
      <c r="CS304" s="11"/>
      <c r="CT304" s="10">
        <v>-9.0999999999999998E-2</v>
      </c>
      <c r="CU304" s="11"/>
      <c r="CV304" s="10">
        <v>-2.7E-2</v>
      </c>
      <c r="CW304" s="10">
        <v>0.89700000000000002</v>
      </c>
      <c r="CX304" s="10">
        <v>-0.04</v>
      </c>
      <c r="CY304" s="11"/>
      <c r="CZ304" s="11"/>
      <c r="DA304" s="10">
        <v>0.41499999999999998</v>
      </c>
      <c r="DB304" s="11"/>
      <c r="DC304" s="10">
        <v>1E-3</v>
      </c>
      <c r="DD304" s="11"/>
      <c r="DE304" s="11"/>
      <c r="DF304" s="9">
        <v>-1.35</v>
      </c>
      <c r="DG304" s="10">
        <v>0.48</v>
      </c>
      <c r="DH304" s="11"/>
      <c r="DI304" s="3" t="s">
        <v>212</v>
      </c>
      <c r="DJ304" s="10">
        <v>0.121</v>
      </c>
      <c r="DK304" s="9">
        <v>-1.85</v>
      </c>
      <c r="DL304" s="9">
        <v>-2.09</v>
      </c>
      <c r="DM304" s="11"/>
      <c r="DN304" s="11"/>
      <c r="DO304" s="9">
        <v>30</v>
      </c>
      <c r="DP304" s="4" t="s">
        <v>1753</v>
      </c>
      <c r="DQ304" s="11"/>
      <c r="DR304" s="3" t="s">
        <v>237</v>
      </c>
      <c r="DS304" s="11"/>
      <c r="DT304" s="9">
        <v>1.25</v>
      </c>
      <c r="DU304" s="10">
        <v>4.1000000000000002E-2</v>
      </c>
      <c r="DV304" s="10">
        <v>0.151</v>
      </c>
      <c r="DW304" s="10">
        <v>0.38700000000000001</v>
      </c>
      <c r="DX304" s="11"/>
      <c r="DY304" s="10">
        <v>3.0000000000000001E-3</v>
      </c>
      <c r="DZ304" s="11"/>
      <c r="EA304" s="11"/>
      <c r="EB304" s="10">
        <v>-0.24099999999999999</v>
      </c>
      <c r="EC304" s="10">
        <v>0</v>
      </c>
      <c r="ED304" s="8">
        <v>36.200000000000003</v>
      </c>
      <c r="EE304" s="11"/>
      <c r="EF304" s="8">
        <v>84.6</v>
      </c>
      <c r="EG304" s="11"/>
      <c r="EH304" s="11"/>
      <c r="EI304" s="9">
        <v>6</v>
      </c>
      <c r="EJ304" s="10">
        <v>8.5000000000000006E-2</v>
      </c>
      <c r="EK304" s="10">
        <v>0.01</v>
      </c>
      <c r="EL304" s="10">
        <v>0.313</v>
      </c>
      <c r="EM304" s="11"/>
      <c r="EN304" s="11"/>
      <c r="EO304" s="10">
        <v>3.1E-2</v>
      </c>
      <c r="EP304" s="8">
        <v>10.6</v>
      </c>
      <c r="EQ304" s="10">
        <v>0.21</v>
      </c>
      <c r="ER304" s="11"/>
      <c r="ES304" s="10">
        <v>0.151</v>
      </c>
      <c r="ET304" s="12" t="s">
        <v>616</v>
      </c>
      <c r="EU304" s="11"/>
      <c r="EV304" s="11"/>
      <c r="EW304" s="11"/>
      <c r="EX304" s="11"/>
      <c r="EY304" s="11"/>
      <c r="EZ304" s="11"/>
      <c r="FA304" s="11"/>
      <c r="FB304" s="9">
        <v>-1.54</v>
      </c>
      <c r="FC304" s="9">
        <v>-2.2599999999999998</v>
      </c>
      <c r="FD304" s="9">
        <v>-2.2200000000000002</v>
      </c>
      <c r="FE304" s="11"/>
      <c r="FF304" s="11"/>
      <c r="FG304" s="11"/>
      <c r="FH304" s="11"/>
      <c r="FI304" s="11"/>
      <c r="FJ304" s="11"/>
      <c r="FK304" s="11"/>
      <c r="FL304" s="9">
        <v>-1.6</v>
      </c>
      <c r="FM304" s="9">
        <v>-2.27</v>
      </c>
      <c r="FN304" s="9">
        <v>-2.5</v>
      </c>
      <c r="FO304" s="3"/>
      <c r="FP304" s="3"/>
      <c r="FQ304" s="10">
        <v>0.151</v>
      </c>
      <c r="FR304" s="12" t="s">
        <v>1754</v>
      </c>
    </row>
    <row r="305" spans="1:174" x14ac:dyDescent="0.15">
      <c r="A305" s="4" t="s">
        <v>1755</v>
      </c>
      <c r="B305" s="4" t="s">
        <v>1756</v>
      </c>
      <c r="C305" s="3" t="s">
        <v>206</v>
      </c>
      <c r="D305" s="3" t="s">
        <v>207</v>
      </c>
      <c r="E305" s="3" t="s">
        <v>208</v>
      </c>
      <c r="F305" s="8">
        <v>15.6</v>
      </c>
      <c r="G305" s="9">
        <v>13.87</v>
      </c>
      <c r="H305" s="10">
        <v>3.1E-2</v>
      </c>
      <c r="I305" s="10">
        <v>2.1000000000000001E-2</v>
      </c>
      <c r="J305" s="10">
        <v>0.09</v>
      </c>
      <c r="K305" s="10">
        <v>0.98899999999999999</v>
      </c>
      <c r="L305" s="10">
        <v>0.89</v>
      </c>
      <c r="M305" s="9">
        <v>1.43</v>
      </c>
      <c r="N305" s="8">
        <v>19.8</v>
      </c>
      <c r="O305" s="10">
        <v>0.69099999999999995</v>
      </c>
      <c r="P305" s="11"/>
      <c r="Q305" s="11"/>
      <c r="R305" s="11"/>
      <c r="S305" s="10">
        <v>-0.5</v>
      </c>
      <c r="T305" s="11"/>
      <c r="U305" s="11"/>
      <c r="V305" s="11"/>
      <c r="W305" s="11"/>
      <c r="X305" s="11"/>
      <c r="Y305" s="11"/>
      <c r="Z305" s="11"/>
      <c r="AA305" s="11"/>
      <c r="AB305" s="11"/>
      <c r="AC305" s="11"/>
      <c r="AD305" s="11"/>
      <c r="AE305" s="11"/>
      <c r="AF305" s="11"/>
      <c r="AG305" s="11"/>
      <c r="AH305" s="11"/>
      <c r="AI305" s="10">
        <v>0.41899999999999998</v>
      </c>
      <c r="AJ305" s="10">
        <v>0.27600000000000002</v>
      </c>
      <c r="AK305" s="3" t="s">
        <v>209</v>
      </c>
      <c r="AL305" s="12" t="s">
        <v>1757</v>
      </c>
      <c r="AM305" s="3" t="s">
        <v>211</v>
      </c>
      <c r="AN305" s="13">
        <v>2002</v>
      </c>
      <c r="AO305" s="9">
        <v>3.61</v>
      </c>
      <c r="AP305" s="9">
        <v>1.89</v>
      </c>
      <c r="AQ305" s="9">
        <v>-8.76</v>
      </c>
      <c r="AR305" s="9">
        <v>-9.4</v>
      </c>
      <c r="AS305" s="9">
        <v>-9</v>
      </c>
      <c r="AT305" s="8">
        <v>12</v>
      </c>
      <c r="AU305" s="10">
        <v>3.5999999999999997E-2</v>
      </c>
      <c r="AV305" s="8">
        <v>17.8</v>
      </c>
      <c r="AW305" s="10">
        <v>0.03</v>
      </c>
      <c r="AX305" s="8">
        <v>13.9</v>
      </c>
      <c r="AY305" s="10">
        <v>2E-3</v>
      </c>
      <c r="AZ305" s="11"/>
      <c r="BA305" s="9">
        <v>9.73</v>
      </c>
      <c r="BB305" s="10">
        <v>1E-3</v>
      </c>
      <c r="BC305" s="10">
        <v>0.47599999999999998</v>
      </c>
      <c r="BD305" s="9">
        <v>1.37</v>
      </c>
      <c r="BE305" s="9">
        <v>1.44</v>
      </c>
      <c r="BF305" s="9">
        <v>1.64</v>
      </c>
      <c r="BG305" s="9">
        <v>1.95</v>
      </c>
      <c r="BH305" s="9">
        <v>3.16</v>
      </c>
      <c r="BI305" s="10">
        <v>0.63800000000000001</v>
      </c>
      <c r="BJ305" s="9">
        <v>-9.4</v>
      </c>
      <c r="BK305" s="10">
        <v>-6.6000000000000003E-2</v>
      </c>
      <c r="BL305" s="11"/>
      <c r="BM305" s="11"/>
      <c r="BN305" s="9">
        <v>-9.24</v>
      </c>
      <c r="BO305" s="11"/>
      <c r="BP305" s="11"/>
      <c r="BQ305" s="10">
        <v>-0.629</v>
      </c>
      <c r="BR305" s="10">
        <v>-0.629</v>
      </c>
      <c r="BS305" s="10">
        <v>-0.38700000000000001</v>
      </c>
      <c r="BT305" s="10">
        <v>-0.629</v>
      </c>
      <c r="BU305" s="10">
        <v>-0.629</v>
      </c>
      <c r="BV305" s="11"/>
      <c r="BW305" s="10">
        <v>0.73599999999999999</v>
      </c>
      <c r="BX305" s="10">
        <v>0.26500000000000001</v>
      </c>
      <c r="BY305" s="11"/>
      <c r="BZ305" s="10">
        <v>0.215</v>
      </c>
      <c r="CA305" s="10">
        <v>0.18</v>
      </c>
      <c r="CB305" s="10">
        <v>0.82099999999999995</v>
      </c>
      <c r="CC305" s="10">
        <v>0.48299999999999998</v>
      </c>
      <c r="CD305" s="11"/>
      <c r="CE305" s="9">
        <v>1.23</v>
      </c>
      <c r="CF305" s="11"/>
      <c r="CG305" s="11"/>
      <c r="CH305" s="14">
        <v>0</v>
      </c>
      <c r="CI305" s="11"/>
      <c r="CJ305" s="8">
        <v>349.9</v>
      </c>
      <c r="CK305" s="11"/>
      <c r="CL305" s="11"/>
      <c r="CM305" s="10">
        <v>4.5999999999999999E-2</v>
      </c>
      <c r="CN305" s="10">
        <v>0.18099999999999999</v>
      </c>
      <c r="CO305" s="10">
        <v>0.17699999999999999</v>
      </c>
      <c r="CP305" s="10">
        <v>0.17299999999999999</v>
      </c>
      <c r="CQ305" s="10">
        <v>-0.78300000000000003</v>
      </c>
      <c r="CR305" s="11"/>
      <c r="CS305" s="11"/>
      <c r="CT305" s="11"/>
      <c r="CU305" s="11"/>
      <c r="CV305" s="10">
        <v>-0.187</v>
      </c>
      <c r="CW305" s="11"/>
      <c r="CX305" s="11"/>
      <c r="CY305" s="11"/>
      <c r="CZ305" s="11"/>
      <c r="DA305" s="10">
        <v>0.83499999999999996</v>
      </c>
      <c r="DB305" s="10">
        <v>-0.161</v>
      </c>
      <c r="DC305" s="9">
        <v>-1.18</v>
      </c>
      <c r="DD305" s="8">
        <v>211.2</v>
      </c>
      <c r="DE305" s="8">
        <v>16</v>
      </c>
      <c r="DF305" s="8">
        <v>13.9</v>
      </c>
      <c r="DG305" s="10">
        <v>0.79</v>
      </c>
      <c r="DH305" s="10">
        <v>0.156</v>
      </c>
      <c r="DI305" s="3" t="s">
        <v>212</v>
      </c>
      <c r="DJ305" s="9">
        <v>1.89</v>
      </c>
      <c r="DK305" s="9">
        <v>-8.76</v>
      </c>
      <c r="DL305" s="9">
        <v>-9</v>
      </c>
      <c r="DM305" s="9">
        <v>3.66</v>
      </c>
      <c r="DN305" s="11"/>
      <c r="DO305" s="9">
        <v>33.33</v>
      </c>
      <c r="DP305" s="4" t="s">
        <v>1758</v>
      </c>
      <c r="DQ305" s="8">
        <v>108.5</v>
      </c>
      <c r="DR305" s="3" t="s">
        <v>1206</v>
      </c>
      <c r="DS305" s="11"/>
      <c r="DT305" s="9">
        <v>3.01</v>
      </c>
      <c r="DU305" s="10">
        <v>0.74</v>
      </c>
      <c r="DV305" s="9">
        <v>1.44</v>
      </c>
      <c r="DW305" s="10">
        <v>0.02</v>
      </c>
      <c r="DX305" s="9">
        <v>-1.05</v>
      </c>
      <c r="DY305" s="9">
        <v>3.43</v>
      </c>
      <c r="DZ305" s="10">
        <v>0.82099999999999995</v>
      </c>
      <c r="EA305" s="14">
        <v>0</v>
      </c>
      <c r="EB305" s="9">
        <v>6.61</v>
      </c>
      <c r="EC305" s="10">
        <v>8.4000000000000005E-2</v>
      </c>
      <c r="ED305" s="8">
        <v>94.4</v>
      </c>
      <c r="EE305" s="11"/>
      <c r="EF305" s="11"/>
      <c r="EG305" s="11"/>
      <c r="EH305" s="10">
        <v>0.73899999999999999</v>
      </c>
      <c r="EI305" s="8">
        <v>16</v>
      </c>
      <c r="EJ305" s="8">
        <v>13.8</v>
      </c>
      <c r="EK305" s="9">
        <v>3.89</v>
      </c>
      <c r="EL305" s="10">
        <v>0.62</v>
      </c>
      <c r="EM305" s="10">
        <v>0.90900000000000003</v>
      </c>
      <c r="EN305" s="10">
        <v>0.14199999999999999</v>
      </c>
      <c r="EO305" s="10">
        <v>0.156</v>
      </c>
      <c r="EP305" s="9">
        <v>1.1399999999999999</v>
      </c>
      <c r="EQ305" s="9">
        <v>3.96</v>
      </c>
      <c r="ER305" s="11">
        <v>1</v>
      </c>
      <c r="ES305" s="9">
        <v>1.89</v>
      </c>
      <c r="ET305" s="12" t="s">
        <v>1759</v>
      </c>
      <c r="EU305" s="9">
        <v>-3.45</v>
      </c>
      <c r="EV305" s="9">
        <v>-5.61</v>
      </c>
      <c r="EW305" s="9">
        <v>-5.59</v>
      </c>
      <c r="EX305" s="9">
        <v>-6.61</v>
      </c>
      <c r="EY305" s="8">
        <v>-12</v>
      </c>
      <c r="EZ305" s="9">
        <v>-4.74</v>
      </c>
      <c r="FA305" s="9">
        <v>-6.49</v>
      </c>
      <c r="FB305" s="9">
        <v>-6.76</v>
      </c>
      <c r="FC305" s="9">
        <v>-9.64</v>
      </c>
      <c r="FD305" s="8">
        <v>-10.5</v>
      </c>
      <c r="FE305" s="9">
        <v>-3.95</v>
      </c>
      <c r="FF305" s="9">
        <v>-4.62</v>
      </c>
      <c r="FG305" s="9">
        <v>-1.97</v>
      </c>
      <c r="FH305" s="9">
        <v>-1.53</v>
      </c>
      <c r="FI305" s="8">
        <v>-11.6</v>
      </c>
      <c r="FJ305" s="9">
        <v>-3.34</v>
      </c>
      <c r="FK305" s="9">
        <v>-5.65</v>
      </c>
      <c r="FL305" s="9">
        <v>-6.17</v>
      </c>
      <c r="FM305" s="9">
        <v>-7.31</v>
      </c>
      <c r="FN305" s="9">
        <v>-9.9700000000000006</v>
      </c>
      <c r="FO305" s="3"/>
      <c r="FP305" s="3"/>
      <c r="FQ305" s="9">
        <v>1.89</v>
      </c>
      <c r="FR305" s="12" t="s">
        <v>1760</v>
      </c>
    </row>
    <row r="306" spans="1:174" x14ac:dyDescent="0.15">
      <c r="A306" s="4" t="s">
        <v>1755</v>
      </c>
      <c r="B306" s="4" t="s">
        <v>1756</v>
      </c>
      <c r="C306" s="3" t="s">
        <v>206</v>
      </c>
      <c r="D306" s="3" t="s">
        <v>207</v>
      </c>
      <c r="E306" s="3" t="s">
        <v>208</v>
      </c>
      <c r="F306" s="8">
        <v>15.6</v>
      </c>
      <c r="G306" s="9">
        <v>13.87</v>
      </c>
      <c r="H306" s="10">
        <v>3.1E-2</v>
      </c>
      <c r="I306" s="10">
        <v>2.1000000000000001E-2</v>
      </c>
      <c r="J306" s="10">
        <v>0.09</v>
      </c>
      <c r="K306" s="10">
        <v>0.98899999999999999</v>
      </c>
      <c r="L306" s="10">
        <v>0.89</v>
      </c>
      <c r="M306" s="9">
        <v>1.43</v>
      </c>
      <c r="N306" s="8">
        <v>19.8</v>
      </c>
      <c r="O306" s="10">
        <v>0.69099999999999995</v>
      </c>
      <c r="P306" s="11"/>
      <c r="Q306" s="11"/>
      <c r="R306" s="11"/>
      <c r="S306" s="10">
        <v>-0.5</v>
      </c>
      <c r="T306" s="11"/>
      <c r="U306" s="11"/>
      <c r="V306" s="11"/>
      <c r="W306" s="11"/>
      <c r="X306" s="11"/>
      <c r="Y306" s="11"/>
      <c r="Z306" s="11"/>
      <c r="AA306" s="11"/>
      <c r="AB306" s="11"/>
      <c r="AC306" s="11"/>
      <c r="AD306" s="11"/>
      <c r="AE306" s="11"/>
      <c r="AF306" s="11"/>
      <c r="AG306" s="11"/>
      <c r="AH306" s="11"/>
      <c r="AI306" s="10">
        <v>0.41899999999999998</v>
      </c>
      <c r="AJ306" s="10">
        <v>0.27600000000000002</v>
      </c>
      <c r="AK306" s="3" t="s">
        <v>209</v>
      </c>
      <c r="AL306" s="12" t="s">
        <v>1757</v>
      </c>
      <c r="AM306" s="3" t="s">
        <v>211</v>
      </c>
      <c r="AN306" s="13">
        <v>2002</v>
      </c>
      <c r="AO306" s="9">
        <v>3.61</v>
      </c>
      <c r="AP306" s="9">
        <v>1.89</v>
      </c>
      <c r="AQ306" s="9">
        <v>-8.76</v>
      </c>
      <c r="AR306" s="9">
        <v>-9.4</v>
      </c>
      <c r="AS306" s="9">
        <v>-9</v>
      </c>
      <c r="AT306" s="8">
        <v>12</v>
      </c>
      <c r="AU306" s="10">
        <v>3.5999999999999997E-2</v>
      </c>
      <c r="AV306" s="8">
        <v>17.8</v>
      </c>
      <c r="AW306" s="10">
        <v>0.03</v>
      </c>
      <c r="AX306" s="8">
        <v>13.9</v>
      </c>
      <c r="AY306" s="10">
        <v>2E-3</v>
      </c>
      <c r="AZ306" s="11"/>
      <c r="BA306" s="9">
        <v>9.73</v>
      </c>
      <c r="BB306" s="10">
        <v>1E-3</v>
      </c>
      <c r="BC306" s="10">
        <v>0.47599999999999998</v>
      </c>
      <c r="BD306" s="9">
        <v>1.37</v>
      </c>
      <c r="BE306" s="9">
        <v>1.44</v>
      </c>
      <c r="BF306" s="9">
        <v>1.64</v>
      </c>
      <c r="BG306" s="9">
        <v>1.95</v>
      </c>
      <c r="BH306" s="9">
        <v>3.16</v>
      </c>
      <c r="BI306" s="10">
        <v>0.63800000000000001</v>
      </c>
      <c r="BJ306" s="9">
        <v>-9.4</v>
      </c>
      <c r="BK306" s="10">
        <v>-6.6000000000000003E-2</v>
      </c>
      <c r="BL306" s="11"/>
      <c r="BM306" s="11"/>
      <c r="BN306" s="9">
        <v>-9.24</v>
      </c>
      <c r="BO306" s="11"/>
      <c r="BP306" s="11"/>
      <c r="BQ306" s="10">
        <v>-0.629</v>
      </c>
      <c r="BR306" s="10">
        <v>-0.629</v>
      </c>
      <c r="BS306" s="10">
        <v>-0.38700000000000001</v>
      </c>
      <c r="BT306" s="10">
        <v>-0.629</v>
      </c>
      <c r="BU306" s="10">
        <v>-0.629</v>
      </c>
      <c r="BV306" s="11"/>
      <c r="BW306" s="10">
        <v>0.73599999999999999</v>
      </c>
      <c r="BX306" s="10">
        <v>0.26500000000000001</v>
      </c>
      <c r="BY306" s="11"/>
      <c r="BZ306" s="10">
        <v>0.215</v>
      </c>
      <c r="CA306" s="10">
        <v>0.18</v>
      </c>
      <c r="CB306" s="10">
        <v>0.82099999999999995</v>
      </c>
      <c r="CC306" s="10">
        <v>0.48299999999999998</v>
      </c>
      <c r="CD306" s="11"/>
      <c r="CE306" s="9">
        <v>1.23</v>
      </c>
      <c r="CF306" s="11"/>
      <c r="CG306" s="11"/>
      <c r="CH306" s="14">
        <v>0</v>
      </c>
      <c r="CI306" s="11"/>
      <c r="CJ306" s="8">
        <v>349.9</v>
      </c>
      <c r="CK306" s="11"/>
      <c r="CL306" s="11"/>
      <c r="CM306" s="10">
        <v>4.5999999999999999E-2</v>
      </c>
      <c r="CN306" s="10">
        <v>0.18099999999999999</v>
      </c>
      <c r="CO306" s="10">
        <v>0.17699999999999999</v>
      </c>
      <c r="CP306" s="10">
        <v>0.17299999999999999</v>
      </c>
      <c r="CQ306" s="10">
        <v>-0.78300000000000003</v>
      </c>
      <c r="CR306" s="11"/>
      <c r="CS306" s="11"/>
      <c r="CT306" s="11"/>
      <c r="CU306" s="11"/>
      <c r="CV306" s="10">
        <v>-0.187</v>
      </c>
      <c r="CW306" s="11"/>
      <c r="CX306" s="11"/>
      <c r="CY306" s="11"/>
      <c r="CZ306" s="11"/>
      <c r="DA306" s="10">
        <v>0.83499999999999996</v>
      </c>
      <c r="DB306" s="10">
        <v>-0.161</v>
      </c>
      <c r="DC306" s="9">
        <v>-1.18</v>
      </c>
      <c r="DD306" s="8">
        <v>211.2</v>
      </c>
      <c r="DE306" s="8">
        <v>16</v>
      </c>
      <c r="DF306" s="8">
        <v>13.9</v>
      </c>
      <c r="DG306" s="10">
        <v>0.79</v>
      </c>
      <c r="DH306" s="10">
        <v>0.156</v>
      </c>
      <c r="DI306" s="3" t="s">
        <v>212</v>
      </c>
      <c r="DJ306" s="9">
        <v>1.89</v>
      </c>
      <c r="DK306" s="9">
        <v>-8.76</v>
      </c>
      <c r="DL306" s="9">
        <v>-9</v>
      </c>
      <c r="DM306" s="9">
        <v>3.66</v>
      </c>
      <c r="DN306" s="11"/>
      <c r="DO306" s="9">
        <v>33.33</v>
      </c>
      <c r="DP306" s="4" t="s">
        <v>1758</v>
      </c>
      <c r="DQ306" s="8">
        <v>108.5</v>
      </c>
      <c r="DR306" s="3" t="s">
        <v>1206</v>
      </c>
      <c r="DS306" s="11"/>
      <c r="DT306" s="9">
        <v>3.01</v>
      </c>
      <c r="DU306" s="10">
        <v>0.74</v>
      </c>
      <c r="DV306" s="9">
        <v>1.44</v>
      </c>
      <c r="DW306" s="10">
        <v>0.02</v>
      </c>
      <c r="DX306" s="9">
        <v>-1.05</v>
      </c>
      <c r="DY306" s="9">
        <v>3.43</v>
      </c>
      <c r="DZ306" s="10">
        <v>0.82099999999999995</v>
      </c>
      <c r="EA306" s="14">
        <v>0</v>
      </c>
      <c r="EB306" s="9">
        <v>6.61</v>
      </c>
      <c r="EC306" s="10">
        <v>8.4000000000000005E-2</v>
      </c>
      <c r="ED306" s="8">
        <v>94.4</v>
      </c>
      <c r="EE306" s="11"/>
      <c r="EF306" s="11"/>
      <c r="EG306" s="11"/>
      <c r="EH306" s="10">
        <v>0.73899999999999999</v>
      </c>
      <c r="EI306" s="8">
        <v>16</v>
      </c>
      <c r="EJ306" s="8">
        <v>13.8</v>
      </c>
      <c r="EK306" s="9">
        <v>3.89</v>
      </c>
      <c r="EL306" s="10">
        <v>0.62</v>
      </c>
      <c r="EM306" s="10">
        <v>0.90900000000000003</v>
      </c>
      <c r="EN306" s="10">
        <v>0.14199999999999999</v>
      </c>
      <c r="EO306" s="10">
        <v>0.156</v>
      </c>
      <c r="EP306" s="9">
        <v>1.1399999999999999</v>
      </c>
      <c r="EQ306" s="9">
        <v>3.96</v>
      </c>
      <c r="ER306" s="11">
        <v>1</v>
      </c>
      <c r="ES306" s="9">
        <v>1.89</v>
      </c>
      <c r="ET306" s="12" t="s">
        <v>1759</v>
      </c>
      <c r="EU306" s="9">
        <v>-3.45</v>
      </c>
      <c r="EV306" s="9">
        <v>-5.61</v>
      </c>
      <c r="EW306" s="9">
        <v>-5.59</v>
      </c>
      <c r="EX306" s="9">
        <v>-6.61</v>
      </c>
      <c r="EY306" s="8">
        <v>-12</v>
      </c>
      <c r="EZ306" s="9">
        <v>-4.74</v>
      </c>
      <c r="FA306" s="9">
        <v>-6.49</v>
      </c>
      <c r="FB306" s="9">
        <v>-6.76</v>
      </c>
      <c r="FC306" s="9">
        <v>-9.64</v>
      </c>
      <c r="FD306" s="8">
        <v>-10.5</v>
      </c>
      <c r="FE306" s="9">
        <v>-3.95</v>
      </c>
      <c r="FF306" s="9">
        <v>-4.62</v>
      </c>
      <c r="FG306" s="9">
        <v>-1.97</v>
      </c>
      <c r="FH306" s="9">
        <v>-1.53</v>
      </c>
      <c r="FI306" s="8">
        <v>-11.6</v>
      </c>
      <c r="FJ306" s="9">
        <v>-3.34</v>
      </c>
      <c r="FK306" s="9">
        <v>-5.65</v>
      </c>
      <c r="FL306" s="9">
        <v>-6.17</v>
      </c>
      <c r="FM306" s="9">
        <v>-7.31</v>
      </c>
      <c r="FN306" s="9">
        <v>-9.9700000000000006</v>
      </c>
      <c r="FO306" s="3"/>
      <c r="FP306" s="3"/>
      <c r="FQ306" s="9">
        <v>1.89</v>
      </c>
      <c r="FR306" s="12" t="s">
        <v>1760</v>
      </c>
    </row>
    <row r="307" spans="1:174" x14ac:dyDescent="0.15">
      <c r="A307" s="4" t="s">
        <v>1761</v>
      </c>
      <c r="B307" s="4" t="s">
        <v>1762</v>
      </c>
      <c r="C307" s="3" t="s">
        <v>206</v>
      </c>
      <c r="D307" s="3" t="s">
        <v>207</v>
      </c>
      <c r="E307" s="3" t="s">
        <v>208</v>
      </c>
      <c r="F307" s="8">
        <v>15.6</v>
      </c>
      <c r="G307" s="9">
        <v>9.9700000000000006</v>
      </c>
      <c r="H307" s="10">
        <v>0.14199999999999999</v>
      </c>
      <c r="I307" s="10">
        <v>9.5000000000000001E-2</v>
      </c>
      <c r="J307" s="10">
        <v>0.113</v>
      </c>
      <c r="K307" s="9">
        <v>1.81</v>
      </c>
      <c r="L307" s="9">
        <v>1.69</v>
      </c>
      <c r="M307" s="9">
        <v>2</v>
      </c>
      <c r="N307" s="8">
        <v>28.2</v>
      </c>
      <c r="O307" s="10">
        <v>0.224</v>
      </c>
      <c r="P307" s="11"/>
      <c r="Q307" s="11"/>
      <c r="R307" s="11"/>
      <c r="S307" s="11"/>
      <c r="T307" s="11"/>
      <c r="U307" s="11"/>
      <c r="V307" s="11"/>
      <c r="W307" s="11"/>
      <c r="X307" s="11"/>
      <c r="Y307" s="11"/>
      <c r="Z307" s="11"/>
      <c r="AA307" s="11"/>
      <c r="AB307" s="11"/>
      <c r="AC307" s="11"/>
      <c r="AD307" s="11"/>
      <c r="AE307" s="11"/>
      <c r="AF307" s="11"/>
      <c r="AG307" s="11"/>
      <c r="AH307" s="9">
        <v>2.46</v>
      </c>
      <c r="AI307" s="9">
        <v>7.08</v>
      </c>
      <c r="AJ307" s="10">
        <v>0.38100000000000001</v>
      </c>
      <c r="AK307" s="3" t="s">
        <v>209</v>
      </c>
      <c r="AL307" s="12" t="s">
        <v>1763</v>
      </c>
      <c r="AM307" s="3" t="s">
        <v>211</v>
      </c>
      <c r="AN307" s="13">
        <v>2003</v>
      </c>
      <c r="AO307" s="9">
        <v>5.65</v>
      </c>
      <c r="AP307" s="9">
        <v>1.27</v>
      </c>
      <c r="AQ307" s="8">
        <v>-14.7</v>
      </c>
      <c r="AR307" s="8">
        <v>-15.1</v>
      </c>
      <c r="AS307" s="8">
        <v>-15.1</v>
      </c>
      <c r="AT307" s="9">
        <v>9.91</v>
      </c>
      <c r="AU307" s="9">
        <v>1.1000000000000001</v>
      </c>
      <c r="AV307" s="8">
        <v>11.8</v>
      </c>
      <c r="AW307" s="14">
        <v>0</v>
      </c>
      <c r="AX307" s="9">
        <v>7.44</v>
      </c>
      <c r="AY307" s="10">
        <v>0.191</v>
      </c>
      <c r="AZ307" s="11"/>
      <c r="BA307" s="9">
        <v>3.83</v>
      </c>
      <c r="BB307" s="11"/>
      <c r="BC307" s="8">
        <v>12.1</v>
      </c>
      <c r="BD307" s="8">
        <v>12.2</v>
      </c>
      <c r="BE307" s="8">
        <v>11.6</v>
      </c>
      <c r="BF307" s="8">
        <v>10.4</v>
      </c>
      <c r="BG307" s="9">
        <v>9.18</v>
      </c>
      <c r="BH307" s="9">
        <v>8.15</v>
      </c>
      <c r="BI307" s="10">
        <v>0.38800000000000001</v>
      </c>
      <c r="BJ307" s="8">
        <v>-15.1</v>
      </c>
      <c r="BK307" s="10">
        <v>-2E-3</v>
      </c>
      <c r="BL307" s="10">
        <v>1.4999999999999999E-2</v>
      </c>
      <c r="BM307" s="11"/>
      <c r="BN307" s="8">
        <v>-15.1</v>
      </c>
      <c r="BO307" s="11"/>
      <c r="BP307" s="11"/>
      <c r="BQ307" s="10">
        <v>-0.54100000000000004</v>
      </c>
      <c r="BR307" s="10">
        <v>-0.54100000000000004</v>
      </c>
      <c r="BS307" s="10">
        <v>-0.33800000000000002</v>
      </c>
      <c r="BT307" s="10">
        <v>-0.54100000000000004</v>
      </c>
      <c r="BU307" s="10">
        <v>-0.54100000000000004</v>
      </c>
      <c r="BV307" s="11"/>
      <c r="BW307" s="11"/>
      <c r="BX307" s="11"/>
      <c r="BY307" s="10">
        <v>0.26</v>
      </c>
      <c r="BZ307" s="9">
        <v>3.2</v>
      </c>
      <c r="CA307" s="9">
        <v>2.1</v>
      </c>
      <c r="CB307" s="11"/>
      <c r="CC307" s="10">
        <v>0.70199999999999996</v>
      </c>
      <c r="CD307" s="11"/>
      <c r="CE307" s="11"/>
      <c r="CF307" s="11"/>
      <c r="CG307" s="11"/>
      <c r="CH307" s="11"/>
      <c r="CI307" s="11"/>
      <c r="CJ307" s="10">
        <v>0.41699999999999998</v>
      </c>
      <c r="CK307" s="11"/>
      <c r="CL307" s="11"/>
      <c r="CM307" s="11"/>
      <c r="CN307" s="11"/>
      <c r="CO307" s="11"/>
      <c r="CP307" s="10">
        <v>0.11799999999999999</v>
      </c>
      <c r="CQ307" s="10">
        <v>-0.17199999999999999</v>
      </c>
      <c r="CR307" s="11"/>
      <c r="CS307" s="11"/>
      <c r="CT307" s="11"/>
      <c r="CU307" s="10">
        <v>0.64800000000000002</v>
      </c>
      <c r="CV307" s="11"/>
      <c r="CW307" s="11"/>
      <c r="CX307" s="11"/>
      <c r="CY307" s="11"/>
      <c r="CZ307" s="11"/>
      <c r="DA307" s="10">
        <v>6.0000000000000001E-3</v>
      </c>
      <c r="DB307" s="11"/>
      <c r="DC307" s="11"/>
      <c r="DD307" s="11"/>
      <c r="DE307" s="8">
        <v>39</v>
      </c>
      <c r="DF307" s="9">
        <v>7.44</v>
      </c>
      <c r="DG307" s="10">
        <v>0.55100000000000005</v>
      </c>
      <c r="DH307" s="10">
        <v>0.13600000000000001</v>
      </c>
      <c r="DI307" s="3" t="s">
        <v>212</v>
      </c>
      <c r="DJ307" s="9">
        <v>1.27</v>
      </c>
      <c r="DK307" s="8">
        <v>-14.7</v>
      </c>
      <c r="DL307" s="8">
        <v>-15.1</v>
      </c>
      <c r="DM307" s="11"/>
      <c r="DN307" s="11"/>
      <c r="DO307" s="9">
        <v>16.670000000000002</v>
      </c>
      <c r="DP307" s="4" t="s">
        <v>1764</v>
      </c>
      <c r="DQ307" s="11"/>
      <c r="DR307" s="3" t="s">
        <v>230</v>
      </c>
      <c r="DS307" s="11"/>
      <c r="DT307" s="9">
        <v>1.94</v>
      </c>
      <c r="DU307" s="10">
        <v>0.55000000000000004</v>
      </c>
      <c r="DV307" s="9">
        <v>1.27</v>
      </c>
      <c r="DW307" s="14">
        <v>0</v>
      </c>
      <c r="DX307" s="11"/>
      <c r="DY307" s="8">
        <v>23.6</v>
      </c>
      <c r="DZ307" s="11"/>
      <c r="EA307" s="11"/>
      <c r="EB307" s="8">
        <v>20.6</v>
      </c>
      <c r="EC307" s="10">
        <v>0.19900000000000001</v>
      </c>
      <c r="ED307" s="8">
        <v>90.5</v>
      </c>
      <c r="EE307" s="11"/>
      <c r="EF307" s="11"/>
      <c r="EG307" s="11"/>
      <c r="EH307" s="10">
        <v>0.27600000000000002</v>
      </c>
      <c r="EI307" s="8">
        <v>39</v>
      </c>
      <c r="EJ307" s="8">
        <v>10.7</v>
      </c>
      <c r="EK307" s="8">
        <v>24.8</v>
      </c>
      <c r="EL307" s="10">
        <v>0.69599999999999995</v>
      </c>
      <c r="EM307" s="9">
        <v>1.23</v>
      </c>
      <c r="EN307" s="9">
        <v>1.4</v>
      </c>
      <c r="EO307" s="10">
        <v>0.13600000000000001</v>
      </c>
      <c r="EP307" s="9">
        <v>2.42</v>
      </c>
      <c r="EQ307" s="9">
        <v>2.92</v>
      </c>
      <c r="ER307" s="11">
        <v>1</v>
      </c>
      <c r="ES307" s="9">
        <v>1.27</v>
      </c>
      <c r="ET307" s="12" t="s">
        <v>1765</v>
      </c>
      <c r="EU307" s="9">
        <v>-3.3</v>
      </c>
      <c r="EV307" s="9">
        <v>-9.5299999999999994</v>
      </c>
      <c r="EW307" s="8">
        <v>-13.5</v>
      </c>
      <c r="EX307" s="8">
        <v>-16.7</v>
      </c>
      <c r="EY307" s="8">
        <v>-12</v>
      </c>
      <c r="EZ307" s="9">
        <v>-4.34</v>
      </c>
      <c r="FA307" s="9">
        <v>-5.21</v>
      </c>
      <c r="FB307" s="9">
        <v>-5.96</v>
      </c>
      <c r="FC307" s="9">
        <v>-9.1300000000000008</v>
      </c>
      <c r="FD307" s="8">
        <v>-11.9</v>
      </c>
      <c r="FE307" s="9">
        <v>-4.62</v>
      </c>
      <c r="FF307" s="8">
        <v>-14.9</v>
      </c>
      <c r="FG307" s="8">
        <v>-12.6</v>
      </c>
      <c r="FH307" s="8">
        <v>-14.7</v>
      </c>
      <c r="FI307" s="8">
        <v>-11.9</v>
      </c>
      <c r="FJ307" s="9">
        <v>-1.43</v>
      </c>
      <c r="FK307" s="9">
        <v>-5.47</v>
      </c>
      <c r="FL307" s="9">
        <v>-5.97</v>
      </c>
      <c r="FM307" s="9">
        <v>-8.93</v>
      </c>
      <c r="FN307" s="8">
        <v>-16.7</v>
      </c>
      <c r="FO307" s="3"/>
      <c r="FP307" s="3"/>
      <c r="FQ307" s="9">
        <v>1.27</v>
      </c>
      <c r="FR307" s="12" t="s">
        <v>1766</v>
      </c>
    </row>
    <row r="308" spans="1:174" x14ac:dyDescent="0.15">
      <c r="A308" s="4" t="s">
        <v>1767</v>
      </c>
      <c r="B308" s="4" t="s">
        <v>1768</v>
      </c>
      <c r="C308" s="3" t="s">
        <v>206</v>
      </c>
      <c r="D308" s="3" t="s">
        <v>207</v>
      </c>
      <c r="E308" s="3" t="s">
        <v>208</v>
      </c>
      <c r="F308" s="8">
        <v>15.6</v>
      </c>
      <c r="G308" s="10">
        <v>0.20300000000000001</v>
      </c>
      <c r="H308" s="10">
        <v>1.2E-2</v>
      </c>
      <c r="I308" s="10">
        <v>8.0000000000000002E-3</v>
      </c>
      <c r="J308" s="14">
        <v>0</v>
      </c>
      <c r="K308" s="10">
        <v>0.877</v>
      </c>
      <c r="L308" s="10">
        <v>0.89500000000000002</v>
      </c>
      <c r="M308" s="10">
        <v>-2.5999999999999999E-2</v>
      </c>
      <c r="N308" s="8">
        <v>25.5</v>
      </c>
      <c r="O308" s="10">
        <v>9.9000000000000005E-2</v>
      </c>
      <c r="P308" s="11"/>
      <c r="Q308" s="11"/>
      <c r="R308" s="11"/>
      <c r="S308" s="11"/>
      <c r="T308" s="11"/>
      <c r="U308" s="11"/>
      <c r="V308" s="11"/>
      <c r="W308" s="8">
        <v>-12.2</v>
      </c>
      <c r="X308" s="11"/>
      <c r="Y308" s="11"/>
      <c r="Z308" s="11"/>
      <c r="AA308" s="8">
        <v>-49.2</v>
      </c>
      <c r="AB308" s="11"/>
      <c r="AC308" s="11"/>
      <c r="AD308" s="11"/>
      <c r="AE308" s="8">
        <v>-39.299999999999997</v>
      </c>
      <c r="AF308" s="11"/>
      <c r="AG308" s="11"/>
      <c r="AH308" s="9">
        <v>7.09</v>
      </c>
      <c r="AI308" s="9">
        <v>8.2899999999999991</v>
      </c>
      <c r="AJ308" s="9">
        <v>3.22</v>
      </c>
      <c r="AK308" s="3" t="s">
        <v>209</v>
      </c>
      <c r="AL308" s="12" t="s">
        <v>1769</v>
      </c>
      <c r="AM308" s="3" t="s">
        <v>211</v>
      </c>
      <c r="AN308" s="13">
        <v>1983</v>
      </c>
      <c r="AO308" s="8">
        <v>13.7</v>
      </c>
      <c r="AP308" s="10">
        <v>0.5</v>
      </c>
      <c r="AQ308" s="11"/>
      <c r="AR308" s="9">
        <v>-3.52</v>
      </c>
      <c r="AS308" s="9">
        <v>-6.48</v>
      </c>
      <c r="AT308" s="9">
        <v>1.82</v>
      </c>
      <c r="AU308" s="11"/>
      <c r="AV308" s="9">
        <v>9.2200000000000006</v>
      </c>
      <c r="AW308" s="14">
        <v>0</v>
      </c>
      <c r="AX308" s="9">
        <v>-4.37</v>
      </c>
      <c r="AY308" s="11"/>
      <c r="AZ308" s="11"/>
      <c r="BA308" s="9">
        <v>3.33</v>
      </c>
      <c r="BB308" s="11"/>
      <c r="BC308" s="10">
        <v>0.68600000000000005</v>
      </c>
      <c r="BD308" s="10">
        <v>0.66500000000000004</v>
      </c>
      <c r="BE308" s="10">
        <v>0.59499999999999997</v>
      </c>
      <c r="BF308" s="10">
        <v>0.64500000000000002</v>
      </c>
      <c r="BG308" s="10">
        <v>0.71499999999999997</v>
      </c>
      <c r="BH308" s="10">
        <v>0.98099999999999998</v>
      </c>
      <c r="BI308" s="11"/>
      <c r="BJ308" s="9">
        <v>-3.52</v>
      </c>
      <c r="BK308" s="9">
        <v>-1.01</v>
      </c>
      <c r="BL308" s="11"/>
      <c r="BM308" s="11"/>
      <c r="BN308" s="9">
        <v>-6.48</v>
      </c>
      <c r="BO308" s="11"/>
      <c r="BP308" s="11"/>
      <c r="BQ308" s="10">
        <v>-0.26300000000000001</v>
      </c>
      <c r="BR308" s="10">
        <v>-0.26300000000000001</v>
      </c>
      <c r="BS308" s="10">
        <v>-0.17799999999999999</v>
      </c>
      <c r="BT308" s="10">
        <v>-0.26300000000000001</v>
      </c>
      <c r="BU308" s="10">
        <v>-0.26300000000000001</v>
      </c>
      <c r="BV308" s="11"/>
      <c r="BW308" s="10">
        <v>0.5</v>
      </c>
      <c r="BX308" s="11"/>
      <c r="BY308" s="11"/>
      <c r="BZ308" s="11"/>
      <c r="CA308" s="11"/>
      <c r="CB308" s="11"/>
      <c r="CC308" s="10">
        <v>0.68700000000000006</v>
      </c>
      <c r="CD308" s="11"/>
      <c r="CE308" s="11"/>
      <c r="CF308" s="11"/>
      <c r="CG308" s="11"/>
      <c r="CH308" s="11"/>
      <c r="CI308" s="11"/>
      <c r="CJ308" s="8">
        <v>-76.400000000000006</v>
      </c>
      <c r="CK308" s="11"/>
      <c r="CL308" s="11"/>
      <c r="CM308" s="11"/>
      <c r="CN308" s="11"/>
      <c r="CO308" s="11"/>
      <c r="CP308" s="11"/>
      <c r="CQ308" s="9">
        <v>3.21</v>
      </c>
      <c r="CR308" s="11"/>
      <c r="CS308" s="11"/>
      <c r="CT308" s="11"/>
      <c r="CU308" s="10">
        <v>2.3E-2</v>
      </c>
      <c r="CV308" s="10">
        <v>-0.25800000000000001</v>
      </c>
      <c r="CW308" s="11"/>
      <c r="CX308" s="11"/>
      <c r="CY308" s="11"/>
      <c r="CZ308" s="11"/>
      <c r="DA308" s="10">
        <v>-0.56299999999999994</v>
      </c>
      <c r="DB308" s="11"/>
      <c r="DC308" s="10">
        <v>-0.495</v>
      </c>
      <c r="DD308" s="11"/>
      <c r="DE308" s="9">
        <v>1</v>
      </c>
      <c r="DF308" s="9">
        <v>-4.37</v>
      </c>
      <c r="DG308" s="10">
        <v>0.61</v>
      </c>
      <c r="DH308" s="11"/>
      <c r="DI308" s="3" t="s">
        <v>212</v>
      </c>
      <c r="DJ308" s="10">
        <v>0.5</v>
      </c>
      <c r="DK308" s="11"/>
      <c r="DL308" s="9">
        <v>-6.48</v>
      </c>
      <c r="DM308" s="11"/>
      <c r="DN308" s="11"/>
      <c r="DO308" s="9">
        <v>11.11</v>
      </c>
      <c r="DP308" s="4" t="s">
        <v>1770</v>
      </c>
      <c r="DQ308" s="11"/>
      <c r="DR308" s="3" t="s">
        <v>214</v>
      </c>
      <c r="DS308" s="11"/>
      <c r="DT308" s="9">
        <v>1.3</v>
      </c>
      <c r="DU308" s="10">
        <v>0.48</v>
      </c>
      <c r="DV308" s="10">
        <v>0.5</v>
      </c>
      <c r="DW308" s="9">
        <v>1.62</v>
      </c>
      <c r="DX308" s="11"/>
      <c r="DY308" s="10">
        <v>0.90900000000000003</v>
      </c>
      <c r="DZ308" s="11"/>
      <c r="EA308" s="11"/>
      <c r="EB308" s="9">
        <v>-7.06</v>
      </c>
      <c r="EC308" s="10">
        <v>1.7000000000000001E-2</v>
      </c>
      <c r="ED308" s="8">
        <v>84.6</v>
      </c>
      <c r="EE308" s="11"/>
      <c r="EF308" s="11"/>
      <c r="EG308" s="11"/>
      <c r="EH308" s="11"/>
      <c r="EI308" s="9">
        <v>1</v>
      </c>
      <c r="EJ308" s="9">
        <v>2.52</v>
      </c>
      <c r="EK308" s="9">
        <v>1.04</v>
      </c>
      <c r="EL308" s="9">
        <v>1.61</v>
      </c>
      <c r="EM308" s="9">
        <v>2.52</v>
      </c>
      <c r="EN308" s="10">
        <v>0.46200000000000002</v>
      </c>
      <c r="EO308" s="11"/>
      <c r="EP308" s="9">
        <v>1.08</v>
      </c>
      <c r="EQ308" s="9">
        <v>5.52</v>
      </c>
      <c r="ER308" s="11">
        <v>1</v>
      </c>
      <c r="ES308" s="10">
        <v>0.5</v>
      </c>
      <c r="ET308" s="12" t="s">
        <v>1477</v>
      </c>
      <c r="EU308" s="8">
        <v>-28.5</v>
      </c>
      <c r="EV308" s="8">
        <v>-33.799999999999997</v>
      </c>
      <c r="EW308" s="8">
        <v>-25.2</v>
      </c>
      <c r="EX308" s="8">
        <v>-54.5</v>
      </c>
      <c r="EY308" s="8">
        <v>-48.1</v>
      </c>
      <c r="EZ308" s="9">
        <v>-9.8800000000000008</v>
      </c>
      <c r="FA308" s="8">
        <v>-24.6</v>
      </c>
      <c r="FB308" s="8">
        <v>-17.600000000000001</v>
      </c>
      <c r="FC308" s="9">
        <v>-6.2</v>
      </c>
      <c r="FD308" s="10">
        <v>-0.36499999999999999</v>
      </c>
      <c r="FE308" s="8">
        <v>-28.6</v>
      </c>
      <c r="FF308" s="8">
        <v>-32.200000000000003</v>
      </c>
      <c r="FG308" s="8">
        <v>-26.9</v>
      </c>
      <c r="FH308" s="8">
        <v>-52.4</v>
      </c>
      <c r="FI308" s="8">
        <v>-59.2</v>
      </c>
      <c r="FJ308" s="9">
        <v>-8.0500000000000007</v>
      </c>
      <c r="FK308" s="8">
        <v>-27.8</v>
      </c>
      <c r="FL308" s="8">
        <v>-29.4</v>
      </c>
      <c r="FM308" s="9">
        <v>-9.5500000000000007</v>
      </c>
      <c r="FN308" s="9">
        <v>-1.57</v>
      </c>
      <c r="FO308" s="3"/>
      <c r="FP308" s="3"/>
      <c r="FQ308" s="10">
        <v>0.5</v>
      </c>
      <c r="FR308" s="12" t="s">
        <v>1771</v>
      </c>
    </row>
    <row r="309" spans="1:174" x14ac:dyDescent="0.15">
      <c r="A309" s="4" t="s">
        <v>1772</v>
      </c>
      <c r="B309" s="4" t="s">
        <v>1773</v>
      </c>
      <c r="C309" s="3" t="s">
        <v>206</v>
      </c>
      <c r="D309" s="3" t="s">
        <v>207</v>
      </c>
      <c r="E309" s="3" t="s">
        <v>208</v>
      </c>
      <c r="F309" s="8">
        <v>15.3</v>
      </c>
      <c r="G309" s="9">
        <v>3.62</v>
      </c>
      <c r="H309" s="10">
        <v>0.03</v>
      </c>
      <c r="I309" s="10">
        <v>3.0000000000000001E-3</v>
      </c>
      <c r="J309" s="10">
        <v>0.12</v>
      </c>
      <c r="K309" s="9">
        <v>1.42</v>
      </c>
      <c r="L309" s="10">
        <v>0.48699999999999999</v>
      </c>
      <c r="M309" s="9">
        <v>2.0499999999999998</v>
      </c>
      <c r="N309" s="8">
        <v>251.6</v>
      </c>
      <c r="O309" s="10">
        <v>0.72399999999999998</v>
      </c>
      <c r="P309" s="11"/>
      <c r="Q309" s="11"/>
      <c r="R309" s="11"/>
      <c r="S309" s="11"/>
      <c r="T309" s="11"/>
      <c r="U309" s="11"/>
      <c r="V309" s="11"/>
      <c r="W309" s="11"/>
      <c r="X309" s="11"/>
      <c r="Y309" s="11"/>
      <c r="Z309" s="11"/>
      <c r="AA309" s="8">
        <v>47.3</v>
      </c>
      <c r="AB309" s="11"/>
      <c r="AC309" s="11"/>
      <c r="AD309" s="11"/>
      <c r="AE309" s="8">
        <v>20.399999999999999</v>
      </c>
      <c r="AF309" s="11"/>
      <c r="AG309" s="11"/>
      <c r="AH309" s="11"/>
      <c r="AI309" s="9">
        <v>28.57</v>
      </c>
      <c r="AJ309" s="9">
        <v>24.74</v>
      </c>
      <c r="AK309" s="3" t="s">
        <v>209</v>
      </c>
      <c r="AL309" s="12" t="s">
        <v>1774</v>
      </c>
      <c r="AM309" s="3" t="s">
        <v>211</v>
      </c>
      <c r="AN309" s="13">
        <v>2001</v>
      </c>
      <c r="AO309" s="8">
        <v>19.8</v>
      </c>
      <c r="AP309" s="9">
        <v>6.94</v>
      </c>
      <c r="AQ309" s="9">
        <v>-7.73</v>
      </c>
      <c r="AR309" s="9">
        <v>-8.1999999999999993</v>
      </c>
      <c r="AS309" s="8">
        <v>-10.6</v>
      </c>
      <c r="AT309" s="10">
        <v>0.47099999999999997</v>
      </c>
      <c r="AU309" s="10">
        <v>0.78100000000000003</v>
      </c>
      <c r="AV309" s="9">
        <v>6.36</v>
      </c>
      <c r="AW309" s="14">
        <v>0</v>
      </c>
      <c r="AX309" s="9">
        <v>4.0999999999999996</v>
      </c>
      <c r="AY309" s="10">
        <v>0.39500000000000002</v>
      </c>
      <c r="AZ309" s="11"/>
      <c r="BA309" s="9">
        <v>8.5399999999999991</v>
      </c>
      <c r="BB309" s="11"/>
      <c r="BC309" s="9">
        <v>4.6900000000000004</v>
      </c>
      <c r="BD309" s="9">
        <v>4.2300000000000004</v>
      </c>
      <c r="BE309" s="9">
        <v>3.8</v>
      </c>
      <c r="BF309" s="9">
        <v>3.56</v>
      </c>
      <c r="BG309" s="9">
        <v>3.52</v>
      </c>
      <c r="BH309" s="9">
        <v>3.49</v>
      </c>
      <c r="BI309" s="11"/>
      <c r="BJ309" s="9">
        <v>-8.1999999999999993</v>
      </c>
      <c r="BK309" s="10">
        <v>-5.0000000000000001E-3</v>
      </c>
      <c r="BL309" s="11"/>
      <c r="BM309" s="11"/>
      <c r="BN309" s="8">
        <v>-10.6</v>
      </c>
      <c r="BO309" s="11"/>
      <c r="BP309" s="11"/>
      <c r="BQ309" s="10">
        <v>-6.2E-2</v>
      </c>
      <c r="BR309" s="10">
        <v>-6.2E-2</v>
      </c>
      <c r="BS309" s="10">
        <v>-2.5999999999999999E-2</v>
      </c>
      <c r="BT309" s="10">
        <v>-6.2E-2</v>
      </c>
      <c r="BU309" s="10">
        <v>-6.2E-2</v>
      </c>
      <c r="BV309" s="11"/>
      <c r="BW309" s="10">
        <v>0.46400000000000002</v>
      </c>
      <c r="BX309" s="9">
        <v>1.53</v>
      </c>
      <c r="BY309" s="10">
        <v>0.05</v>
      </c>
      <c r="BZ309" s="9">
        <v>2.59</v>
      </c>
      <c r="CA309" s="9">
        <v>1.81</v>
      </c>
      <c r="CB309" s="11"/>
      <c r="CC309" s="10">
        <v>0.71499999999999997</v>
      </c>
      <c r="CD309" s="11"/>
      <c r="CE309" s="10">
        <v>0.25</v>
      </c>
      <c r="CF309" s="11"/>
      <c r="CG309" s="11"/>
      <c r="CH309" s="9">
        <v>4.9400000000000004</v>
      </c>
      <c r="CI309" s="11"/>
      <c r="CJ309" s="8">
        <v>22.5</v>
      </c>
      <c r="CK309" s="11"/>
      <c r="CL309" s="11"/>
      <c r="CM309" s="10">
        <v>3.0000000000000001E-3</v>
      </c>
      <c r="CN309" s="10">
        <v>0.10100000000000001</v>
      </c>
      <c r="CO309" s="10">
        <v>0.39700000000000002</v>
      </c>
      <c r="CP309" s="10">
        <v>0.38600000000000001</v>
      </c>
      <c r="CQ309" s="9">
        <v>4.3099999999999996</v>
      </c>
      <c r="CR309" s="11"/>
      <c r="CS309" s="11"/>
      <c r="CT309" s="11"/>
      <c r="CU309" s="9">
        <v>6.04</v>
      </c>
      <c r="CV309" s="11"/>
      <c r="CW309" s="11"/>
      <c r="CX309" s="10">
        <v>-0.73399999999999999</v>
      </c>
      <c r="CY309" s="11"/>
      <c r="CZ309" s="11"/>
      <c r="DA309" s="10">
        <v>0.19400000000000001</v>
      </c>
      <c r="DB309" s="10">
        <v>-0.253</v>
      </c>
      <c r="DC309" s="10">
        <v>-6.5000000000000002E-2</v>
      </c>
      <c r="DD309" s="11"/>
      <c r="DE309" s="11"/>
      <c r="DF309" s="10">
        <v>-0.84599999999999997</v>
      </c>
      <c r="DG309" s="10">
        <v>6.0999999999999999E-2</v>
      </c>
      <c r="DH309" s="11"/>
      <c r="DI309" s="3" t="s">
        <v>212</v>
      </c>
      <c r="DJ309" s="9">
        <v>6.15</v>
      </c>
      <c r="DK309" s="9">
        <v>-7</v>
      </c>
      <c r="DL309" s="8">
        <v>-10.5</v>
      </c>
      <c r="DM309" s="11"/>
      <c r="DN309" s="11"/>
      <c r="DO309" s="9">
        <v>23.08</v>
      </c>
      <c r="DP309" s="4" t="s">
        <v>1775</v>
      </c>
      <c r="DQ309" s="11"/>
      <c r="DR309" s="3" t="s">
        <v>1206</v>
      </c>
      <c r="DS309" s="11"/>
      <c r="DT309" s="10">
        <v>0.20300000000000001</v>
      </c>
      <c r="DU309" s="10">
        <v>5.6000000000000001E-2</v>
      </c>
      <c r="DV309" s="9">
        <v>5.04</v>
      </c>
      <c r="DW309" s="14">
        <v>0</v>
      </c>
      <c r="DX309" s="11"/>
      <c r="DY309" s="9">
        <v>1.79</v>
      </c>
      <c r="DZ309" s="11"/>
      <c r="EA309" s="9">
        <v>4.9400000000000004</v>
      </c>
      <c r="EB309" s="9">
        <v>-4.4000000000000004</v>
      </c>
      <c r="EC309" s="10">
        <v>9.5000000000000001E-2</v>
      </c>
      <c r="ED309" s="8">
        <v>71.400000000000006</v>
      </c>
      <c r="EE309" s="11"/>
      <c r="EF309" s="11"/>
      <c r="EG309" s="11"/>
      <c r="EH309" s="9">
        <v>1.2</v>
      </c>
      <c r="EI309" s="8">
        <v>42</v>
      </c>
      <c r="EJ309" s="9">
        <v>2.88</v>
      </c>
      <c r="EK309" s="9">
        <v>4.01</v>
      </c>
      <c r="EL309" s="10">
        <v>0.52200000000000002</v>
      </c>
      <c r="EM309" s="9">
        <v>1.07</v>
      </c>
      <c r="EN309" s="9">
        <v>4.8</v>
      </c>
      <c r="EO309" s="10">
        <v>0.28399999999999997</v>
      </c>
      <c r="EP309" s="8">
        <v>23.6</v>
      </c>
      <c r="EQ309" s="10">
        <v>0.96</v>
      </c>
      <c r="ER309" s="11">
        <v>1</v>
      </c>
      <c r="ES309" s="9">
        <v>6.94</v>
      </c>
      <c r="ET309" s="12" t="s">
        <v>1776</v>
      </c>
      <c r="EU309" s="10">
        <v>-0.78500000000000003</v>
      </c>
      <c r="EV309" s="9">
        <v>-1.3</v>
      </c>
      <c r="EW309" s="9">
        <v>-5.71</v>
      </c>
      <c r="EX309" s="9">
        <v>-6.06</v>
      </c>
      <c r="EY309" s="9">
        <v>-5.53</v>
      </c>
      <c r="EZ309" s="9">
        <v>-7.19</v>
      </c>
      <c r="FA309" s="8">
        <v>-10.199999999999999</v>
      </c>
      <c r="FB309" s="8">
        <v>-11.3</v>
      </c>
      <c r="FC309" s="9">
        <v>-9.6199999999999992</v>
      </c>
      <c r="FD309" s="9">
        <v>-7.47</v>
      </c>
      <c r="FE309" s="10">
        <v>-0.85499999999999998</v>
      </c>
      <c r="FF309" s="9">
        <v>-1.39</v>
      </c>
      <c r="FG309" s="9">
        <v>-6.58</v>
      </c>
      <c r="FH309" s="9">
        <v>-6.07</v>
      </c>
      <c r="FI309" s="9">
        <v>-6.57</v>
      </c>
      <c r="FJ309" s="9">
        <v>-8.5</v>
      </c>
      <c r="FK309" s="8">
        <v>-12.7</v>
      </c>
      <c r="FL309" s="9">
        <v>-9.17</v>
      </c>
      <c r="FM309" s="9">
        <v>-9.83</v>
      </c>
      <c r="FN309" s="8">
        <v>-10.5</v>
      </c>
      <c r="FO309" s="3"/>
      <c r="FP309" s="3"/>
      <c r="FQ309" s="9">
        <v>6.94</v>
      </c>
      <c r="FR309" s="12" t="s">
        <v>1777</v>
      </c>
    </row>
    <row r="310" spans="1:174" x14ac:dyDescent="0.15">
      <c r="A310" s="4" t="s">
        <v>1778</v>
      </c>
      <c r="B310" s="4" t="s">
        <v>1779</v>
      </c>
      <c r="C310" s="3" t="s">
        <v>206</v>
      </c>
      <c r="D310" s="3" t="s">
        <v>207</v>
      </c>
      <c r="E310" s="3" t="s">
        <v>208</v>
      </c>
      <c r="F310" s="8">
        <v>15.1</v>
      </c>
      <c r="G310" s="9">
        <v>47.06</v>
      </c>
      <c r="H310" s="10">
        <v>3.0000000000000001E-3</v>
      </c>
      <c r="I310" s="10">
        <v>1.2E-2</v>
      </c>
      <c r="J310" s="10">
        <v>0.30299999999999999</v>
      </c>
      <c r="K310" s="10">
        <v>0.441</v>
      </c>
      <c r="L310" s="10">
        <v>0.83299999999999996</v>
      </c>
      <c r="M310" s="9">
        <v>4.49</v>
      </c>
      <c r="N310" s="8">
        <v>32.9</v>
      </c>
      <c r="O310" s="10">
        <v>0.48699999999999999</v>
      </c>
      <c r="P310" s="11"/>
      <c r="Q310" s="11"/>
      <c r="R310" s="11"/>
      <c r="S310" s="9">
        <v>-1.34</v>
      </c>
      <c r="T310" s="11"/>
      <c r="U310" s="11"/>
      <c r="V310" s="11"/>
      <c r="W310" s="11"/>
      <c r="X310" s="11"/>
      <c r="Y310" s="11"/>
      <c r="Z310" s="11"/>
      <c r="AA310" s="11"/>
      <c r="AB310" s="11"/>
      <c r="AC310" s="11"/>
      <c r="AD310" s="11"/>
      <c r="AE310" s="11"/>
      <c r="AF310" s="11"/>
      <c r="AG310" s="11"/>
      <c r="AH310" s="9">
        <v>1.49</v>
      </c>
      <c r="AI310" s="9">
        <v>2.98</v>
      </c>
      <c r="AJ310" s="11"/>
      <c r="AK310" s="3" t="s">
        <v>209</v>
      </c>
      <c r="AL310" s="12" t="s">
        <v>1780</v>
      </c>
      <c r="AM310" s="3" t="s">
        <v>211</v>
      </c>
      <c r="AN310" s="13">
        <v>2000</v>
      </c>
      <c r="AO310" s="8">
        <v>-14.6</v>
      </c>
      <c r="AP310" s="14">
        <v>0</v>
      </c>
      <c r="AQ310" s="8">
        <v>-36.4</v>
      </c>
      <c r="AR310" s="8">
        <v>-36.700000000000003</v>
      </c>
      <c r="AS310" s="8">
        <v>-38</v>
      </c>
      <c r="AT310" s="8">
        <v>10.9</v>
      </c>
      <c r="AU310" s="10">
        <v>0.41399999999999998</v>
      </c>
      <c r="AV310" s="8">
        <v>43</v>
      </c>
      <c r="AW310" s="8">
        <v>11</v>
      </c>
      <c r="AX310" s="8">
        <v>24.6</v>
      </c>
      <c r="AY310" s="10">
        <v>0.44800000000000001</v>
      </c>
      <c r="AZ310" s="11"/>
      <c r="BA310" s="8">
        <v>10.1</v>
      </c>
      <c r="BB310" s="11"/>
      <c r="BC310" s="8">
        <v>26.6</v>
      </c>
      <c r="BD310" s="8">
        <v>27.2</v>
      </c>
      <c r="BE310" s="8">
        <v>31.1</v>
      </c>
      <c r="BF310" s="8">
        <v>34</v>
      </c>
      <c r="BG310" s="8">
        <v>32.6</v>
      </c>
      <c r="BH310" s="8">
        <v>35.200000000000003</v>
      </c>
      <c r="BI310" s="11"/>
      <c r="BJ310" s="8">
        <v>-36.700000000000003</v>
      </c>
      <c r="BK310" s="9">
        <v>-1.21</v>
      </c>
      <c r="BL310" s="10">
        <v>8.7999999999999995E-2</v>
      </c>
      <c r="BM310" s="11"/>
      <c r="BN310" s="8">
        <v>-38</v>
      </c>
      <c r="BO310" s="11"/>
      <c r="BP310" s="11"/>
      <c r="BQ310" s="9">
        <v>-1.1499999999999999</v>
      </c>
      <c r="BR310" s="9">
        <v>-1.1499999999999999</v>
      </c>
      <c r="BS310" s="10">
        <v>-0.72</v>
      </c>
      <c r="BT310" s="9">
        <v>-1.1499999999999999</v>
      </c>
      <c r="BU310" s="9">
        <v>-1.1499999999999999</v>
      </c>
      <c r="BV310" s="11"/>
      <c r="BW310" s="11"/>
      <c r="BX310" s="11"/>
      <c r="BY310" s="11"/>
      <c r="BZ310" s="9">
        <v>1.35</v>
      </c>
      <c r="CA310" s="10">
        <v>0.93400000000000005</v>
      </c>
      <c r="CB310" s="11"/>
      <c r="CC310" s="9">
        <v>1.82</v>
      </c>
      <c r="CD310" s="11"/>
      <c r="CE310" s="10">
        <v>1.6E-2</v>
      </c>
      <c r="CF310" s="11"/>
      <c r="CG310" s="11"/>
      <c r="CH310" s="11"/>
      <c r="CI310" s="11"/>
      <c r="CJ310" s="11"/>
      <c r="CK310" s="11"/>
      <c r="CL310" s="10">
        <v>0.42799999999999999</v>
      </c>
      <c r="CM310" s="10">
        <v>0.84299999999999997</v>
      </c>
      <c r="CN310" s="10">
        <v>0.68</v>
      </c>
      <c r="CO310" s="10">
        <v>0.75900000000000001</v>
      </c>
      <c r="CP310" s="10">
        <v>0.7</v>
      </c>
      <c r="CQ310" s="9">
        <v>1.71</v>
      </c>
      <c r="CR310" s="11"/>
      <c r="CS310" s="11"/>
      <c r="CT310" s="11"/>
      <c r="CU310" s="10">
        <v>7.2999999999999995E-2</v>
      </c>
      <c r="CV310" s="9">
        <v>-4.21</v>
      </c>
      <c r="CW310" s="9">
        <v>5</v>
      </c>
      <c r="CX310" s="9">
        <v>-7.77</v>
      </c>
      <c r="CY310" s="11"/>
      <c r="CZ310" s="11"/>
      <c r="DA310" s="9">
        <v>-1.38</v>
      </c>
      <c r="DB310" s="11"/>
      <c r="DC310" s="10">
        <v>4.3999999999999997E-2</v>
      </c>
      <c r="DD310" s="8">
        <v>10.9</v>
      </c>
      <c r="DE310" s="8">
        <v>34</v>
      </c>
      <c r="DF310" s="8">
        <v>24.6</v>
      </c>
      <c r="DG310" s="10">
        <v>0.46</v>
      </c>
      <c r="DH310" s="10">
        <v>0.4</v>
      </c>
      <c r="DI310" s="3" t="s">
        <v>212</v>
      </c>
      <c r="DJ310" s="11"/>
      <c r="DK310" s="8">
        <v>-36.4</v>
      </c>
      <c r="DL310" s="8">
        <v>-38</v>
      </c>
      <c r="DM310" s="14">
        <v>0</v>
      </c>
      <c r="DN310" s="11"/>
      <c r="DO310" s="9">
        <v>14.29</v>
      </c>
      <c r="DP310" s="4" t="s">
        <v>1781</v>
      </c>
      <c r="DQ310" s="11"/>
      <c r="DR310" s="3" t="s">
        <v>1782</v>
      </c>
      <c r="DS310" s="11"/>
      <c r="DT310" s="9">
        <v>2.8</v>
      </c>
      <c r="DU310" s="10">
        <v>0.36199999999999999</v>
      </c>
      <c r="DV310" s="8">
        <v>-17.2</v>
      </c>
      <c r="DW310" s="9">
        <v>9.9700000000000006</v>
      </c>
      <c r="DX310" s="11"/>
      <c r="DY310" s="8">
        <v>54.2</v>
      </c>
      <c r="DZ310" s="11"/>
      <c r="EA310" s="11"/>
      <c r="EB310" s="8">
        <v>60.5</v>
      </c>
      <c r="EC310" s="10">
        <v>0.17100000000000001</v>
      </c>
      <c r="ED310" s="8">
        <v>83.4</v>
      </c>
      <c r="EE310" s="11"/>
      <c r="EF310" s="11"/>
      <c r="EG310" s="8">
        <v>136.19999999999999</v>
      </c>
      <c r="EH310" s="9">
        <v>4.1500000000000004</v>
      </c>
      <c r="EI310" s="8">
        <v>34</v>
      </c>
      <c r="EJ310" s="8">
        <v>42.2</v>
      </c>
      <c r="EK310" s="8">
        <v>77.7</v>
      </c>
      <c r="EL310" s="9">
        <v>3.2</v>
      </c>
      <c r="EM310" s="9">
        <v>4.84</v>
      </c>
      <c r="EN310" s="10">
        <v>0.16</v>
      </c>
      <c r="EO310" s="10">
        <v>0.4</v>
      </c>
      <c r="EP310" s="9">
        <v>2.68</v>
      </c>
      <c r="EQ310" s="9">
        <v>4.24</v>
      </c>
      <c r="ER310" s="11">
        <v>1</v>
      </c>
      <c r="ES310" s="11"/>
      <c r="ET310" s="12"/>
      <c r="EU310" s="11"/>
      <c r="EV310" s="11"/>
      <c r="EW310" s="11"/>
      <c r="EX310" s="11"/>
      <c r="EY310" s="11"/>
      <c r="EZ310" s="8">
        <v>-27.5</v>
      </c>
      <c r="FA310" s="9">
        <v>-6.12</v>
      </c>
      <c r="FB310" s="9">
        <v>-1.17</v>
      </c>
      <c r="FC310" s="8">
        <v>-23.5</v>
      </c>
      <c r="FD310" s="8">
        <v>-40.9</v>
      </c>
      <c r="FE310" s="11"/>
      <c r="FF310" s="11"/>
      <c r="FG310" s="11"/>
      <c r="FH310" s="11"/>
      <c r="FI310" s="11"/>
      <c r="FJ310" s="8">
        <v>-26.8</v>
      </c>
      <c r="FK310" s="9">
        <v>-5.0999999999999996</v>
      </c>
      <c r="FL310" s="9">
        <v>-2.23</v>
      </c>
      <c r="FM310" s="8">
        <v>-23.5</v>
      </c>
      <c r="FN310" s="8">
        <v>-41.9</v>
      </c>
      <c r="FO310" s="3"/>
      <c r="FP310" s="3"/>
      <c r="FQ310" s="11"/>
      <c r="FR310" s="12"/>
    </row>
    <row r="311" spans="1:174" x14ac:dyDescent="0.15">
      <c r="A311" s="4" t="s">
        <v>1783</v>
      </c>
      <c r="B311" s="4" t="s">
        <v>1784</v>
      </c>
      <c r="C311" s="3" t="s">
        <v>206</v>
      </c>
      <c r="D311" s="3" t="s">
        <v>207</v>
      </c>
      <c r="E311" s="3" t="s">
        <v>208</v>
      </c>
      <c r="F311" s="8">
        <v>14.1</v>
      </c>
      <c r="G311" s="9">
        <v>18.34</v>
      </c>
      <c r="H311" s="10">
        <v>0.10299999999999999</v>
      </c>
      <c r="I311" s="10">
        <v>8.5999999999999993E-2</v>
      </c>
      <c r="J311" s="10">
        <v>3.5000000000000003E-2</v>
      </c>
      <c r="K311" s="9">
        <v>2.5499999999999998</v>
      </c>
      <c r="L311" s="9">
        <v>2.11</v>
      </c>
      <c r="M311" s="9">
        <v>1.31</v>
      </c>
      <c r="N311" s="8">
        <v>31</v>
      </c>
      <c r="O311" s="10">
        <v>0.376</v>
      </c>
      <c r="P311" s="11"/>
      <c r="Q311" s="8">
        <v>20</v>
      </c>
      <c r="R311" s="11"/>
      <c r="S311" s="10">
        <v>-0.375</v>
      </c>
      <c r="T311" s="11"/>
      <c r="U311" s="11"/>
      <c r="V311" s="11"/>
      <c r="W311" s="8">
        <v>-17.3</v>
      </c>
      <c r="X311" s="11"/>
      <c r="Y311" s="11"/>
      <c r="Z311" s="11"/>
      <c r="AA311" s="8">
        <v>-23.7</v>
      </c>
      <c r="AB311" s="11"/>
      <c r="AC311" s="11"/>
      <c r="AD311" s="11"/>
      <c r="AE311" s="8">
        <v>-30.6</v>
      </c>
      <c r="AF311" s="11"/>
      <c r="AG311" s="11"/>
      <c r="AH311" s="11"/>
      <c r="AI311" s="10">
        <v>0.24</v>
      </c>
      <c r="AJ311" s="10">
        <v>1.2999999999999999E-2</v>
      </c>
      <c r="AK311" s="3" t="s">
        <v>209</v>
      </c>
      <c r="AL311" s="12" t="s">
        <v>1785</v>
      </c>
      <c r="AM311" s="3" t="s">
        <v>211</v>
      </c>
      <c r="AN311" s="13">
        <v>2000</v>
      </c>
      <c r="AO311" s="8">
        <v>-10.199999999999999</v>
      </c>
      <c r="AP311" s="10">
        <v>8.7999999999999995E-2</v>
      </c>
      <c r="AQ311" s="8">
        <v>-10.8</v>
      </c>
      <c r="AR311" s="8">
        <v>-11.1</v>
      </c>
      <c r="AS311" s="8">
        <v>-11.2</v>
      </c>
      <c r="AT311" s="9">
        <v>4.37</v>
      </c>
      <c r="AU311" s="9">
        <v>2.13</v>
      </c>
      <c r="AV311" s="8">
        <v>31.1</v>
      </c>
      <c r="AW311" s="9">
        <v>2.44</v>
      </c>
      <c r="AX311" s="8">
        <v>25.9</v>
      </c>
      <c r="AY311" s="10">
        <v>1.7000000000000001E-2</v>
      </c>
      <c r="AZ311" s="11"/>
      <c r="BA311" s="9">
        <v>6.45</v>
      </c>
      <c r="BB311" s="11"/>
      <c r="BC311" s="9">
        <v>4.8099999999999996</v>
      </c>
      <c r="BD311" s="9">
        <v>5.5</v>
      </c>
      <c r="BE311" s="9">
        <v>6.35</v>
      </c>
      <c r="BF311" s="9">
        <v>6.71</v>
      </c>
      <c r="BG311" s="9">
        <v>6.23</v>
      </c>
      <c r="BH311" s="9">
        <v>5.49</v>
      </c>
      <c r="BI311" s="11"/>
      <c r="BJ311" s="8">
        <v>-11.1</v>
      </c>
      <c r="BK311" s="10">
        <v>-8.5999999999999993E-2</v>
      </c>
      <c r="BL311" s="11"/>
      <c r="BM311" s="11"/>
      <c r="BN311" s="8">
        <v>-11.2</v>
      </c>
      <c r="BO311" s="11"/>
      <c r="BP311" s="11"/>
      <c r="BQ311" s="10">
        <v>-0.42699999999999999</v>
      </c>
      <c r="BR311" s="10">
        <v>-0.42699999999999999</v>
      </c>
      <c r="BS311" s="10">
        <v>-0.26400000000000001</v>
      </c>
      <c r="BT311" s="10">
        <v>-0.42699999999999999</v>
      </c>
      <c r="BU311" s="10">
        <v>-0.42699999999999999</v>
      </c>
      <c r="BV311" s="11"/>
      <c r="BW311" s="10">
        <v>1.2E-2</v>
      </c>
      <c r="BX311" s="11"/>
      <c r="BY311" s="11"/>
      <c r="BZ311" s="9">
        <v>5.38</v>
      </c>
      <c r="CA311" s="9">
        <v>3.24</v>
      </c>
      <c r="CB311" s="10">
        <v>0.38700000000000001</v>
      </c>
      <c r="CC311" s="10">
        <v>0.52100000000000002</v>
      </c>
      <c r="CD311" s="10">
        <v>0.25600000000000001</v>
      </c>
      <c r="CE311" s="11"/>
      <c r="CF311" s="9">
        <v>2.04</v>
      </c>
      <c r="CG311" s="11"/>
      <c r="CH311" s="11"/>
      <c r="CI311" s="11"/>
      <c r="CJ311" s="8">
        <v>54.8</v>
      </c>
      <c r="CK311" s="11"/>
      <c r="CL311" s="11"/>
      <c r="CM311" s="11"/>
      <c r="CN311" s="11"/>
      <c r="CO311" s="11"/>
      <c r="CP311" s="11"/>
      <c r="CQ311" s="10">
        <v>0.57499999999999996</v>
      </c>
      <c r="CR311" s="11"/>
      <c r="CS311" s="11"/>
      <c r="CT311" s="11"/>
      <c r="CU311" s="8">
        <v>20.100000000000001</v>
      </c>
      <c r="CV311" s="10">
        <v>-0.48399999999999999</v>
      </c>
      <c r="CW311" s="11"/>
      <c r="CX311" s="9">
        <v>-9.59</v>
      </c>
      <c r="CY311" s="11"/>
      <c r="CZ311" s="11"/>
      <c r="DA311" s="10">
        <v>-0.34899999999999998</v>
      </c>
      <c r="DB311" s="11"/>
      <c r="DC311" s="10">
        <v>2.9000000000000001E-2</v>
      </c>
      <c r="DD311" s="9">
        <v>4.66</v>
      </c>
      <c r="DE311" s="11"/>
      <c r="DF311" s="8">
        <v>25.9</v>
      </c>
      <c r="DG311" s="10">
        <v>0.45500000000000002</v>
      </c>
      <c r="DH311" s="11"/>
      <c r="DI311" s="3" t="s">
        <v>212</v>
      </c>
      <c r="DJ311" s="10">
        <v>5.6000000000000001E-2</v>
      </c>
      <c r="DK311" s="8">
        <v>-11.7</v>
      </c>
      <c r="DL311" s="8">
        <v>-12.1</v>
      </c>
      <c r="DM311" s="11"/>
      <c r="DN311" s="8">
        <v>-11.8</v>
      </c>
      <c r="DO311" s="9">
        <v>9.09</v>
      </c>
      <c r="DP311" s="4" t="s">
        <v>1786</v>
      </c>
      <c r="DQ311" s="8">
        <v>352.4</v>
      </c>
      <c r="DR311" s="3" t="s">
        <v>643</v>
      </c>
      <c r="DS311" s="11"/>
      <c r="DT311" s="9">
        <v>2.83</v>
      </c>
      <c r="DU311" s="10">
        <v>0.4</v>
      </c>
      <c r="DV311" s="10">
        <v>4.3999999999999997E-2</v>
      </c>
      <c r="DW311" s="9">
        <v>2.61</v>
      </c>
      <c r="DX311" s="11"/>
      <c r="DY311" s="9">
        <v>4.3600000000000003</v>
      </c>
      <c r="DZ311" s="10">
        <v>0.38700000000000001</v>
      </c>
      <c r="EA311" s="11"/>
      <c r="EB311" s="8">
        <v>15.9</v>
      </c>
      <c r="EC311" s="10">
        <v>0.04</v>
      </c>
      <c r="ED311" s="8">
        <v>99.8</v>
      </c>
      <c r="EE311" s="11"/>
      <c r="EF311" s="11"/>
      <c r="EG311" s="8">
        <v>100</v>
      </c>
      <c r="EH311" s="11"/>
      <c r="EI311" s="8">
        <v>22</v>
      </c>
      <c r="EJ311" s="8">
        <v>27.3</v>
      </c>
      <c r="EK311" s="8">
        <v>17.8</v>
      </c>
      <c r="EL311" s="10">
        <v>0.87</v>
      </c>
      <c r="EM311" s="9">
        <v>1.02</v>
      </c>
      <c r="EN311" s="10">
        <v>9.2999999999999999E-2</v>
      </c>
      <c r="EO311" s="11"/>
      <c r="EP311" s="9">
        <v>5.84</v>
      </c>
      <c r="EQ311" s="9">
        <v>3.26</v>
      </c>
      <c r="ER311" s="11">
        <v>1</v>
      </c>
      <c r="ES311" s="11"/>
      <c r="ET311" s="12"/>
      <c r="EU311" s="9">
        <v>-1.77</v>
      </c>
      <c r="EV311" s="9">
        <v>-1.9</v>
      </c>
      <c r="EW311" s="9">
        <v>-3</v>
      </c>
      <c r="EX311" s="9">
        <v>-6.45</v>
      </c>
      <c r="EY311" s="8">
        <v>-10.199999999999999</v>
      </c>
      <c r="EZ311" s="8">
        <v>-14.6</v>
      </c>
      <c r="FA311" s="8">
        <v>-13.2</v>
      </c>
      <c r="FB311" s="8">
        <v>-10.7</v>
      </c>
      <c r="FC311" s="9">
        <v>-8.92</v>
      </c>
      <c r="FD311" s="8">
        <v>-12.1</v>
      </c>
      <c r="FE311" s="9">
        <v>-2.09</v>
      </c>
      <c r="FF311" s="9">
        <v>-2.11</v>
      </c>
      <c r="FG311" s="9">
        <v>-3.11</v>
      </c>
      <c r="FH311" s="9">
        <v>-6.2</v>
      </c>
      <c r="FI311" s="9">
        <v>-9.57</v>
      </c>
      <c r="FJ311" s="8">
        <v>-15.5</v>
      </c>
      <c r="FK311" s="8">
        <v>-13.3</v>
      </c>
      <c r="FL311" s="8">
        <v>-10.199999999999999</v>
      </c>
      <c r="FM311" s="9">
        <v>-9.2100000000000009</v>
      </c>
      <c r="FN311" s="8">
        <v>-12.1</v>
      </c>
      <c r="FO311" s="3"/>
      <c r="FP311" s="3"/>
      <c r="FQ311" s="10">
        <v>8.7999999999999995E-2</v>
      </c>
      <c r="FR311" s="12" t="s">
        <v>1787</v>
      </c>
    </row>
    <row r="312" spans="1:174" x14ac:dyDescent="0.15">
      <c r="A312" s="4" t="s">
        <v>1788</v>
      </c>
      <c r="B312" s="4" t="s">
        <v>1789</v>
      </c>
      <c r="C312" s="3" t="s">
        <v>206</v>
      </c>
      <c r="D312" s="3" t="s">
        <v>207</v>
      </c>
      <c r="E312" s="3" t="s">
        <v>208</v>
      </c>
      <c r="F312" s="8">
        <v>13.3</v>
      </c>
      <c r="G312" s="11"/>
      <c r="H312" s="10">
        <v>4.7E-2</v>
      </c>
      <c r="I312" s="10">
        <v>1.7999999999999999E-2</v>
      </c>
      <c r="J312" s="10">
        <v>8.2000000000000003E-2</v>
      </c>
      <c r="K312" s="9">
        <v>-2.83</v>
      </c>
      <c r="L312" s="9">
        <v>-1.58</v>
      </c>
      <c r="M312" s="9">
        <v>1.77</v>
      </c>
      <c r="N312" s="9">
        <v>1.47</v>
      </c>
      <c r="O312" s="10">
        <v>1E-3</v>
      </c>
      <c r="P312" s="11"/>
      <c r="Q312" s="11"/>
      <c r="R312" s="11"/>
      <c r="S312" s="11"/>
      <c r="T312" s="11"/>
      <c r="U312" s="11"/>
      <c r="V312" s="11"/>
      <c r="W312" s="11"/>
      <c r="X312" s="11"/>
      <c r="Y312" s="11"/>
      <c r="Z312" s="11"/>
      <c r="AA312" s="11"/>
      <c r="AB312" s="11"/>
      <c r="AC312" s="11"/>
      <c r="AD312" s="11"/>
      <c r="AE312" s="11"/>
      <c r="AF312" s="11"/>
      <c r="AG312" s="11"/>
      <c r="AH312" s="9">
        <v>4.54</v>
      </c>
      <c r="AI312" s="9">
        <v>8.68</v>
      </c>
      <c r="AJ312" s="9">
        <v>1.4</v>
      </c>
      <c r="AK312" s="3" t="s">
        <v>209</v>
      </c>
      <c r="AL312" s="12" t="s">
        <v>1790</v>
      </c>
      <c r="AM312" s="3" t="s">
        <v>211</v>
      </c>
      <c r="AN312" s="13">
        <v>1998</v>
      </c>
      <c r="AO312" s="8">
        <v>25.2</v>
      </c>
      <c r="AP312" s="14">
        <v>0</v>
      </c>
      <c r="AQ312" s="9">
        <v>-4.51</v>
      </c>
      <c r="AR312" s="9">
        <v>-4.57</v>
      </c>
      <c r="AS312" s="9">
        <v>-9.49</v>
      </c>
      <c r="AT312" s="10">
        <v>1.2999999999999999E-2</v>
      </c>
      <c r="AU312" s="10">
        <v>0.13700000000000001</v>
      </c>
      <c r="AV312" s="10">
        <v>0.25900000000000001</v>
      </c>
      <c r="AW312" s="8">
        <v>11.9</v>
      </c>
      <c r="AX312" s="8">
        <v>-17.8</v>
      </c>
      <c r="AY312" s="14">
        <v>0</v>
      </c>
      <c r="AZ312" s="11"/>
      <c r="BA312" s="9">
        <v>2.5299999999999998</v>
      </c>
      <c r="BB312" s="11"/>
      <c r="BC312" s="9">
        <v>2.04</v>
      </c>
      <c r="BD312" s="9">
        <v>2.15</v>
      </c>
      <c r="BE312" s="9">
        <v>2.2599999999999998</v>
      </c>
      <c r="BF312" s="9">
        <v>2.48</v>
      </c>
      <c r="BG312" s="9">
        <v>2.2599999999999998</v>
      </c>
      <c r="BH312" s="9">
        <v>2.82</v>
      </c>
      <c r="BI312" s="11"/>
      <c r="BJ312" s="9">
        <v>-4.57</v>
      </c>
      <c r="BK312" s="9">
        <v>-2.73</v>
      </c>
      <c r="BL312" s="10">
        <v>7.0000000000000001E-3</v>
      </c>
      <c r="BM312" s="11"/>
      <c r="BN312" s="9">
        <v>-9.49</v>
      </c>
      <c r="BO312" s="10">
        <v>2E-3</v>
      </c>
      <c r="BP312" s="11"/>
      <c r="BQ312" s="9">
        <v>-7.63</v>
      </c>
      <c r="BR312" s="9">
        <v>-7.63</v>
      </c>
      <c r="BS312" s="9">
        <v>-3.51</v>
      </c>
      <c r="BT312" s="9">
        <v>-7.73</v>
      </c>
      <c r="BU312" s="9">
        <v>-7.73</v>
      </c>
      <c r="BV312" s="11"/>
      <c r="BW312" s="11"/>
      <c r="BX312" s="11"/>
      <c r="BY312" s="11"/>
      <c r="BZ312" s="11"/>
      <c r="CA312" s="11"/>
      <c r="CB312" s="11"/>
      <c r="CC312" s="9">
        <v>2.42</v>
      </c>
      <c r="CD312" s="9">
        <v>2.04</v>
      </c>
      <c r="CE312" s="11"/>
      <c r="CF312" s="9">
        <v>4.74</v>
      </c>
      <c r="CG312" s="11"/>
      <c r="CH312" s="10">
        <v>1E-3</v>
      </c>
      <c r="CI312" s="11"/>
      <c r="CJ312" s="11"/>
      <c r="CK312" s="11"/>
      <c r="CL312" s="11"/>
      <c r="CM312" s="10">
        <v>9.4E-2</v>
      </c>
      <c r="CN312" s="10">
        <v>0.27700000000000002</v>
      </c>
      <c r="CO312" s="10">
        <v>0.26400000000000001</v>
      </c>
      <c r="CP312" s="10">
        <v>0.251</v>
      </c>
      <c r="CQ312" s="10">
        <v>-0.81699999999999995</v>
      </c>
      <c r="CR312" s="11"/>
      <c r="CS312" s="11"/>
      <c r="CT312" s="11"/>
      <c r="CU312" s="9">
        <v>2.61</v>
      </c>
      <c r="CV312" s="10">
        <v>-0.27200000000000002</v>
      </c>
      <c r="CW312" s="14">
        <v>0</v>
      </c>
      <c r="CX312" s="11"/>
      <c r="CY312" s="11"/>
      <c r="CZ312" s="11"/>
      <c r="DA312" s="9">
        <v>2.2000000000000002</v>
      </c>
      <c r="DB312" s="11"/>
      <c r="DC312" s="11"/>
      <c r="DD312" s="8">
        <v>28.3</v>
      </c>
      <c r="DE312" s="9">
        <v>9</v>
      </c>
      <c r="DF312" s="8">
        <v>-17.8</v>
      </c>
      <c r="DG312" s="9">
        <v>9</v>
      </c>
      <c r="DH312" s="11"/>
      <c r="DI312" s="3" t="s">
        <v>212</v>
      </c>
      <c r="DJ312" s="11"/>
      <c r="DK312" s="9">
        <v>-4.97</v>
      </c>
      <c r="DL312" s="9">
        <v>-2.97</v>
      </c>
      <c r="DM312" s="11"/>
      <c r="DN312" s="11"/>
      <c r="DO312" s="9">
        <v>30</v>
      </c>
      <c r="DP312" s="4" t="s">
        <v>1791</v>
      </c>
      <c r="DQ312" s="11"/>
      <c r="DR312" s="3" t="s">
        <v>1206</v>
      </c>
      <c r="DS312" s="11"/>
      <c r="DT312" s="9">
        <v>15</v>
      </c>
      <c r="DU312" s="9">
        <v>3.16</v>
      </c>
      <c r="DV312" s="9">
        <v>-2.04</v>
      </c>
      <c r="DW312" s="9">
        <v>6.39</v>
      </c>
      <c r="DX312" s="11"/>
      <c r="DY312" s="10">
        <v>2.1000000000000001E-2</v>
      </c>
      <c r="DZ312" s="11"/>
      <c r="EA312" s="10">
        <v>1E-3</v>
      </c>
      <c r="EB312" s="8">
        <v>-11.7</v>
      </c>
      <c r="EC312" s="10">
        <v>6.0000000000000001E-3</v>
      </c>
      <c r="ED312" s="8">
        <v>27.1</v>
      </c>
      <c r="EE312" s="8">
        <v>15.3</v>
      </c>
      <c r="EF312" s="8">
        <v>122.6</v>
      </c>
      <c r="EG312" s="11"/>
      <c r="EH312" s="9">
        <v>1.03</v>
      </c>
      <c r="EI312" s="8">
        <v>10</v>
      </c>
      <c r="EJ312" s="10">
        <v>7.5999999999999998E-2</v>
      </c>
      <c r="EK312" s="10">
        <v>9.0999999999999998E-2</v>
      </c>
      <c r="EL312" s="9">
        <v>2.2599999999999998</v>
      </c>
      <c r="EM312" s="10">
        <v>0.53300000000000003</v>
      </c>
      <c r="EN312" s="10">
        <v>0.01</v>
      </c>
      <c r="EO312" s="10">
        <v>0.28399999999999997</v>
      </c>
      <c r="EP312" s="10">
        <v>0.21199999999999999</v>
      </c>
      <c r="EQ312" s="9">
        <v>10</v>
      </c>
      <c r="ER312" s="11"/>
      <c r="ES312" s="11"/>
      <c r="ET312" s="12"/>
      <c r="EU312" s="11"/>
      <c r="EV312" s="11"/>
      <c r="EW312" s="11"/>
      <c r="EX312" s="11"/>
      <c r="EY312" s="11"/>
      <c r="EZ312" s="9">
        <v>-2.2000000000000002</v>
      </c>
      <c r="FA312" s="9">
        <v>-5.12</v>
      </c>
      <c r="FB312" s="9">
        <v>-8.9700000000000006</v>
      </c>
      <c r="FC312" s="9">
        <v>-7.92</v>
      </c>
      <c r="FD312" s="9">
        <v>-5.44</v>
      </c>
      <c r="FE312" s="11"/>
      <c r="FF312" s="11"/>
      <c r="FG312" s="11"/>
      <c r="FH312" s="11"/>
      <c r="FI312" s="11"/>
      <c r="FJ312" s="9">
        <v>-3.15</v>
      </c>
      <c r="FK312" s="9">
        <v>-7.7</v>
      </c>
      <c r="FL312" s="8">
        <v>-12.7</v>
      </c>
      <c r="FM312" s="8">
        <v>-12.2</v>
      </c>
      <c r="FN312" s="9">
        <v>-4.91</v>
      </c>
      <c r="FO312" s="3"/>
      <c r="FP312" s="3"/>
      <c r="FQ312" s="11"/>
      <c r="FR312" s="12"/>
    </row>
    <row r="313" spans="1:174" x14ac:dyDescent="0.15">
      <c r="A313" s="4" t="s">
        <v>1792</v>
      </c>
      <c r="B313" s="4" t="s">
        <v>1793</v>
      </c>
      <c r="C313" s="3" t="s">
        <v>206</v>
      </c>
      <c r="D313" s="3" t="s">
        <v>207</v>
      </c>
      <c r="E313" s="3" t="s">
        <v>208</v>
      </c>
      <c r="F313" s="8">
        <v>12.7</v>
      </c>
      <c r="G313" s="11"/>
      <c r="H313" s="10">
        <v>6.0000000000000001E-3</v>
      </c>
      <c r="I313" s="10">
        <v>1E-3</v>
      </c>
      <c r="J313" s="10">
        <v>2.9000000000000001E-2</v>
      </c>
      <c r="K313" s="10">
        <v>0.60499999999999998</v>
      </c>
      <c r="L313" s="10">
        <v>0.26800000000000002</v>
      </c>
      <c r="M313" s="9">
        <v>1.18</v>
      </c>
      <c r="N313" s="8">
        <v>31.7</v>
      </c>
      <c r="O313" s="10">
        <v>3.5000000000000003E-2</v>
      </c>
      <c r="P313" s="11"/>
      <c r="Q313" s="11"/>
      <c r="R313" s="11"/>
      <c r="S313" s="11"/>
      <c r="T313" s="11"/>
      <c r="U313" s="11"/>
      <c r="V313" s="11"/>
      <c r="W313" s="11"/>
      <c r="X313" s="11"/>
      <c r="Y313" s="11"/>
      <c r="Z313" s="11"/>
      <c r="AA313" s="11"/>
      <c r="AB313" s="11"/>
      <c r="AC313" s="11"/>
      <c r="AD313" s="11"/>
      <c r="AE313" s="11"/>
      <c r="AF313" s="11"/>
      <c r="AG313" s="11"/>
      <c r="AH313" s="9">
        <v>13.5</v>
      </c>
      <c r="AI313" s="9">
        <v>12.44</v>
      </c>
      <c r="AJ313" s="9">
        <v>5.37</v>
      </c>
      <c r="AK313" s="3" t="s">
        <v>209</v>
      </c>
      <c r="AL313" s="12" t="s">
        <v>1794</v>
      </c>
      <c r="AM313" s="3" t="s">
        <v>211</v>
      </c>
      <c r="AN313" s="13">
        <v>1997</v>
      </c>
      <c r="AO313" s="8">
        <v>18.100000000000001</v>
      </c>
      <c r="AP313" s="10">
        <v>0.33600000000000002</v>
      </c>
      <c r="AQ313" s="9">
        <v>-4.6900000000000004</v>
      </c>
      <c r="AR313" s="9">
        <v>-4.79</v>
      </c>
      <c r="AS313" s="9">
        <v>-5.73</v>
      </c>
      <c r="AT313" s="10">
        <v>0.374</v>
      </c>
      <c r="AU313" s="10">
        <v>7.3999999999999996E-2</v>
      </c>
      <c r="AV313" s="9">
        <v>1.6</v>
      </c>
      <c r="AW313" s="9">
        <v>5.79</v>
      </c>
      <c r="AX313" s="9">
        <v>-6.46</v>
      </c>
      <c r="AY313" s="10">
        <v>1.2999999999999999E-2</v>
      </c>
      <c r="AZ313" s="11"/>
      <c r="BA313" s="9">
        <v>3.53</v>
      </c>
      <c r="BB313" s="11"/>
      <c r="BC313" s="9">
        <v>1.59</v>
      </c>
      <c r="BD313" s="9">
        <v>1.61</v>
      </c>
      <c r="BE313" s="9">
        <v>1.69</v>
      </c>
      <c r="BF313" s="9">
        <v>1.59</v>
      </c>
      <c r="BG313" s="9">
        <v>1.5</v>
      </c>
      <c r="BH313" s="9">
        <v>1.36</v>
      </c>
      <c r="BI313" s="11"/>
      <c r="BJ313" s="9">
        <v>-4.79</v>
      </c>
      <c r="BK313" s="10">
        <v>-0.80800000000000005</v>
      </c>
      <c r="BL313" s="11"/>
      <c r="BM313" s="11"/>
      <c r="BN313" s="9">
        <v>-5.73</v>
      </c>
      <c r="BO313" s="11"/>
      <c r="BP313" s="11"/>
      <c r="BQ313" s="10">
        <v>-0.26200000000000001</v>
      </c>
      <c r="BR313" s="10">
        <v>-0.26200000000000001</v>
      </c>
      <c r="BS313" s="10">
        <v>-0.16</v>
      </c>
      <c r="BT313" s="10">
        <v>-0.26200000000000001</v>
      </c>
      <c r="BU313" s="10">
        <v>-0.26200000000000001</v>
      </c>
      <c r="BV313" s="11"/>
      <c r="BW313" s="11"/>
      <c r="BX313" s="10">
        <v>1.7000000000000001E-2</v>
      </c>
      <c r="BY313" s="11"/>
      <c r="BZ313" s="11"/>
      <c r="CA313" s="11"/>
      <c r="CB313" s="11"/>
      <c r="CC313" s="10">
        <v>0.77400000000000002</v>
      </c>
      <c r="CD313" s="11"/>
      <c r="CE313" s="10">
        <v>4.0000000000000001E-3</v>
      </c>
      <c r="CF313" s="10">
        <v>0.623</v>
      </c>
      <c r="CG313" s="11"/>
      <c r="CH313" s="11"/>
      <c r="CI313" s="11"/>
      <c r="CJ313" s="8">
        <v>16350.4</v>
      </c>
      <c r="CK313" s="11"/>
      <c r="CL313" s="11"/>
      <c r="CM313" s="11"/>
      <c r="CN313" s="11"/>
      <c r="CO313" s="11"/>
      <c r="CP313" s="10">
        <v>1.2E-2</v>
      </c>
      <c r="CQ313" s="10">
        <v>0.61799999999999999</v>
      </c>
      <c r="CR313" s="11"/>
      <c r="CS313" s="11"/>
      <c r="CT313" s="11"/>
      <c r="CU313" s="9">
        <v>2.68</v>
      </c>
      <c r="CV313" s="10">
        <v>-0.14399999999999999</v>
      </c>
      <c r="CW313" s="9">
        <v>1.21</v>
      </c>
      <c r="CX313" s="11"/>
      <c r="CY313" s="11"/>
      <c r="CZ313" s="11"/>
      <c r="DA313" s="10">
        <v>-0.375</v>
      </c>
      <c r="DB313" s="10">
        <v>1E-3</v>
      </c>
      <c r="DC313" s="11"/>
      <c r="DD313" s="8">
        <v>14.4</v>
      </c>
      <c r="DE313" s="11"/>
      <c r="DF313" s="9">
        <v>-6.46</v>
      </c>
      <c r="DG313" s="10">
        <v>0.4</v>
      </c>
      <c r="DH313" s="11"/>
      <c r="DI313" s="3" t="s">
        <v>212</v>
      </c>
      <c r="DJ313" s="10">
        <v>2E-3</v>
      </c>
      <c r="DK313" s="9">
        <v>-4.6500000000000004</v>
      </c>
      <c r="DL313" s="9">
        <v>-5.75</v>
      </c>
      <c r="DM313" s="11"/>
      <c r="DN313" s="11"/>
      <c r="DO313" s="9">
        <v>11.11</v>
      </c>
      <c r="DP313" s="4" t="s">
        <v>1795</v>
      </c>
      <c r="DQ313" s="11"/>
      <c r="DR313" s="3" t="s">
        <v>313</v>
      </c>
      <c r="DS313" s="11"/>
      <c r="DT313" s="10">
        <v>0.6</v>
      </c>
      <c r="DU313" s="10">
        <v>0.24</v>
      </c>
      <c r="DV313" s="10">
        <v>0.22800000000000001</v>
      </c>
      <c r="DW313" s="9">
        <v>4.97</v>
      </c>
      <c r="DX313" s="11"/>
      <c r="DY313" s="10">
        <v>1E-3</v>
      </c>
      <c r="DZ313" s="11"/>
      <c r="EA313" s="11"/>
      <c r="EB313" s="9">
        <v>-6.63</v>
      </c>
      <c r="EC313" s="10">
        <v>6.0000000000000001E-3</v>
      </c>
      <c r="ED313" s="8">
        <v>74.099999999999994</v>
      </c>
      <c r="EE313" s="11"/>
      <c r="EF313" s="8">
        <v>104.4</v>
      </c>
      <c r="EG313" s="11"/>
      <c r="EH313" s="10">
        <v>8.3000000000000004E-2</v>
      </c>
      <c r="EI313" s="9">
        <v>3</v>
      </c>
      <c r="EJ313" s="10">
        <v>0.42199999999999999</v>
      </c>
      <c r="EK313" s="10">
        <v>6.6000000000000003E-2</v>
      </c>
      <c r="EL313" s="9">
        <v>1.1599999999999999</v>
      </c>
      <c r="EM313" s="9">
        <v>1.72</v>
      </c>
      <c r="EN313" s="10">
        <v>1.6E-2</v>
      </c>
      <c r="EO313" s="10">
        <v>9.9000000000000005E-2</v>
      </c>
      <c r="EP313" s="9">
        <v>5.04</v>
      </c>
      <c r="EQ313" s="9">
        <v>1.03</v>
      </c>
      <c r="ER313" s="11"/>
      <c r="ES313" s="10">
        <v>0.33600000000000002</v>
      </c>
      <c r="ET313" s="12" t="s">
        <v>928</v>
      </c>
      <c r="EU313" s="11"/>
      <c r="EV313" s="11"/>
      <c r="EW313" s="11"/>
      <c r="EX313" s="11"/>
      <c r="EY313" s="11"/>
      <c r="EZ313" s="9">
        <v>-1.1599999999999999</v>
      </c>
      <c r="FA313" s="9">
        <v>-2.0699999999999998</v>
      </c>
      <c r="FB313" s="9">
        <v>-3.55</v>
      </c>
      <c r="FC313" s="9">
        <v>-5.57</v>
      </c>
      <c r="FD313" s="9">
        <v>-4.75</v>
      </c>
      <c r="FE313" s="11"/>
      <c r="FF313" s="11"/>
      <c r="FG313" s="11"/>
      <c r="FH313" s="11"/>
      <c r="FI313" s="11"/>
      <c r="FJ313" s="9">
        <v>-1.2</v>
      </c>
      <c r="FK313" s="9">
        <v>-2.2599999999999998</v>
      </c>
      <c r="FL313" s="9">
        <v>-4.07</v>
      </c>
      <c r="FM313" s="9">
        <v>-6.54</v>
      </c>
      <c r="FN313" s="9">
        <v>-5.75</v>
      </c>
      <c r="FO313" s="3"/>
      <c r="FP313" s="3"/>
      <c r="FQ313" s="10">
        <v>0.33600000000000002</v>
      </c>
      <c r="FR313" s="12" t="s">
        <v>1796</v>
      </c>
    </row>
    <row r="314" spans="1:174" x14ac:dyDescent="0.15">
      <c r="A314" s="4" t="s">
        <v>1797</v>
      </c>
      <c r="B314" s="4" t="s">
        <v>1798</v>
      </c>
      <c r="C314" s="3" t="s">
        <v>206</v>
      </c>
      <c r="D314" s="3" t="s">
        <v>207</v>
      </c>
      <c r="E314" s="3" t="s">
        <v>208</v>
      </c>
      <c r="F314" s="8">
        <v>12.4</v>
      </c>
      <c r="G314" s="9">
        <v>3.53</v>
      </c>
      <c r="H314" s="10">
        <v>1.6E-2</v>
      </c>
      <c r="I314" s="10">
        <v>1E-3</v>
      </c>
      <c r="J314" s="10">
        <v>3.1E-2</v>
      </c>
      <c r="K314" s="10">
        <v>0.71599999999999997</v>
      </c>
      <c r="L314" s="10">
        <v>-0.311</v>
      </c>
      <c r="M314" s="10">
        <v>-0.96599999999999997</v>
      </c>
      <c r="N314" s="8">
        <v>56.4</v>
      </c>
      <c r="O314" s="10">
        <v>0.22600000000000001</v>
      </c>
      <c r="P314" s="11"/>
      <c r="Q314" s="11"/>
      <c r="R314" s="11"/>
      <c r="S314" s="11"/>
      <c r="T314" s="11"/>
      <c r="U314" s="11"/>
      <c r="V314" s="11"/>
      <c r="W314" s="11"/>
      <c r="X314" s="11"/>
      <c r="Y314" s="11"/>
      <c r="Z314" s="11"/>
      <c r="AA314" s="11"/>
      <c r="AB314" s="11"/>
      <c r="AC314" s="11"/>
      <c r="AD314" s="11"/>
      <c r="AE314" s="11"/>
      <c r="AF314" s="11"/>
      <c r="AG314" s="11"/>
      <c r="AH314" s="14">
        <v>0</v>
      </c>
      <c r="AI314" s="9">
        <v>16.350000000000001</v>
      </c>
      <c r="AJ314" s="9">
        <v>7.09</v>
      </c>
      <c r="AK314" s="3" t="s">
        <v>209</v>
      </c>
      <c r="AL314" s="12" t="s">
        <v>1799</v>
      </c>
      <c r="AM314" s="3" t="s">
        <v>211</v>
      </c>
      <c r="AN314" s="13">
        <v>2006</v>
      </c>
      <c r="AO314" s="9">
        <v>5.7</v>
      </c>
      <c r="AP314" s="14">
        <v>0</v>
      </c>
      <c r="AQ314" s="9">
        <v>-2.42</v>
      </c>
      <c r="AR314" s="9">
        <v>-2.42</v>
      </c>
      <c r="AS314" s="8">
        <v>-12.5</v>
      </c>
      <c r="AT314" s="9">
        <v>6.98</v>
      </c>
      <c r="AU314" s="10">
        <v>2E-3</v>
      </c>
      <c r="AV314" s="9">
        <v>7.05</v>
      </c>
      <c r="AW314" s="10">
        <v>0.32</v>
      </c>
      <c r="AX314" s="10">
        <v>0.47299999999999998</v>
      </c>
      <c r="AY314" s="10">
        <v>1E-3</v>
      </c>
      <c r="AZ314" s="11"/>
      <c r="BA314" s="9">
        <v>1.37</v>
      </c>
      <c r="BB314" s="11"/>
      <c r="BC314" s="9">
        <v>1.05</v>
      </c>
      <c r="BD314" s="10">
        <v>0.73199999999999998</v>
      </c>
      <c r="BE314" s="10">
        <v>0.48599999999999999</v>
      </c>
      <c r="BF314" s="10">
        <v>0.26</v>
      </c>
      <c r="BG314" s="10">
        <v>0.14199999999999999</v>
      </c>
      <c r="BH314" s="10">
        <v>0.26400000000000001</v>
      </c>
      <c r="BI314" s="11"/>
      <c r="BJ314" s="9">
        <v>-2.42</v>
      </c>
      <c r="BK314" s="9">
        <v>-3.12</v>
      </c>
      <c r="BL314" s="11"/>
      <c r="BM314" s="11"/>
      <c r="BN314" s="8">
        <v>-12.5</v>
      </c>
      <c r="BO314" s="11"/>
      <c r="BP314" s="11"/>
      <c r="BQ314" s="10">
        <v>-0.28899999999999998</v>
      </c>
      <c r="BR314" s="10">
        <v>-0.28899999999999998</v>
      </c>
      <c r="BS314" s="10">
        <v>-0.16900000000000001</v>
      </c>
      <c r="BT314" s="10">
        <v>-0.28899999999999998</v>
      </c>
      <c r="BU314" s="10">
        <v>-0.28899999999999998</v>
      </c>
      <c r="BV314" s="11"/>
      <c r="BW314" s="11"/>
      <c r="BX314" s="11"/>
      <c r="BY314" s="11"/>
      <c r="BZ314" s="10">
        <v>3.0000000000000001E-3</v>
      </c>
      <c r="CA314" s="10">
        <v>1E-3</v>
      </c>
      <c r="CB314" s="11"/>
      <c r="CC314" s="9">
        <v>1.28</v>
      </c>
      <c r="CD314" s="10">
        <v>9.8000000000000004E-2</v>
      </c>
      <c r="CE314" s="11"/>
      <c r="CF314" s="10">
        <v>0.221</v>
      </c>
      <c r="CG314" s="11"/>
      <c r="CH314" s="11"/>
      <c r="CI314" s="11"/>
      <c r="CJ314" s="11"/>
      <c r="CK314" s="11"/>
      <c r="CL314" s="11"/>
      <c r="CM314" s="11"/>
      <c r="CN314" s="11"/>
      <c r="CO314" s="11"/>
      <c r="CP314" s="11"/>
      <c r="CQ314" s="10">
        <v>0.316</v>
      </c>
      <c r="CR314" s="11"/>
      <c r="CS314" s="11"/>
      <c r="CT314" s="11"/>
      <c r="CU314" s="10">
        <v>0.68</v>
      </c>
      <c r="CV314" s="10">
        <v>-8.7999999999999995E-2</v>
      </c>
      <c r="CW314" s="8">
        <v>10</v>
      </c>
      <c r="CX314" s="11"/>
      <c r="CY314" s="11"/>
      <c r="CZ314" s="11"/>
      <c r="DA314" s="10">
        <v>-0.121</v>
      </c>
      <c r="DB314" s="11"/>
      <c r="DC314" s="11"/>
      <c r="DD314" s="8">
        <v>79.5</v>
      </c>
      <c r="DE314" s="11"/>
      <c r="DF314" s="10">
        <v>0.47299999999999998</v>
      </c>
      <c r="DG314" s="10">
        <v>0.219</v>
      </c>
      <c r="DH314" s="11"/>
      <c r="DI314" s="3" t="s">
        <v>212</v>
      </c>
      <c r="DJ314" s="11"/>
      <c r="DK314" s="9">
        <v>-1.96</v>
      </c>
      <c r="DL314" s="8">
        <v>-11.4</v>
      </c>
      <c r="DM314" s="11"/>
      <c r="DN314" s="11"/>
      <c r="DO314" s="9">
        <v>7.14</v>
      </c>
      <c r="DP314" s="4" t="s">
        <v>1800</v>
      </c>
      <c r="DQ314" s="11"/>
      <c r="DR314" s="3" t="s">
        <v>643</v>
      </c>
      <c r="DS314" s="11"/>
      <c r="DT314" s="10">
        <v>0.48499999999999999</v>
      </c>
      <c r="DU314" s="10">
        <v>0.15</v>
      </c>
      <c r="DV314" s="11"/>
      <c r="DW314" s="10">
        <v>0.2</v>
      </c>
      <c r="DX314" s="11"/>
      <c r="DY314" s="10">
        <v>9.6000000000000002E-2</v>
      </c>
      <c r="DZ314" s="11"/>
      <c r="EA314" s="11"/>
      <c r="EB314" s="9">
        <v>-1.67</v>
      </c>
      <c r="EC314" s="10">
        <v>8.7999999999999995E-2</v>
      </c>
      <c r="ED314" s="8">
        <v>83.7</v>
      </c>
      <c r="EE314" s="11"/>
      <c r="EF314" s="8">
        <v>1675.8</v>
      </c>
      <c r="EG314" s="11"/>
      <c r="EH314" s="11"/>
      <c r="EI314" s="9">
        <v>4</v>
      </c>
      <c r="EJ314" s="9">
        <v>7.05</v>
      </c>
      <c r="EK314" s="10">
        <v>0.14899999999999999</v>
      </c>
      <c r="EL314" s="9">
        <v>1.59</v>
      </c>
      <c r="EM314" s="11"/>
      <c r="EN314" s="10">
        <v>2.9000000000000001E-2</v>
      </c>
      <c r="EO314" s="11"/>
      <c r="EP314" s="9">
        <v>3.17</v>
      </c>
      <c r="EQ314" s="10">
        <v>0.7</v>
      </c>
      <c r="ER314" s="11">
        <v>1</v>
      </c>
      <c r="ES314" s="11"/>
      <c r="ET314" s="12"/>
      <c r="EU314" s="11"/>
      <c r="EV314" s="10">
        <v>-9.4E-2</v>
      </c>
      <c r="EW314" s="10">
        <v>-2.5000000000000001E-2</v>
      </c>
      <c r="EX314" s="9">
        <v>-2.54</v>
      </c>
      <c r="EY314" s="9">
        <v>-5.0199999999999996</v>
      </c>
      <c r="EZ314" s="9">
        <v>-4.5199999999999996</v>
      </c>
      <c r="FA314" s="9">
        <v>-5.91</v>
      </c>
      <c r="FB314" s="9">
        <v>-6.84</v>
      </c>
      <c r="FC314" s="9">
        <v>-2.2799999999999998</v>
      </c>
      <c r="FD314" s="9">
        <v>-2.19</v>
      </c>
      <c r="FE314" s="11"/>
      <c r="FF314" s="10">
        <v>-9.7000000000000003E-2</v>
      </c>
      <c r="FG314" s="10">
        <v>-2.8000000000000001E-2</v>
      </c>
      <c r="FH314" s="9">
        <v>-2.56</v>
      </c>
      <c r="FI314" s="9">
        <v>-5.29</v>
      </c>
      <c r="FJ314" s="9">
        <v>-5.04</v>
      </c>
      <c r="FK314" s="8">
        <v>-10.199999999999999</v>
      </c>
      <c r="FL314" s="9">
        <v>-7.6</v>
      </c>
      <c r="FM314" s="9">
        <v>-6.58</v>
      </c>
      <c r="FN314" s="9">
        <v>-2.89</v>
      </c>
      <c r="FO314" s="3"/>
      <c r="FP314" s="3"/>
      <c r="FQ314" s="11"/>
      <c r="FR314" s="12"/>
    </row>
    <row r="315" spans="1:174" x14ac:dyDescent="0.15">
      <c r="A315" s="4" t="s">
        <v>1801</v>
      </c>
      <c r="B315" s="4" t="s">
        <v>1802</v>
      </c>
      <c r="C315" s="3" t="s">
        <v>206</v>
      </c>
      <c r="D315" s="3" t="s">
        <v>207</v>
      </c>
      <c r="E315" s="3" t="s">
        <v>208</v>
      </c>
      <c r="F315" s="8">
        <v>12.3</v>
      </c>
      <c r="G315" s="9">
        <v>1.47</v>
      </c>
      <c r="H315" s="14">
        <v>0</v>
      </c>
      <c r="I315" s="10">
        <v>1E-3</v>
      </c>
      <c r="J315" s="14">
        <v>0</v>
      </c>
      <c r="K315" s="10">
        <v>-0.10299999999999999</v>
      </c>
      <c r="L315" s="10">
        <v>0.215</v>
      </c>
      <c r="M315" s="10">
        <v>-4.0000000000000001E-3</v>
      </c>
      <c r="N315" s="8">
        <v>29.2</v>
      </c>
      <c r="O315" s="10">
        <v>4.8000000000000001E-2</v>
      </c>
      <c r="P315" s="11"/>
      <c r="Q315" s="11"/>
      <c r="R315" s="11"/>
      <c r="S315" s="10">
        <v>-0.24</v>
      </c>
      <c r="T315" s="11"/>
      <c r="U315" s="11"/>
      <c r="V315" s="11"/>
      <c r="W315" s="11"/>
      <c r="X315" s="11"/>
      <c r="Y315" s="11"/>
      <c r="Z315" s="11"/>
      <c r="AA315" s="11"/>
      <c r="AB315" s="11"/>
      <c r="AC315" s="11"/>
      <c r="AD315" s="11"/>
      <c r="AE315" s="11"/>
      <c r="AF315" s="11"/>
      <c r="AG315" s="11"/>
      <c r="AH315" s="11"/>
      <c r="AI315" s="9">
        <v>4.2</v>
      </c>
      <c r="AJ315" s="10">
        <v>0.68600000000000005</v>
      </c>
      <c r="AK315" s="3" t="s">
        <v>209</v>
      </c>
      <c r="AL315" s="12" t="s">
        <v>1803</v>
      </c>
      <c r="AM315" s="3" t="s">
        <v>211</v>
      </c>
      <c r="AN315" s="13">
        <v>2003</v>
      </c>
      <c r="AO315" s="8">
        <v>13.6</v>
      </c>
      <c r="AP315" s="14">
        <v>0</v>
      </c>
      <c r="AQ315" s="9">
        <v>-5.0599999999999996</v>
      </c>
      <c r="AR315" s="9">
        <v>-5.09</v>
      </c>
      <c r="AS315" s="9">
        <v>-6.66</v>
      </c>
      <c r="AT315" s="10">
        <v>0.06</v>
      </c>
      <c r="AU315" s="10">
        <v>1.4999999999999999E-2</v>
      </c>
      <c r="AV315" s="10">
        <v>0.63</v>
      </c>
      <c r="AW315" s="9">
        <v>1.37</v>
      </c>
      <c r="AX315" s="9">
        <v>-4.8899999999999997</v>
      </c>
      <c r="AY315" s="10">
        <v>0.01</v>
      </c>
      <c r="AZ315" s="11"/>
      <c r="BA315" s="9">
        <v>3.53</v>
      </c>
      <c r="BB315" s="11"/>
      <c r="BC315" s="9">
        <v>1.57</v>
      </c>
      <c r="BD315" s="9">
        <v>1.25</v>
      </c>
      <c r="BE315" s="9">
        <v>1.35</v>
      </c>
      <c r="BF315" s="9">
        <v>1.31</v>
      </c>
      <c r="BG315" s="9">
        <v>1.5</v>
      </c>
      <c r="BH315" s="9">
        <v>1.52</v>
      </c>
      <c r="BI315" s="11"/>
      <c r="BJ315" s="9">
        <v>-5.09</v>
      </c>
      <c r="BK315" s="10">
        <v>-4.1000000000000002E-2</v>
      </c>
      <c r="BL315" s="14">
        <v>0</v>
      </c>
      <c r="BM315" s="11"/>
      <c r="BN315" s="9">
        <v>-6.66</v>
      </c>
      <c r="BO315" s="11"/>
      <c r="BP315" s="10">
        <v>0.59399999999999997</v>
      </c>
      <c r="BQ315" s="10">
        <v>-0.26400000000000001</v>
      </c>
      <c r="BR315" s="10">
        <v>-0.26400000000000001</v>
      </c>
      <c r="BS315" s="10">
        <v>-0.125</v>
      </c>
      <c r="BT315" s="10">
        <v>-0.26400000000000001</v>
      </c>
      <c r="BU315" s="10">
        <v>-0.26400000000000001</v>
      </c>
      <c r="BV315" s="11"/>
      <c r="BW315" s="11"/>
      <c r="BX315" s="11"/>
      <c r="BY315" s="10">
        <v>0.157</v>
      </c>
      <c r="BZ315" s="11"/>
      <c r="CA315" s="11"/>
      <c r="CB315" s="11"/>
      <c r="CC315" s="10">
        <v>0.54</v>
      </c>
      <c r="CD315" s="9">
        <v>1.37</v>
      </c>
      <c r="CE315" s="9">
        <v>3.27</v>
      </c>
      <c r="CF315" s="11"/>
      <c r="CG315" s="11"/>
      <c r="CH315" s="10">
        <v>7.0000000000000001E-3</v>
      </c>
      <c r="CI315" s="11"/>
      <c r="CJ315" s="11"/>
      <c r="CK315" s="11"/>
      <c r="CL315" s="11"/>
      <c r="CM315" s="11"/>
      <c r="CN315" s="11"/>
      <c r="CO315" s="10">
        <v>1.4999999999999999E-2</v>
      </c>
      <c r="CP315" s="10">
        <v>4.5999999999999999E-2</v>
      </c>
      <c r="CQ315" s="9">
        <v>-1.21</v>
      </c>
      <c r="CR315" s="11"/>
      <c r="CS315" s="11"/>
      <c r="CT315" s="11"/>
      <c r="CU315" s="10">
        <v>0.93600000000000005</v>
      </c>
      <c r="CV315" s="10">
        <v>-5.5E-2</v>
      </c>
      <c r="CW315" s="9">
        <v>1.37</v>
      </c>
      <c r="CX315" s="9">
        <v>2.0099999999999998</v>
      </c>
      <c r="CY315" s="11"/>
      <c r="CZ315" s="11"/>
      <c r="DA315" s="10">
        <v>0.13200000000000001</v>
      </c>
      <c r="DB315" s="11"/>
      <c r="DC315" s="11"/>
      <c r="DD315" s="11"/>
      <c r="DE315" s="11"/>
      <c r="DF315" s="9">
        <v>-4.8899999999999997</v>
      </c>
      <c r="DG315" s="10">
        <v>0.42</v>
      </c>
      <c r="DH315" s="11"/>
      <c r="DI315" s="3" t="s">
        <v>212</v>
      </c>
      <c r="DJ315" s="11"/>
      <c r="DK315" s="9">
        <v>-4.21</v>
      </c>
      <c r="DL315" s="9">
        <v>-5.61</v>
      </c>
      <c r="DM315" s="14">
        <v>0</v>
      </c>
      <c r="DN315" s="11"/>
      <c r="DO315" s="9">
        <v>9.09</v>
      </c>
      <c r="DP315" s="4" t="s">
        <v>1804</v>
      </c>
      <c r="DQ315" s="11"/>
      <c r="DR315" s="3" t="s">
        <v>214</v>
      </c>
      <c r="DS315" s="11"/>
      <c r="DT315" s="10">
        <v>0.92</v>
      </c>
      <c r="DU315" s="10">
        <v>0.32700000000000001</v>
      </c>
      <c r="DV315" s="11"/>
      <c r="DW315" s="10">
        <v>5.5E-2</v>
      </c>
      <c r="DX315" s="11"/>
      <c r="DY315" s="10">
        <v>0.123</v>
      </c>
      <c r="DZ315" s="11"/>
      <c r="EA315" s="10">
        <v>8.0000000000000002E-3</v>
      </c>
      <c r="EB315" s="10">
        <v>0.78</v>
      </c>
      <c r="EC315" s="10">
        <v>7.0000000000000001E-3</v>
      </c>
      <c r="ED315" s="8">
        <v>82.3</v>
      </c>
      <c r="EE315" s="11"/>
      <c r="EF315" s="11"/>
      <c r="EG315" s="11"/>
      <c r="EH315" s="10">
        <v>0.106</v>
      </c>
      <c r="EI315" s="9">
        <v>5</v>
      </c>
      <c r="EJ315" s="10">
        <v>0.248</v>
      </c>
      <c r="EK315" s="9">
        <v>3.4</v>
      </c>
      <c r="EL315" s="10">
        <v>0.40799999999999997</v>
      </c>
      <c r="EM315" s="10">
        <v>0.21099999999999999</v>
      </c>
      <c r="EN315" s="9">
        <v>2.15</v>
      </c>
      <c r="EO315" s="10">
        <v>3.1E-2</v>
      </c>
      <c r="EP315" s="9">
        <v>4.54</v>
      </c>
      <c r="EQ315" s="10">
        <v>0.68</v>
      </c>
      <c r="ER315" s="11"/>
      <c r="ES315" s="11"/>
      <c r="ET315" s="12"/>
      <c r="EU315" s="11"/>
      <c r="EV315" s="10">
        <v>-0.68799999999999994</v>
      </c>
      <c r="EW315" s="9">
        <v>-2</v>
      </c>
      <c r="EX315" s="11"/>
      <c r="EY315" s="10">
        <v>-1.2E-2</v>
      </c>
      <c r="EZ315" s="9">
        <v>-1.1100000000000001</v>
      </c>
      <c r="FA315" s="10">
        <v>-0.89300000000000002</v>
      </c>
      <c r="FB315" s="9">
        <v>-2.0699999999999998</v>
      </c>
      <c r="FC315" s="9">
        <v>-4.1500000000000004</v>
      </c>
      <c r="FD315" s="9">
        <v>-4.2300000000000004</v>
      </c>
      <c r="FE315" s="11"/>
      <c r="FF315" s="10">
        <v>-0.68799999999999994</v>
      </c>
      <c r="FG315" s="9">
        <v>-2</v>
      </c>
      <c r="FH315" s="11"/>
      <c r="FI315" s="10">
        <v>-1.7000000000000001E-2</v>
      </c>
      <c r="FJ315" s="10">
        <v>0.13200000000000001</v>
      </c>
      <c r="FK315" s="10">
        <v>-0.95399999999999996</v>
      </c>
      <c r="FL315" s="9">
        <v>-3.26</v>
      </c>
      <c r="FM315" s="9">
        <v>-4.0199999999999996</v>
      </c>
      <c r="FN315" s="9">
        <v>-5.61</v>
      </c>
      <c r="FO315" s="3"/>
      <c r="FP315" s="3"/>
      <c r="FQ315" s="11"/>
      <c r="FR315" s="12"/>
    </row>
    <row r="316" spans="1:174" x14ac:dyDescent="0.15">
      <c r="A316" s="4" t="s">
        <v>1805</v>
      </c>
      <c r="B316" s="4" t="s">
        <v>1806</v>
      </c>
      <c r="C316" s="3" t="s">
        <v>206</v>
      </c>
      <c r="D316" s="3" t="s">
        <v>207</v>
      </c>
      <c r="E316" s="3" t="s">
        <v>208</v>
      </c>
      <c r="F316" s="8">
        <v>12.2</v>
      </c>
      <c r="G316" s="9">
        <v>4.97</v>
      </c>
      <c r="H316" s="10">
        <v>4.3999999999999997E-2</v>
      </c>
      <c r="I316" s="10">
        <v>6.8000000000000005E-2</v>
      </c>
      <c r="J316" s="10">
        <v>0.13500000000000001</v>
      </c>
      <c r="K316" s="9">
        <v>1.51</v>
      </c>
      <c r="L316" s="9">
        <v>1.65</v>
      </c>
      <c r="M316" s="9">
        <v>1.86</v>
      </c>
      <c r="N316" s="9">
        <v>3.44</v>
      </c>
      <c r="O316" s="10">
        <v>2.4E-2</v>
      </c>
      <c r="P316" s="11"/>
      <c r="Q316" s="11"/>
      <c r="R316" s="11"/>
      <c r="S316" s="11"/>
      <c r="T316" s="11"/>
      <c r="U316" s="11"/>
      <c r="V316" s="11"/>
      <c r="W316" s="8">
        <v>19.3</v>
      </c>
      <c r="X316" s="11"/>
      <c r="Y316" s="11"/>
      <c r="Z316" s="11"/>
      <c r="AA316" s="8">
        <v>-23.7</v>
      </c>
      <c r="AB316" s="11"/>
      <c r="AC316" s="11"/>
      <c r="AD316" s="11"/>
      <c r="AE316" s="8">
        <v>-25</v>
      </c>
      <c r="AF316" s="11"/>
      <c r="AG316" s="11"/>
      <c r="AH316" s="11"/>
      <c r="AI316" s="9">
        <v>11.4</v>
      </c>
      <c r="AJ316" s="10">
        <v>0.96399999999999997</v>
      </c>
      <c r="AK316" s="3" t="s">
        <v>209</v>
      </c>
      <c r="AL316" s="12" t="s">
        <v>1807</v>
      </c>
      <c r="AM316" s="3" t="s">
        <v>211</v>
      </c>
      <c r="AN316" s="13">
        <v>2003</v>
      </c>
      <c r="AO316" s="8">
        <v>16.7</v>
      </c>
      <c r="AP316" s="9">
        <v>3.7</v>
      </c>
      <c r="AQ316" s="8">
        <v>-14.2</v>
      </c>
      <c r="AR316" s="8">
        <v>-14.4</v>
      </c>
      <c r="AS316" s="9">
        <v>1.63</v>
      </c>
      <c r="AT316" s="9">
        <v>3.1</v>
      </c>
      <c r="AU316" s="10">
        <v>0.245</v>
      </c>
      <c r="AV316" s="9">
        <v>9.81</v>
      </c>
      <c r="AW316" s="9">
        <v>4.1500000000000004</v>
      </c>
      <c r="AX316" s="9">
        <v>1.79</v>
      </c>
      <c r="AY316" s="10">
        <v>0.02</v>
      </c>
      <c r="AZ316" s="11"/>
      <c r="BA316" s="9">
        <v>8.4700000000000006</v>
      </c>
      <c r="BB316" s="11"/>
      <c r="BC316" s="9">
        <v>9.65</v>
      </c>
      <c r="BD316" s="8">
        <v>11.4</v>
      </c>
      <c r="BE316" s="8">
        <v>13.6</v>
      </c>
      <c r="BF316" s="8">
        <v>16.600000000000001</v>
      </c>
      <c r="BG316" s="8">
        <v>19.5</v>
      </c>
      <c r="BH316" s="8">
        <v>20.5</v>
      </c>
      <c r="BI316" s="11"/>
      <c r="BJ316" s="8">
        <v>-14.4</v>
      </c>
      <c r="BK316" s="9">
        <v>-1.34</v>
      </c>
      <c r="BL316" s="10">
        <v>0.251</v>
      </c>
      <c r="BM316" s="11"/>
      <c r="BN316" s="10">
        <v>3.5000000000000003E-2</v>
      </c>
      <c r="BO316" s="11"/>
      <c r="BP316" s="11"/>
      <c r="BQ316" s="10">
        <v>0.60299999999999998</v>
      </c>
      <c r="BR316" s="10">
        <v>0.60299999999999998</v>
      </c>
      <c r="BS316" s="9">
        <v>-2.69</v>
      </c>
      <c r="BT316" s="10">
        <v>0.60299999999999998</v>
      </c>
      <c r="BU316" s="10">
        <v>0.60299999999999998</v>
      </c>
      <c r="BV316" s="11"/>
      <c r="BW316" s="10">
        <v>0.26700000000000002</v>
      </c>
      <c r="BX316" s="11"/>
      <c r="BY316" s="10">
        <v>0.17399999999999999</v>
      </c>
      <c r="BZ316" s="9">
        <v>1.89</v>
      </c>
      <c r="CA316" s="9">
        <v>1.64</v>
      </c>
      <c r="CB316" s="11"/>
      <c r="CC316" s="9">
        <v>1.06</v>
      </c>
      <c r="CD316" s="11"/>
      <c r="CE316" s="10">
        <v>0.86199999999999999</v>
      </c>
      <c r="CF316" s="9">
        <v>1.5</v>
      </c>
      <c r="CG316" s="9">
        <v>3.39</v>
      </c>
      <c r="CH316" s="11"/>
      <c r="CI316" s="11"/>
      <c r="CJ316" s="8">
        <v>-56.4</v>
      </c>
      <c r="CK316" s="11"/>
      <c r="CL316" s="10">
        <v>0.191</v>
      </c>
      <c r="CM316" s="10">
        <v>0.377</v>
      </c>
      <c r="CN316" s="10">
        <v>0.36599999999999999</v>
      </c>
      <c r="CO316" s="10">
        <v>0.35499999999999998</v>
      </c>
      <c r="CP316" s="10">
        <v>0.378</v>
      </c>
      <c r="CQ316" s="9">
        <v>1.31</v>
      </c>
      <c r="CR316" s="11"/>
      <c r="CS316" s="11"/>
      <c r="CT316" s="11"/>
      <c r="CU316" s="9">
        <v>9.6999999999999993</v>
      </c>
      <c r="CV316" s="9">
        <v>-4.26</v>
      </c>
      <c r="CW316" s="11"/>
      <c r="CX316" s="9">
        <v>-1.77</v>
      </c>
      <c r="CY316" s="11"/>
      <c r="CZ316" s="11"/>
      <c r="DA316" s="10">
        <v>0.45900000000000002</v>
      </c>
      <c r="DB316" s="11"/>
      <c r="DC316" s="10">
        <v>0.629</v>
      </c>
      <c r="DD316" s="8">
        <v>31.5</v>
      </c>
      <c r="DE316" s="8">
        <v>23</v>
      </c>
      <c r="DF316" s="9">
        <v>-1.61</v>
      </c>
      <c r="DG316" s="9">
        <v>3.56</v>
      </c>
      <c r="DH316" s="10">
        <v>0.46700000000000003</v>
      </c>
      <c r="DI316" s="3" t="s">
        <v>212</v>
      </c>
      <c r="DJ316" s="9">
        <v>3.7</v>
      </c>
      <c r="DK316" s="8">
        <v>-14.2</v>
      </c>
      <c r="DL316" s="9">
        <v>1.63</v>
      </c>
      <c r="DM316" s="11"/>
      <c r="DN316" s="11"/>
      <c r="DO316" s="9">
        <v>20</v>
      </c>
      <c r="DP316" s="4" t="s">
        <v>1808</v>
      </c>
      <c r="DQ316" s="11"/>
      <c r="DR316" s="3" t="s">
        <v>336</v>
      </c>
      <c r="DS316" s="11"/>
      <c r="DT316" s="9">
        <v>16.2</v>
      </c>
      <c r="DU316" s="9">
        <v>3.07</v>
      </c>
      <c r="DV316" s="9">
        <v>-5.95</v>
      </c>
      <c r="DW316" s="9">
        <v>7.56</v>
      </c>
      <c r="DX316" s="8">
        <v>11.1</v>
      </c>
      <c r="DY316" s="8">
        <v>10</v>
      </c>
      <c r="DZ316" s="11"/>
      <c r="EA316" s="11"/>
      <c r="EB316" s="9">
        <v>-9.52</v>
      </c>
      <c r="EC316" s="10">
        <v>7.0000000000000001E-3</v>
      </c>
      <c r="ED316" s="8">
        <v>65.2</v>
      </c>
      <c r="EE316" s="11"/>
      <c r="EF316" s="8">
        <v>94.8</v>
      </c>
      <c r="EG316" s="11"/>
      <c r="EH316" s="9">
        <v>1.91</v>
      </c>
      <c r="EI316" s="8">
        <v>23</v>
      </c>
      <c r="EJ316" s="9">
        <v>3.55</v>
      </c>
      <c r="EK316" s="8">
        <v>11.2</v>
      </c>
      <c r="EL316" s="10">
        <v>0.79400000000000004</v>
      </c>
      <c r="EM316" s="9">
        <v>2.4500000000000002</v>
      </c>
      <c r="EN316" s="9">
        <v>2.31</v>
      </c>
      <c r="EO316" s="10">
        <v>0.46700000000000003</v>
      </c>
      <c r="EP316" s="10">
        <v>0.26100000000000001</v>
      </c>
      <c r="EQ316" s="9">
        <v>67.89</v>
      </c>
      <c r="ER316" s="11">
        <v>1</v>
      </c>
      <c r="ES316" s="11"/>
      <c r="ET316" s="12"/>
      <c r="EU316" s="9">
        <v>-2.52</v>
      </c>
      <c r="EV316" s="9">
        <v>-2.4900000000000002</v>
      </c>
      <c r="EW316" s="9">
        <v>-7.42</v>
      </c>
      <c r="EX316" s="8">
        <v>-25.9</v>
      </c>
      <c r="EY316" s="8">
        <v>-14.3</v>
      </c>
      <c r="EZ316" s="9">
        <v>-6.38</v>
      </c>
      <c r="FA316" s="8">
        <v>-10.7</v>
      </c>
      <c r="FB316" s="8">
        <v>-25.1</v>
      </c>
      <c r="FC316" s="8">
        <v>-30</v>
      </c>
      <c r="FD316" s="8">
        <v>-22.6</v>
      </c>
      <c r="FE316" s="9">
        <v>-2.52</v>
      </c>
      <c r="FF316" s="9">
        <v>-2.39</v>
      </c>
      <c r="FG316" s="9">
        <v>-7.22</v>
      </c>
      <c r="FH316" s="8">
        <v>-27</v>
      </c>
      <c r="FI316" s="8">
        <v>-14</v>
      </c>
      <c r="FJ316" s="8">
        <v>-12.8</v>
      </c>
      <c r="FK316" s="8">
        <v>-26.4</v>
      </c>
      <c r="FL316" s="9">
        <v>-4.01</v>
      </c>
      <c r="FM316" s="8">
        <v>-18.2</v>
      </c>
      <c r="FN316" s="8">
        <v>-17.3</v>
      </c>
      <c r="FO316" s="3"/>
      <c r="FP316" s="3"/>
      <c r="FQ316" s="9">
        <v>3.7</v>
      </c>
      <c r="FR316" s="12" t="s">
        <v>1809</v>
      </c>
    </row>
    <row r="317" spans="1:174" x14ac:dyDescent="0.15">
      <c r="A317" s="4" t="s">
        <v>1810</v>
      </c>
      <c r="B317" s="4" t="s">
        <v>1811</v>
      </c>
      <c r="C317" s="3" t="s">
        <v>206</v>
      </c>
      <c r="D317" s="3" t="s">
        <v>207</v>
      </c>
      <c r="E317" s="3" t="s">
        <v>208</v>
      </c>
      <c r="F317" s="8">
        <v>12</v>
      </c>
      <c r="G317" s="9">
        <v>7.68</v>
      </c>
      <c r="H317" s="10">
        <v>3.0000000000000001E-3</v>
      </c>
      <c r="I317" s="14">
        <v>0</v>
      </c>
      <c r="J317" s="10">
        <v>3.0000000000000001E-3</v>
      </c>
      <c r="K317" s="10">
        <v>0.58199999999999996</v>
      </c>
      <c r="L317" s="10">
        <v>0.184</v>
      </c>
      <c r="M317" s="10">
        <v>-0.54400000000000004</v>
      </c>
      <c r="N317" s="8">
        <v>50.1</v>
      </c>
      <c r="O317" s="10">
        <v>2.5999999999999999E-2</v>
      </c>
      <c r="P317" s="11"/>
      <c r="Q317" s="11"/>
      <c r="R317" s="11"/>
      <c r="S317" s="10">
        <v>-0.1</v>
      </c>
      <c r="T317" s="11"/>
      <c r="U317" s="11"/>
      <c r="V317" s="11"/>
      <c r="W317" s="11"/>
      <c r="X317" s="11"/>
      <c r="Y317" s="11"/>
      <c r="Z317" s="11"/>
      <c r="AA317" s="11"/>
      <c r="AB317" s="11"/>
      <c r="AC317" s="11"/>
      <c r="AD317" s="11"/>
      <c r="AE317" s="11"/>
      <c r="AF317" s="11"/>
      <c r="AG317" s="11"/>
      <c r="AH317" s="11"/>
      <c r="AI317" s="9">
        <v>17.059999999999999</v>
      </c>
      <c r="AJ317" s="14">
        <v>0</v>
      </c>
      <c r="AK317" s="3" t="s">
        <v>209</v>
      </c>
      <c r="AL317" s="12" t="s">
        <v>1812</v>
      </c>
      <c r="AM317" s="3" t="s">
        <v>211</v>
      </c>
      <c r="AN317" s="13">
        <v>2006</v>
      </c>
      <c r="AO317" s="8">
        <v>13.9</v>
      </c>
      <c r="AP317" s="14">
        <v>0</v>
      </c>
      <c r="AQ317" s="9">
        <v>-1.96</v>
      </c>
      <c r="AR317" s="9">
        <v>-1.97</v>
      </c>
      <c r="AS317" s="9">
        <v>-3.66</v>
      </c>
      <c r="AT317" s="10">
        <v>0.85199999999999998</v>
      </c>
      <c r="AU317" s="11"/>
      <c r="AV317" s="9">
        <v>1.03</v>
      </c>
      <c r="AW317" s="9">
        <v>2.79</v>
      </c>
      <c r="AX317" s="9">
        <v>-2.82</v>
      </c>
      <c r="AY317" s="11"/>
      <c r="AZ317" s="11"/>
      <c r="BA317" s="9">
        <v>1.5</v>
      </c>
      <c r="BB317" s="11"/>
      <c r="BC317" s="10">
        <v>0.47099999999999997</v>
      </c>
      <c r="BD317" s="10">
        <v>0.39500000000000002</v>
      </c>
      <c r="BE317" s="10">
        <v>0.35499999999999998</v>
      </c>
      <c r="BF317" s="10">
        <v>0.16300000000000001</v>
      </c>
      <c r="BG317" s="10">
        <v>0.23799999999999999</v>
      </c>
      <c r="BH317" s="10">
        <v>0.27400000000000002</v>
      </c>
      <c r="BI317" s="11"/>
      <c r="BJ317" s="9">
        <v>-1.97</v>
      </c>
      <c r="BK317" s="9">
        <v>-1.29</v>
      </c>
      <c r="BL317" s="11"/>
      <c r="BM317" s="11"/>
      <c r="BN317" s="9">
        <v>-3.66</v>
      </c>
      <c r="BO317" s="11"/>
      <c r="BP317" s="11"/>
      <c r="BQ317" s="10">
        <v>-9.4E-2</v>
      </c>
      <c r="BR317" s="10">
        <v>-9.4E-2</v>
      </c>
      <c r="BS317" s="10">
        <v>-5.7000000000000002E-2</v>
      </c>
      <c r="BT317" s="10">
        <v>-9.4E-2</v>
      </c>
      <c r="BU317" s="10">
        <v>-9.4E-2</v>
      </c>
      <c r="BV317" s="11"/>
      <c r="BW317" s="11"/>
      <c r="BX317" s="11"/>
      <c r="BY317" s="10">
        <v>7.0000000000000007E-2</v>
      </c>
      <c r="BZ317" s="11"/>
      <c r="CA317" s="11"/>
      <c r="CB317" s="11"/>
      <c r="CC317" s="11"/>
      <c r="CD317" s="11"/>
      <c r="CE317" s="11"/>
      <c r="CF317" s="9">
        <v>1.66</v>
      </c>
      <c r="CG317" s="11"/>
      <c r="CH317" s="11"/>
      <c r="CI317" s="11"/>
      <c r="CJ317" s="11"/>
      <c r="CK317" s="11"/>
      <c r="CL317" s="11"/>
      <c r="CM317" s="11"/>
      <c r="CN317" s="11"/>
      <c r="CO317" s="11"/>
      <c r="CP317" s="10">
        <v>8.0000000000000002E-3</v>
      </c>
      <c r="CQ317" s="10">
        <v>-0.4</v>
      </c>
      <c r="CR317" s="11"/>
      <c r="CS317" s="11"/>
      <c r="CT317" s="11"/>
      <c r="CU317" s="9">
        <v>1.36</v>
      </c>
      <c r="CV317" s="11"/>
      <c r="CW317" s="10">
        <v>0.63900000000000001</v>
      </c>
      <c r="CX317" s="11"/>
      <c r="CY317" s="11"/>
      <c r="CZ317" s="11"/>
      <c r="DA317" s="10">
        <v>-1.2999999999999999E-2</v>
      </c>
      <c r="DB317" s="11"/>
      <c r="DC317" s="11"/>
      <c r="DD317" s="8">
        <v>78.900000000000006</v>
      </c>
      <c r="DE317" s="11"/>
      <c r="DF317" s="9">
        <v>-2.82</v>
      </c>
      <c r="DG317" s="10">
        <v>0.24</v>
      </c>
      <c r="DH317" s="11"/>
      <c r="DI317" s="3" t="s">
        <v>212</v>
      </c>
      <c r="DJ317" s="11"/>
      <c r="DK317" s="9">
        <v>-1.91</v>
      </c>
      <c r="DL317" s="9">
        <v>-2.52</v>
      </c>
      <c r="DM317" s="14">
        <v>0</v>
      </c>
      <c r="DN317" s="11"/>
      <c r="DO317" s="9">
        <v>22.22</v>
      </c>
      <c r="DP317" s="4" t="s">
        <v>1813</v>
      </c>
      <c r="DQ317" s="11"/>
      <c r="DR317" s="3" t="s">
        <v>643</v>
      </c>
      <c r="DS317" s="11"/>
      <c r="DT317" s="10">
        <v>0.45</v>
      </c>
      <c r="DU317" s="10">
        <v>0.15</v>
      </c>
      <c r="DV317" s="11"/>
      <c r="DW317" s="10">
        <v>0.94499999999999995</v>
      </c>
      <c r="DX317" s="11"/>
      <c r="DY317" s="10">
        <v>0.48499999999999999</v>
      </c>
      <c r="DZ317" s="11"/>
      <c r="EA317" s="11"/>
      <c r="EB317" s="10">
        <v>-0.46100000000000002</v>
      </c>
      <c r="EC317" s="10">
        <v>0</v>
      </c>
      <c r="ED317" s="8">
        <v>82.9</v>
      </c>
      <c r="EE317" s="11"/>
      <c r="EF317" s="8">
        <v>100</v>
      </c>
      <c r="EG317" s="11"/>
      <c r="EH317" s="10">
        <v>2.4E-2</v>
      </c>
      <c r="EI317" s="9">
        <v>1</v>
      </c>
      <c r="EJ317" s="10">
        <v>0.92200000000000004</v>
      </c>
      <c r="EK317" s="10">
        <v>0.55400000000000005</v>
      </c>
      <c r="EL317" s="10">
        <v>1.2999999999999999E-2</v>
      </c>
      <c r="EM317" s="10">
        <v>5.6000000000000001E-2</v>
      </c>
      <c r="EN317" s="11"/>
      <c r="EO317" s="10">
        <v>2.1000000000000001E-2</v>
      </c>
      <c r="EP317" s="11"/>
      <c r="EQ317" s="11"/>
      <c r="ER317" s="11">
        <v>1</v>
      </c>
      <c r="ES317" s="11"/>
      <c r="ET317" s="12"/>
      <c r="EU317" s="11"/>
      <c r="EV317" s="11"/>
      <c r="EW317" s="11"/>
      <c r="EX317" s="11"/>
      <c r="EY317" s="9">
        <v>-1.36</v>
      </c>
      <c r="EZ317" s="8">
        <v>-13.2</v>
      </c>
      <c r="FA317" s="9">
        <v>-9.9</v>
      </c>
      <c r="FB317" s="9">
        <v>-5.48</v>
      </c>
      <c r="FC317" s="9">
        <v>-4.79</v>
      </c>
      <c r="FD317" s="9">
        <v>-3.14</v>
      </c>
      <c r="FE317" s="11"/>
      <c r="FF317" s="11"/>
      <c r="FG317" s="11"/>
      <c r="FH317" s="11"/>
      <c r="FI317" s="9">
        <v>-1.4</v>
      </c>
      <c r="FJ317" s="8">
        <v>-15.9</v>
      </c>
      <c r="FK317" s="9">
        <v>-9.9</v>
      </c>
      <c r="FL317" s="9">
        <v>-6.07</v>
      </c>
      <c r="FM317" s="9">
        <v>-5.39</v>
      </c>
      <c r="FN317" s="9">
        <v>-4.9000000000000004</v>
      </c>
      <c r="FO317" s="3"/>
      <c r="FP317" s="3"/>
      <c r="FQ317" s="11"/>
      <c r="FR317" s="12"/>
    </row>
    <row r="318" spans="1:174" x14ac:dyDescent="0.15">
      <c r="A318" s="4" t="s">
        <v>1814</v>
      </c>
      <c r="B318" s="4" t="s">
        <v>1815</v>
      </c>
      <c r="C318" s="3" t="s">
        <v>206</v>
      </c>
      <c r="D318" s="3" t="s">
        <v>207</v>
      </c>
      <c r="E318" s="3" t="s">
        <v>208</v>
      </c>
      <c r="F318" s="8">
        <v>11.8</v>
      </c>
      <c r="G318" s="9">
        <v>1.23</v>
      </c>
      <c r="H318" s="10">
        <v>6.5000000000000002E-2</v>
      </c>
      <c r="I318" s="10">
        <v>3.3000000000000002E-2</v>
      </c>
      <c r="J318" s="10">
        <v>3.2000000000000001E-2</v>
      </c>
      <c r="K318" s="9">
        <v>7.64</v>
      </c>
      <c r="L318" s="9">
        <v>5.55</v>
      </c>
      <c r="M318" s="9">
        <v>2.92</v>
      </c>
      <c r="N318" s="8">
        <v>45.6</v>
      </c>
      <c r="O318" s="10">
        <v>2.1000000000000001E-2</v>
      </c>
      <c r="P318" s="11"/>
      <c r="Q318" s="11"/>
      <c r="R318" s="11"/>
      <c r="S318" s="11"/>
      <c r="T318" s="11"/>
      <c r="U318" s="11"/>
      <c r="V318" s="11"/>
      <c r="W318" s="11"/>
      <c r="X318" s="11"/>
      <c r="Y318" s="11"/>
      <c r="Z318" s="11"/>
      <c r="AA318" s="11"/>
      <c r="AB318" s="11"/>
      <c r="AC318" s="11"/>
      <c r="AD318" s="11"/>
      <c r="AE318" s="11"/>
      <c r="AF318" s="11"/>
      <c r="AG318" s="11"/>
      <c r="AH318" s="11"/>
      <c r="AI318" s="9">
        <v>77.209999999999994</v>
      </c>
      <c r="AJ318" s="9">
        <v>37.57</v>
      </c>
      <c r="AK318" s="3" t="s">
        <v>209</v>
      </c>
      <c r="AL318" s="12" t="s">
        <v>1816</v>
      </c>
      <c r="AM318" s="3" t="s">
        <v>211</v>
      </c>
      <c r="AN318" s="13">
        <v>2005</v>
      </c>
      <c r="AO318" s="8">
        <v>10.9</v>
      </c>
      <c r="AP318" s="14">
        <v>0</v>
      </c>
      <c r="AQ318" s="11"/>
      <c r="AR318" s="9">
        <v>-2.09</v>
      </c>
      <c r="AS318" s="9">
        <v>-2.5299999999999998</v>
      </c>
      <c r="AT318" s="10">
        <v>8.9999999999999993E-3</v>
      </c>
      <c r="AU318" s="11"/>
      <c r="AV318" s="10">
        <v>0.996</v>
      </c>
      <c r="AW318" s="14">
        <v>0</v>
      </c>
      <c r="AX318" s="10">
        <v>0.59399999999999997</v>
      </c>
      <c r="AY318" s="11"/>
      <c r="AZ318" s="11"/>
      <c r="BA318" s="9">
        <v>1.04</v>
      </c>
      <c r="BB318" s="11"/>
      <c r="BC318" s="9">
        <v>1.05</v>
      </c>
      <c r="BD318" s="10">
        <v>0.96299999999999997</v>
      </c>
      <c r="BE318" s="10">
        <v>0.876</v>
      </c>
      <c r="BF318" s="10">
        <v>0.88</v>
      </c>
      <c r="BG318" s="10">
        <v>0.76300000000000001</v>
      </c>
      <c r="BH318" s="10">
        <v>0.93600000000000005</v>
      </c>
      <c r="BI318" s="11"/>
      <c r="BJ318" s="9">
        <v>-2.09</v>
      </c>
      <c r="BK318" s="11"/>
      <c r="BL318" s="14">
        <v>0</v>
      </c>
      <c r="BM318" s="11"/>
      <c r="BN318" s="9">
        <v>-2.5299999999999998</v>
      </c>
      <c r="BO318" s="11"/>
      <c r="BP318" s="11"/>
      <c r="BQ318" s="10">
        <v>-5.8000000000000003E-2</v>
      </c>
      <c r="BR318" s="10">
        <v>-5.8000000000000003E-2</v>
      </c>
      <c r="BS318" s="10">
        <v>-3.5999999999999997E-2</v>
      </c>
      <c r="BT318" s="10">
        <v>-5.8000000000000003E-2</v>
      </c>
      <c r="BU318" s="10">
        <v>-5.8000000000000003E-2</v>
      </c>
      <c r="BV318" s="11"/>
      <c r="BW318" s="11"/>
      <c r="BX318" s="11"/>
      <c r="BY318" s="10">
        <v>0.03</v>
      </c>
      <c r="BZ318" s="11"/>
      <c r="CA318" s="11"/>
      <c r="CB318" s="11"/>
      <c r="CC318" s="10">
        <v>0.1</v>
      </c>
      <c r="CD318" s="11"/>
      <c r="CE318" s="10">
        <v>0.16700000000000001</v>
      </c>
      <c r="CF318" s="11"/>
      <c r="CG318" s="11"/>
      <c r="CH318" s="11"/>
      <c r="CI318" s="11"/>
      <c r="CJ318" s="11"/>
      <c r="CK318" s="11"/>
      <c r="CL318" s="11"/>
      <c r="CM318" s="11"/>
      <c r="CN318" s="11"/>
      <c r="CO318" s="11"/>
      <c r="CP318" s="11"/>
      <c r="CQ318" s="10">
        <v>-0.185</v>
      </c>
      <c r="CR318" s="11"/>
      <c r="CS318" s="11"/>
      <c r="CT318" s="11"/>
      <c r="CU318" s="9">
        <v>1.41</v>
      </c>
      <c r="CV318" s="11"/>
      <c r="CW318" s="11"/>
      <c r="CX318" s="10">
        <v>-0.88800000000000001</v>
      </c>
      <c r="CY318" s="11"/>
      <c r="CZ318" s="11"/>
      <c r="DA318" s="10">
        <v>6.6000000000000003E-2</v>
      </c>
      <c r="DB318" s="11"/>
      <c r="DC318" s="11"/>
      <c r="DD318" s="11"/>
      <c r="DE318" s="11"/>
      <c r="DF318" s="10">
        <v>0.59399999999999997</v>
      </c>
      <c r="DG318" s="10">
        <v>0.26</v>
      </c>
      <c r="DH318" s="11"/>
      <c r="DI318" s="3" t="s">
        <v>212</v>
      </c>
      <c r="DJ318" s="11"/>
      <c r="DK318" s="11"/>
      <c r="DL318" s="9">
        <v>-1.38</v>
      </c>
      <c r="DM318" s="11"/>
      <c r="DN318" s="11"/>
      <c r="DO318" s="9">
        <v>14.29</v>
      </c>
      <c r="DP318" s="4" t="s">
        <v>1817</v>
      </c>
      <c r="DQ318" s="11"/>
      <c r="DR318" s="3" t="s">
        <v>237</v>
      </c>
      <c r="DS318" s="11"/>
      <c r="DT318" s="10">
        <v>0.55000000000000004</v>
      </c>
      <c r="DU318" s="10">
        <v>7.0000000000000007E-2</v>
      </c>
      <c r="DV318" s="11"/>
      <c r="DW318" s="10">
        <v>9.2999999999999999E-2</v>
      </c>
      <c r="DX318" s="11"/>
      <c r="DY318" s="10">
        <v>0.79100000000000004</v>
      </c>
      <c r="DZ318" s="11"/>
      <c r="EA318" s="11"/>
      <c r="EB318" s="10">
        <v>0.57999999999999996</v>
      </c>
      <c r="EC318" s="10">
        <v>1E-3</v>
      </c>
      <c r="ED318" s="8">
        <v>22.8</v>
      </c>
      <c r="EE318" s="11"/>
      <c r="EF318" s="11"/>
      <c r="EG318" s="11"/>
      <c r="EH318" s="11"/>
      <c r="EI318" s="11"/>
      <c r="EJ318" s="10">
        <v>0.996</v>
      </c>
      <c r="EK318" s="10">
        <v>0.874</v>
      </c>
      <c r="EL318" s="10">
        <v>6.5000000000000002E-2</v>
      </c>
      <c r="EM318" s="11"/>
      <c r="EN318" s="10">
        <v>0.13600000000000001</v>
      </c>
      <c r="EO318" s="11"/>
      <c r="EP318" s="9">
        <v>3.15</v>
      </c>
      <c r="EQ318" s="10">
        <v>0.81799999999999995</v>
      </c>
      <c r="ER318" s="11">
        <v>1</v>
      </c>
      <c r="ES318" s="11"/>
      <c r="ET318" s="12"/>
      <c r="EU318" s="11"/>
      <c r="EV318" s="10">
        <v>-3.9E-2</v>
      </c>
      <c r="EW318" s="10">
        <v>-0.45</v>
      </c>
      <c r="EX318" s="9">
        <v>-1.66</v>
      </c>
      <c r="EY318" s="9">
        <v>-1.27</v>
      </c>
      <c r="EZ318" s="9">
        <v>-1.55</v>
      </c>
      <c r="FA318" s="10">
        <v>-0.88200000000000001</v>
      </c>
      <c r="FB318" s="9">
        <v>-1.87</v>
      </c>
      <c r="FC318" s="9">
        <v>-2.11</v>
      </c>
      <c r="FD318" s="9">
        <v>-1.38</v>
      </c>
      <c r="FE318" s="11"/>
      <c r="FF318" s="10">
        <v>-3.9E-2</v>
      </c>
      <c r="FG318" s="10">
        <v>-0.56200000000000006</v>
      </c>
      <c r="FH318" s="9">
        <v>-1.65</v>
      </c>
      <c r="FI318" s="9">
        <v>-1.27</v>
      </c>
      <c r="FJ318" s="9">
        <v>-1.55</v>
      </c>
      <c r="FK318" s="10">
        <v>-0.88</v>
      </c>
      <c r="FL318" s="9">
        <v>-2.0699999999999998</v>
      </c>
      <c r="FM318" s="9">
        <v>-3.58</v>
      </c>
      <c r="FN318" s="9">
        <v>-1.38</v>
      </c>
      <c r="FO318" s="3"/>
      <c r="FP318" s="3"/>
      <c r="FQ318" s="11"/>
      <c r="FR318" s="12"/>
    </row>
    <row r="319" spans="1:174" x14ac:dyDescent="0.15">
      <c r="A319" s="4" t="s">
        <v>1818</v>
      </c>
      <c r="B319" s="4" t="s">
        <v>1819</v>
      </c>
      <c r="C319" s="3" t="s">
        <v>206</v>
      </c>
      <c r="D319" s="3" t="s">
        <v>207</v>
      </c>
      <c r="E319" s="3" t="s">
        <v>208</v>
      </c>
      <c r="F319" s="8">
        <v>11.4</v>
      </c>
      <c r="G319" s="9">
        <v>21.21</v>
      </c>
      <c r="H319" s="10">
        <v>4.8000000000000001E-2</v>
      </c>
      <c r="I319" s="10">
        <v>5.7000000000000002E-2</v>
      </c>
      <c r="J319" s="14">
        <v>0</v>
      </c>
      <c r="K319" s="10">
        <v>-0.97699999999999998</v>
      </c>
      <c r="L319" s="9">
        <v>-2.14</v>
      </c>
      <c r="M319" s="10">
        <v>-0.26600000000000001</v>
      </c>
      <c r="N319" s="8">
        <v>20.399999999999999</v>
      </c>
      <c r="O319" s="10">
        <v>1.4E-2</v>
      </c>
      <c r="P319" s="11"/>
      <c r="Q319" s="11"/>
      <c r="R319" s="11"/>
      <c r="S319" s="11"/>
      <c r="T319" s="11"/>
      <c r="U319" s="11"/>
      <c r="V319" s="11"/>
      <c r="W319" s="11"/>
      <c r="X319" s="11"/>
      <c r="Y319" s="11"/>
      <c r="Z319" s="11"/>
      <c r="AA319" s="11"/>
      <c r="AB319" s="11"/>
      <c r="AC319" s="11"/>
      <c r="AD319" s="11"/>
      <c r="AE319" s="11"/>
      <c r="AF319" s="11"/>
      <c r="AG319" s="11"/>
      <c r="AH319" s="9">
        <v>4.83</v>
      </c>
      <c r="AI319" s="9">
        <v>21.26</v>
      </c>
      <c r="AJ319" s="10">
        <v>0.57299999999999995</v>
      </c>
      <c r="AK319" s="3" t="s">
        <v>209</v>
      </c>
      <c r="AL319" s="12" t="s">
        <v>1820</v>
      </c>
      <c r="AM319" s="3" t="s">
        <v>211</v>
      </c>
      <c r="AN319" s="11"/>
      <c r="AO319" s="10">
        <v>-1.9E-2</v>
      </c>
      <c r="AP319" s="14">
        <v>0</v>
      </c>
      <c r="AQ319" s="8">
        <v>-23.1</v>
      </c>
      <c r="AR319" s="8">
        <v>-23.1</v>
      </c>
      <c r="AS319" s="8">
        <v>-20.5</v>
      </c>
      <c r="AT319" s="8">
        <v>11.6</v>
      </c>
      <c r="AU319" s="10">
        <v>2.1999999999999999E-2</v>
      </c>
      <c r="AV319" s="8">
        <v>11.8</v>
      </c>
      <c r="AW319" s="14">
        <v>0</v>
      </c>
      <c r="AX319" s="9">
        <v>-6.05</v>
      </c>
      <c r="AY319" s="10">
        <v>0.02</v>
      </c>
      <c r="AZ319" s="11"/>
      <c r="BA319" s="9">
        <v>6.26</v>
      </c>
      <c r="BB319" s="11"/>
      <c r="BC319" s="8">
        <v>16.8</v>
      </c>
      <c r="BD319" s="8">
        <v>16.3</v>
      </c>
      <c r="BE319" s="8">
        <v>14.9</v>
      </c>
      <c r="BF319" s="8">
        <v>13.5</v>
      </c>
      <c r="BG319" s="8">
        <v>11.2</v>
      </c>
      <c r="BH319" s="8">
        <v>10.1</v>
      </c>
      <c r="BI319" s="11"/>
      <c r="BJ319" s="8">
        <v>-23.1</v>
      </c>
      <c r="BK319" s="8">
        <v>-12.7</v>
      </c>
      <c r="BL319" s="10">
        <v>4.3999999999999997E-2</v>
      </c>
      <c r="BM319" s="11"/>
      <c r="BN319" s="8">
        <v>-20.5</v>
      </c>
      <c r="BO319" s="11"/>
      <c r="BP319" s="11"/>
      <c r="BQ319" s="9">
        <v>-1.07</v>
      </c>
      <c r="BR319" s="9">
        <v>-1.07</v>
      </c>
      <c r="BS319" s="10">
        <v>-0.65500000000000003</v>
      </c>
      <c r="BT319" s="9">
        <v>-1.07</v>
      </c>
      <c r="BU319" s="9">
        <v>-1.07</v>
      </c>
      <c r="BV319" s="11"/>
      <c r="BW319" s="11"/>
      <c r="BX319" s="11"/>
      <c r="BY319" s="11"/>
      <c r="BZ319" s="11"/>
      <c r="CA319" s="11"/>
      <c r="CB319" s="11"/>
      <c r="CC319" s="9">
        <v>1.21</v>
      </c>
      <c r="CD319" s="11"/>
      <c r="CE319" s="10">
        <v>3.0000000000000001E-3</v>
      </c>
      <c r="CF319" s="11"/>
      <c r="CG319" s="11"/>
      <c r="CH319" s="10">
        <v>0.128</v>
      </c>
      <c r="CI319" s="11"/>
      <c r="CJ319" s="11"/>
      <c r="CK319" s="11"/>
      <c r="CL319" s="11"/>
      <c r="CM319" s="11"/>
      <c r="CN319" s="11"/>
      <c r="CO319" s="10">
        <v>8.9999999999999993E-3</v>
      </c>
      <c r="CP319" s="10">
        <v>7.1999999999999995E-2</v>
      </c>
      <c r="CQ319" s="10">
        <v>0.61799999999999999</v>
      </c>
      <c r="CR319" s="11"/>
      <c r="CS319" s="11"/>
      <c r="CT319" s="11"/>
      <c r="CU319" s="8">
        <v>19.399999999999999</v>
      </c>
      <c r="CV319" s="11"/>
      <c r="CW319" s="11"/>
      <c r="CX319" s="11"/>
      <c r="CY319" s="11"/>
      <c r="CZ319" s="11"/>
      <c r="DA319" s="9">
        <v>-1.3</v>
      </c>
      <c r="DB319" s="11"/>
      <c r="DC319" s="11"/>
      <c r="DD319" s="11"/>
      <c r="DE319" s="11"/>
      <c r="DF319" s="9">
        <v>-6.17</v>
      </c>
      <c r="DG319" s="10">
        <v>0.56000000000000005</v>
      </c>
      <c r="DH319" s="11"/>
      <c r="DI319" s="3" t="s">
        <v>212</v>
      </c>
      <c r="DJ319" s="11"/>
      <c r="DK319" s="8">
        <v>-16.899999999999999</v>
      </c>
      <c r="DL319" s="8">
        <v>-39.700000000000003</v>
      </c>
      <c r="DM319" s="11"/>
      <c r="DN319" s="11"/>
      <c r="DO319" s="9">
        <v>16.670000000000002</v>
      </c>
      <c r="DP319" s="4" t="s">
        <v>1821</v>
      </c>
      <c r="DQ319" s="11"/>
      <c r="DR319" s="3" t="s">
        <v>237</v>
      </c>
      <c r="DS319" s="11"/>
      <c r="DT319" s="9">
        <v>2.2999999999999998</v>
      </c>
      <c r="DU319" s="10">
        <v>0.43</v>
      </c>
      <c r="DV319" s="11"/>
      <c r="DW319" s="9">
        <v>4.7</v>
      </c>
      <c r="DX319" s="11"/>
      <c r="DY319" s="9">
        <v>1.54</v>
      </c>
      <c r="DZ319" s="11"/>
      <c r="EA319" s="10">
        <v>0.34599999999999997</v>
      </c>
      <c r="EB319" s="8">
        <v>-26.3</v>
      </c>
      <c r="EC319" s="10">
        <v>4.0000000000000001E-3</v>
      </c>
      <c r="ED319" s="8">
        <v>40.799999999999997</v>
      </c>
      <c r="EE319" s="11"/>
      <c r="EF319" s="11"/>
      <c r="EG319" s="11"/>
      <c r="EH319" s="10">
        <v>0.151</v>
      </c>
      <c r="EI319" s="9">
        <v>7</v>
      </c>
      <c r="EJ319" s="8">
        <v>11.8</v>
      </c>
      <c r="EK319" s="9">
        <v>1.61</v>
      </c>
      <c r="EL319" s="9">
        <v>2.5</v>
      </c>
      <c r="EM319" s="10">
        <v>0.871</v>
      </c>
      <c r="EN319" s="10">
        <v>8.9999999999999993E-3</v>
      </c>
      <c r="EO319" s="10">
        <v>8.1000000000000003E-2</v>
      </c>
      <c r="EP319" s="9">
        <v>5.76</v>
      </c>
      <c r="EQ319" s="9">
        <v>2.66</v>
      </c>
      <c r="ER319" s="11"/>
      <c r="ES319" s="11"/>
      <c r="ET319" s="12"/>
      <c r="EU319" s="11"/>
      <c r="EV319" s="11"/>
      <c r="EW319" s="10">
        <v>-0.371</v>
      </c>
      <c r="EX319" s="9">
        <v>-3.26</v>
      </c>
      <c r="EY319" s="8">
        <v>-11.6</v>
      </c>
      <c r="EZ319" s="9">
        <v>-6.97</v>
      </c>
      <c r="FA319" s="9">
        <v>-5.03</v>
      </c>
      <c r="FB319" s="9">
        <v>-7.65</v>
      </c>
      <c r="FC319" s="8">
        <v>-10.8</v>
      </c>
      <c r="FD319" s="8">
        <v>-16.899999999999999</v>
      </c>
      <c r="FE319" s="11"/>
      <c r="FF319" s="11"/>
      <c r="FG319" s="10">
        <v>-0.371</v>
      </c>
      <c r="FH319" s="9">
        <v>-3.36</v>
      </c>
      <c r="FI319" s="8">
        <v>-12.9</v>
      </c>
      <c r="FJ319" s="9">
        <v>-6.94</v>
      </c>
      <c r="FK319" s="9">
        <v>-4.0199999999999996</v>
      </c>
      <c r="FL319" s="9">
        <v>-7.91</v>
      </c>
      <c r="FM319" s="8">
        <v>-14.4</v>
      </c>
      <c r="FN319" s="8">
        <v>-39.700000000000003</v>
      </c>
      <c r="FO319" s="3"/>
      <c r="FP319" s="3"/>
      <c r="FQ319" s="11"/>
      <c r="FR319" s="12"/>
    </row>
    <row r="320" spans="1:174" x14ac:dyDescent="0.15">
      <c r="A320" s="4" t="s">
        <v>1822</v>
      </c>
      <c r="B320" s="4" t="s">
        <v>1823</v>
      </c>
      <c r="C320" s="3" t="s">
        <v>206</v>
      </c>
      <c r="D320" s="3" t="s">
        <v>207</v>
      </c>
      <c r="E320" s="3" t="s">
        <v>208</v>
      </c>
      <c r="F320" s="8">
        <v>11</v>
      </c>
      <c r="G320" s="11"/>
      <c r="H320" s="11"/>
      <c r="I320" s="11"/>
      <c r="J320" s="11"/>
      <c r="K320" s="11"/>
      <c r="L320" s="11"/>
      <c r="M320" s="11"/>
      <c r="N320" s="9">
        <v>6.41</v>
      </c>
      <c r="O320" s="10">
        <v>7.0000000000000001E-3</v>
      </c>
      <c r="P320" s="11"/>
      <c r="Q320" s="11"/>
      <c r="R320" s="11"/>
      <c r="S320" s="11"/>
      <c r="T320" s="11"/>
      <c r="U320" s="11"/>
      <c r="V320" s="11"/>
      <c r="W320" s="11"/>
      <c r="X320" s="11"/>
      <c r="Y320" s="11"/>
      <c r="Z320" s="11"/>
      <c r="AA320" s="11"/>
      <c r="AB320" s="11"/>
      <c r="AC320" s="11"/>
      <c r="AD320" s="11"/>
      <c r="AE320" s="11"/>
      <c r="AF320" s="11"/>
      <c r="AG320" s="11"/>
      <c r="AH320" s="11"/>
      <c r="AI320" s="11"/>
      <c r="AJ320" s="11"/>
      <c r="AK320" s="3" t="s">
        <v>209</v>
      </c>
      <c r="AL320" s="12" t="s">
        <v>1824</v>
      </c>
      <c r="AM320" s="3" t="s">
        <v>211</v>
      </c>
      <c r="AN320" s="13">
        <v>2009</v>
      </c>
      <c r="AO320" s="9">
        <v>9.35</v>
      </c>
      <c r="AP320" s="14">
        <v>0</v>
      </c>
      <c r="AQ320" s="11"/>
      <c r="AR320" s="10">
        <v>-0.52500000000000002</v>
      </c>
      <c r="AS320" s="10">
        <v>-0.52500000000000002</v>
      </c>
      <c r="AT320" s="11"/>
      <c r="AU320" s="11"/>
      <c r="AV320" s="11"/>
      <c r="AW320" s="11"/>
      <c r="AX320" s="11"/>
      <c r="AY320" s="11"/>
      <c r="AZ320" s="11"/>
      <c r="BA320" s="10">
        <v>0.52500000000000002</v>
      </c>
      <c r="BB320" s="11"/>
      <c r="BC320" s="11"/>
      <c r="BD320" s="11"/>
      <c r="BE320" s="10">
        <v>5.2999999999999999E-2</v>
      </c>
      <c r="BF320" s="10">
        <v>7.3999999999999996E-2</v>
      </c>
      <c r="BG320" s="10">
        <v>9.6000000000000002E-2</v>
      </c>
      <c r="BH320" s="10">
        <v>0.16700000000000001</v>
      </c>
      <c r="BI320" s="11"/>
      <c r="BJ320" s="10">
        <v>-0.52500000000000002</v>
      </c>
      <c r="BK320" s="11"/>
      <c r="BL320" s="11"/>
      <c r="BM320" s="11"/>
      <c r="BN320" s="10">
        <v>-0.52500000000000002</v>
      </c>
      <c r="BO320" s="11"/>
      <c r="BP320" s="11"/>
      <c r="BQ320" s="10">
        <v>-0.125</v>
      </c>
      <c r="BR320" s="10">
        <v>-0.125</v>
      </c>
      <c r="BS320" s="10">
        <v>-7.8E-2</v>
      </c>
      <c r="BT320" s="10">
        <v>-0.125</v>
      </c>
      <c r="BU320" s="10">
        <v>-0.125</v>
      </c>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0">
        <v>0.08</v>
      </c>
      <c r="CR320" s="11"/>
      <c r="CS320" s="11"/>
      <c r="CT320" s="11"/>
      <c r="CU320" s="10">
        <v>0.09</v>
      </c>
      <c r="CV320" s="11"/>
      <c r="CW320" s="11"/>
      <c r="CX320" s="11"/>
      <c r="CY320" s="11"/>
      <c r="CZ320" s="11"/>
      <c r="DA320" s="10">
        <v>-2E-3</v>
      </c>
      <c r="DB320" s="11"/>
      <c r="DC320" s="11"/>
      <c r="DD320" s="11"/>
      <c r="DE320" s="11"/>
      <c r="DF320" s="11"/>
      <c r="DG320" s="9">
        <v>1.71</v>
      </c>
      <c r="DH320" s="11"/>
      <c r="DI320" s="3" t="s">
        <v>212</v>
      </c>
      <c r="DJ320" s="11"/>
      <c r="DK320" s="11"/>
      <c r="DL320" s="10">
        <v>-0.52500000000000002</v>
      </c>
      <c r="DM320" s="11"/>
      <c r="DN320" s="11"/>
      <c r="DO320" s="9">
        <v>50</v>
      </c>
      <c r="DP320" s="4" t="s">
        <v>1825</v>
      </c>
      <c r="DQ320" s="11"/>
      <c r="DR320" s="3" t="s">
        <v>291</v>
      </c>
      <c r="DS320" s="11"/>
      <c r="DT320" s="9">
        <v>1.95</v>
      </c>
      <c r="DU320" s="10">
        <v>0.26500000000000001</v>
      </c>
      <c r="DV320" s="11"/>
      <c r="DW320" s="11"/>
      <c r="DX320" s="11"/>
      <c r="DY320" s="11"/>
      <c r="DZ320" s="11"/>
      <c r="EA320" s="11"/>
      <c r="EB320" s="11"/>
      <c r="EC320" s="10">
        <v>1.4E-2</v>
      </c>
      <c r="ED320" s="11"/>
      <c r="EE320" s="11"/>
      <c r="EF320" s="11"/>
      <c r="EG320" s="11"/>
      <c r="EH320" s="11"/>
      <c r="EI320" s="9">
        <v>1</v>
      </c>
      <c r="EJ320" s="11"/>
      <c r="EK320" s="11"/>
      <c r="EL320" s="11"/>
      <c r="EM320" s="11"/>
      <c r="EN320" s="11"/>
      <c r="EO320" s="11"/>
      <c r="EP320" s="10">
        <v>0.58799999999999997</v>
      </c>
      <c r="EQ320" s="10">
        <v>0.85</v>
      </c>
      <c r="ER320" s="11">
        <v>3</v>
      </c>
      <c r="ES320" s="11"/>
      <c r="ET320" s="12"/>
      <c r="EU320" s="11"/>
      <c r="EV320" s="11"/>
      <c r="EW320" s="11"/>
      <c r="EX320" s="11"/>
      <c r="EY320" s="11"/>
      <c r="EZ320" s="11"/>
      <c r="FA320" s="10">
        <v>-0.63100000000000001</v>
      </c>
      <c r="FB320" s="10">
        <v>-0.27400000000000002</v>
      </c>
      <c r="FC320" s="11"/>
      <c r="FD320" s="11"/>
      <c r="FE320" s="11"/>
      <c r="FF320" s="11"/>
      <c r="FG320" s="11"/>
      <c r="FH320" s="11"/>
      <c r="FI320" s="11"/>
      <c r="FJ320" s="11"/>
      <c r="FK320" s="10">
        <v>-0.61899999999999999</v>
      </c>
      <c r="FL320" s="10">
        <v>-0.29099999999999998</v>
      </c>
      <c r="FM320" s="11"/>
      <c r="FN320" s="11"/>
      <c r="FO320" s="3"/>
      <c r="FP320" s="3"/>
      <c r="FQ320" s="11"/>
      <c r="FR320" s="12"/>
    </row>
    <row r="321" spans="1:174" x14ac:dyDescent="0.15">
      <c r="A321" s="4" t="s">
        <v>1826</v>
      </c>
      <c r="B321" s="4" t="s">
        <v>1827</v>
      </c>
      <c r="C321" s="3" t="s">
        <v>206</v>
      </c>
      <c r="D321" s="3" t="s">
        <v>207</v>
      </c>
      <c r="E321" s="3" t="s">
        <v>208</v>
      </c>
      <c r="F321" s="8">
        <v>10.1</v>
      </c>
      <c r="G321" s="11"/>
      <c r="H321" s="11"/>
      <c r="I321" s="11"/>
      <c r="J321" s="11"/>
      <c r="K321" s="11"/>
      <c r="L321" s="11"/>
      <c r="M321" s="11"/>
      <c r="N321" s="8">
        <v>52</v>
      </c>
      <c r="O321" s="10">
        <v>0.121</v>
      </c>
      <c r="P321" s="11"/>
      <c r="Q321" s="11"/>
      <c r="R321" s="11"/>
      <c r="S321" s="11"/>
      <c r="T321" s="11"/>
      <c r="U321" s="11"/>
      <c r="V321" s="11"/>
      <c r="W321" s="11"/>
      <c r="X321" s="11"/>
      <c r="Y321" s="11"/>
      <c r="Z321" s="11"/>
      <c r="AA321" s="11"/>
      <c r="AB321" s="11"/>
      <c r="AC321" s="11"/>
      <c r="AD321" s="11"/>
      <c r="AE321" s="11"/>
      <c r="AF321" s="11"/>
      <c r="AG321" s="11"/>
      <c r="AH321" s="9">
        <v>57.02</v>
      </c>
      <c r="AI321" s="10">
        <v>0.77400000000000002</v>
      </c>
      <c r="AJ321" s="10">
        <v>0.77400000000000002</v>
      </c>
      <c r="AK321" s="3" t="s">
        <v>209</v>
      </c>
      <c r="AL321" s="12" t="s">
        <v>1828</v>
      </c>
      <c r="AM321" s="3" t="s">
        <v>211</v>
      </c>
      <c r="AN321" s="13">
        <v>2012</v>
      </c>
      <c r="AO321" s="8">
        <v>10.4</v>
      </c>
      <c r="AP321" s="14">
        <v>0</v>
      </c>
      <c r="AQ321" s="11"/>
      <c r="AR321" s="10">
        <v>-0.73399999999999999</v>
      </c>
      <c r="AS321" s="10">
        <v>-0.76600000000000001</v>
      </c>
      <c r="AT321" s="10">
        <v>5.3999999999999999E-2</v>
      </c>
      <c r="AU321" s="11"/>
      <c r="AV321" s="10">
        <v>6.5000000000000002E-2</v>
      </c>
      <c r="AW321" s="10">
        <v>0.30599999999999999</v>
      </c>
      <c r="AX321" s="10">
        <v>-0.26100000000000001</v>
      </c>
      <c r="AY321" s="11"/>
      <c r="AZ321" s="11"/>
      <c r="BA321" s="10">
        <v>0.71399999999999997</v>
      </c>
      <c r="BB321" s="11"/>
      <c r="BC321" s="10">
        <v>0.02</v>
      </c>
      <c r="BD321" s="10">
        <v>2.4E-2</v>
      </c>
      <c r="BE321" s="10">
        <v>1.4E-2</v>
      </c>
      <c r="BF321" s="10">
        <v>1.7000000000000001E-2</v>
      </c>
      <c r="BG321" s="10">
        <v>8.9999999999999993E-3</v>
      </c>
      <c r="BH321" s="10">
        <v>8.0000000000000002E-3</v>
      </c>
      <c r="BI321" s="11"/>
      <c r="BJ321" s="10">
        <v>-0.73399999999999999</v>
      </c>
      <c r="BK321" s="10">
        <v>-8.0000000000000002E-3</v>
      </c>
      <c r="BL321" s="14">
        <v>0</v>
      </c>
      <c r="BM321" s="11"/>
      <c r="BN321" s="10">
        <v>-0.76600000000000001</v>
      </c>
      <c r="BO321" s="11"/>
      <c r="BP321" s="11"/>
      <c r="BQ321" s="10">
        <v>-1.4999999999999999E-2</v>
      </c>
      <c r="BR321" s="10">
        <v>-1.4999999999999999E-2</v>
      </c>
      <c r="BS321" s="10">
        <v>-8.9999999999999993E-3</v>
      </c>
      <c r="BT321" s="10">
        <v>-1.4999999999999999E-2</v>
      </c>
      <c r="BU321" s="10">
        <v>-1.4999999999999999E-2</v>
      </c>
      <c r="BV321" s="11"/>
      <c r="BW321" s="11"/>
      <c r="BX321" s="11"/>
      <c r="BY321" s="11"/>
      <c r="BZ321" s="11"/>
      <c r="CA321" s="11"/>
      <c r="CB321" s="11"/>
      <c r="CC321" s="10">
        <v>4.0000000000000001E-3</v>
      </c>
      <c r="CD321" s="10">
        <v>0.30599999999999999</v>
      </c>
      <c r="CE321" s="11"/>
      <c r="CF321" s="11"/>
      <c r="CG321" s="11"/>
      <c r="CH321" s="11"/>
      <c r="CI321" s="11"/>
      <c r="CJ321" s="11"/>
      <c r="CK321" s="11"/>
      <c r="CL321" s="11"/>
      <c r="CM321" s="11"/>
      <c r="CN321" s="10">
        <v>7.0000000000000001E-3</v>
      </c>
      <c r="CO321" s="10">
        <v>4.2000000000000003E-2</v>
      </c>
      <c r="CP321" s="10">
        <v>0.04</v>
      </c>
      <c r="CQ321" s="10">
        <v>7.0000000000000001E-3</v>
      </c>
      <c r="CR321" s="11"/>
      <c r="CS321" s="11"/>
      <c r="CT321" s="11"/>
      <c r="CU321" s="10">
        <v>0.23100000000000001</v>
      </c>
      <c r="CV321" s="11"/>
      <c r="CW321" s="10">
        <v>0.30599999999999999</v>
      </c>
      <c r="CX321" s="11"/>
      <c r="CY321" s="11"/>
      <c r="CZ321" s="11"/>
      <c r="DA321" s="10">
        <v>3.0000000000000001E-3</v>
      </c>
      <c r="DB321" s="11"/>
      <c r="DC321" s="11"/>
      <c r="DD321" s="8">
        <v>11.2</v>
      </c>
      <c r="DE321" s="11"/>
      <c r="DF321" s="10">
        <v>-0.26100000000000001</v>
      </c>
      <c r="DG321" s="10">
        <v>0.19500000000000001</v>
      </c>
      <c r="DH321" s="11"/>
      <c r="DI321" s="3" t="s">
        <v>212</v>
      </c>
      <c r="DJ321" s="11"/>
      <c r="DK321" s="11"/>
      <c r="DL321" s="10">
        <v>-0.75600000000000001</v>
      </c>
      <c r="DM321" s="11"/>
      <c r="DN321" s="11"/>
      <c r="DO321" s="9">
        <v>42.86</v>
      </c>
      <c r="DP321" s="4" t="s">
        <v>1829</v>
      </c>
      <c r="DQ321" s="11"/>
      <c r="DR321" s="3" t="s">
        <v>643</v>
      </c>
      <c r="DS321" s="11"/>
      <c r="DT321" s="10">
        <v>0.5</v>
      </c>
      <c r="DU321" s="10">
        <v>0</v>
      </c>
      <c r="DV321" s="11"/>
      <c r="DW321" s="14">
        <v>0</v>
      </c>
      <c r="DX321" s="11"/>
      <c r="DY321" s="10">
        <v>0.26800000000000002</v>
      </c>
      <c r="DZ321" s="11"/>
      <c r="EA321" s="11"/>
      <c r="EB321" s="10">
        <v>0.251</v>
      </c>
      <c r="EC321" s="10">
        <v>0.01</v>
      </c>
      <c r="ED321" s="8">
        <v>42.2</v>
      </c>
      <c r="EE321" s="11"/>
      <c r="EF321" s="8">
        <v>95.1</v>
      </c>
      <c r="EG321" s="11"/>
      <c r="EH321" s="11"/>
      <c r="EI321" s="9">
        <v>3</v>
      </c>
      <c r="EJ321" s="10">
        <v>6.5000000000000002E-2</v>
      </c>
      <c r="EK321" s="10">
        <v>0.26800000000000002</v>
      </c>
      <c r="EL321" s="14">
        <v>0</v>
      </c>
      <c r="EM321" s="10">
        <v>1.6E-2</v>
      </c>
      <c r="EN321" s="11"/>
      <c r="EO321" s="11"/>
      <c r="EP321" s="11"/>
      <c r="EQ321" s="11"/>
      <c r="ER321" s="11">
        <v>1</v>
      </c>
      <c r="ES321" s="11"/>
      <c r="ET321" s="12"/>
      <c r="EU321" s="11"/>
      <c r="EV321" s="11"/>
      <c r="EW321" s="11"/>
      <c r="EX321" s="11"/>
      <c r="EY321" s="11"/>
      <c r="EZ321" s="11"/>
      <c r="FA321" s="11"/>
      <c r="FB321" s="11"/>
      <c r="FC321" s="11"/>
      <c r="FD321" s="10">
        <v>-0.41399999999999998</v>
      </c>
      <c r="FE321" s="11"/>
      <c r="FF321" s="11"/>
      <c r="FG321" s="11"/>
      <c r="FH321" s="11"/>
      <c r="FI321" s="11"/>
      <c r="FJ321" s="11"/>
      <c r="FK321" s="11"/>
      <c r="FL321" s="11"/>
      <c r="FM321" s="11"/>
      <c r="FN321" s="10">
        <v>-0.47299999999999998</v>
      </c>
      <c r="FO321" s="3"/>
      <c r="FP321" s="3"/>
      <c r="FQ321" s="11"/>
      <c r="FR321" s="12"/>
    </row>
    <row r="322" spans="1:174" x14ac:dyDescent="0.15">
      <c r="A322" s="4" t="s">
        <v>1830</v>
      </c>
      <c r="B322" s="4" t="s">
        <v>1831</v>
      </c>
      <c r="C322" s="3" t="s">
        <v>206</v>
      </c>
      <c r="D322" s="3" t="s">
        <v>207</v>
      </c>
      <c r="E322" s="3" t="s">
        <v>208</v>
      </c>
      <c r="F322" s="9">
        <v>9.94</v>
      </c>
      <c r="G322" s="9">
        <v>21.22</v>
      </c>
      <c r="H322" s="10">
        <v>6.9000000000000006E-2</v>
      </c>
      <c r="I322" s="10">
        <v>3.0000000000000001E-3</v>
      </c>
      <c r="J322" s="10">
        <v>0.14399999999999999</v>
      </c>
      <c r="K322" s="9">
        <v>-2.91</v>
      </c>
      <c r="L322" s="10">
        <v>-0.56100000000000005</v>
      </c>
      <c r="M322" s="9">
        <v>3.38</v>
      </c>
      <c r="N322" s="8">
        <v>16.8</v>
      </c>
      <c r="O322" s="10">
        <v>0.184</v>
      </c>
      <c r="P322" s="11"/>
      <c r="Q322" s="11"/>
      <c r="R322" s="11"/>
      <c r="S322" s="9">
        <v>-1.1599999999999999</v>
      </c>
      <c r="T322" s="11"/>
      <c r="U322" s="11"/>
      <c r="V322" s="11"/>
      <c r="W322" s="11"/>
      <c r="X322" s="11"/>
      <c r="Y322" s="11"/>
      <c r="Z322" s="11"/>
      <c r="AA322" s="11"/>
      <c r="AB322" s="11"/>
      <c r="AC322" s="11"/>
      <c r="AD322" s="11"/>
      <c r="AE322" s="11"/>
      <c r="AF322" s="11"/>
      <c r="AG322" s="11"/>
      <c r="AH322" s="11"/>
      <c r="AI322" s="9">
        <v>3.21</v>
      </c>
      <c r="AJ322" s="10">
        <v>0.104</v>
      </c>
      <c r="AK322" s="3" t="s">
        <v>209</v>
      </c>
      <c r="AL322" s="12" t="s">
        <v>1832</v>
      </c>
      <c r="AM322" s="3" t="s">
        <v>211</v>
      </c>
      <c r="AN322" s="11"/>
      <c r="AO322" s="9">
        <v>-6.82</v>
      </c>
      <c r="AP322" s="14">
        <v>0</v>
      </c>
      <c r="AQ322" s="8">
        <v>-30</v>
      </c>
      <c r="AR322" s="8">
        <v>-30</v>
      </c>
      <c r="AS322" s="8">
        <v>-30.7</v>
      </c>
      <c r="AT322" s="9">
        <v>4.12</v>
      </c>
      <c r="AU322" s="10">
        <v>3.5999999999999997E-2</v>
      </c>
      <c r="AV322" s="8">
        <v>25.6</v>
      </c>
      <c r="AW322" s="9">
        <v>5.94</v>
      </c>
      <c r="AX322" s="8">
        <v>14.7</v>
      </c>
      <c r="AY322" s="10">
        <v>8.9999999999999993E-3</v>
      </c>
      <c r="AZ322" s="11"/>
      <c r="BA322" s="9">
        <v>5.33</v>
      </c>
      <c r="BB322" s="11"/>
      <c r="BC322" s="8">
        <v>24.7</v>
      </c>
      <c r="BD322" s="8">
        <v>24.8</v>
      </c>
      <c r="BE322" s="8">
        <v>20.2</v>
      </c>
      <c r="BF322" s="8">
        <v>14.2</v>
      </c>
      <c r="BG322" s="8">
        <v>10.3</v>
      </c>
      <c r="BH322" s="9">
        <v>9.4700000000000006</v>
      </c>
      <c r="BI322" s="11"/>
      <c r="BJ322" s="8">
        <v>-30</v>
      </c>
      <c r="BK322" s="10">
        <v>-0.72599999999999998</v>
      </c>
      <c r="BL322" s="10">
        <v>5.0999999999999997E-2</v>
      </c>
      <c r="BM322" s="11"/>
      <c r="BN322" s="8">
        <v>-30.7</v>
      </c>
      <c r="BO322" s="11"/>
      <c r="BP322" s="11"/>
      <c r="BQ322" s="9">
        <v>-1.85</v>
      </c>
      <c r="BR322" s="9">
        <v>-1.85</v>
      </c>
      <c r="BS322" s="9">
        <v>-1.1599999999999999</v>
      </c>
      <c r="BT322" s="9">
        <v>-1.85</v>
      </c>
      <c r="BU322" s="9">
        <v>-1.85</v>
      </c>
      <c r="BV322" s="11"/>
      <c r="BW322" s="11"/>
      <c r="BX322" s="11"/>
      <c r="BY322" s="11"/>
      <c r="BZ322" s="10">
        <v>0.27800000000000002</v>
      </c>
      <c r="CA322" s="10">
        <v>0.24199999999999999</v>
      </c>
      <c r="CB322" s="11"/>
      <c r="CC322" s="9">
        <v>2.63</v>
      </c>
      <c r="CD322" s="11"/>
      <c r="CE322" s="11"/>
      <c r="CF322" s="9">
        <v>5.34</v>
      </c>
      <c r="CG322" s="11"/>
      <c r="CH322" s="11"/>
      <c r="CI322" s="11"/>
      <c r="CJ322" s="11"/>
      <c r="CK322" s="11"/>
      <c r="CL322" s="11"/>
      <c r="CM322" s="11"/>
      <c r="CN322" s="10">
        <v>5.0999999999999997E-2</v>
      </c>
      <c r="CO322" s="10">
        <v>0.11899999999999999</v>
      </c>
      <c r="CP322" s="10">
        <v>0.11899999999999999</v>
      </c>
      <c r="CQ322" s="9">
        <v>-2.09</v>
      </c>
      <c r="CR322" s="11"/>
      <c r="CS322" s="11"/>
      <c r="CT322" s="11"/>
      <c r="CU322" s="9">
        <v>1.89</v>
      </c>
      <c r="CV322" s="9">
        <v>-3.36</v>
      </c>
      <c r="CW322" s="9">
        <v>2.36</v>
      </c>
      <c r="CX322" s="8">
        <v>14.7</v>
      </c>
      <c r="CY322" s="11"/>
      <c r="CZ322" s="11"/>
      <c r="DA322" s="9">
        <v>1.17</v>
      </c>
      <c r="DB322" s="11"/>
      <c r="DC322" s="10">
        <v>3.3000000000000002E-2</v>
      </c>
      <c r="DD322" s="8">
        <v>11.8</v>
      </c>
      <c r="DE322" s="8">
        <v>10</v>
      </c>
      <c r="DF322" s="8">
        <v>14.7</v>
      </c>
      <c r="DG322" s="10">
        <v>0.59</v>
      </c>
      <c r="DH322" s="10">
        <v>0.1</v>
      </c>
      <c r="DI322" s="3" t="s">
        <v>212</v>
      </c>
      <c r="DJ322" s="11"/>
      <c r="DK322" s="8">
        <v>-30</v>
      </c>
      <c r="DL322" s="8">
        <v>-30.7</v>
      </c>
      <c r="DM322" s="14">
        <v>0</v>
      </c>
      <c r="DN322" s="8">
        <v>-12.9</v>
      </c>
      <c r="DO322" s="9">
        <v>25</v>
      </c>
      <c r="DP322" s="4" t="s">
        <v>1833</v>
      </c>
      <c r="DQ322" s="11"/>
      <c r="DR322" s="3" t="s">
        <v>214</v>
      </c>
      <c r="DS322" s="11"/>
      <c r="DT322" s="9">
        <v>3.73</v>
      </c>
      <c r="DU322" s="10">
        <v>0.42</v>
      </c>
      <c r="DV322" s="11"/>
      <c r="DW322" s="9">
        <v>6.88</v>
      </c>
      <c r="DX322" s="11"/>
      <c r="DY322" s="8">
        <v>14.8</v>
      </c>
      <c r="DZ322" s="11"/>
      <c r="EA322" s="11"/>
      <c r="EB322" s="8">
        <v>40.299999999999997</v>
      </c>
      <c r="EC322" s="10">
        <v>7.4999999999999997E-2</v>
      </c>
      <c r="ED322" s="8">
        <v>90.5</v>
      </c>
      <c r="EE322" s="11"/>
      <c r="EF322" s="11"/>
      <c r="EG322" s="8">
        <v>100</v>
      </c>
      <c r="EH322" s="10">
        <v>0.42399999999999999</v>
      </c>
      <c r="EI322" s="8">
        <v>10</v>
      </c>
      <c r="EJ322" s="8">
        <v>25.5</v>
      </c>
      <c r="EK322" s="8">
        <v>51.8</v>
      </c>
      <c r="EL322" s="9">
        <v>1.47</v>
      </c>
      <c r="EM322" s="9">
        <v>2.1800000000000002</v>
      </c>
      <c r="EN322" s="11"/>
      <c r="EO322" s="10">
        <v>0.1</v>
      </c>
      <c r="EP322" s="9">
        <v>1.38</v>
      </c>
      <c r="EQ322" s="9">
        <v>6.65</v>
      </c>
      <c r="ER322" s="11">
        <v>1</v>
      </c>
      <c r="ES322" s="11"/>
      <c r="ET322" s="12"/>
      <c r="EU322" s="9">
        <v>-2.5099999999999998</v>
      </c>
      <c r="EV322" s="9">
        <v>-4.78</v>
      </c>
      <c r="EW322" s="9">
        <v>-4.3899999999999997</v>
      </c>
      <c r="EX322" s="9">
        <v>-7.56</v>
      </c>
      <c r="EY322" s="9">
        <v>-7.36</v>
      </c>
      <c r="EZ322" s="9">
        <v>-7.68</v>
      </c>
      <c r="FA322" s="9">
        <v>-4.34</v>
      </c>
      <c r="FB322" s="8">
        <v>-12.2</v>
      </c>
      <c r="FC322" s="8">
        <v>-19.2</v>
      </c>
      <c r="FD322" s="9">
        <v>-9.7899999999999991</v>
      </c>
      <c r="FE322" s="9">
        <v>-2.48</v>
      </c>
      <c r="FF322" s="9">
        <v>-4.76</v>
      </c>
      <c r="FG322" s="9">
        <v>-4.3099999999999996</v>
      </c>
      <c r="FH322" s="9">
        <v>-7.54</v>
      </c>
      <c r="FI322" s="9">
        <v>-7.27</v>
      </c>
      <c r="FJ322" s="9">
        <v>-7.58</v>
      </c>
      <c r="FK322" s="9">
        <v>-4.41</v>
      </c>
      <c r="FL322" s="8">
        <v>-14.2</v>
      </c>
      <c r="FM322" s="8">
        <v>-21.2</v>
      </c>
      <c r="FN322" s="8">
        <v>-11.1</v>
      </c>
      <c r="FO322" s="3"/>
      <c r="FP322" s="3"/>
      <c r="FQ322" s="11"/>
      <c r="FR322" s="12"/>
    </row>
    <row r="323" spans="1:174" x14ac:dyDescent="0.15">
      <c r="A323" s="4" t="s">
        <v>1834</v>
      </c>
      <c r="B323" s="4" t="s">
        <v>1835</v>
      </c>
      <c r="C323" s="3" t="s">
        <v>206</v>
      </c>
      <c r="D323" s="3" t="s">
        <v>207</v>
      </c>
      <c r="E323" s="3" t="s">
        <v>208</v>
      </c>
      <c r="F323" s="9">
        <v>9.44</v>
      </c>
      <c r="G323" s="9">
        <v>4.8099999999999996</v>
      </c>
      <c r="H323" s="11"/>
      <c r="I323" s="11"/>
      <c r="J323" s="11"/>
      <c r="K323" s="11"/>
      <c r="L323" s="11"/>
      <c r="M323" s="11"/>
      <c r="N323" s="9">
        <v>5.83</v>
      </c>
      <c r="O323" s="10">
        <v>0.03</v>
      </c>
      <c r="P323" s="11"/>
      <c r="Q323" s="11"/>
      <c r="R323" s="11"/>
      <c r="S323" s="11"/>
      <c r="T323" s="11"/>
      <c r="U323" s="11"/>
      <c r="V323" s="11"/>
      <c r="W323" s="11"/>
      <c r="X323" s="11"/>
      <c r="Y323" s="11"/>
      <c r="Z323" s="11"/>
      <c r="AA323" s="11"/>
      <c r="AB323" s="11"/>
      <c r="AC323" s="11"/>
      <c r="AD323" s="11"/>
      <c r="AE323" s="11"/>
      <c r="AF323" s="11"/>
      <c r="AG323" s="11"/>
      <c r="AH323" s="11"/>
      <c r="AI323" s="9">
        <v>5.15</v>
      </c>
      <c r="AJ323" s="9">
        <v>1.1399999999999999</v>
      </c>
      <c r="AK323" s="3" t="s">
        <v>209</v>
      </c>
      <c r="AL323" s="12" t="s">
        <v>1836</v>
      </c>
      <c r="AM323" s="3" t="s">
        <v>211</v>
      </c>
      <c r="AN323" s="13">
        <v>2006</v>
      </c>
      <c r="AO323" s="8">
        <v>14.7</v>
      </c>
      <c r="AP323" s="10">
        <v>0.34300000000000003</v>
      </c>
      <c r="AQ323" s="9">
        <v>-6.72</v>
      </c>
      <c r="AR323" s="9">
        <v>-6.74</v>
      </c>
      <c r="AS323" s="9">
        <v>-7.26</v>
      </c>
      <c r="AT323" s="9">
        <v>3.45</v>
      </c>
      <c r="AU323" s="10">
        <v>5.5E-2</v>
      </c>
      <c r="AV323" s="8">
        <v>10.1</v>
      </c>
      <c r="AW323" s="14">
        <v>0</v>
      </c>
      <c r="AX323" s="9">
        <v>7.29</v>
      </c>
      <c r="AY323" s="10">
        <v>4.7E-2</v>
      </c>
      <c r="AZ323" s="11"/>
      <c r="BA323" s="9">
        <v>4.03</v>
      </c>
      <c r="BB323" s="11"/>
      <c r="BC323" s="9">
        <v>3.05</v>
      </c>
      <c r="BD323" s="9">
        <v>2.99</v>
      </c>
      <c r="BE323" s="9">
        <v>1.77</v>
      </c>
      <c r="BF323" s="9">
        <v>2.97</v>
      </c>
      <c r="BG323" s="9">
        <v>2.73</v>
      </c>
      <c r="BH323" s="9">
        <v>2.58</v>
      </c>
      <c r="BI323" s="11"/>
      <c r="BJ323" s="9">
        <v>-6.74</v>
      </c>
      <c r="BK323" s="10">
        <v>-1E-3</v>
      </c>
      <c r="BL323" s="14">
        <v>0</v>
      </c>
      <c r="BM323" s="11"/>
      <c r="BN323" s="9">
        <v>-7.26</v>
      </c>
      <c r="BO323" s="11"/>
      <c r="BP323" s="9">
        <v>3.21</v>
      </c>
      <c r="BQ323" s="8">
        <v>-11.2</v>
      </c>
      <c r="BR323" s="8">
        <v>-11.2</v>
      </c>
      <c r="BS323" s="9">
        <v>-4.3499999999999996</v>
      </c>
      <c r="BT323" s="8">
        <v>-11.2</v>
      </c>
      <c r="BU323" s="8">
        <v>-11.2</v>
      </c>
      <c r="BV323" s="11"/>
      <c r="BW323" s="10">
        <v>2.7E-2</v>
      </c>
      <c r="BX323" s="11"/>
      <c r="BY323" s="10">
        <v>2.5000000000000001E-2</v>
      </c>
      <c r="BZ323" s="11"/>
      <c r="CA323" s="11"/>
      <c r="CB323" s="9">
        <v>6.16</v>
      </c>
      <c r="CC323" s="10">
        <v>0.66700000000000004</v>
      </c>
      <c r="CD323" s="11"/>
      <c r="CE323" s="10">
        <v>0.34100000000000003</v>
      </c>
      <c r="CF323" s="11"/>
      <c r="CG323" s="11"/>
      <c r="CH323" s="9">
        <v>8.68</v>
      </c>
      <c r="CI323" s="11"/>
      <c r="CJ323" s="8">
        <v>-78.7</v>
      </c>
      <c r="CK323" s="11"/>
      <c r="CL323" s="11"/>
      <c r="CM323" s="11"/>
      <c r="CN323" s="11"/>
      <c r="CO323" s="10">
        <v>7.6999999999999999E-2</v>
      </c>
      <c r="CP323" s="10">
        <v>0.13</v>
      </c>
      <c r="CQ323" s="11"/>
      <c r="CR323" s="11"/>
      <c r="CS323" s="11"/>
      <c r="CT323" s="11"/>
      <c r="CU323" s="9">
        <v>2.89</v>
      </c>
      <c r="CV323" s="11"/>
      <c r="CW323" s="11"/>
      <c r="CX323" s="11"/>
      <c r="CY323" s="11"/>
      <c r="CZ323" s="9">
        <v>1.5</v>
      </c>
      <c r="DA323" s="10">
        <v>0.315</v>
      </c>
      <c r="DB323" s="11"/>
      <c r="DC323" s="10">
        <v>4.1000000000000002E-2</v>
      </c>
      <c r="DD323" s="11"/>
      <c r="DE323" s="8">
        <v>14</v>
      </c>
      <c r="DF323" s="9">
        <v>-1.39</v>
      </c>
      <c r="DG323" s="9">
        <v>1.62</v>
      </c>
      <c r="DH323" s="11"/>
      <c r="DI323" s="3" t="s">
        <v>212</v>
      </c>
      <c r="DJ323" s="10">
        <v>0.36599999999999999</v>
      </c>
      <c r="DK323" s="9">
        <v>-4.01</v>
      </c>
      <c r="DL323" s="9">
        <v>-4.05</v>
      </c>
      <c r="DM323" s="11"/>
      <c r="DN323" s="11"/>
      <c r="DO323" s="9">
        <v>28.57</v>
      </c>
      <c r="DP323" s="4" t="s">
        <v>1837</v>
      </c>
      <c r="DQ323" s="11"/>
      <c r="DR323" s="3" t="s">
        <v>398</v>
      </c>
      <c r="DS323" s="11"/>
      <c r="DT323" s="9">
        <v>15</v>
      </c>
      <c r="DU323" s="10">
        <v>0.83199999999999996</v>
      </c>
      <c r="DV323" s="9">
        <v>-2.71</v>
      </c>
      <c r="DW323" s="11"/>
      <c r="DX323" s="11"/>
      <c r="DY323" s="11"/>
      <c r="DZ323" s="11"/>
      <c r="EA323" s="11"/>
      <c r="EB323" s="11"/>
      <c r="EC323" s="10">
        <v>2.9000000000000001E-2</v>
      </c>
      <c r="ED323" s="8">
        <v>89.6</v>
      </c>
      <c r="EE323" s="11"/>
      <c r="EF323" s="11"/>
      <c r="EG323" s="11"/>
      <c r="EH323" s="11"/>
      <c r="EI323" s="11"/>
      <c r="EJ323" s="9">
        <v>3.92</v>
      </c>
      <c r="EK323" s="11"/>
      <c r="EL323" s="11"/>
      <c r="EM323" s="11"/>
      <c r="EN323" s="11"/>
      <c r="EO323" s="10">
        <v>0.13900000000000001</v>
      </c>
      <c r="EP323" s="10">
        <v>0.54700000000000004</v>
      </c>
      <c r="EQ323" s="10">
        <v>0.33</v>
      </c>
      <c r="ER323" s="11"/>
      <c r="ES323" s="10">
        <v>0.34300000000000003</v>
      </c>
      <c r="ET323" s="12" t="s">
        <v>928</v>
      </c>
      <c r="EU323" s="11"/>
      <c r="EV323" s="11"/>
      <c r="EW323" s="8">
        <v>-87.8</v>
      </c>
      <c r="EX323" s="8">
        <v>-59</v>
      </c>
      <c r="EY323" s="8">
        <v>-34.5</v>
      </c>
      <c r="EZ323" s="11"/>
      <c r="FA323" s="11"/>
      <c r="FB323" s="8">
        <v>-12.1</v>
      </c>
      <c r="FC323" s="9">
        <v>-3</v>
      </c>
      <c r="FD323" s="9">
        <v>-4.04</v>
      </c>
      <c r="FE323" s="11"/>
      <c r="FF323" s="11"/>
      <c r="FG323" s="8">
        <v>-79.599999999999994</v>
      </c>
      <c r="FH323" s="8">
        <v>-55.2</v>
      </c>
      <c r="FI323" s="8">
        <v>-31.8</v>
      </c>
      <c r="FJ323" s="11"/>
      <c r="FK323" s="11"/>
      <c r="FL323" s="8">
        <v>-12</v>
      </c>
      <c r="FM323" s="9">
        <v>-3.03</v>
      </c>
      <c r="FN323" s="9">
        <v>-4.05</v>
      </c>
      <c r="FO323" s="3"/>
      <c r="FP323" s="3"/>
      <c r="FQ323" s="10">
        <v>0.34300000000000003</v>
      </c>
      <c r="FR323" s="12" t="s">
        <v>1838</v>
      </c>
    </row>
    <row r="324" spans="1:174" x14ac:dyDescent="0.15">
      <c r="A324" s="4" t="s">
        <v>1839</v>
      </c>
      <c r="B324" s="4" t="s">
        <v>1840</v>
      </c>
      <c r="C324" s="3" t="s">
        <v>206</v>
      </c>
      <c r="D324" s="3" t="s">
        <v>207</v>
      </c>
      <c r="E324" s="3" t="s">
        <v>208</v>
      </c>
      <c r="F324" s="9">
        <v>8.8699999999999992</v>
      </c>
      <c r="G324" s="9">
        <v>2.25</v>
      </c>
      <c r="H324" s="10">
        <v>1E-3</v>
      </c>
      <c r="I324" s="14">
        <v>0</v>
      </c>
      <c r="J324" s="10">
        <v>5.0000000000000001E-3</v>
      </c>
      <c r="K324" s="9">
        <v>-1.02</v>
      </c>
      <c r="L324" s="10">
        <v>0.21099999999999999</v>
      </c>
      <c r="M324" s="9">
        <v>-1.53</v>
      </c>
      <c r="N324" s="8">
        <v>21.6</v>
      </c>
      <c r="O324" s="10">
        <v>4.9000000000000002E-2</v>
      </c>
      <c r="P324" s="11"/>
      <c r="Q324" s="11"/>
      <c r="R324" s="11"/>
      <c r="S324" s="11"/>
      <c r="T324" s="11"/>
      <c r="U324" s="11"/>
      <c r="V324" s="11"/>
      <c r="W324" s="11"/>
      <c r="X324" s="11"/>
      <c r="Y324" s="11"/>
      <c r="Z324" s="11"/>
      <c r="AA324" s="11"/>
      <c r="AB324" s="11"/>
      <c r="AC324" s="11"/>
      <c r="AD324" s="11"/>
      <c r="AE324" s="11"/>
      <c r="AF324" s="11"/>
      <c r="AG324" s="11"/>
      <c r="AH324" s="9">
        <v>2.31</v>
      </c>
      <c r="AI324" s="9">
        <v>23.13</v>
      </c>
      <c r="AJ324" s="9">
        <v>22.45</v>
      </c>
      <c r="AK324" s="3" t="s">
        <v>209</v>
      </c>
      <c r="AL324" s="12" t="s">
        <v>1841</v>
      </c>
      <c r="AM324" s="3" t="s">
        <v>211</v>
      </c>
      <c r="AN324" s="13">
        <v>2004</v>
      </c>
      <c r="AO324" s="9">
        <v>9</v>
      </c>
      <c r="AP324" s="14">
        <v>0</v>
      </c>
      <c r="AQ324" s="9">
        <v>-1.26</v>
      </c>
      <c r="AR324" s="9">
        <v>-1.26</v>
      </c>
      <c r="AS324" s="9">
        <v>-1.35</v>
      </c>
      <c r="AT324" s="10">
        <v>7.5999999999999998E-2</v>
      </c>
      <c r="AU324" s="14">
        <v>0</v>
      </c>
      <c r="AV324" s="10">
        <v>0.11899999999999999</v>
      </c>
      <c r="AW324" s="10">
        <v>0.20399999999999999</v>
      </c>
      <c r="AX324" s="9">
        <v>-4.09</v>
      </c>
      <c r="AY324" s="11"/>
      <c r="AZ324" s="11"/>
      <c r="BA324" s="10">
        <v>0.63100000000000001</v>
      </c>
      <c r="BB324" s="11"/>
      <c r="BC324" s="10">
        <v>0.625</v>
      </c>
      <c r="BD324" s="10">
        <v>0.72199999999999998</v>
      </c>
      <c r="BE324" s="10">
        <v>0.81299999999999994</v>
      </c>
      <c r="BF324" s="10">
        <v>0.90100000000000002</v>
      </c>
      <c r="BG324" s="10">
        <v>0.88700000000000001</v>
      </c>
      <c r="BH324" s="10">
        <v>0.91400000000000003</v>
      </c>
      <c r="BI324" s="11"/>
      <c r="BJ324" s="9">
        <v>-1.26</v>
      </c>
      <c r="BK324" s="10">
        <v>-4.0000000000000001E-3</v>
      </c>
      <c r="BL324" s="14">
        <v>0</v>
      </c>
      <c r="BM324" s="11"/>
      <c r="BN324" s="9">
        <v>-1.35</v>
      </c>
      <c r="BO324" s="11"/>
      <c r="BP324" s="11"/>
      <c r="BQ324" s="10">
        <v>-6.2E-2</v>
      </c>
      <c r="BR324" s="10">
        <v>-6.2E-2</v>
      </c>
      <c r="BS324" s="10">
        <v>-3.9E-2</v>
      </c>
      <c r="BT324" s="10">
        <v>-6.2E-2</v>
      </c>
      <c r="BU324" s="10">
        <v>-6.2E-2</v>
      </c>
      <c r="BV324" s="11"/>
      <c r="BW324" s="11"/>
      <c r="BX324" s="11"/>
      <c r="BY324" s="11"/>
      <c r="BZ324" s="10">
        <v>3.9E-2</v>
      </c>
      <c r="CA324" s="10">
        <v>3.9E-2</v>
      </c>
      <c r="CB324" s="11"/>
      <c r="CC324" s="10">
        <v>0.36799999999999999</v>
      </c>
      <c r="CD324" s="10">
        <v>0.20399999999999999</v>
      </c>
      <c r="CE324" s="9">
        <v>1.21</v>
      </c>
      <c r="CF324" s="11"/>
      <c r="CG324" s="11"/>
      <c r="CH324" s="11"/>
      <c r="CI324" s="11"/>
      <c r="CJ324" s="11"/>
      <c r="CK324" s="11"/>
      <c r="CL324" s="11"/>
      <c r="CM324" s="11"/>
      <c r="CN324" s="11"/>
      <c r="CO324" s="11"/>
      <c r="CP324" s="11"/>
      <c r="CQ324" s="9">
        <v>-1.1399999999999999</v>
      </c>
      <c r="CR324" s="11"/>
      <c r="CS324" s="11"/>
      <c r="CT324" s="11"/>
      <c r="CU324" s="11"/>
      <c r="CV324" s="11"/>
      <c r="CW324" s="10">
        <v>0.2</v>
      </c>
      <c r="CX324" s="11"/>
      <c r="CY324" s="11"/>
      <c r="CZ324" s="11"/>
      <c r="DA324" s="10">
        <v>0.24299999999999999</v>
      </c>
      <c r="DB324" s="11"/>
      <c r="DC324" s="10">
        <v>3.2000000000000001E-2</v>
      </c>
      <c r="DD324" s="9">
        <v>6.8</v>
      </c>
      <c r="DE324" s="9">
        <v>2</v>
      </c>
      <c r="DF324" s="9">
        <v>-4.09</v>
      </c>
      <c r="DG324" s="10">
        <v>0.41</v>
      </c>
      <c r="DH324" s="11"/>
      <c r="DI324" s="3" t="s">
        <v>212</v>
      </c>
      <c r="DJ324" s="11"/>
      <c r="DK324" s="9">
        <v>-1.52</v>
      </c>
      <c r="DL324" s="9">
        <v>-1.45</v>
      </c>
      <c r="DM324" s="11"/>
      <c r="DN324" s="11"/>
      <c r="DO324" s="9">
        <v>8.33</v>
      </c>
      <c r="DP324" s="4" t="s">
        <v>1842</v>
      </c>
      <c r="DQ324" s="11"/>
      <c r="DR324" s="3" t="s">
        <v>1627</v>
      </c>
      <c r="DS324" s="11"/>
      <c r="DT324" s="9">
        <v>1.75</v>
      </c>
      <c r="DU324" s="10">
        <v>7.0000000000000001E-3</v>
      </c>
      <c r="DV324" s="11"/>
      <c r="DW324" s="14">
        <v>0</v>
      </c>
      <c r="DX324" s="11"/>
      <c r="DY324" s="10">
        <v>7.4999999999999997E-2</v>
      </c>
      <c r="DZ324" s="11"/>
      <c r="EA324" s="11"/>
      <c r="EB324" s="9">
        <v>-2.75</v>
      </c>
      <c r="EC324" s="10">
        <v>1E-3</v>
      </c>
      <c r="ED324" s="8">
        <v>74.599999999999994</v>
      </c>
      <c r="EE324" s="11"/>
      <c r="EF324" s="11"/>
      <c r="EG324" s="11"/>
      <c r="EH324" s="10">
        <v>0.14399999999999999</v>
      </c>
      <c r="EI324" s="9">
        <v>2</v>
      </c>
      <c r="EJ324" s="10">
        <v>0.11899999999999999</v>
      </c>
      <c r="EK324" s="10">
        <v>0.16</v>
      </c>
      <c r="EL324" s="9">
        <v>1.17</v>
      </c>
      <c r="EM324" s="9">
        <v>1.66</v>
      </c>
      <c r="EN324" s="10">
        <v>7.0999999999999994E-2</v>
      </c>
      <c r="EO324" s="10">
        <v>0.16</v>
      </c>
      <c r="EP324" s="9">
        <v>1.38</v>
      </c>
      <c r="EQ324" s="10">
        <v>0.91</v>
      </c>
      <c r="ER324" s="11">
        <v>1</v>
      </c>
      <c r="ES324" s="11"/>
      <c r="ET324" s="12"/>
      <c r="EU324" s="11"/>
      <c r="EV324" s="9">
        <v>-1.62</v>
      </c>
      <c r="EW324" s="9">
        <v>-3.68</v>
      </c>
      <c r="EX324" s="9">
        <v>-5.52</v>
      </c>
      <c r="EY324" s="9">
        <v>-8.01</v>
      </c>
      <c r="EZ324" s="9">
        <v>-3.93</v>
      </c>
      <c r="FA324" s="9">
        <v>-2.4</v>
      </c>
      <c r="FB324" s="9">
        <v>-2.2000000000000002</v>
      </c>
      <c r="FC324" s="9">
        <v>-1.98</v>
      </c>
      <c r="FD324" s="9">
        <v>-1.52</v>
      </c>
      <c r="FE324" s="11"/>
      <c r="FF324" s="9">
        <v>-1.62</v>
      </c>
      <c r="FG324" s="9">
        <v>-8.67</v>
      </c>
      <c r="FH324" s="9">
        <v>-5.6</v>
      </c>
      <c r="FI324" s="9">
        <v>-7.48</v>
      </c>
      <c r="FJ324" s="9">
        <v>-4.78</v>
      </c>
      <c r="FK324" s="8">
        <v>10.1</v>
      </c>
      <c r="FL324" s="9">
        <v>-2.0299999999999998</v>
      </c>
      <c r="FM324" s="9">
        <v>-1.63</v>
      </c>
      <c r="FN324" s="9">
        <v>-1.45</v>
      </c>
      <c r="FO324" s="3"/>
      <c r="FP324" s="3"/>
      <c r="FQ324" s="11"/>
      <c r="FR324" s="12"/>
    </row>
    <row r="325" spans="1:174" x14ac:dyDescent="0.15">
      <c r="A325" s="4" t="s">
        <v>1843</v>
      </c>
      <c r="B325" s="4" t="s">
        <v>1844</v>
      </c>
      <c r="C325" s="3" t="s">
        <v>206</v>
      </c>
      <c r="D325" s="3" t="s">
        <v>207</v>
      </c>
      <c r="E325" s="3" t="s">
        <v>208</v>
      </c>
      <c r="F325" s="9">
        <v>8.81</v>
      </c>
      <c r="G325" s="9">
        <v>17.600000000000001</v>
      </c>
      <c r="H325" s="10">
        <v>1.2999999999999999E-2</v>
      </c>
      <c r="I325" s="10">
        <v>6.0000000000000001E-3</v>
      </c>
      <c r="J325" s="10">
        <v>0.05</v>
      </c>
      <c r="K325" s="10">
        <v>0.75900000000000001</v>
      </c>
      <c r="L325" s="10">
        <v>0.74099999999999999</v>
      </c>
      <c r="M325" s="9">
        <v>1.17</v>
      </c>
      <c r="N325" s="8">
        <v>13.9</v>
      </c>
      <c r="O325" s="10">
        <v>2.7E-2</v>
      </c>
      <c r="P325" s="11"/>
      <c r="Q325" s="11"/>
      <c r="R325" s="11"/>
      <c r="S325" s="11"/>
      <c r="T325" s="11"/>
      <c r="U325" s="11"/>
      <c r="V325" s="11"/>
      <c r="W325" s="11"/>
      <c r="X325" s="11"/>
      <c r="Y325" s="11"/>
      <c r="Z325" s="11"/>
      <c r="AA325" s="11"/>
      <c r="AB325" s="11"/>
      <c r="AC325" s="11"/>
      <c r="AD325" s="11"/>
      <c r="AE325" s="11"/>
      <c r="AF325" s="11"/>
      <c r="AG325" s="11"/>
      <c r="AH325" s="9">
        <v>4.6900000000000004</v>
      </c>
      <c r="AI325" s="9">
        <v>16.559999999999999</v>
      </c>
      <c r="AJ325" s="10">
        <v>2.5000000000000001E-2</v>
      </c>
      <c r="AK325" s="3" t="s">
        <v>209</v>
      </c>
      <c r="AL325" s="12" t="s">
        <v>1845</v>
      </c>
      <c r="AM325" s="3" t="s">
        <v>211</v>
      </c>
      <c r="AN325" s="13">
        <v>1964</v>
      </c>
      <c r="AO325" s="9">
        <v>6.7</v>
      </c>
      <c r="AP325" s="14">
        <v>0</v>
      </c>
      <c r="AQ325" s="9">
        <v>-8.99</v>
      </c>
      <c r="AR325" s="9">
        <v>-9.2899999999999991</v>
      </c>
      <c r="AS325" s="8">
        <v>-21.8</v>
      </c>
      <c r="AT325" s="9">
        <v>2.11</v>
      </c>
      <c r="AU325" s="10">
        <v>0.25900000000000001</v>
      </c>
      <c r="AV325" s="8">
        <v>18.600000000000001</v>
      </c>
      <c r="AW325" s="14">
        <v>0</v>
      </c>
      <c r="AX325" s="8">
        <v>11.9</v>
      </c>
      <c r="AY325" s="10">
        <v>0.114</v>
      </c>
      <c r="AZ325" s="11"/>
      <c r="BA325" s="9">
        <v>4.21</v>
      </c>
      <c r="BB325" s="11"/>
      <c r="BC325" s="9">
        <v>5.29</v>
      </c>
      <c r="BD325" s="9">
        <v>4.6500000000000004</v>
      </c>
      <c r="BE325" s="9">
        <v>3.34</v>
      </c>
      <c r="BF325" s="9">
        <v>2.74</v>
      </c>
      <c r="BG325" s="9">
        <v>2.52</v>
      </c>
      <c r="BH325" s="9">
        <v>2.38</v>
      </c>
      <c r="BI325" s="11"/>
      <c r="BJ325" s="9">
        <v>-9.2899999999999991</v>
      </c>
      <c r="BK325" s="10">
        <v>-2.3E-2</v>
      </c>
      <c r="BL325" s="10">
        <v>1.0999999999999999E-2</v>
      </c>
      <c r="BM325" s="9">
        <v>-8.1199999999999992</v>
      </c>
      <c r="BN325" s="8">
        <v>-21.8</v>
      </c>
      <c r="BO325" s="11"/>
      <c r="BP325" s="9">
        <v>4.62</v>
      </c>
      <c r="BQ325" s="9">
        <v>-2.4</v>
      </c>
      <c r="BR325" s="9">
        <v>-2.4</v>
      </c>
      <c r="BS325" s="10">
        <v>-0.53</v>
      </c>
      <c r="BT325" s="9">
        <v>-2.4</v>
      </c>
      <c r="BU325" s="9">
        <v>-2.4</v>
      </c>
      <c r="BV325" s="11"/>
      <c r="BW325" s="11"/>
      <c r="BX325" s="11"/>
      <c r="BY325" s="10">
        <v>6.2E-2</v>
      </c>
      <c r="BZ325" s="11"/>
      <c r="CA325" s="11"/>
      <c r="CB325" s="9">
        <v>5.78</v>
      </c>
      <c r="CC325" s="9">
        <v>1.31</v>
      </c>
      <c r="CD325" s="11"/>
      <c r="CE325" s="11"/>
      <c r="CF325" s="11"/>
      <c r="CG325" s="11"/>
      <c r="CH325" s="14">
        <v>0</v>
      </c>
      <c r="CI325" s="11"/>
      <c r="CJ325" s="8">
        <v>-100</v>
      </c>
      <c r="CK325" s="11"/>
      <c r="CL325" s="11"/>
      <c r="CM325" s="11"/>
      <c r="CN325" s="11"/>
      <c r="CO325" s="11"/>
      <c r="CP325" s="10">
        <v>0.03</v>
      </c>
      <c r="CQ325" s="9">
        <v>-2.68</v>
      </c>
      <c r="CR325" s="11"/>
      <c r="CS325" s="11"/>
      <c r="CT325" s="14">
        <v>0</v>
      </c>
      <c r="CU325" s="9">
        <v>4.05</v>
      </c>
      <c r="CV325" s="9">
        <v>-2.19</v>
      </c>
      <c r="CW325" s="11"/>
      <c r="CX325" s="10">
        <v>-0.79200000000000004</v>
      </c>
      <c r="CY325" s="11"/>
      <c r="CZ325" s="9">
        <v>1.28</v>
      </c>
      <c r="DA325" s="10">
        <v>0.41799999999999998</v>
      </c>
      <c r="DB325" s="11"/>
      <c r="DC325" s="10">
        <v>-0.161</v>
      </c>
      <c r="DD325" s="11"/>
      <c r="DE325" s="11"/>
      <c r="DF325" s="8">
        <v>11.9</v>
      </c>
      <c r="DG325" s="10">
        <v>0.63500000000000001</v>
      </c>
      <c r="DH325" s="11"/>
      <c r="DI325" s="3" t="s">
        <v>212</v>
      </c>
      <c r="DJ325" s="10">
        <v>0.1</v>
      </c>
      <c r="DK325" s="9">
        <v>-6.57</v>
      </c>
      <c r="DL325" s="9">
        <v>-9.23</v>
      </c>
      <c r="DM325" s="11"/>
      <c r="DN325" s="11"/>
      <c r="DO325" s="9">
        <v>22.22</v>
      </c>
      <c r="DP325" s="4" t="s">
        <v>1846</v>
      </c>
      <c r="DQ325" s="11"/>
      <c r="DR325" s="3" t="s">
        <v>251</v>
      </c>
      <c r="DS325" s="11"/>
      <c r="DT325" s="9">
        <v>3.69</v>
      </c>
      <c r="DU325" s="10">
        <v>0.51</v>
      </c>
      <c r="DV325" s="14">
        <v>0</v>
      </c>
      <c r="DW325" s="9">
        <v>2.19</v>
      </c>
      <c r="DX325" s="11"/>
      <c r="DY325" s="9">
        <v>6.12</v>
      </c>
      <c r="DZ325" s="11"/>
      <c r="EA325" s="14">
        <v>0</v>
      </c>
      <c r="EB325" s="9">
        <v>7.72</v>
      </c>
      <c r="EC325" s="10">
        <v>5.0000000000000001E-3</v>
      </c>
      <c r="ED325" s="8">
        <v>71.099999999999994</v>
      </c>
      <c r="EE325" s="11"/>
      <c r="EF325" s="11"/>
      <c r="EG325" s="11"/>
      <c r="EH325" s="10">
        <v>6.3E-2</v>
      </c>
      <c r="EI325" s="8">
        <v>13</v>
      </c>
      <c r="EJ325" s="9">
        <v>2.37</v>
      </c>
      <c r="EK325" s="9">
        <v>7.61</v>
      </c>
      <c r="EL325" s="10">
        <v>0.47799999999999998</v>
      </c>
      <c r="EM325" s="10">
        <v>0.61699999999999999</v>
      </c>
      <c r="EN325" s="11"/>
      <c r="EO325" s="10">
        <v>7.0000000000000007E-2</v>
      </c>
      <c r="EP325" s="10">
        <v>0.97899999999999998</v>
      </c>
      <c r="EQ325" s="9">
        <v>9.49</v>
      </c>
      <c r="ER325" s="11">
        <v>1</v>
      </c>
      <c r="ES325" s="11"/>
      <c r="ET325" s="12"/>
      <c r="EU325" s="9">
        <v>-2.62</v>
      </c>
      <c r="EV325" s="9">
        <v>-3.65</v>
      </c>
      <c r="EW325" s="9">
        <v>-3.32</v>
      </c>
      <c r="EX325" s="9">
        <v>-2.89</v>
      </c>
      <c r="EY325" s="9">
        <v>-4.32</v>
      </c>
      <c r="EZ325" s="9">
        <v>-4.22</v>
      </c>
      <c r="FA325" s="9">
        <v>-6.56</v>
      </c>
      <c r="FB325" s="9">
        <v>-5.47</v>
      </c>
      <c r="FC325" s="9">
        <v>-4.9000000000000004</v>
      </c>
      <c r="FD325" s="9">
        <v>-5.2</v>
      </c>
      <c r="FE325" s="9">
        <v>-2.25</v>
      </c>
      <c r="FF325" s="9">
        <v>-3.42</v>
      </c>
      <c r="FG325" s="9">
        <v>-3.24</v>
      </c>
      <c r="FH325" s="9">
        <v>-2.95</v>
      </c>
      <c r="FI325" s="9">
        <v>-5.98</v>
      </c>
      <c r="FJ325" s="9">
        <v>-4.8099999999999996</v>
      </c>
      <c r="FK325" s="8">
        <v>-14.6</v>
      </c>
      <c r="FL325" s="9">
        <v>-6.68</v>
      </c>
      <c r="FM325" s="9">
        <v>-5.86</v>
      </c>
      <c r="FN325" s="9">
        <v>-6.17</v>
      </c>
      <c r="FO325" s="3"/>
      <c r="FP325" s="3"/>
      <c r="FQ325" s="11"/>
      <c r="FR325" s="12"/>
    </row>
    <row r="326" spans="1:174" x14ac:dyDescent="0.15">
      <c r="A326" s="4" t="s">
        <v>1847</v>
      </c>
      <c r="B326" s="4" t="s">
        <v>1848</v>
      </c>
      <c r="C326" s="3" t="s">
        <v>206</v>
      </c>
      <c r="D326" s="3" t="s">
        <v>207</v>
      </c>
      <c r="E326" s="3" t="s">
        <v>208</v>
      </c>
      <c r="F326" s="9">
        <v>8.8000000000000007</v>
      </c>
      <c r="G326" s="11"/>
      <c r="H326" s="10">
        <v>7.8E-2</v>
      </c>
      <c r="I326" s="10">
        <v>3.1E-2</v>
      </c>
      <c r="J326" s="11"/>
      <c r="K326" s="9">
        <v>2.4900000000000002</v>
      </c>
      <c r="L326" s="9">
        <v>1.72</v>
      </c>
      <c r="M326" s="11"/>
      <c r="N326" s="8">
        <v>67.099999999999994</v>
      </c>
      <c r="O326" s="10">
        <v>3.2000000000000001E-2</v>
      </c>
      <c r="P326" s="11"/>
      <c r="Q326" s="11"/>
      <c r="R326" s="11"/>
      <c r="S326" s="11"/>
      <c r="T326" s="11"/>
      <c r="U326" s="11"/>
      <c r="V326" s="11"/>
      <c r="W326" s="11"/>
      <c r="X326" s="11"/>
      <c r="Y326" s="11"/>
      <c r="Z326" s="11"/>
      <c r="AA326" s="11"/>
      <c r="AB326" s="11"/>
      <c r="AC326" s="11"/>
      <c r="AD326" s="11"/>
      <c r="AE326" s="11"/>
      <c r="AF326" s="11"/>
      <c r="AG326" s="11"/>
      <c r="AH326" s="11"/>
      <c r="AI326" s="9">
        <v>24.04</v>
      </c>
      <c r="AJ326" s="10">
        <v>0.59799999999999998</v>
      </c>
      <c r="AK326" s="3" t="s">
        <v>209</v>
      </c>
      <c r="AL326" s="12" t="s">
        <v>1849</v>
      </c>
      <c r="AM326" s="3" t="s">
        <v>211</v>
      </c>
      <c r="AN326" s="13">
        <v>2011</v>
      </c>
      <c r="AO326" s="9">
        <v>8.9</v>
      </c>
      <c r="AP326" s="10">
        <v>9.6000000000000002E-2</v>
      </c>
      <c r="AQ326" s="9">
        <v>-2.89</v>
      </c>
      <c r="AR326" s="9">
        <v>-2.95</v>
      </c>
      <c r="AS326" s="9">
        <v>-3.05</v>
      </c>
      <c r="AT326" s="9">
        <v>1.1399999999999999</v>
      </c>
      <c r="AU326" s="10">
        <v>0.108</v>
      </c>
      <c r="AV326" s="9">
        <v>1.8</v>
      </c>
      <c r="AW326" s="9">
        <v>1.26</v>
      </c>
      <c r="AX326" s="10">
        <v>0.154</v>
      </c>
      <c r="AY326" s="10">
        <v>4.4999999999999998E-2</v>
      </c>
      <c r="AZ326" s="11"/>
      <c r="BA326" s="9">
        <v>2.67</v>
      </c>
      <c r="BB326" s="10">
        <v>0.35799999999999998</v>
      </c>
      <c r="BC326" s="10">
        <v>3.3000000000000002E-2</v>
      </c>
      <c r="BD326" s="10">
        <v>3.3000000000000002E-2</v>
      </c>
      <c r="BE326" s="10">
        <v>5.8000000000000003E-2</v>
      </c>
      <c r="BF326" s="10">
        <v>5.8000000000000003E-2</v>
      </c>
      <c r="BG326" s="10">
        <v>2.5000000000000001E-2</v>
      </c>
      <c r="BH326" s="10">
        <v>2.5000000000000001E-2</v>
      </c>
      <c r="BI326" s="10">
        <v>5.2999999999999999E-2</v>
      </c>
      <c r="BJ326" s="9">
        <v>-2.95</v>
      </c>
      <c r="BK326" s="10">
        <v>-0.13400000000000001</v>
      </c>
      <c r="BL326" s="10">
        <v>3.0000000000000001E-3</v>
      </c>
      <c r="BM326" s="10">
        <v>-0.69099999999999995</v>
      </c>
      <c r="BN326" s="9">
        <v>-3.04</v>
      </c>
      <c r="BO326" s="10">
        <v>8.9999999999999993E-3</v>
      </c>
      <c r="BP326" s="11"/>
      <c r="BQ326" s="10">
        <v>-4.5999999999999999E-2</v>
      </c>
      <c r="BR326" s="10">
        <v>-4.5999999999999999E-2</v>
      </c>
      <c r="BS326" s="10">
        <v>-2.3E-2</v>
      </c>
      <c r="BT326" s="10">
        <v>-5.0999999999999997E-2</v>
      </c>
      <c r="BU326" s="10">
        <v>-5.0999999999999997E-2</v>
      </c>
      <c r="BV326" s="11"/>
      <c r="BW326" s="10">
        <v>0.13200000000000001</v>
      </c>
      <c r="BX326" s="10">
        <v>0.38100000000000001</v>
      </c>
      <c r="BY326" s="10">
        <v>1.2E-2</v>
      </c>
      <c r="BZ326" s="10">
        <v>0.28799999999999998</v>
      </c>
      <c r="CA326" s="10">
        <v>0.18</v>
      </c>
      <c r="CB326" s="11"/>
      <c r="CC326" s="10">
        <v>0.26100000000000001</v>
      </c>
      <c r="CD326" s="10">
        <v>0.98399999999999999</v>
      </c>
      <c r="CE326" s="10">
        <v>3.1E-2</v>
      </c>
      <c r="CF326" s="11"/>
      <c r="CG326" s="11"/>
      <c r="CH326" s="11"/>
      <c r="CI326" s="11"/>
      <c r="CJ326" s="8">
        <v>-78.8</v>
      </c>
      <c r="CK326" s="11"/>
      <c r="CL326" s="11"/>
      <c r="CM326" s="11"/>
      <c r="CN326" s="11"/>
      <c r="CO326" s="10">
        <v>0.01</v>
      </c>
      <c r="CP326" s="10">
        <v>4.1000000000000002E-2</v>
      </c>
      <c r="CQ326" s="10">
        <v>0.50700000000000001</v>
      </c>
      <c r="CR326" s="11"/>
      <c r="CS326" s="11"/>
      <c r="CT326" s="11"/>
      <c r="CU326" s="10">
        <v>0.20899999999999999</v>
      </c>
      <c r="CV326" s="14">
        <v>0</v>
      </c>
      <c r="CW326" s="14">
        <v>0</v>
      </c>
      <c r="CX326" s="10">
        <v>-2.5000000000000001E-2</v>
      </c>
      <c r="CY326" s="11"/>
      <c r="CZ326" s="14">
        <v>0</v>
      </c>
      <c r="DA326" s="10">
        <v>-7.4999999999999997E-2</v>
      </c>
      <c r="DB326" s="10">
        <v>-0.38100000000000001</v>
      </c>
      <c r="DC326" s="10">
        <v>-0.11600000000000001</v>
      </c>
      <c r="DD326" s="8">
        <v>10.8</v>
      </c>
      <c r="DE326" s="11"/>
      <c r="DF326" s="10">
        <v>0.154</v>
      </c>
      <c r="DG326" s="10">
        <v>0.13100000000000001</v>
      </c>
      <c r="DH326" s="11"/>
      <c r="DI326" s="3" t="s">
        <v>212</v>
      </c>
      <c r="DJ326" s="10">
        <v>0.35599999999999998</v>
      </c>
      <c r="DK326" s="9">
        <v>-2.39</v>
      </c>
      <c r="DL326" s="9">
        <v>-3.57</v>
      </c>
      <c r="DM326" s="11"/>
      <c r="DN326" s="11"/>
      <c r="DO326" s="9">
        <v>16.670000000000002</v>
      </c>
      <c r="DP326" s="4" t="s">
        <v>1850</v>
      </c>
      <c r="DQ326" s="11"/>
      <c r="DR326" s="3" t="s">
        <v>237</v>
      </c>
      <c r="DS326" s="11"/>
      <c r="DT326" s="10">
        <v>0.35</v>
      </c>
      <c r="DU326" s="10">
        <v>0.111</v>
      </c>
      <c r="DV326" s="10">
        <v>-0.19500000000000001</v>
      </c>
      <c r="DW326" s="9">
        <v>1.29</v>
      </c>
      <c r="DX326" s="11"/>
      <c r="DY326" s="9">
        <v>4.08</v>
      </c>
      <c r="DZ326" s="11"/>
      <c r="EA326" s="11"/>
      <c r="EB326" s="9">
        <v>2.57</v>
      </c>
      <c r="EC326" s="10">
        <v>0</v>
      </c>
      <c r="ED326" s="8">
        <v>76</v>
      </c>
      <c r="EE326" s="11"/>
      <c r="EF326" s="11"/>
      <c r="EG326" s="14">
        <v>0</v>
      </c>
      <c r="EH326" s="11"/>
      <c r="EI326" s="11"/>
      <c r="EJ326" s="9">
        <v>1.67</v>
      </c>
      <c r="EK326" s="9">
        <v>4.0999999999999996</v>
      </c>
      <c r="EL326" s="10">
        <v>0.33600000000000002</v>
      </c>
      <c r="EM326" s="11"/>
      <c r="EN326" s="10">
        <v>0.05</v>
      </c>
      <c r="EO326" s="10">
        <v>4.4999999999999998E-2</v>
      </c>
      <c r="EP326" s="9">
        <v>3.67</v>
      </c>
      <c r="EQ326" s="11"/>
      <c r="ER326" s="11">
        <v>1</v>
      </c>
      <c r="ES326" s="10">
        <v>9.6000000000000002E-2</v>
      </c>
      <c r="ET326" s="12" t="s">
        <v>377</v>
      </c>
      <c r="EU326" s="11"/>
      <c r="EV326" s="11"/>
      <c r="EW326" s="11"/>
      <c r="EX326" s="11"/>
      <c r="EY326" s="11"/>
      <c r="EZ326" s="11"/>
      <c r="FA326" s="11"/>
      <c r="FB326" s="10">
        <v>-0.36899999999999999</v>
      </c>
      <c r="FC326" s="9">
        <v>-2.02</v>
      </c>
      <c r="FD326" s="9">
        <v>-2.4700000000000002</v>
      </c>
      <c r="FE326" s="11"/>
      <c r="FF326" s="11"/>
      <c r="FG326" s="11"/>
      <c r="FH326" s="11"/>
      <c r="FI326" s="11"/>
      <c r="FJ326" s="11"/>
      <c r="FK326" s="11"/>
      <c r="FL326" s="10">
        <v>0.10299999999999999</v>
      </c>
      <c r="FM326" s="9">
        <v>-2.15</v>
      </c>
      <c r="FN326" s="9">
        <v>-3.57</v>
      </c>
      <c r="FO326" s="3"/>
      <c r="FP326" s="3"/>
      <c r="FQ326" s="10">
        <v>9.6000000000000002E-2</v>
      </c>
      <c r="FR326" s="12" t="s">
        <v>1851</v>
      </c>
    </row>
    <row r="327" spans="1:174" x14ac:dyDescent="0.15">
      <c r="A327" s="4" t="s">
        <v>1852</v>
      </c>
      <c r="B327" s="4" t="s">
        <v>1853</v>
      </c>
      <c r="C327" s="3" t="s">
        <v>206</v>
      </c>
      <c r="D327" s="3" t="s">
        <v>207</v>
      </c>
      <c r="E327" s="3" t="s">
        <v>208</v>
      </c>
      <c r="F327" s="9">
        <v>7.51</v>
      </c>
      <c r="G327" s="9">
        <v>11.55</v>
      </c>
      <c r="H327" s="10">
        <v>1E-3</v>
      </c>
      <c r="I327" s="10">
        <v>7.0000000000000001E-3</v>
      </c>
      <c r="J327" s="10">
        <v>8.6999999999999994E-2</v>
      </c>
      <c r="K327" s="10">
        <v>0.47099999999999997</v>
      </c>
      <c r="L327" s="9">
        <v>1.63</v>
      </c>
      <c r="M327" s="9">
        <v>3.02</v>
      </c>
      <c r="N327" s="8">
        <v>32.6</v>
      </c>
      <c r="O327" s="10">
        <v>0.105</v>
      </c>
      <c r="P327" s="11"/>
      <c r="Q327" s="11"/>
      <c r="R327" s="11"/>
      <c r="S327" s="10">
        <v>-0.8</v>
      </c>
      <c r="T327" s="11"/>
      <c r="U327" s="11"/>
      <c r="V327" s="11"/>
      <c r="W327" s="11"/>
      <c r="X327" s="11"/>
      <c r="Y327" s="11"/>
      <c r="Z327" s="11"/>
      <c r="AA327" s="11"/>
      <c r="AB327" s="11"/>
      <c r="AC327" s="11"/>
      <c r="AD327" s="11"/>
      <c r="AE327" s="11"/>
      <c r="AF327" s="11"/>
      <c r="AG327" s="11"/>
      <c r="AH327" s="9">
        <v>3.19</v>
      </c>
      <c r="AI327" s="9">
        <v>7.66</v>
      </c>
      <c r="AJ327" s="9">
        <v>1.0900000000000001</v>
      </c>
      <c r="AK327" s="3" t="s">
        <v>209</v>
      </c>
      <c r="AL327" s="12" t="s">
        <v>1854</v>
      </c>
      <c r="AM327" s="3" t="s">
        <v>211</v>
      </c>
      <c r="AN327" s="13">
        <v>1999</v>
      </c>
      <c r="AO327" s="9">
        <v>6.95</v>
      </c>
      <c r="AP327" s="14">
        <v>0</v>
      </c>
      <c r="AQ327" s="11"/>
      <c r="AR327" s="9">
        <v>-4.1900000000000004</v>
      </c>
      <c r="AS327" s="8">
        <v>-33.6</v>
      </c>
      <c r="AT327" s="10">
        <v>0.61399999999999999</v>
      </c>
      <c r="AU327" s="11"/>
      <c r="AV327" s="10">
        <v>0.64400000000000002</v>
      </c>
      <c r="AW327" s="10">
        <v>5.2999999999999999E-2</v>
      </c>
      <c r="AX327" s="10">
        <v>-0.65600000000000003</v>
      </c>
      <c r="AY327" s="11"/>
      <c r="AZ327" s="11"/>
      <c r="BA327" s="9">
        <v>3.67</v>
      </c>
      <c r="BB327" s="11"/>
      <c r="BC327" s="10">
        <v>0.52</v>
      </c>
      <c r="BD327" s="10">
        <v>0.51800000000000002</v>
      </c>
      <c r="BE327" s="10">
        <v>0.55000000000000004</v>
      </c>
      <c r="BF327" s="10">
        <v>0.66200000000000003</v>
      </c>
      <c r="BG327" s="10">
        <v>0.84399999999999997</v>
      </c>
      <c r="BH327" s="10">
        <v>0.88500000000000001</v>
      </c>
      <c r="BI327" s="11"/>
      <c r="BJ327" s="9">
        <v>-4.1900000000000004</v>
      </c>
      <c r="BK327" s="9">
        <v>-1.26</v>
      </c>
      <c r="BL327" s="11"/>
      <c r="BM327" s="11"/>
      <c r="BN327" s="8">
        <v>-33.6</v>
      </c>
      <c r="BO327" s="11"/>
      <c r="BP327" s="11"/>
      <c r="BQ327" s="9">
        <v>-3.25</v>
      </c>
      <c r="BR327" s="9">
        <v>-3.25</v>
      </c>
      <c r="BS327" s="10">
        <v>-0.35099999999999998</v>
      </c>
      <c r="BT327" s="9">
        <v>-3.25</v>
      </c>
      <c r="BU327" s="9">
        <v>-3.25</v>
      </c>
      <c r="BV327" s="11"/>
      <c r="BW327" s="11"/>
      <c r="BX327" s="11"/>
      <c r="BY327" s="11"/>
      <c r="BZ327" s="11"/>
      <c r="CA327" s="11"/>
      <c r="CB327" s="11"/>
      <c r="CC327" s="10">
        <v>0.59</v>
      </c>
      <c r="CD327" s="10">
        <v>5.2999999999999999E-2</v>
      </c>
      <c r="CE327" s="10">
        <v>0.57599999999999996</v>
      </c>
      <c r="CF327" s="11"/>
      <c r="CG327" s="11"/>
      <c r="CH327" s="11"/>
      <c r="CI327" s="11"/>
      <c r="CJ327" s="11"/>
      <c r="CK327" s="11"/>
      <c r="CL327" s="11"/>
      <c r="CM327" s="11"/>
      <c r="CN327" s="11"/>
      <c r="CO327" s="11"/>
      <c r="CP327" s="11"/>
      <c r="CQ327" s="9">
        <v>1.25</v>
      </c>
      <c r="CR327" s="11"/>
      <c r="CS327" s="11"/>
      <c r="CT327" s="11"/>
      <c r="CU327" s="9">
        <v>1.87</v>
      </c>
      <c r="CV327" s="10">
        <v>-6.6000000000000003E-2</v>
      </c>
      <c r="CW327" s="10">
        <v>0.42599999999999999</v>
      </c>
      <c r="CX327" s="11"/>
      <c r="CY327" s="11"/>
      <c r="CZ327" s="11"/>
      <c r="DA327" s="9">
        <v>2.06</v>
      </c>
      <c r="DB327" s="11"/>
      <c r="DC327" s="11"/>
      <c r="DD327" s="8">
        <v>24.9</v>
      </c>
      <c r="DE327" s="11"/>
      <c r="DF327" s="10">
        <v>-0.65600000000000003</v>
      </c>
      <c r="DG327" s="10">
        <v>0.23</v>
      </c>
      <c r="DH327" s="11"/>
      <c r="DI327" s="3" t="s">
        <v>212</v>
      </c>
      <c r="DJ327" s="11"/>
      <c r="DK327" s="11"/>
      <c r="DL327" s="9">
        <v>-5.53</v>
      </c>
      <c r="DM327" s="14">
        <v>0</v>
      </c>
      <c r="DN327" s="9">
        <v>-7.43</v>
      </c>
      <c r="DO327" s="9">
        <v>14.29</v>
      </c>
      <c r="DP327" s="4" t="s">
        <v>1855</v>
      </c>
      <c r="DQ327" s="11"/>
      <c r="DR327" s="3" t="s">
        <v>214</v>
      </c>
      <c r="DS327" s="11"/>
      <c r="DT327" s="9">
        <v>4.18</v>
      </c>
      <c r="DU327" s="10">
        <v>0.121</v>
      </c>
      <c r="DV327" s="11"/>
      <c r="DW327" s="9">
        <v>2.64</v>
      </c>
      <c r="DX327" s="11"/>
      <c r="DY327" s="10">
        <v>5.0000000000000001E-3</v>
      </c>
      <c r="DZ327" s="11"/>
      <c r="EA327" s="11"/>
      <c r="EB327" s="9">
        <v>-5.0999999999999996</v>
      </c>
      <c r="EC327" s="10">
        <v>4.9000000000000002E-2</v>
      </c>
      <c r="ED327" s="8">
        <v>72.3</v>
      </c>
      <c r="EE327" s="11"/>
      <c r="EF327" s="8">
        <v>114.2</v>
      </c>
      <c r="EG327" s="9">
        <v>1.21</v>
      </c>
      <c r="EH327" s="10">
        <v>8.5999999999999993E-2</v>
      </c>
      <c r="EI327" s="9">
        <v>2</v>
      </c>
      <c r="EJ327" s="10">
        <v>0.64400000000000002</v>
      </c>
      <c r="EK327" s="10">
        <v>0.15</v>
      </c>
      <c r="EL327" s="10">
        <v>0.98299999999999998</v>
      </c>
      <c r="EM327" s="10">
        <v>0.85599999999999998</v>
      </c>
      <c r="EN327" s="10">
        <v>0.77700000000000002</v>
      </c>
      <c r="EO327" s="11"/>
      <c r="EP327" s="10">
        <v>6.5000000000000002E-2</v>
      </c>
      <c r="EQ327" s="9">
        <v>18</v>
      </c>
      <c r="ER327" s="11">
        <v>1</v>
      </c>
      <c r="ES327" s="11"/>
      <c r="ET327" s="12"/>
      <c r="EU327" s="9">
        <v>-2.37</v>
      </c>
      <c r="EV327" s="10">
        <v>-0.999</v>
      </c>
      <c r="EW327" s="10">
        <v>-0.88800000000000001</v>
      </c>
      <c r="EX327" s="9">
        <v>-2.5099999999999998</v>
      </c>
      <c r="EY327" s="9">
        <v>-1.5</v>
      </c>
      <c r="EZ327" s="9">
        <v>-4.1900000000000004</v>
      </c>
      <c r="FA327" s="9">
        <v>-4.2300000000000004</v>
      </c>
      <c r="FB327" s="9">
        <v>-2.64</v>
      </c>
      <c r="FC327" s="9">
        <v>-5.48</v>
      </c>
      <c r="FD327" s="9">
        <v>-2.66</v>
      </c>
      <c r="FE327" s="9">
        <v>-2.68</v>
      </c>
      <c r="FF327" s="10">
        <v>-0.98599999999999999</v>
      </c>
      <c r="FG327" s="9">
        <v>-1.3</v>
      </c>
      <c r="FH327" s="9">
        <v>-3.89</v>
      </c>
      <c r="FI327" s="9">
        <v>-2.2000000000000002</v>
      </c>
      <c r="FJ327" s="8">
        <v>-17.600000000000001</v>
      </c>
      <c r="FK327" s="9">
        <v>-3.53</v>
      </c>
      <c r="FL327" s="9">
        <v>-2.0299999999999998</v>
      </c>
      <c r="FM327" s="9">
        <v>-6.17</v>
      </c>
      <c r="FN327" s="9">
        <v>-5.53</v>
      </c>
      <c r="FO327" s="3"/>
      <c r="FP327" s="3"/>
      <c r="FQ327" s="11"/>
      <c r="FR327" s="12"/>
    </row>
    <row r="328" spans="1:174" x14ac:dyDescent="0.15">
      <c r="A328" s="4" t="s">
        <v>1856</v>
      </c>
      <c r="B328" s="4" t="s">
        <v>1857</v>
      </c>
      <c r="C328" s="3" t="s">
        <v>206</v>
      </c>
      <c r="D328" s="3" t="s">
        <v>207</v>
      </c>
      <c r="E328" s="3" t="s">
        <v>208</v>
      </c>
      <c r="F328" s="9">
        <v>7.47</v>
      </c>
      <c r="G328" s="11"/>
      <c r="H328" s="10">
        <v>0.11600000000000001</v>
      </c>
      <c r="I328" s="10">
        <v>0.03</v>
      </c>
      <c r="J328" s="10">
        <v>0.08</v>
      </c>
      <c r="K328" s="9">
        <v>1.28</v>
      </c>
      <c r="L328" s="10">
        <v>0.54400000000000004</v>
      </c>
      <c r="M328" s="9">
        <v>1.94</v>
      </c>
      <c r="N328" s="10">
        <v>0.16600000000000001</v>
      </c>
      <c r="O328" s="10">
        <v>0</v>
      </c>
      <c r="P328" s="11"/>
      <c r="Q328" s="11"/>
      <c r="R328" s="11"/>
      <c r="S328" s="11"/>
      <c r="T328" s="11"/>
      <c r="U328" s="11"/>
      <c r="V328" s="11"/>
      <c r="W328" s="11"/>
      <c r="X328" s="11"/>
      <c r="Y328" s="11"/>
      <c r="Z328" s="11"/>
      <c r="AA328" s="11"/>
      <c r="AB328" s="11"/>
      <c r="AC328" s="11"/>
      <c r="AD328" s="11"/>
      <c r="AE328" s="11"/>
      <c r="AF328" s="11"/>
      <c r="AG328" s="11"/>
      <c r="AH328" s="11"/>
      <c r="AI328" s="11"/>
      <c r="AJ328" s="11"/>
      <c r="AK328" s="3" t="s">
        <v>209</v>
      </c>
      <c r="AL328" s="12" t="s">
        <v>1858</v>
      </c>
      <c r="AM328" s="3" t="s">
        <v>211</v>
      </c>
      <c r="AN328" s="13">
        <v>1988</v>
      </c>
      <c r="AO328" s="11"/>
      <c r="AP328" s="11"/>
      <c r="AQ328" s="11"/>
      <c r="AR328" s="11"/>
      <c r="AS328" s="11"/>
      <c r="AT328" s="11"/>
      <c r="AU328" s="11"/>
      <c r="AV328" s="11"/>
      <c r="AW328" s="11"/>
      <c r="AX328" s="11"/>
      <c r="AY328" s="11"/>
      <c r="AZ328" s="11"/>
      <c r="BA328" s="11"/>
      <c r="BB328" s="11"/>
      <c r="BC328" s="11"/>
      <c r="BD328" s="10">
        <v>0.36</v>
      </c>
      <c r="BE328" s="10">
        <v>0.36299999999999999</v>
      </c>
      <c r="BF328" s="10">
        <v>0.501</v>
      </c>
      <c r="BG328" s="10">
        <v>0.60099999999999998</v>
      </c>
      <c r="BH328" s="10">
        <v>0.68899999999999995</v>
      </c>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c r="DA328" s="11"/>
      <c r="DB328" s="11"/>
      <c r="DC328" s="11"/>
      <c r="DD328" s="11"/>
      <c r="DE328" s="11"/>
      <c r="DF328" s="11"/>
      <c r="DG328" s="9">
        <v>45</v>
      </c>
      <c r="DH328" s="11"/>
      <c r="DI328" s="3" t="s">
        <v>212</v>
      </c>
      <c r="DJ328" s="11"/>
      <c r="DK328" s="11"/>
      <c r="DL328" s="11"/>
      <c r="DM328" s="11"/>
      <c r="DN328" s="11"/>
      <c r="DO328" s="9">
        <v>25</v>
      </c>
      <c r="DP328" s="4" t="s">
        <v>1859</v>
      </c>
      <c r="DQ328" s="11"/>
      <c r="DR328" s="3" t="s">
        <v>398</v>
      </c>
      <c r="DS328" s="11"/>
      <c r="DT328" s="9">
        <v>45</v>
      </c>
      <c r="DU328" s="8">
        <v>23</v>
      </c>
      <c r="DV328" s="11"/>
      <c r="DW328" s="14">
        <v>0</v>
      </c>
      <c r="DX328" s="11"/>
      <c r="DY328" s="9">
        <v>2.0699999999999998</v>
      </c>
      <c r="DZ328" s="11"/>
      <c r="EA328" s="11"/>
      <c r="EB328" s="9">
        <v>3.07</v>
      </c>
      <c r="EC328" s="10">
        <v>5.0000000000000001E-3</v>
      </c>
      <c r="ED328" s="11"/>
      <c r="EE328" s="11"/>
      <c r="EF328" s="11"/>
      <c r="EG328" s="11"/>
      <c r="EH328" s="10">
        <v>0.36499999999999999</v>
      </c>
      <c r="EI328" s="11"/>
      <c r="EJ328" s="11"/>
      <c r="EK328" s="9">
        <v>2.98</v>
      </c>
      <c r="EL328" s="10">
        <v>7.5999999999999998E-2</v>
      </c>
      <c r="EM328" s="10">
        <v>8.1000000000000003E-2</v>
      </c>
      <c r="EN328" s="10">
        <v>0.17799999999999999</v>
      </c>
      <c r="EO328" s="11"/>
      <c r="EP328" s="11"/>
      <c r="EQ328" s="11"/>
      <c r="ER328" s="11">
        <v>3</v>
      </c>
      <c r="ES328" s="11"/>
      <c r="ET328" s="12"/>
      <c r="EU328" s="9">
        <v>-3.14</v>
      </c>
      <c r="EV328" s="9">
        <v>-3.32</v>
      </c>
      <c r="EW328" s="9">
        <v>-3.9</v>
      </c>
      <c r="EX328" s="9">
        <v>-3.52</v>
      </c>
      <c r="EY328" s="9">
        <v>-3.54</v>
      </c>
      <c r="EZ328" s="9">
        <v>-3.22</v>
      </c>
      <c r="FA328" s="9">
        <v>-2.96</v>
      </c>
      <c r="FB328" s="9">
        <v>-2.4</v>
      </c>
      <c r="FC328" s="11"/>
      <c r="FD328" s="11"/>
      <c r="FE328" s="9">
        <v>-3.11</v>
      </c>
      <c r="FF328" s="9">
        <v>-3.28</v>
      </c>
      <c r="FG328" s="9">
        <v>-3.83</v>
      </c>
      <c r="FH328" s="9">
        <v>-3.43</v>
      </c>
      <c r="FI328" s="9">
        <v>-4.5199999999999996</v>
      </c>
      <c r="FJ328" s="9">
        <v>-3.78</v>
      </c>
      <c r="FK328" s="9">
        <v>-7.71</v>
      </c>
      <c r="FL328" s="9">
        <v>-2.4900000000000002</v>
      </c>
      <c r="FM328" s="11"/>
      <c r="FN328" s="11"/>
      <c r="FO328" s="3"/>
      <c r="FP328" s="3"/>
      <c r="FQ328" s="11"/>
      <c r="FR328" s="12"/>
    </row>
    <row r="329" spans="1:174" x14ac:dyDescent="0.15">
      <c r="A329" s="4" t="s">
        <v>1860</v>
      </c>
      <c r="B329" s="4" t="s">
        <v>1861</v>
      </c>
      <c r="C329" s="3" t="s">
        <v>206</v>
      </c>
      <c r="D329" s="3" t="s">
        <v>207</v>
      </c>
      <c r="E329" s="3" t="s">
        <v>208</v>
      </c>
      <c r="F329" s="9">
        <v>7.2</v>
      </c>
      <c r="G329" s="10">
        <v>0</v>
      </c>
      <c r="H329" s="14">
        <v>0</v>
      </c>
      <c r="I329" s="10">
        <v>2E-3</v>
      </c>
      <c r="J329" s="10">
        <v>5.8999999999999997E-2</v>
      </c>
      <c r="K329" s="10">
        <v>0.16500000000000001</v>
      </c>
      <c r="L329" s="10">
        <v>-0.85099999999999998</v>
      </c>
      <c r="M329" s="9">
        <v>1.8</v>
      </c>
      <c r="N329" s="8">
        <v>60</v>
      </c>
      <c r="O329" s="10">
        <v>3.0000000000000001E-3</v>
      </c>
      <c r="P329" s="11"/>
      <c r="Q329" s="11"/>
      <c r="R329" s="11"/>
      <c r="S329" s="11"/>
      <c r="T329" s="11"/>
      <c r="U329" s="11"/>
      <c r="V329" s="11"/>
      <c r="W329" s="11"/>
      <c r="X329" s="11"/>
      <c r="Y329" s="11"/>
      <c r="Z329" s="11"/>
      <c r="AA329" s="11"/>
      <c r="AB329" s="11"/>
      <c r="AC329" s="11"/>
      <c r="AD329" s="11"/>
      <c r="AE329" s="11"/>
      <c r="AF329" s="11"/>
      <c r="AG329" s="11"/>
      <c r="AH329" s="11"/>
      <c r="AI329" s="11"/>
      <c r="AJ329" s="11"/>
      <c r="AK329" s="3" t="s">
        <v>209</v>
      </c>
      <c r="AL329" s="12" t="s">
        <v>1862</v>
      </c>
      <c r="AM329" s="3" t="s">
        <v>211</v>
      </c>
      <c r="AN329" s="13">
        <v>1984</v>
      </c>
      <c r="AO329" s="11"/>
      <c r="AP329" s="11"/>
      <c r="AQ329" s="11"/>
      <c r="AR329" s="11"/>
      <c r="AS329" s="11"/>
      <c r="AT329" s="11"/>
      <c r="AU329" s="11"/>
      <c r="AV329" s="11"/>
      <c r="AW329" s="11"/>
      <c r="AX329" s="11"/>
      <c r="AY329" s="11"/>
      <c r="AZ329" s="11"/>
      <c r="BA329" s="11"/>
      <c r="BB329" s="11"/>
      <c r="BC329" s="11"/>
      <c r="BD329" s="9">
        <v>1.77</v>
      </c>
      <c r="BE329" s="9">
        <v>3.42</v>
      </c>
      <c r="BF329" s="9">
        <v>7.98</v>
      </c>
      <c r="BG329" s="8">
        <v>15.1</v>
      </c>
      <c r="BH329" s="8">
        <v>19.2</v>
      </c>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c r="DA329" s="11"/>
      <c r="DB329" s="11"/>
      <c r="DC329" s="11"/>
      <c r="DD329" s="11"/>
      <c r="DE329" s="11"/>
      <c r="DF329" s="11"/>
      <c r="DG329" s="10">
        <v>0.12</v>
      </c>
      <c r="DH329" s="11"/>
      <c r="DI329" s="3" t="s">
        <v>212</v>
      </c>
      <c r="DJ329" s="11"/>
      <c r="DK329" s="11"/>
      <c r="DL329" s="11"/>
      <c r="DM329" s="11"/>
      <c r="DN329" s="11"/>
      <c r="DO329" s="14">
        <v>0</v>
      </c>
      <c r="DP329" s="4" t="s">
        <v>1863</v>
      </c>
      <c r="DQ329" s="11"/>
      <c r="DR329" s="3" t="s">
        <v>398</v>
      </c>
      <c r="DS329" s="11"/>
      <c r="DT329" s="10">
        <v>0.45</v>
      </c>
      <c r="DU329" s="10">
        <v>0.12</v>
      </c>
      <c r="DV329" s="11"/>
      <c r="DW329" s="8">
        <v>14.5</v>
      </c>
      <c r="DX329" s="11"/>
      <c r="DY329" s="8">
        <v>11</v>
      </c>
      <c r="DZ329" s="11"/>
      <c r="EA329" s="10">
        <v>2E-3</v>
      </c>
      <c r="EB329" s="8">
        <v>12.1</v>
      </c>
      <c r="EC329" s="10">
        <v>0</v>
      </c>
      <c r="ED329" s="11"/>
      <c r="EE329" s="11"/>
      <c r="EF329" s="11"/>
      <c r="EG329" s="11"/>
      <c r="EH329" s="9">
        <v>1.61</v>
      </c>
      <c r="EI329" s="11"/>
      <c r="EJ329" s="11"/>
      <c r="EK329" s="8">
        <v>24.4</v>
      </c>
      <c r="EL329" s="9">
        <v>1.58</v>
      </c>
      <c r="EM329" s="9">
        <v>2.96</v>
      </c>
      <c r="EN329" s="11"/>
      <c r="EO329" s="11"/>
      <c r="EP329" s="11"/>
      <c r="EQ329" s="11"/>
      <c r="ER329" s="11">
        <v>1</v>
      </c>
      <c r="ES329" s="11"/>
      <c r="ET329" s="12"/>
      <c r="EU329" s="8">
        <v>-19.5</v>
      </c>
      <c r="EV329" s="8">
        <v>-16.100000000000001</v>
      </c>
      <c r="EW329" s="8">
        <v>-20.9</v>
      </c>
      <c r="EX329" s="8">
        <v>-35.5</v>
      </c>
      <c r="EY329" s="8">
        <v>-49.2</v>
      </c>
      <c r="EZ329" s="8">
        <v>-40.9</v>
      </c>
      <c r="FA329" s="8">
        <v>-25.1</v>
      </c>
      <c r="FB329" s="11"/>
      <c r="FC329" s="11"/>
      <c r="FD329" s="11"/>
      <c r="FE329" s="8">
        <v>-19.399999999999999</v>
      </c>
      <c r="FF329" s="8">
        <v>-21</v>
      </c>
      <c r="FG329" s="8">
        <v>-23.3</v>
      </c>
      <c r="FH329" s="8">
        <v>-32.799999999999997</v>
      </c>
      <c r="FI329" s="8">
        <v>-48.6</v>
      </c>
      <c r="FJ329" s="8">
        <v>-45.7</v>
      </c>
      <c r="FK329" s="8">
        <v>-30.1</v>
      </c>
      <c r="FL329" s="11"/>
      <c r="FM329" s="11"/>
      <c r="FN329" s="11"/>
      <c r="FO329" s="3"/>
      <c r="FP329" s="3"/>
      <c r="FQ329" s="11"/>
      <c r="FR329" s="12"/>
    </row>
    <row r="330" spans="1:174" x14ac:dyDescent="0.15">
      <c r="A330" s="4" t="s">
        <v>1864</v>
      </c>
      <c r="B330" s="4" t="s">
        <v>1865</v>
      </c>
      <c r="C330" s="3" t="s">
        <v>206</v>
      </c>
      <c r="D330" s="3" t="s">
        <v>207</v>
      </c>
      <c r="E330" s="3" t="s">
        <v>208</v>
      </c>
      <c r="F330" s="9">
        <v>6.95</v>
      </c>
      <c r="G330" s="9">
        <v>19.02</v>
      </c>
      <c r="H330" s="14">
        <v>0</v>
      </c>
      <c r="I330" s="10">
        <v>1E-3</v>
      </c>
      <c r="J330" s="14">
        <v>0</v>
      </c>
      <c r="K330" s="10">
        <v>6.5000000000000002E-2</v>
      </c>
      <c r="L330" s="10">
        <v>0.158</v>
      </c>
      <c r="M330" s="10">
        <v>6.6000000000000003E-2</v>
      </c>
      <c r="N330" s="8">
        <v>40.9</v>
      </c>
      <c r="O330" s="10">
        <v>2.3E-2</v>
      </c>
      <c r="P330" s="11"/>
      <c r="Q330" s="11"/>
      <c r="R330" s="11"/>
      <c r="S330" s="11"/>
      <c r="T330" s="11"/>
      <c r="U330" s="11"/>
      <c r="V330" s="11"/>
      <c r="W330" s="11"/>
      <c r="X330" s="11"/>
      <c r="Y330" s="11"/>
      <c r="Z330" s="11"/>
      <c r="AA330" s="11"/>
      <c r="AB330" s="11"/>
      <c r="AC330" s="11"/>
      <c r="AD330" s="11"/>
      <c r="AE330" s="11"/>
      <c r="AF330" s="11"/>
      <c r="AG330" s="11"/>
      <c r="AH330" s="11"/>
      <c r="AI330" s="9">
        <v>2.94</v>
      </c>
      <c r="AJ330" s="9">
        <v>1.25</v>
      </c>
      <c r="AK330" s="3" t="s">
        <v>209</v>
      </c>
      <c r="AL330" s="12" t="s">
        <v>1866</v>
      </c>
      <c r="AM330" s="3" t="s">
        <v>211</v>
      </c>
      <c r="AN330" s="13">
        <v>1987</v>
      </c>
      <c r="AO330" s="9">
        <v>4.79</v>
      </c>
      <c r="AP330" s="14">
        <v>0</v>
      </c>
      <c r="AQ330" s="9">
        <v>-4.3600000000000003</v>
      </c>
      <c r="AR330" s="9">
        <v>-4.5199999999999996</v>
      </c>
      <c r="AS330" s="9">
        <v>-4.17</v>
      </c>
      <c r="AT330" s="9">
        <v>2.16</v>
      </c>
      <c r="AU330" s="14">
        <v>0</v>
      </c>
      <c r="AV330" s="9">
        <v>3.39</v>
      </c>
      <c r="AW330" s="14">
        <v>0</v>
      </c>
      <c r="AX330" s="9">
        <v>3.1</v>
      </c>
      <c r="AY330" s="11"/>
      <c r="AZ330" s="11"/>
      <c r="BA330" s="9">
        <v>1.45</v>
      </c>
      <c r="BB330" s="11"/>
      <c r="BC330" s="9">
        <v>3.07</v>
      </c>
      <c r="BD330" s="9">
        <v>3.17</v>
      </c>
      <c r="BE330" s="9">
        <v>3.27</v>
      </c>
      <c r="BF330" s="9">
        <v>2.84</v>
      </c>
      <c r="BG330" s="9">
        <v>3.12</v>
      </c>
      <c r="BH330" s="9">
        <v>3.38</v>
      </c>
      <c r="BI330" s="11"/>
      <c r="BJ330" s="9">
        <v>-4.5199999999999996</v>
      </c>
      <c r="BK330" s="11"/>
      <c r="BL330" s="10">
        <v>1.7000000000000001E-2</v>
      </c>
      <c r="BM330" s="11"/>
      <c r="BN330" s="9">
        <v>-4.57</v>
      </c>
      <c r="BO330" s="10">
        <v>-0.4</v>
      </c>
      <c r="BP330" s="11"/>
      <c r="BQ330" s="10">
        <v>-0.10199999999999999</v>
      </c>
      <c r="BR330" s="10">
        <v>-0.10199999999999999</v>
      </c>
      <c r="BS330" s="10">
        <v>-7.0999999999999994E-2</v>
      </c>
      <c r="BT330" s="10">
        <v>-0.10199999999999999</v>
      </c>
      <c r="BU330" s="10">
        <v>-0.10199999999999999</v>
      </c>
      <c r="BV330" s="11"/>
      <c r="BW330" s="11"/>
      <c r="BX330" s="11"/>
      <c r="BY330" s="10">
        <v>0.55500000000000005</v>
      </c>
      <c r="BZ330" s="10">
        <v>0.255</v>
      </c>
      <c r="CA330" s="10">
        <v>0.255</v>
      </c>
      <c r="CB330" s="11"/>
      <c r="CC330" s="10">
        <v>0.124</v>
      </c>
      <c r="CD330" s="11"/>
      <c r="CE330" s="11"/>
      <c r="CF330" s="11"/>
      <c r="CG330" s="11"/>
      <c r="CH330" s="11"/>
      <c r="CI330" s="11"/>
      <c r="CJ330" s="11"/>
      <c r="CK330" s="11"/>
      <c r="CL330" s="11"/>
      <c r="CM330" s="11"/>
      <c r="CN330" s="11"/>
      <c r="CO330" s="10">
        <v>0.01</v>
      </c>
      <c r="CP330" s="10">
        <v>0.06</v>
      </c>
      <c r="CQ330" s="10">
        <v>0.14000000000000001</v>
      </c>
      <c r="CR330" s="11"/>
      <c r="CS330" s="11"/>
      <c r="CT330" s="11"/>
      <c r="CU330" s="11"/>
      <c r="CV330" s="11"/>
      <c r="CW330" s="11"/>
      <c r="CX330" s="11"/>
      <c r="CY330" s="11"/>
      <c r="CZ330" s="11"/>
      <c r="DA330" s="10">
        <v>3.5999999999999997E-2</v>
      </c>
      <c r="DB330" s="11"/>
      <c r="DC330" s="11"/>
      <c r="DD330" s="11"/>
      <c r="DE330" s="9">
        <v>2</v>
      </c>
      <c r="DF330" s="9">
        <v>3.1</v>
      </c>
      <c r="DG330" s="10">
        <v>0.17</v>
      </c>
      <c r="DH330" s="10">
        <v>6.4000000000000001E-2</v>
      </c>
      <c r="DI330" s="3" t="s">
        <v>212</v>
      </c>
      <c r="DJ330" s="11"/>
      <c r="DK330" s="9">
        <v>-4.3600000000000003</v>
      </c>
      <c r="DL330" s="9">
        <v>-4.17</v>
      </c>
      <c r="DM330" s="11"/>
      <c r="DN330" s="11"/>
      <c r="DO330" s="9">
        <v>16.670000000000002</v>
      </c>
      <c r="DP330" s="4" t="s">
        <v>1867</v>
      </c>
      <c r="DQ330" s="11"/>
      <c r="DR330" s="3" t="s">
        <v>297</v>
      </c>
      <c r="DS330" s="11"/>
      <c r="DT330" s="10">
        <v>0.39</v>
      </c>
      <c r="DU330" s="10">
        <v>0.17</v>
      </c>
      <c r="DV330" s="11"/>
      <c r="DW330" s="14">
        <v>0</v>
      </c>
      <c r="DX330" s="11"/>
      <c r="DY330" s="9">
        <v>6.26</v>
      </c>
      <c r="DZ330" s="11"/>
      <c r="EA330" s="11"/>
      <c r="EB330" s="9">
        <v>7.22</v>
      </c>
      <c r="EC330" s="10">
        <v>0</v>
      </c>
      <c r="ED330" s="8">
        <v>78.099999999999994</v>
      </c>
      <c r="EE330" s="11"/>
      <c r="EF330" s="11"/>
      <c r="EG330" s="11"/>
      <c r="EH330" s="10">
        <v>5.6000000000000001E-2</v>
      </c>
      <c r="EI330" s="9">
        <v>2</v>
      </c>
      <c r="EJ330" s="9">
        <v>2.72</v>
      </c>
      <c r="EK330" s="9">
        <v>6.49</v>
      </c>
      <c r="EL330" s="10">
        <v>8.7999999999999995E-2</v>
      </c>
      <c r="EM330" s="10">
        <v>1.2E-2</v>
      </c>
      <c r="EN330" s="11"/>
      <c r="EO330" s="10">
        <v>6.4000000000000001E-2</v>
      </c>
      <c r="EP330" s="9">
        <v>3.02</v>
      </c>
      <c r="EQ330" s="9">
        <v>1.06</v>
      </c>
      <c r="ER330" s="11">
        <v>3</v>
      </c>
      <c r="ES330" s="11"/>
      <c r="ET330" s="12"/>
      <c r="EU330" s="8">
        <v>-20.399999999999999</v>
      </c>
      <c r="EV330" s="8">
        <v>-30.1</v>
      </c>
      <c r="EW330" s="8">
        <v>-24.1</v>
      </c>
      <c r="EX330" s="8">
        <v>-13.4</v>
      </c>
      <c r="EY330" s="8">
        <v>-13.7</v>
      </c>
      <c r="EZ330" s="8">
        <v>-14.9</v>
      </c>
      <c r="FA330" s="8">
        <v>-11.4</v>
      </c>
      <c r="FB330" s="9">
        <v>-8.1999999999999993</v>
      </c>
      <c r="FC330" s="9">
        <v>-4.1500000000000004</v>
      </c>
      <c r="FD330" s="9">
        <v>-4.29</v>
      </c>
      <c r="FE330" s="8">
        <v>-41.8</v>
      </c>
      <c r="FF330" s="8">
        <v>-27.2</v>
      </c>
      <c r="FG330" s="8">
        <v>-31.9</v>
      </c>
      <c r="FH330" s="8">
        <v>-10.1</v>
      </c>
      <c r="FI330" s="8">
        <v>-11.2</v>
      </c>
      <c r="FJ330" s="8">
        <v>-13.1</v>
      </c>
      <c r="FK330" s="8">
        <v>-10.9</v>
      </c>
      <c r="FL330" s="9">
        <v>-9.7100000000000009</v>
      </c>
      <c r="FM330" s="9">
        <v>-3.58</v>
      </c>
      <c r="FN330" s="9">
        <v>-3.92</v>
      </c>
      <c r="FO330" s="3"/>
      <c r="FP330" s="3"/>
      <c r="FQ330" s="11"/>
      <c r="FR330" s="12"/>
    </row>
    <row r="331" spans="1:174" x14ac:dyDescent="0.15">
      <c r="A331" s="4" t="s">
        <v>1868</v>
      </c>
      <c r="B331" s="4" t="s">
        <v>1869</v>
      </c>
      <c r="C331" s="3" t="s">
        <v>206</v>
      </c>
      <c r="D331" s="3" t="s">
        <v>207</v>
      </c>
      <c r="E331" s="3" t="s">
        <v>208</v>
      </c>
      <c r="F331" s="9">
        <v>6.67</v>
      </c>
      <c r="G331" s="9">
        <v>1.02</v>
      </c>
      <c r="H331" s="10">
        <v>2.5999999999999999E-2</v>
      </c>
      <c r="I331" s="10">
        <v>2E-3</v>
      </c>
      <c r="J331" s="10">
        <v>8.9999999999999993E-3</v>
      </c>
      <c r="K331" s="9">
        <v>-1.57</v>
      </c>
      <c r="L331" s="10">
        <v>-0.64900000000000002</v>
      </c>
      <c r="M331" s="10">
        <v>0.96099999999999997</v>
      </c>
      <c r="N331" s="8">
        <v>647.70000000000005</v>
      </c>
      <c r="O331" s="9">
        <v>1.71</v>
      </c>
      <c r="P331" s="11"/>
      <c r="Q331" s="11"/>
      <c r="R331" s="11"/>
      <c r="S331" s="11"/>
      <c r="T331" s="11"/>
      <c r="U331" s="11"/>
      <c r="V331" s="11"/>
      <c r="W331" s="8">
        <v>37.4</v>
      </c>
      <c r="X331" s="11"/>
      <c r="Y331" s="11"/>
      <c r="Z331" s="11"/>
      <c r="AA331" s="8">
        <v>41.7</v>
      </c>
      <c r="AB331" s="11"/>
      <c r="AC331" s="11"/>
      <c r="AD331" s="11"/>
      <c r="AE331" s="8">
        <v>390</v>
      </c>
      <c r="AF331" s="11"/>
      <c r="AG331" s="11"/>
      <c r="AH331" s="9">
        <v>5</v>
      </c>
      <c r="AI331" s="9">
        <v>8.91</v>
      </c>
      <c r="AJ331" s="11"/>
      <c r="AK331" s="3" t="s">
        <v>209</v>
      </c>
      <c r="AL331" s="12" t="s">
        <v>1870</v>
      </c>
      <c r="AM331" s="3" t="s">
        <v>211</v>
      </c>
      <c r="AN331" s="13">
        <v>1999</v>
      </c>
      <c r="AO331" s="8">
        <v>12</v>
      </c>
      <c r="AP331" s="9">
        <v>2.06</v>
      </c>
      <c r="AQ331" s="9">
        <v>-3.53</v>
      </c>
      <c r="AR331" s="9">
        <v>-3.53</v>
      </c>
      <c r="AS331" s="9">
        <v>-2.25</v>
      </c>
      <c r="AT331" s="10">
        <v>3.6999999999999998E-2</v>
      </c>
      <c r="AU331" s="10">
        <v>1.2999999999999999E-2</v>
      </c>
      <c r="AV331" s="10">
        <v>0.20499999999999999</v>
      </c>
      <c r="AW331" s="9">
        <v>5.37</v>
      </c>
      <c r="AX331" s="8">
        <v>-10.9</v>
      </c>
      <c r="AY331" s="10">
        <v>8.0000000000000002E-3</v>
      </c>
      <c r="AZ331" s="11"/>
      <c r="BA331" s="9">
        <v>4.67</v>
      </c>
      <c r="BB331" s="11"/>
      <c r="BC331" s="10">
        <v>6.6000000000000003E-2</v>
      </c>
      <c r="BD331" s="10">
        <v>0.16600000000000001</v>
      </c>
      <c r="BE331" s="10">
        <v>0.316</v>
      </c>
      <c r="BF331" s="10">
        <v>0.47299999999999998</v>
      </c>
      <c r="BG331" s="10">
        <v>0.627</v>
      </c>
      <c r="BH331" s="10">
        <v>0.59899999999999998</v>
      </c>
      <c r="BI331" s="10">
        <v>4.0000000000000001E-3</v>
      </c>
      <c r="BJ331" s="9">
        <v>-3.53</v>
      </c>
      <c r="BK331" s="9">
        <v>-1.64</v>
      </c>
      <c r="BL331" s="11"/>
      <c r="BM331" s="11"/>
      <c r="BN331" s="9">
        <v>-2.25</v>
      </c>
      <c r="BO331" s="11"/>
      <c r="BP331" s="11"/>
      <c r="BQ331" s="10">
        <v>-5.0000000000000001E-3</v>
      </c>
      <c r="BR331" s="10">
        <v>-5.0000000000000001E-3</v>
      </c>
      <c r="BS331" s="10">
        <v>-6.0000000000000001E-3</v>
      </c>
      <c r="BT331" s="10">
        <v>-5.0000000000000001E-3</v>
      </c>
      <c r="BU331" s="10">
        <v>-5.0000000000000001E-3</v>
      </c>
      <c r="BV331" s="11"/>
      <c r="BW331" s="10">
        <v>9.5000000000000001E-2</v>
      </c>
      <c r="BX331" s="11"/>
      <c r="BY331" s="11"/>
      <c r="BZ331" s="10">
        <v>0.88800000000000001</v>
      </c>
      <c r="CA331" s="10">
        <v>0.875</v>
      </c>
      <c r="CB331" s="11"/>
      <c r="CC331" s="9">
        <v>1.99</v>
      </c>
      <c r="CD331" s="9">
        <v>2.33</v>
      </c>
      <c r="CE331" s="9">
        <v>2.42</v>
      </c>
      <c r="CF331" s="11"/>
      <c r="CG331" s="11"/>
      <c r="CH331" s="10">
        <v>0.02</v>
      </c>
      <c r="CI331" s="11"/>
      <c r="CJ331" s="8">
        <v>2039.6</v>
      </c>
      <c r="CK331" s="11"/>
      <c r="CL331" s="11"/>
      <c r="CM331" s="11"/>
      <c r="CN331" s="11"/>
      <c r="CO331" s="10">
        <v>4.3999999999999997E-2</v>
      </c>
      <c r="CP331" s="10">
        <v>8.5999999999999993E-2</v>
      </c>
      <c r="CQ331" s="9">
        <v>2.5099999999999998</v>
      </c>
      <c r="CR331" s="11"/>
      <c r="CS331" s="11"/>
      <c r="CT331" s="11"/>
      <c r="CU331" s="10">
        <v>0.61599999999999999</v>
      </c>
      <c r="CV331" s="10">
        <v>-0.23300000000000001</v>
      </c>
      <c r="CW331" s="10">
        <v>0.77400000000000002</v>
      </c>
      <c r="CX331" s="10">
        <v>-0.05</v>
      </c>
      <c r="CY331" s="11"/>
      <c r="CZ331" s="11"/>
      <c r="DA331" s="10">
        <v>0.85799999999999998</v>
      </c>
      <c r="DB331" s="11"/>
      <c r="DC331" s="10">
        <v>-0.104</v>
      </c>
      <c r="DD331" s="8">
        <v>45.1</v>
      </c>
      <c r="DE331" s="9">
        <v>3</v>
      </c>
      <c r="DF331" s="8">
        <v>-10.9</v>
      </c>
      <c r="DG331" s="10">
        <v>0.01</v>
      </c>
      <c r="DH331" s="10">
        <v>0.128</v>
      </c>
      <c r="DI331" s="3" t="s">
        <v>212</v>
      </c>
      <c r="DJ331" s="9">
        <v>2.06</v>
      </c>
      <c r="DK331" s="9">
        <v>-3.53</v>
      </c>
      <c r="DL331" s="9">
        <v>-2.25</v>
      </c>
      <c r="DM331" s="11"/>
      <c r="DN331" s="11"/>
      <c r="DO331" s="9">
        <v>6.67</v>
      </c>
      <c r="DP331" s="4" t="s">
        <v>1871</v>
      </c>
      <c r="DQ331" s="11"/>
      <c r="DR331" s="3" t="s">
        <v>673</v>
      </c>
      <c r="DS331" s="11"/>
      <c r="DT331" s="10">
        <v>5.5E-2</v>
      </c>
      <c r="DU331" s="10">
        <v>7.0000000000000001E-3</v>
      </c>
      <c r="DV331" s="9">
        <v>1.21</v>
      </c>
      <c r="DW331" s="9">
        <v>5.67</v>
      </c>
      <c r="DX331" s="11"/>
      <c r="DY331" s="10">
        <v>4.5999999999999999E-2</v>
      </c>
      <c r="DZ331" s="11"/>
      <c r="EA331" s="10">
        <v>0.02</v>
      </c>
      <c r="EB331" s="8">
        <v>-13.8</v>
      </c>
      <c r="EC331" s="10">
        <v>1.4999999999999999E-2</v>
      </c>
      <c r="ED331" s="8">
        <v>86</v>
      </c>
      <c r="EE331" s="11"/>
      <c r="EF331" s="11"/>
      <c r="EG331" s="11"/>
      <c r="EH331" s="10">
        <v>4.8000000000000001E-2</v>
      </c>
      <c r="EI331" s="9">
        <v>3</v>
      </c>
      <c r="EJ331" s="10">
        <v>0.14099999999999999</v>
      </c>
      <c r="EK331" s="10">
        <v>6.7000000000000004E-2</v>
      </c>
      <c r="EL331" s="9">
        <v>2.38</v>
      </c>
      <c r="EM331" s="9">
        <v>3.11</v>
      </c>
      <c r="EN331" s="9">
        <v>2.67</v>
      </c>
      <c r="EO331" s="10">
        <v>0.128</v>
      </c>
      <c r="EP331" s="8">
        <v>66.900000000000006</v>
      </c>
      <c r="EQ331" s="10">
        <v>5.6000000000000001E-2</v>
      </c>
      <c r="ER331" s="11">
        <v>1</v>
      </c>
      <c r="ES331" s="11"/>
      <c r="ET331" s="12"/>
      <c r="EU331" s="9">
        <v>-5.51</v>
      </c>
      <c r="EV331" s="9">
        <v>-7.36</v>
      </c>
      <c r="EW331" s="8">
        <v>-13.3</v>
      </c>
      <c r="EX331" s="8">
        <v>-14.7</v>
      </c>
      <c r="EY331" s="8">
        <v>-11.9</v>
      </c>
      <c r="EZ331" s="9">
        <v>-4.7699999999999996</v>
      </c>
      <c r="FA331" s="9">
        <v>-3.27</v>
      </c>
      <c r="FB331" s="9">
        <v>-2.61</v>
      </c>
      <c r="FC331" s="9">
        <v>-2.54</v>
      </c>
      <c r="FD331" s="9">
        <v>-2.83</v>
      </c>
      <c r="FE331" s="9">
        <v>-5.52</v>
      </c>
      <c r="FF331" s="9">
        <v>-7.33</v>
      </c>
      <c r="FG331" s="8">
        <v>-13.2</v>
      </c>
      <c r="FH331" s="8">
        <v>-18.100000000000001</v>
      </c>
      <c r="FI331" s="8">
        <v>-14.2</v>
      </c>
      <c r="FJ331" s="9">
        <v>-4.4400000000000004</v>
      </c>
      <c r="FK331" s="9">
        <v>-5.16</v>
      </c>
      <c r="FL331" s="9">
        <v>-4.7</v>
      </c>
      <c r="FM331" s="9">
        <v>-4.0199999999999996</v>
      </c>
      <c r="FN331" s="9">
        <v>-3.14</v>
      </c>
      <c r="FO331" s="3"/>
      <c r="FP331" s="3"/>
      <c r="FQ331" s="9">
        <v>2.06</v>
      </c>
      <c r="FR331" s="12" t="s">
        <v>1872</v>
      </c>
    </row>
    <row r="332" spans="1:174" x14ac:dyDescent="0.15">
      <c r="A332" s="4" t="s">
        <v>1873</v>
      </c>
      <c r="B332" s="4" t="s">
        <v>1874</v>
      </c>
      <c r="C332" s="3" t="s">
        <v>206</v>
      </c>
      <c r="D332" s="3" t="s">
        <v>207</v>
      </c>
      <c r="E332" s="3" t="s">
        <v>208</v>
      </c>
      <c r="F332" s="9">
        <v>6.39</v>
      </c>
      <c r="G332" s="9">
        <v>3.16</v>
      </c>
      <c r="H332" s="10">
        <v>2E-3</v>
      </c>
      <c r="I332" s="14">
        <v>0</v>
      </c>
      <c r="J332" s="10">
        <v>3.3000000000000002E-2</v>
      </c>
      <c r="K332" s="10">
        <v>-0.66300000000000003</v>
      </c>
      <c r="L332" s="10">
        <v>0.11</v>
      </c>
      <c r="M332" s="9">
        <v>1.49</v>
      </c>
      <c r="N332" s="8">
        <v>158.69999999999999</v>
      </c>
      <c r="O332" s="9">
        <v>3.67</v>
      </c>
      <c r="P332" s="11"/>
      <c r="Q332" s="11"/>
      <c r="R332" s="11"/>
      <c r="S332" s="11"/>
      <c r="T332" s="11"/>
      <c r="U332" s="11"/>
      <c r="V332" s="11"/>
      <c r="W332" s="8">
        <v>27.4</v>
      </c>
      <c r="X332" s="11"/>
      <c r="Y332" s="11"/>
      <c r="Z332" s="11"/>
      <c r="AA332" s="8">
        <v>388</v>
      </c>
      <c r="AB332" s="11"/>
      <c r="AC332" s="11"/>
      <c r="AD332" s="11"/>
      <c r="AE332" s="8">
        <v>22</v>
      </c>
      <c r="AF332" s="11"/>
      <c r="AG332" s="11"/>
      <c r="AH332" s="11"/>
      <c r="AI332" s="9">
        <v>3.03</v>
      </c>
      <c r="AJ332" s="11"/>
      <c r="AK332" s="3" t="s">
        <v>209</v>
      </c>
      <c r="AL332" s="12" t="s">
        <v>1875</v>
      </c>
      <c r="AM332" s="3" t="s">
        <v>211</v>
      </c>
      <c r="AN332" s="13">
        <v>1992</v>
      </c>
      <c r="AO332" s="8">
        <v>494.1</v>
      </c>
      <c r="AP332" s="8">
        <v>298.89999999999998</v>
      </c>
      <c r="AQ332" s="8">
        <v>-37.5</v>
      </c>
      <c r="AR332" s="8">
        <v>-63</v>
      </c>
      <c r="AS332" s="8">
        <v>-162.5</v>
      </c>
      <c r="AT332" s="8">
        <v>53.9</v>
      </c>
      <c r="AU332" s="8">
        <v>107.8</v>
      </c>
      <c r="AV332" s="8">
        <v>340.3</v>
      </c>
      <c r="AW332" s="8">
        <v>594.6</v>
      </c>
      <c r="AX332" s="8">
        <v>-320.5</v>
      </c>
      <c r="AY332" s="9">
        <v>1.27</v>
      </c>
      <c r="AZ332" s="11"/>
      <c r="BA332" s="8">
        <v>166</v>
      </c>
      <c r="BB332" s="11"/>
      <c r="BC332" s="8">
        <v>53.6</v>
      </c>
      <c r="BD332" s="8">
        <v>61.8</v>
      </c>
      <c r="BE332" s="8">
        <v>66.400000000000006</v>
      </c>
      <c r="BF332" s="8">
        <v>70.8</v>
      </c>
      <c r="BG332" s="8">
        <v>73.2</v>
      </c>
      <c r="BH332" s="8">
        <v>74.2</v>
      </c>
      <c r="BI332" s="11"/>
      <c r="BJ332" s="8">
        <v>-63</v>
      </c>
      <c r="BK332" s="8">
        <v>-53.8</v>
      </c>
      <c r="BL332" s="10">
        <v>0.28699999999999998</v>
      </c>
      <c r="BM332" s="11"/>
      <c r="BN332" s="8">
        <v>-162.5</v>
      </c>
      <c r="BO332" s="11"/>
      <c r="BP332" s="11"/>
      <c r="BQ332" s="9">
        <v>-1.06</v>
      </c>
      <c r="BR332" s="9">
        <v>-1.06</v>
      </c>
      <c r="BS332" s="10">
        <v>-0.47399999999999998</v>
      </c>
      <c r="BT332" s="9">
        <v>-1.06</v>
      </c>
      <c r="BU332" s="9">
        <v>-1.06</v>
      </c>
      <c r="BV332" s="11"/>
      <c r="BW332" s="8">
        <v>20.6</v>
      </c>
      <c r="BX332" s="8">
        <v>66.400000000000006</v>
      </c>
      <c r="BY332" s="8">
        <v>19.5</v>
      </c>
      <c r="BZ332" s="8">
        <v>239.1</v>
      </c>
      <c r="CA332" s="8">
        <v>131.30000000000001</v>
      </c>
      <c r="CB332" s="11"/>
      <c r="CC332" s="8">
        <v>12.7</v>
      </c>
      <c r="CD332" s="11"/>
      <c r="CE332" s="8">
        <v>12.3</v>
      </c>
      <c r="CF332" s="8">
        <v>580.4</v>
      </c>
      <c r="CG332" s="11"/>
      <c r="CH332" s="11"/>
      <c r="CI332" s="11"/>
      <c r="CJ332" s="9">
        <v>1.54</v>
      </c>
      <c r="CK332" s="9">
        <v>8.27</v>
      </c>
      <c r="CL332" s="9">
        <v>6.17</v>
      </c>
      <c r="CM332" s="9">
        <v>5.99</v>
      </c>
      <c r="CN332" s="9">
        <v>8.92</v>
      </c>
      <c r="CO332" s="9">
        <v>8.86</v>
      </c>
      <c r="CP332" s="9">
        <v>9.19</v>
      </c>
      <c r="CQ332" s="8">
        <v>-15.6</v>
      </c>
      <c r="CR332" s="11"/>
      <c r="CS332" s="11"/>
      <c r="CT332" s="11"/>
      <c r="CU332" s="10">
        <v>0.92600000000000005</v>
      </c>
      <c r="CV332" s="8">
        <v>-31</v>
      </c>
      <c r="CW332" s="11"/>
      <c r="CX332" s="8">
        <v>86</v>
      </c>
      <c r="CY332" s="11"/>
      <c r="CZ332" s="11"/>
      <c r="DA332" s="9">
        <v>4.8</v>
      </c>
      <c r="DB332" s="8">
        <v>-12</v>
      </c>
      <c r="DC332" s="8">
        <v>14.1</v>
      </c>
      <c r="DD332" s="9">
        <v>9.0299999999999994</v>
      </c>
      <c r="DE332" s="8">
        <v>710</v>
      </c>
      <c r="DF332" s="8">
        <v>-320.5</v>
      </c>
      <c r="DG332" s="10">
        <v>0.04</v>
      </c>
      <c r="DH332" s="11"/>
      <c r="DI332" s="3" t="s">
        <v>212</v>
      </c>
      <c r="DJ332" s="8">
        <v>283.7</v>
      </c>
      <c r="DK332" s="8">
        <v>-155.4</v>
      </c>
      <c r="DL332" s="8">
        <v>-296.8</v>
      </c>
      <c r="DM332" s="8">
        <v>345.2</v>
      </c>
      <c r="DN332" s="8">
        <v>-10.8</v>
      </c>
      <c r="DO332" s="14">
        <v>0</v>
      </c>
      <c r="DP332" s="4" t="s">
        <v>1876</v>
      </c>
      <c r="DQ332" s="9">
        <v>6.88</v>
      </c>
      <c r="DR332" s="3" t="s">
        <v>1877</v>
      </c>
      <c r="DS332" s="11"/>
      <c r="DT332" s="9">
        <v>3.11</v>
      </c>
      <c r="DU332" s="10">
        <v>3.5000000000000003E-2</v>
      </c>
      <c r="DV332" s="8">
        <v>156.6</v>
      </c>
      <c r="DW332" s="8">
        <v>597.6</v>
      </c>
      <c r="DX332" s="11"/>
      <c r="DY332" s="8">
        <v>87.7</v>
      </c>
      <c r="DZ332" s="11"/>
      <c r="EA332" s="11"/>
      <c r="EB332" s="8">
        <v>-161.19999999999999</v>
      </c>
      <c r="EC332" s="10">
        <v>4.2999999999999997E-2</v>
      </c>
      <c r="ED332" s="8">
        <v>96.9</v>
      </c>
      <c r="EE332" s="9">
        <v>4.59</v>
      </c>
      <c r="EF332" s="8">
        <v>102.7</v>
      </c>
      <c r="EG332" s="11"/>
      <c r="EH332" s="8">
        <v>45.9</v>
      </c>
      <c r="EI332" s="8">
        <v>755</v>
      </c>
      <c r="EJ332" s="8">
        <v>222.7</v>
      </c>
      <c r="EK332" s="8">
        <v>317.8</v>
      </c>
      <c r="EL332" s="9">
        <v>7.88</v>
      </c>
      <c r="EM332" s="8">
        <v>44.5</v>
      </c>
      <c r="EN332" s="8">
        <v>27.7</v>
      </c>
      <c r="EO332" s="9">
        <v>8.4</v>
      </c>
      <c r="EP332" s="9">
        <v>3.01</v>
      </c>
      <c r="EQ332" s="9">
        <v>15.1</v>
      </c>
      <c r="ER332" s="11">
        <v>3</v>
      </c>
      <c r="ES332" s="8">
        <v>298.89999999999998</v>
      </c>
      <c r="ET332" s="12" t="s">
        <v>1878</v>
      </c>
      <c r="EU332" s="8">
        <v>-77.400000000000006</v>
      </c>
      <c r="EV332" s="8">
        <v>-86.5</v>
      </c>
      <c r="EW332" s="8">
        <v>-97.4</v>
      </c>
      <c r="EX332" s="8">
        <v>-99.3</v>
      </c>
      <c r="EY332" s="8">
        <v>-70.5</v>
      </c>
      <c r="EZ332" s="8">
        <v>-100</v>
      </c>
      <c r="FA332" s="8">
        <v>-292.2</v>
      </c>
      <c r="FB332" s="8">
        <v>-253.1</v>
      </c>
      <c r="FC332" s="8">
        <v>-294.10000000000002</v>
      </c>
      <c r="FD332" s="8">
        <v>-186.3</v>
      </c>
      <c r="FE332" s="8">
        <v>-75.2</v>
      </c>
      <c r="FF332" s="8">
        <v>-81.5</v>
      </c>
      <c r="FG332" s="8">
        <v>-91.6</v>
      </c>
      <c r="FH332" s="8">
        <v>-99.3</v>
      </c>
      <c r="FI332" s="8">
        <v>-71.599999999999994</v>
      </c>
      <c r="FJ332" s="8">
        <v>-220.2</v>
      </c>
      <c r="FK332" s="8">
        <v>-439.5</v>
      </c>
      <c r="FL332" s="8">
        <v>-337.8</v>
      </c>
      <c r="FM332" s="8">
        <v>-393.6</v>
      </c>
      <c r="FN332" s="8">
        <v>-296.8</v>
      </c>
      <c r="FO332" s="3"/>
      <c r="FP332" s="3"/>
      <c r="FQ332" s="8">
        <v>298.89999999999998</v>
      </c>
      <c r="FR332" s="12" t="s">
        <v>1879</v>
      </c>
    </row>
    <row r="333" spans="1:174" x14ac:dyDescent="0.15">
      <c r="A333" s="4" t="s">
        <v>1880</v>
      </c>
      <c r="B333" s="4" t="s">
        <v>1881</v>
      </c>
      <c r="C333" s="3" t="s">
        <v>206</v>
      </c>
      <c r="D333" s="3" t="s">
        <v>207</v>
      </c>
      <c r="E333" s="3" t="s">
        <v>208</v>
      </c>
      <c r="F333" s="9">
        <v>5.53</v>
      </c>
      <c r="G333" s="9">
        <v>16.59</v>
      </c>
      <c r="H333" s="10">
        <v>2.4E-2</v>
      </c>
      <c r="I333" s="10">
        <v>3.0000000000000001E-3</v>
      </c>
      <c r="J333" s="10">
        <v>5.7000000000000002E-2</v>
      </c>
      <c r="K333" s="9">
        <v>-1.03</v>
      </c>
      <c r="L333" s="10">
        <v>-0.34599999999999997</v>
      </c>
      <c r="M333" s="9">
        <v>1.26</v>
      </c>
      <c r="N333" s="8">
        <v>32</v>
      </c>
      <c r="O333" s="10">
        <v>0.11700000000000001</v>
      </c>
      <c r="P333" s="11"/>
      <c r="Q333" s="11"/>
      <c r="R333" s="11"/>
      <c r="S333" s="10">
        <v>-0.13</v>
      </c>
      <c r="T333" s="11"/>
      <c r="U333" s="11"/>
      <c r="V333" s="11"/>
      <c r="W333" s="9">
        <v>2.14</v>
      </c>
      <c r="X333" s="11"/>
      <c r="Y333" s="11"/>
      <c r="Z333" s="11"/>
      <c r="AA333" s="8">
        <v>-24.8</v>
      </c>
      <c r="AB333" s="11"/>
      <c r="AC333" s="11"/>
      <c r="AD333" s="11"/>
      <c r="AE333" s="8">
        <v>-43.5</v>
      </c>
      <c r="AF333" s="11"/>
      <c r="AG333" s="11"/>
      <c r="AH333" s="11"/>
      <c r="AI333" s="9">
        <v>4.46</v>
      </c>
      <c r="AJ333" s="10">
        <v>0.13200000000000001</v>
      </c>
      <c r="AK333" s="3" t="s">
        <v>209</v>
      </c>
      <c r="AL333" s="12" t="s">
        <v>1882</v>
      </c>
      <c r="AM333" s="3" t="s">
        <v>211</v>
      </c>
      <c r="AN333" s="13">
        <v>2001</v>
      </c>
      <c r="AO333" s="9">
        <v>4.5</v>
      </c>
      <c r="AP333" s="10">
        <v>0.88300000000000001</v>
      </c>
      <c r="AQ333" s="9">
        <v>-2.67</v>
      </c>
      <c r="AR333" s="9">
        <v>-2.74</v>
      </c>
      <c r="AS333" s="9">
        <v>-2.73</v>
      </c>
      <c r="AT333" s="9">
        <v>1.1000000000000001</v>
      </c>
      <c r="AU333" s="10">
        <v>9.7000000000000003E-2</v>
      </c>
      <c r="AV333" s="9">
        <v>1.33</v>
      </c>
      <c r="AW333" s="14">
        <v>0</v>
      </c>
      <c r="AX333" s="9">
        <v>1.1499999999999999</v>
      </c>
      <c r="AY333" s="10">
        <v>3.5999999999999997E-2</v>
      </c>
      <c r="AZ333" s="11"/>
      <c r="BA333" s="9">
        <v>1.81</v>
      </c>
      <c r="BB333" s="11"/>
      <c r="BC333" s="9">
        <v>1.81</v>
      </c>
      <c r="BD333" s="9">
        <v>1.95</v>
      </c>
      <c r="BE333" s="9">
        <v>2.4</v>
      </c>
      <c r="BF333" s="9">
        <v>2.44</v>
      </c>
      <c r="BG333" s="9">
        <v>2.92</v>
      </c>
      <c r="BH333" s="9">
        <v>2.97</v>
      </c>
      <c r="BI333" s="11"/>
      <c r="BJ333" s="9">
        <v>-2.74</v>
      </c>
      <c r="BK333" s="11"/>
      <c r="BL333" s="10">
        <v>4.0000000000000001E-3</v>
      </c>
      <c r="BM333" s="11"/>
      <c r="BN333" s="9">
        <v>-2.73</v>
      </c>
      <c r="BO333" s="11"/>
      <c r="BP333" s="11"/>
      <c r="BQ333" s="10">
        <v>-0.10299999999999999</v>
      </c>
      <c r="BR333" s="10">
        <v>-0.10299999999999999</v>
      </c>
      <c r="BS333" s="10">
        <v>-6.4000000000000001E-2</v>
      </c>
      <c r="BT333" s="10">
        <v>-0.10299999999999999</v>
      </c>
      <c r="BU333" s="10">
        <v>-0.10299999999999999</v>
      </c>
      <c r="BV333" s="11"/>
      <c r="BW333" s="10">
        <v>7.9000000000000001E-2</v>
      </c>
      <c r="BX333" s="11"/>
      <c r="BY333" s="11"/>
      <c r="BZ333" s="10">
        <v>0.65400000000000003</v>
      </c>
      <c r="CA333" s="10">
        <v>0.55800000000000005</v>
      </c>
      <c r="CB333" s="11"/>
      <c r="CC333" s="10">
        <v>5.6000000000000001E-2</v>
      </c>
      <c r="CD333" s="11"/>
      <c r="CE333" s="10">
        <v>7.9000000000000001E-2</v>
      </c>
      <c r="CF333" s="11"/>
      <c r="CG333" s="11"/>
      <c r="CH333" s="10">
        <v>7.5999999999999998E-2</v>
      </c>
      <c r="CI333" s="11"/>
      <c r="CJ333" s="8">
        <v>-63.5</v>
      </c>
      <c r="CK333" s="11"/>
      <c r="CL333" s="11"/>
      <c r="CM333" s="11"/>
      <c r="CN333" s="11"/>
      <c r="CO333" s="11"/>
      <c r="CP333" s="10">
        <v>0.14599999999999999</v>
      </c>
      <c r="CQ333" s="10">
        <v>6.5000000000000002E-2</v>
      </c>
      <c r="CR333" s="11"/>
      <c r="CS333" s="11"/>
      <c r="CT333" s="11"/>
      <c r="CU333" s="10">
        <v>0.873</v>
      </c>
      <c r="CV333" s="11"/>
      <c r="CW333" s="11"/>
      <c r="CX333" s="11"/>
      <c r="CY333" s="11"/>
      <c r="CZ333" s="11"/>
      <c r="DA333" s="10">
        <v>-0.125</v>
      </c>
      <c r="DB333" s="11"/>
      <c r="DC333" s="10">
        <v>6.2E-2</v>
      </c>
      <c r="DD333" s="11"/>
      <c r="DE333" s="9">
        <v>6</v>
      </c>
      <c r="DF333" s="9">
        <v>1.07</v>
      </c>
      <c r="DG333" s="10">
        <v>0.17299999999999999</v>
      </c>
      <c r="DH333" s="10">
        <v>0.11700000000000001</v>
      </c>
      <c r="DI333" s="3" t="s">
        <v>212</v>
      </c>
      <c r="DJ333" s="10">
        <v>0.88300000000000001</v>
      </c>
      <c r="DK333" s="9">
        <v>-2.67</v>
      </c>
      <c r="DL333" s="9">
        <v>-2.73</v>
      </c>
      <c r="DM333" s="9">
        <v>1.1000000000000001</v>
      </c>
      <c r="DN333" s="11"/>
      <c r="DO333" s="9">
        <v>42.86</v>
      </c>
      <c r="DP333" s="4" t="s">
        <v>1883</v>
      </c>
      <c r="DQ333" s="8">
        <v>30.3</v>
      </c>
      <c r="DR333" s="3" t="s">
        <v>1206</v>
      </c>
      <c r="DS333" s="11"/>
      <c r="DT333" s="10">
        <v>0.51</v>
      </c>
      <c r="DU333" s="10">
        <v>0.13100000000000001</v>
      </c>
      <c r="DV333" s="10">
        <v>-0.93</v>
      </c>
      <c r="DW333" s="14">
        <v>0</v>
      </c>
      <c r="DX333" s="11"/>
      <c r="DY333" s="9">
        <v>2.5099999999999998</v>
      </c>
      <c r="DZ333" s="11"/>
      <c r="EA333" s="9">
        <v>1.32</v>
      </c>
      <c r="EB333" s="9">
        <v>1.21</v>
      </c>
      <c r="EC333" s="10">
        <v>0</v>
      </c>
      <c r="ED333" s="8">
        <v>74.5</v>
      </c>
      <c r="EE333" s="11"/>
      <c r="EF333" s="11"/>
      <c r="EG333" s="11"/>
      <c r="EH333" s="10">
        <v>0.129</v>
      </c>
      <c r="EI333" s="9">
        <v>6</v>
      </c>
      <c r="EJ333" s="9">
        <v>1.23</v>
      </c>
      <c r="EK333" s="9">
        <v>2.7</v>
      </c>
      <c r="EL333" s="10">
        <v>0.156</v>
      </c>
      <c r="EM333" s="10">
        <v>9.6000000000000002E-2</v>
      </c>
      <c r="EN333" s="10">
        <v>0.06</v>
      </c>
      <c r="EO333" s="10">
        <v>0.11700000000000001</v>
      </c>
      <c r="EP333" s="9">
        <v>1.18</v>
      </c>
      <c r="EQ333" s="9">
        <v>3.5</v>
      </c>
      <c r="ER333" s="11">
        <v>1</v>
      </c>
      <c r="ES333" s="10">
        <v>0.88300000000000001</v>
      </c>
      <c r="ET333" s="12" t="s">
        <v>1588</v>
      </c>
      <c r="EU333" s="9">
        <v>-2.38</v>
      </c>
      <c r="EV333" s="9">
        <v>-1.63</v>
      </c>
      <c r="EW333" s="10">
        <v>-0.65600000000000003</v>
      </c>
      <c r="EX333" s="9">
        <v>-4.3</v>
      </c>
      <c r="EY333" s="9">
        <v>-3.8</v>
      </c>
      <c r="EZ333" s="9">
        <v>-3.32</v>
      </c>
      <c r="FA333" s="9">
        <v>-2.77</v>
      </c>
      <c r="FB333" s="9">
        <v>-2.35</v>
      </c>
      <c r="FC333" s="9">
        <v>-2.14</v>
      </c>
      <c r="FD333" s="9">
        <v>-2.29</v>
      </c>
      <c r="FE333" s="9">
        <v>-2.35</v>
      </c>
      <c r="FF333" s="9">
        <v>-1.61</v>
      </c>
      <c r="FG333" s="10">
        <v>-0.58399999999999996</v>
      </c>
      <c r="FH333" s="9">
        <v>-4.24</v>
      </c>
      <c r="FI333" s="9">
        <v>-3.73</v>
      </c>
      <c r="FJ333" s="9">
        <v>-3.28</v>
      </c>
      <c r="FK333" s="9">
        <v>-2.75</v>
      </c>
      <c r="FL333" s="9">
        <v>-2.35</v>
      </c>
      <c r="FM333" s="9">
        <v>-2.14</v>
      </c>
      <c r="FN333" s="9">
        <v>-2.29</v>
      </c>
      <c r="FO333" s="3"/>
      <c r="FP333" s="3"/>
      <c r="FQ333" s="10">
        <v>0.88300000000000001</v>
      </c>
      <c r="FR333" s="12" t="s">
        <v>1884</v>
      </c>
    </row>
    <row r="334" spans="1:174" x14ac:dyDescent="0.15">
      <c r="A334" s="4" t="s">
        <v>1885</v>
      </c>
      <c r="B334" s="4" t="s">
        <v>1886</v>
      </c>
      <c r="C334" s="3" t="s">
        <v>206</v>
      </c>
      <c r="D334" s="3" t="s">
        <v>207</v>
      </c>
      <c r="E334" s="3" t="s">
        <v>208</v>
      </c>
      <c r="F334" s="9">
        <v>5.29</v>
      </c>
      <c r="G334" s="10">
        <v>0.17499999999999999</v>
      </c>
      <c r="H334" s="10">
        <v>1E-3</v>
      </c>
      <c r="I334" s="10">
        <v>1.7999999999999999E-2</v>
      </c>
      <c r="J334" s="10">
        <v>1.4E-2</v>
      </c>
      <c r="K334" s="10">
        <v>0.41399999999999998</v>
      </c>
      <c r="L334" s="9">
        <v>-2.54</v>
      </c>
      <c r="M334" s="9">
        <v>-1.56</v>
      </c>
      <c r="N334" s="8">
        <v>1511</v>
      </c>
      <c r="O334" s="9">
        <v>2.78</v>
      </c>
      <c r="P334" s="11"/>
      <c r="Q334" s="11"/>
      <c r="R334" s="11"/>
      <c r="S334" s="11"/>
      <c r="T334" s="11"/>
      <c r="U334" s="11"/>
      <c r="V334" s="11"/>
      <c r="W334" s="11"/>
      <c r="X334" s="11"/>
      <c r="Y334" s="11"/>
      <c r="Z334" s="11"/>
      <c r="AA334" s="8">
        <v>75.099999999999994</v>
      </c>
      <c r="AB334" s="11"/>
      <c r="AC334" s="11"/>
      <c r="AD334" s="11"/>
      <c r="AE334" s="8">
        <v>-12.5</v>
      </c>
      <c r="AF334" s="11"/>
      <c r="AG334" s="11"/>
      <c r="AH334" s="11"/>
      <c r="AI334" s="9">
        <v>20.96</v>
      </c>
      <c r="AJ334" s="9">
        <v>14.03</v>
      </c>
      <c r="AK334" s="3" t="s">
        <v>209</v>
      </c>
      <c r="AL334" s="12" t="s">
        <v>1887</v>
      </c>
      <c r="AM334" s="3" t="s">
        <v>211</v>
      </c>
      <c r="AN334" s="13">
        <v>2000</v>
      </c>
      <c r="AO334" s="9">
        <v>6.74</v>
      </c>
      <c r="AP334" s="10">
        <v>0.46899999999999997</v>
      </c>
      <c r="AQ334" s="9">
        <v>-2.5</v>
      </c>
      <c r="AR334" s="9">
        <v>-2.52</v>
      </c>
      <c r="AS334" s="9">
        <v>-2.35</v>
      </c>
      <c r="AT334" s="10">
        <v>2.8000000000000001E-2</v>
      </c>
      <c r="AU334" s="10">
        <v>3.3000000000000002E-2</v>
      </c>
      <c r="AV334" s="10">
        <v>0.36199999999999999</v>
      </c>
      <c r="AW334" s="9">
        <v>1.48</v>
      </c>
      <c r="AX334" s="9">
        <v>-3.56</v>
      </c>
      <c r="AY334" s="10">
        <v>0.02</v>
      </c>
      <c r="AZ334" s="11"/>
      <c r="BA334" s="9">
        <v>2.9</v>
      </c>
      <c r="BB334" s="11"/>
      <c r="BC334" s="10">
        <v>1E-3</v>
      </c>
      <c r="BD334" s="10">
        <v>1E-3</v>
      </c>
      <c r="BE334" s="10">
        <v>1E-3</v>
      </c>
      <c r="BF334" s="10">
        <v>1E-3</v>
      </c>
      <c r="BG334" s="10">
        <v>3.0000000000000001E-3</v>
      </c>
      <c r="BH334" s="10">
        <v>3.0000000000000001E-3</v>
      </c>
      <c r="BI334" s="11"/>
      <c r="BJ334" s="9">
        <v>-2.52</v>
      </c>
      <c r="BK334" s="10">
        <v>-0.121</v>
      </c>
      <c r="BL334" s="11"/>
      <c r="BM334" s="11"/>
      <c r="BN334" s="9">
        <v>-2.35</v>
      </c>
      <c r="BO334" s="11"/>
      <c r="BP334" s="11"/>
      <c r="BQ334" s="10">
        <v>-2E-3</v>
      </c>
      <c r="BR334" s="10">
        <v>-2E-3</v>
      </c>
      <c r="BS334" s="10">
        <v>-1E-3</v>
      </c>
      <c r="BT334" s="10">
        <v>-2E-3</v>
      </c>
      <c r="BU334" s="10">
        <v>-2E-3</v>
      </c>
      <c r="BV334" s="11"/>
      <c r="BW334" s="10">
        <v>0.16200000000000001</v>
      </c>
      <c r="BX334" s="10">
        <v>5.0000000000000001E-3</v>
      </c>
      <c r="BY334" s="11"/>
      <c r="BZ334" s="10">
        <v>0.20100000000000001</v>
      </c>
      <c r="CA334" s="10">
        <v>0.16900000000000001</v>
      </c>
      <c r="CB334" s="11"/>
      <c r="CC334" s="9">
        <v>1.24</v>
      </c>
      <c r="CD334" s="9">
        <v>1.44</v>
      </c>
      <c r="CE334" s="10">
        <v>0.23</v>
      </c>
      <c r="CF334" s="10">
        <v>0.03</v>
      </c>
      <c r="CG334" s="11"/>
      <c r="CH334" s="11"/>
      <c r="CI334" s="11"/>
      <c r="CJ334" s="8">
        <v>95</v>
      </c>
      <c r="CK334" s="11"/>
      <c r="CL334" s="11"/>
      <c r="CM334" s="10">
        <v>4.4999999999999998E-2</v>
      </c>
      <c r="CN334" s="10">
        <v>0.08</v>
      </c>
      <c r="CO334" s="10">
        <v>0.12</v>
      </c>
      <c r="CP334" s="10">
        <v>0.11600000000000001</v>
      </c>
      <c r="CQ334" s="10">
        <v>0.44400000000000001</v>
      </c>
      <c r="CR334" s="11"/>
      <c r="CS334" s="11"/>
      <c r="CT334" s="11"/>
      <c r="CU334" s="10">
        <v>0.155</v>
      </c>
      <c r="CV334" s="10">
        <v>-0.16900000000000001</v>
      </c>
      <c r="CW334" s="10">
        <v>0.24199999999999999</v>
      </c>
      <c r="CX334" s="11"/>
      <c r="CY334" s="11"/>
      <c r="CZ334" s="11"/>
      <c r="DA334" s="10">
        <v>0.51800000000000002</v>
      </c>
      <c r="DB334" s="10">
        <v>-5.0000000000000001E-3</v>
      </c>
      <c r="DC334" s="10">
        <v>-0.13400000000000001</v>
      </c>
      <c r="DD334" s="9">
        <v>7.67</v>
      </c>
      <c r="DE334" s="11"/>
      <c r="DF334" s="9">
        <v>-3.56</v>
      </c>
      <c r="DG334" s="10">
        <v>4.0000000000000001E-3</v>
      </c>
      <c r="DH334" s="11"/>
      <c r="DI334" s="3" t="s">
        <v>212</v>
      </c>
      <c r="DJ334" s="10">
        <v>0.122</v>
      </c>
      <c r="DK334" s="9">
        <v>-2.35</v>
      </c>
      <c r="DL334" s="9">
        <v>-4.34</v>
      </c>
      <c r="DM334" s="11"/>
      <c r="DN334" s="11"/>
      <c r="DO334" s="9">
        <v>25</v>
      </c>
      <c r="DP334" s="4" t="s">
        <v>1888</v>
      </c>
      <c r="DQ334" s="11"/>
      <c r="DR334" s="3" t="s">
        <v>214</v>
      </c>
      <c r="DS334" s="11"/>
      <c r="DT334" s="10">
        <v>1.9E-2</v>
      </c>
      <c r="DU334" s="10">
        <v>3.0000000000000001E-3</v>
      </c>
      <c r="DV334" s="10">
        <v>0.38200000000000001</v>
      </c>
      <c r="DW334" s="9">
        <v>2.04</v>
      </c>
      <c r="DX334" s="11"/>
      <c r="DY334" s="10">
        <v>2.5999999999999999E-2</v>
      </c>
      <c r="DZ334" s="11"/>
      <c r="EA334" s="11"/>
      <c r="EB334" s="9">
        <v>-4.57</v>
      </c>
      <c r="EC334" s="10">
        <v>7.0000000000000001E-3</v>
      </c>
      <c r="ED334" s="8">
        <v>79</v>
      </c>
      <c r="EE334" s="11"/>
      <c r="EF334" s="8">
        <v>36.6</v>
      </c>
      <c r="EG334" s="8">
        <v>69.900000000000006</v>
      </c>
      <c r="EH334" s="10">
        <v>0.47699999999999998</v>
      </c>
      <c r="EI334" s="9">
        <v>3</v>
      </c>
      <c r="EJ334" s="10">
        <v>0.314</v>
      </c>
      <c r="EK334" s="10">
        <v>0.219</v>
      </c>
      <c r="EL334" s="10">
        <v>0.996</v>
      </c>
      <c r="EM334" s="10">
        <v>0.94899999999999995</v>
      </c>
      <c r="EN334" s="10">
        <v>0.84799999999999998</v>
      </c>
      <c r="EO334" s="10">
        <v>0.115</v>
      </c>
      <c r="EP334" s="11"/>
      <c r="EQ334" s="11"/>
      <c r="ER334" s="11">
        <v>1</v>
      </c>
      <c r="ES334" s="10">
        <v>0.46899999999999997</v>
      </c>
      <c r="ET334" s="12" t="s">
        <v>1477</v>
      </c>
      <c r="EU334" s="9">
        <v>-5.51</v>
      </c>
      <c r="EV334" s="9">
        <v>-4.6500000000000004</v>
      </c>
      <c r="EW334" s="9">
        <v>-2.39</v>
      </c>
      <c r="EX334" s="9">
        <v>-1.17</v>
      </c>
      <c r="EY334" s="9">
        <v>-1.71</v>
      </c>
      <c r="EZ334" s="9">
        <v>-2.08</v>
      </c>
      <c r="FA334" s="9">
        <v>-3.23</v>
      </c>
      <c r="FB334" s="9">
        <v>-3.95</v>
      </c>
      <c r="FC334" s="9">
        <v>-2.6</v>
      </c>
      <c r="FD334" s="9">
        <v>-2.36</v>
      </c>
      <c r="FE334" s="9">
        <v>-7.99</v>
      </c>
      <c r="FF334" s="9">
        <v>-5.15</v>
      </c>
      <c r="FG334" s="9">
        <v>-2.4300000000000002</v>
      </c>
      <c r="FH334" s="10">
        <v>-0.16500000000000001</v>
      </c>
      <c r="FI334" s="9">
        <v>-4.16</v>
      </c>
      <c r="FJ334" s="9">
        <v>-2.2999999999999998</v>
      </c>
      <c r="FK334" s="9">
        <v>-3.06</v>
      </c>
      <c r="FL334" s="9">
        <v>-4.4000000000000004</v>
      </c>
      <c r="FM334" s="9">
        <v>-3.61</v>
      </c>
      <c r="FN334" s="9">
        <v>-4.34</v>
      </c>
      <c r="FO334" s="3"/>
      <c r="FP334" s="3"/>
      <c r="FQ334" s="10">
        <v>0.46899999999999997</v>
      </c>
      <c r="FR334" s="12" t="s">
        <v>1889</v>
      </c>
    </row>
    <row r="335" spans="1:174" x14ac:dyDescent="0.15">
      <c r="A335" s="4" t="s">
        <v>1890</v>
      </c>
      <c r="B335" s="4" t="s">
        <v>1891</v>
      </c>
      <c r="C335" s="3" t="s">
        <v>206</v>
      </c>
      <c r="D335" s="3" t="s">
        <v>207</v>
      </c>
      <c r="E335" s="3" t="s">
        <v>208</v>
      </c>
      <c r="F335" s="9">
        <v>5.2</v>
      </c>
      <c r="G335" s="11"/>
      <c r="H335" s="10">
        <v>3.0000000000000001E-3</v>
      </c>
      <c r="I335" s="10">
        <v>4.0000000000000001E-3</v>
      </c>
      <c r="J335" s="10">
        <v>4.0000000000000001E-3</v>
      </c>
      <c r="K335" s="10">
        <v>0.64400000000000002</v>
      </c>
      <c r="L335" s="10">
        <v>-0.75900000000000001</v>
      </c>
      <c r="M335" s="10">
        <v>-0.93100000000000005</v>
      </c>
      <c r="N335" s="9">
        <v>4.45</v>
      </c>
      <c r="O335" s="10">
        <v>2E-3</v>
      </c>
      <c r="P335" s="11"/>
      <c r="Q335" s="11"/>
      <c r="R335" s="11"/>
      <c r="S335" s="11"/>
      <c r="T335" s="11"/>
      <c r="U335" s="11"/>
      <c r="V335" s="11"/>
      <c r="W335" s="11"/>
      <c r="X335" s="11"/>
      <c r="Y335" s="11"/>
      <c r="Z335" s="11"/>
      <c r="AA335" s="11"/>
      <c r="AB335" s="11"/>
      <c r="AC335" s="11"/>
      <c r="AD335" s="11"/>
      <c r="AE335" s="11"/>
      <c r="AF335" s="11"/>
      <c r="AG335" s="11"/>
      <c r="AH335" s="9">
        <v>7.31</v>
      </c>
      <c r="AI335" s="9">
        <v>50.25</v>
      </c>
      <c r="AJ335" s="9">
        <v>6.22</v>
      </c>
      <c r="AK335" s="3" t="s">
        <v>209</v>
      </c>
      <c r="AL335" s="12" t="s">
        <v>1892</v>
      </c>
      <c r="AM335" s="3" t="s">
        <v>211</v>
      </c>
      <c r="AN335" s="11"/>
      <c r="AO335" s="9">
        <v>6.8</v>
      </c>
      <c r="AP335" s="14">
        <v>0</v>
      </c>
      <c r="AQ335" s="11"/>
      <c r="AR335" s="9">
        <v>-2.67</v>
      </c>
      <c r="AS335" s="9">
        <v>-3.1</v>
      </c>
      <c r="AT335" s="10">
        <v>1.6E-2</v>
      </c>
      <c r="AU335" s="11"/>
      <c r="AV335" s="10">
        <v>0.55200000000000005</v>
      </c>
      <c r="AW335" s="9">
        <v>1.61</v>
      </c>
      <c r="AX335" s="9">
        <v>-1.63</v>
      </c>
      <c r="AY335" s="11"/>
      <c r="AZ335" s="11"/>
      <c r="BA335" s="9">
        <v>2.25</v>
      </c>
      <c r="BB335" s="11"/>
      <c r="BC335" s="10">
        <v>0.41599999999999998</v>
      </c>
      <c r="BD335" s="10">
        <v>0.38300000000000001</v>
      </c>
      <c r="BE335" s="10">
        <v>0.34899999999999998</v>
      </c>
      <c r="BF335" s="10">
        <v>0.17699999999999999</v>
      </c>
      <c r="BG335" s="10">
        <v>0.17699999999999999</v>
      </c>
      <c r="BH335" s="10">
        <v>8.7999999999999995E-2</v>
      </c>
      <c r="BI335" s="11"/>
      <c r="BJ335" s="9">
        <v>-2.67</v>
      </c>
      <c r="BK335" s="10">
        <v>-0.42899999999999999</v>
      </c>
      <c r="BL335" s="11"/>
      <c r="BM335" s="11"/>
      <c r="BN335" s="9">
        <v>-3.1</v>
      </c>
      <c r="BO335" s="11"/>
      <c r="BP335" s="11"/>
      <c r="BQ335" s="10">
        <v>-0.755</v>
      </c>
      <c r="BR335" s="10">
        <v>-0.755</v>
      </c>
      <c r="BS335" s="10">
        <v>-0.47199999999999998</v>
      </c>
      <c r="BT335" s="10">
        <v>-0.755</v>
      </c>
      <c r="BU335" s="10">
        <v>-0.755</v>
      </c>
      <c r="BV335" s="11"/>
      <c r="BW335" s="11"/>
      <c r="BX335" s="11"/>
      <c r="BY335" s="11"/>
      <c r="BZ335" s="11"/>
      <c r="CA335" s="11"/>
      <c r="CB335" s="11"/>
      <c r="CC335" s="10">
        <v>0.22</v>
      </c>
      <c r="CD335" s="10">
        <v>0.113</v>
      </c>
      <c r="CE335" s="10">
        <v>0.14699999999999999</v>
      </c>
      <c r="CF335" s="9">
        <v>1.5</v>
      </c>
      <c r="CG335" s="11"/>
      <c r="CH335" s="11"/>
      <c r="CI335" s="11"/>
      <c r="CJ335" s="11"/>
      <c r="CK335" s="11"/>
      <c r="CL335" s="11"/>
      <c r="CM335" s="11"/>
      <c r="CN335" s="10">
        <v>1E-3</v>
      </c>
      <c r="CO335" s="10">
        <v>1E-3</v>
      </c>
      <c r="CP335" s="10">
        <v>2E-3</v>
      </c>
      <c r="CQ335" s="10">
        <v>-0.79800000000000004</v>
      </c>
      <c r="CR335" s="11"/>
      <c r="CS335" s="11"/>
      <c r="CT335" s="11"/>
      <c r="CU335" s="10">
        <v>0.16500000000000001</v>
      </c>
      <c r="CV335" s="10">
        <v>-5.0000000000000001E-3</v>
      </c>
      <c r="CW335" s="10">
        <v>0.53500000000000003</v>
      </c>
      <c r="CX335" s="11"/>
      <c r="CY335" s="11"/>
      <c r="CZ335" s="11"/>
      <c r="DA335" s="10">
        <v>0.14899999999999999</v>
      </c>
      <c r="DB335" s="11"/>
      <c r="DC335" s="11"/>
      <c r="DD335" s="8">
        <v>24</v>
      </c>
      <c r="DE335" s="11"/>
      <c r="DF335" s="9">
        <v>-1.63</v>
      </c>
      <c r="DG335" s="9">
        <v>1.17</v>
      </c>
      <c r="DH335" s="11"/>
      <c r="DI335" s="3" t="s">
        <v>212</v>
      </c>
      <c r="DJ335" s="11"/>
      <c r="DK335" s="9">
        <v>-2.86</v>
      </c>
      <c r="DL335" s="9">
        <v>-3.37</v>
      </c>
      <c r="DM335" s="11"/>
      <c r="DN335" s="11"/>
      <c r="DO335" s="9">
        <v>50</v>
      </c>
      <c r="DP335" s="4" t="s">
        <v>1893</v>
      </c>
      <c r="DQ335" s="11"/>
      <c r="DR335" s="3" t="s">
        <v>237</v>
      </c>
      <c r="DS335" s="11"/>
      <c r="DT335" s="9">
        <v>8</v>
      </c>
      <c r="DU335" s="10">
        <v>0.86</v>
      </c>
      <c r="DV335" s="11"/>
      <c r="DW335" s="10">
        <v>0.52900000000000003</v>
      </c>
      <c r="DX335" s="11"/>
      <c r="DY335" s="10">
        <v>0.104</v>
      </c>
      <c r="DZ335" s="11"/>
      <c r="EA335" s="11"/>
      <c r="EB335" s="10">
        <v>0.29299999999999998</v>
      </c>
      <c r="EC335" s="10">
        <v>2E-3</v>
      </c>
      <c r="ED335" s="8">
        <v>42.4</v>
      </c>
      <c r="EE335" s="11"/>
      <c r="EF335" s="8">
        <v>128.6</v>
      </c>
      <c r="EG335" s="11"/>
      <c r="EH335" s="11"/>
      <c r="EI335" s="9">
        <v>2</v>
      </c>
      <c r="EJ335" s="10">
        <v>0.41799999999999998</v>
      </c>
      <c r="EK335" s="10">
        <v>0.97199999999999998</v>
      </c>
      <c r="EL335" s="10">
        <v>7.0999999999999994E-2</v>
      </c>
      <c r="EM335" s="10">
        <v>8.6999999999999994E-2</v>
      </c>
      <c r="EN335" s="10">
        <v>7.6999999999999999E-2</v>
      </c>
      <c r="EO335" s="11"/>
      <c r="EP335" s="10">
        <v>0.15</v>
      </c>
      <c r="EQ335" s="9">
        <v>5</v>
      </c>
      <c r="ER335" s="11">
        <v>1</v>
      </c>
      <c r="ES335" s="11"/>
      <c r="ET335" s="12"/>
      <c r="EU335" s="11"/>
      <c r="EV335" s="11"/>
      <c r="EW335" s="11"/>
      <c r="EX335" s="11"/>
      <c r="EY335" s="11"/>
      <c r="EZ335" s="11"/>
      <c r="FA335" s="11"/>
      <c r="FB335" s="10">
        <v>-0.84</v>
      </c>
      <c r="FC335" s="10">
        <v>-0.58099999999999996</v>
      </c>
      <c r="FD335" s="9">
        <v>-2.15</v>
      </c>
      <c r="FE335" s="11"/>
      <c r="FF335" s="11"/>
      <c r="FG335" s="11"/>
      <c r="FH335" s="11"/>
      <c r="FI335" s="11"/>
      <c r="FJ335" s="11"/>
      <c r="FK335" s="11"/>
      <c r="FL335" s="10">
        <v>-0.84399999999999997</v>
      </c>
      <c r="FM335" s="10">
        <v>-0.64300000000000002</v>
      </c>
      <c r="FN335" s="9">
        <v>-2.56</v>
      </c>
      <c r="FO335" s="3"/>
      <c r="FP335" s="3"/>
      <c r="FQ335" s="11"/>
      <c r="FR335" s="12"/>
    </row>
    <row r="336" spans="1:174" x14ac:dyDescent="0.15">
      <c r="A336" s="4" t="s">
        <v>1894</v>
      </c>
      <c r="B336" s="4" t="s">
        <v>1895</v>
      </c>
      <c r="C336" s="3" t="s">
        <v>206</v>
      </c>
      <c r="D336" s="3" t="s">
        <v>207</v>
      </c>
      <c r="E336" s="3" t="s">
        <v>208</v>
      </c>
      <c r="F336" s="9">
        <v>5.18</v>
      </c>
      <c r="G336" s="11"/>
      <c r="H336" s="10">
        <v>3.3000000000000002E-2</v>
      </c>
      <c r="I336" s="10">
        <v>2.4E-2</v>
      </c>
      <c r="J336" s="10">
        <v>5.0000000000000001E-3</v>
      </c>
      <c r="K336" s="9">
        <v>2.13</v>
      </c>
      <c r="L336" s="9">
        <v>1.63</v>
      </c>
      <c r="M336" s="10">
        <v>0.57399999999999995</v>
      </c>
      <c r="N336" s="8">
        <v>68</v>
      </c>
      <c r="O336" s="10">
        <v>0.16900000000000001</v>
      </c>
      <c r="P336" s="11"/>
      <c r="Q336" s="11"/>
      <c r="R336" s="11"/>
      <c r="S336" s="11"/>
      <c r="T336" s="11"/>
      <c r="U336" s="11"/>
      <c r="V336" s="11"/>
      <c r="W336" s="11"/>
      <c r="X336" s="11"/>
      <c r="Y336" s="11"/>
      <c r="Z336" s="11"/>
      <c r="AA336" s="11"/>
      <c r="AB336" s="11"/>
      <c r="AC336" s="11"/>
      <c r="AD336" s="11"/>
      <c r="AE336" s="11"/>
      <c r="AF336" s="11"/>
      <c r="AG336" s="11"/>
      <c r="AH336" s="11"/>
      <c r="AI336" s="9">
        <v>4.07</v>
      </c>
      <c r="AJ336" s="10">
        <v>0.55700000000000005</v>
      </c>
      <c r="AK336" s="3" t="s">
        <v>209</v>
      </c>
      <c r="AL336" s="12" t="s">
        <v>1896</v>
      </c>
      <c r="AM336" s="3" t="s">
        <v>211</v>
      </c>
      <c r="AN336" s="13">
        <v>2000</v>
      </c>
      <c r="AO336" s="9">
        <v>4.75</v>
      </c>
      <c r="AP336" s="14">
        <v>0</v>
      </c>
      <c r="AQ336" s="9">
        <v>-5.0599999999999996</v>
      </c>
      <c r="AR336" s="9">
        <v>-5.07</v>
      </c>
      <c r="AS336" s="9">
        <v>-5.39</v>
      </c>
      <c r="AT336" s="10">
        <v>0.48599999999999999</v>
      </c>
      <c r="AU336" s="10">
        <v>1.6E-2</v>
      </c>
      <c r="AV336" s="10">
        <v>0.69599999999999995</v>
      </c>
      <c r="AW336" s="14">
        <v>0</v>
      </c>
      <c r="AX336" s="10">
        <v>-0.70899999999999996</v>
      </c>
      <c r="AY336" s="10">
        <v>2E-3</v>
      </c>
      <c r="AZ336" s="11"/>
      <c r="BA336" s="10">
        <v>0.94599999999999995</v>
      </c>
      <c r="BB336" s="11"/>
      <c r="BC336" s="9">
        <v>4.4400000000000004</v>
      </c>
      <c r="BD336" s="9">
        <v>5.04</v>
      </c>
      <c r="BE336" s="9">
        <v>5.78</v>
      </c>
      <c r="BF336" s="9">
        <v>6.55</v>
      </c>
      <c r="BG336" s="9">
        <v>8.3699999999999992</v>
      </c>
      <c r="BH336" s="9">
        <v>9.14</v>
      </c>
      <c r="BI336" s="11"/>
      <c r="BJ336" s="9">
        <v>-5.07</v>
      </c>
      <c r="BK336" s="11"/>
      <c r="BL336" s="10">
        <v>1.2E-2</v>
      </c>
      <c r="BM336" s="11"/>
      <c r="BN336" s="9">
        <v>-5.34</v>
      </c>
      <c r="BO336" s="10">
        <v>4.3999999999999997E-2</v>
      </c>
      <c r="BP336" s="11"/>
      <c r="BQ336" s="10">
        <v>-9.0999999999999998E-2</v>
      </c>
      <c r="BR336" s="10">
        <v>-9.0999999999999998E-2</v>
      </c>
      <c r="BS336" s="10">
        <v>-5.2999999999999999E-2</v>
      </c>
      <c r="BT336" s="10">
        <v>-9.0999999999999998E-2</v>
      </c>
      <c r="BU336" s="10">
        <v>-9.0999999999999998E-2</v>
      </c>
      <c r="BV336" s="11"/>
      <c r="BW336" s="11"/>
      <c r="BX336" s="11"/>
      <c r="BY336" s="11"/>
      <c r="BZ336" s="10">
        <v>3.6999999999999998E-2</v>
      </c>
      <c r="CA336" s="10">
        <v>2.1000000000000001E-2</v>
      </c>
      <c r="CB336" s="11"/>
      <c r="CC336" s="10">
        <v>0.35199999999999998</v>
      </c>
      <c r="CD336" s="11"/>
      <c r="CE336" s="10">
        <v>7.6999999999999999E-2</v>
      </c>
      <c r="CF336" s="11"/>
      <c r="CG336" s="11"/>
      <c r="CH336" s="11"/>
      <c r="CI336" s="11"/>
      <c r="CJ336" s="11"/>
      <c r="CK336" s="11"/>
      <c r="CL336" s="11"/>
      <c r="CM336" s="11"/>
      <c r="CN336" s="11"/>
      <c r="CO336" s="11"/>
      <c r="CP336" s="11"/>
      <c r="CQ336" s="10">
        <v>-0.439</v>
      </c>
      <c r="CR336" s="11"/>
      <c r="CS336" s="11"/>
      <c r="CT336" s="11"/>
      <c r="CU336" s="9">
        <v>3.34</v>
      </c>
      <c r="CV336" s="11"/>
      <c r="CW336" s="11"/>
      <c r="CX336" s="10">
        <v>-5.7000000000000002E-2</v>
      </c>
      <c r="CY336" s="11"/>
      <c r="CZ336" s="11"/>
      <c r="DA336" s="10">
        <v>0.51700000000000002</v>
      </c>
      <c r="DB336" s="11"/>
      <c r="DC336" s="10">
        <v>-5.5E-2</v>
      </c>
      <c r="DD336" s="11"/>
      <c r="DE336" s="11"/>
      <c r="DF336" s="10">
        <v>-0.70899999999999996</v>
      </c>
      <c r="DG336" s="10">
        <v>7.5999999999999998E-2</v>
      </c>
      <c r="DH336" s="11"/>
      <c r="DI336" s="3" t="s">
        <v>212</v>
      </c>
      <c r="DJ336" s="11"/>
      <c r="DK336" s="9">
        <v>-6.29</v>
      </c>
      <c r="DL336" s="9">
        <v>-7.43</v>
      </c>
      <c r="DM336" s="11"/>
      <c r="DN336" s="11"/>
      <c r="DO336" s="9">
        <v>10</v>
      </c>
      <c r="DP336" s="4" t="s">
        <v>1897</v>
      </c>
      <c r="DQ336" s="11"/>
      <c r="DR336" s="3" t="s">
        <v>643</v>
      </c>
      <c r="DS336" s="11"/>
      <c r="DT336" s="10">
        <v>0.76200000000000001</v>
      </c>
      <c r="DU336" s="10">
        <v>2.8000000000000001E-2</v>
      </c>
      <c r="DV336" s="11"/>
      <c r="DW336" s="14">
        <v>0</v>
      </c>
      <c r="DX336" s="11"/>
      <c r="DY336" s="9">
        <v>1.07</v>
      </c>
      <c r="DZ336" s="11"/>
      <c r="EA336" s="11"/>
      <c r="EB336" s="10">
        <v>0.52300000000000002</v>
      </c>
      <c r="EC336" s="10">
        <v>0</v>
      </c>
      <c r="ED336" s="8">
        <v>78.900000000000006</v>
      </c>
      <c r="EE336" s="11"/>
      <c r="EF336" s="11"/>
      <c r="EG336" s="11"/>
      <c r="EH336" s="11"/>
      <c r="EI336" s="11"/>
      <c r="EJ336" s="10">
        <v>0.67900000000000005</v>
      </c>
      <c r="EK336" s="9">
        <v>1.19</v>
      </c>
      <c r="EL336" s="10">
        <v>0.31900000000000001</v>
      </c>
      <c r="EM336" s="10">
        <v>0.64600000000000002</v>
      </c>
      <c r="EN336" s="11"/>
      <c r="EO336" s="11"/>
      <c r="EP336" s="9">
        <v>5.0199999999999996</v>
      </c>
      <c r="EQ336" s="10">
        <v>0.96</v>
      </c>
      <c r="ER336" s="11">
        <v>1</v>
      </c>
      <c r="ES336" s="11"/>
      <c r="ET336" s="12"/>
      <c r="EU336" s="10">
        <v>-0.60299999999999998</v>
      </c>
      <c r="EV336" s="10">
        <v>-0.19400000000000001</v>
      </c>
      <c r="EW336" s="10">
        <v>-0.78800000000000003</v>
      </c>
      <c r="EX336" s="9">
        <v>-2.48</v>
      </c>
      <c r="EY336" s="9">
        <v>-1.67</v>
      </c>
      <c r="EZ336" s="9">
        <v>-2.4</v>
      </c>
      <c r="FA336" s="9">
        <v>-3.3</v>
      </c>
      <c r="FB336" s="9">
        <v>-6.68</v>
      </c>
      <c r="FC336" s="8">
        <v>-10.1</v>
      </c>
      <c r="FD336" s="9">
        <v>-7.39</v>
      </c>
      <c r="FE336" s="10">
        <v>-0.63900000000000001</v>
      </c>
      <c r="FF336" s="10">
        <v>-0.21</v>
      </c>
      <c r="FG336" s="10">
        <v>-0.77900000000000003</v>
      </c>
      <c r="FH336" s="9">
        <v>-2.34</v>
      </c>
      <c r="FI336" s="9">
        <v>-1.84</v>
      </c>
      <c r="FJ336" s="9">
        <v>-2.4300000000000002</v>
      </c>
      <c r="FK336" s="9">
        <v>-4.2699999999999996</v>
      </c>
      <c r="FL336" s="9">
        <v>-6.64</v>
      </c>
      <c r="FM336" s="8">
        <v>-10</v>
      </c>
      <c r="FN336" s="9">
        <v>-7.43</v>
      </c>
      <c r="FO336" s="3"/>
      <c r="FP336" s="3"/>
      <c r="FQ336" s="11"/>
      <c r="FR336" s="12"/>
    </row>
    <row r="337" spans="1:174" x14ac:dyDescent="0.15">
      <c r="A337" s="4" t="s">
        <v>1894</v>
      </c>
      <c r="B337" s="4" t="s">
        <v>1895</v>
      </c>
      <c r="C337" s="3" t="s">
        <v>206</v>
      </c>
      <c r="D337" s="3" t="s">
        <v>207</v>
      </c>
      <c r="E337" s="3" t="s">
        <v>208</v>
      </c>
      <c r="F337" s="9">
        <v>5.18</v>
      </c>
      <c r="G337" s="11"/>
      <c r="H337" s="10">
        <v>3.3000000000000002E-2</v>
      </c>
      <c r="I337" s="10">
        <v>2.4E-2</v>
      </c>
      <c r="J337" s="10">
        <v>5.0000000000000001E-3</v>
      </c>
      <c r="K337" s="9">
        <v>2.13</v>
      </c>
      <c r="L337" s="9">
        <v>1.63</v>
      </c>
      <c r="M337" s="10">
        <v>0.57399999999999995</v>
      </c>
      <c r="N337" s="8">
        <v>68</v>
      </c>
      <c r="O337" s="10">
        <v>0.16900000000000001</v>
      </c>
      <c r="P337" s="11"/>
      <c r="Q337" s="11"/>
      <c r="R337" s="11"/>
      <c r="S337" s="11"/>
      <c r="T337" s="11"/>
      <c r="U337" s="11"/>
      <c r="V337" s="11"/>
      <c r="W337" s="11"/>
      <c r="X337" s="11"/>
      <c r="Y337" s="11"/>
      <c r="Z337" s="11"/>
      <c r="AA337" s="11"/>
      <c r="AB337" s="11"/>
      <c r="AC337" s="11"/>
      <c r="AD337" s="11"/>
      <c r="AE337" s="11"/>
      <c r="AF337" s="11"/>
      <c r="AG337" s="11"/>
      <c r="AH337" s="11"/>
      <c r="AI337" s="9">
        <v>4.07</v>
      </c>
      <c r="AJ337" s="10">
        <v>0.55700000000000005</v>
      </c>
      <c r="AK337" s="3" t="s">
        <v>209</v>
      </c>
      <c r="AL337" s="12" t="s">
        <v>1896</v>
      </c>
      <c r="AM337" s="3" t="s">
        <v>211</v>
      </c>
      <c r="AN337" s="13">
        <v>2000</v>
      </c>
      <c r="AO337" s="9">
        <v>4.75</v>
      </c>
      <c r="AP337" s="14">
        <v>0</v>
      </c>
      <c r="AQ337" s="9">
        <v>-5.0599999999999996</v>
      </c>
      <c r="AR337" s="9">
        <v>-5.07</v>
      </c>
      <c r="AS337" s="9">
        <v>-5.39</v>
      </c>
      <c r="AT337" s="10">
        <v>0.48599999999999999</v>
      </c>
      <c r="AU337" s="10">
        <v>1.6E-2</v>
      </c>
      <c r="AV337" s="10">
        <v>0.69599999999999995</v>
      </c>
      <c r="AW337" s="14">
        <v>0</v>
      </c>
      <c r="AX337" s="10">
        <v>-0.70899999999999996</v>
      </c>
      <c r="AY337" s="10">
        <v>2E-3</v>
      </c>
      <c r="AZ337" s="11"/>
      <c r="BA337" s="10">
        <v>0.94599999999999995</v>
      </c>
      <c r="BB337" s="11"/>
      <c r="BC337" s="9">
        <v>4.4400000000000004</v>
      </c>
      <c r="BD337" s="9">
        <v>5.04</v>
      </c>
      <c r="BE337" s="9">
        <v>5.78</v>
      </c>
      <c r="BF337" s="9">
        <v>6.55</v>
      </c>
      <c r="BG337" s="9">
        <v>8.3699999999999992</v>
      </c>
      <c r="BH337" s="9">
        <v>9.14</v>
      </c>
      <c r="BI337" s="11"/>
      <c r="BJ337" s="9">
        <v>-5.07</v>
      </c>
      <c r="BK337" s="11"/>
      <c r="BL337" s="10">
        <v>1.2E-2</v>
      </c>
      <c r="BM337" s="11"/>
      <c r="BN337" s="9">
        <v>-5.34</v>
      </c>
      <c r="BO337" s="10">
        <v>4.3999999999999997E-2</v>
      </c>
      <c r="BP337" s="11"/>
      <c r="BQ337" s="10">
        <v>-9.0999999999999998E-2</v>
      </c>
      <c r="BR337" s="10">
        <v>-9.0999999999999998E-2</v>
      </c>
      <c r="BS337" s="10">
        <v>-5.2999999999999999E-2</v>
      </c>
      <c r="BT337" s="10">
        <v>-9.0999999999999998E-2</v>
      </c>
      <c r="BU337" s="10">
        <v>-9.0999999999999998E-2</v>
      </c>
      <c r="BV337" s="11"/>
      <c r="BW337" s="11"/>
      <c r="BX337" s="11"/>
      <c r="BY337" s="11"/>
      <c r="BZ337" s="10">
        <v>3.6999999999999998E-2</v>
      </c>
      <c r="CA337" s="10">
        <v>2.1000000000000001E-2</v>
      </c>
      <c r="CB337" s="11"/>
      <c r="CC337" s="10">
        <v>0.35199999999999998</v>
      </c>
      <c r="CD337" s="11"/>
      <c r="CE337" s="10">
        <v>7.6999999999999999E-2</v>
      </c>
      <c r="CF337" s="11"/>
      <c r="CG337" s="11"/>
      <c r="CH337" s="11"/>
      <c r="CI337" s="11"/>
      <c r="CJ337" s="11"/>
      <c r="CK337" s="11"/>
      <c r="CL337" s="11"/>
      <c r="CM337" s="11"/>
      <c r="CN337" s="11"/>
      <c r="CO337" s="11"/>
      <c r="CP337" s="11"/>
      <c r="CQ337" s="10">
        <v>-0.439</v>
      </c>
      <c r="CR337" s="11"/>
      <c r="CS337" s="11"/>
      <c r="CT337" s="11"/>
      <c r="CU337" s="9">
        <v>3.34</v>
      </c>
      <c r="CV337" s="11"/>
      <c r="CW337" s="11"/>
      <c r="CX337" s="10">
        <v>-5.7000000000000002E-2</v>
      </c>
      <c r="CY337" s="11"/>
      <c r="CZ337" s="11"/>
      <c r="DA337" s="10">
        <v>0.51700000000000002</v>
      </c>
      <c r="DB337" s="11"/>
      <c r="DC337" s="10">
        <v>-5.5E-2</v>
      </c>
      <c r="DD337" s="11"/>
      <c r="DE337" s="11"/>
      <c r="DF337" s="10">
        <v>-0.70899999999999996</v>
      </c>
      <c r="DG337" s="10">
        <v>7.5999999999999998E-2</v>
      </c>
      <c r="DH337" s="11"/>
      <c r="DI337" s="3" t="s">
        <v>212</v>
      </c>
      <c r="DJ337" s="11"/>
      <c r="DK337" s="9">
        <v>-6.29</v>
      </c>
      <c r="DL337" s="9">
        <v>-7.43</v>
      </c>
      <c r="DM337" s="11"/>
      <c r="DN337" s="11"/>
      <c r="DO337" s="9">
        <v>10</v>
      </c>
      <c r="DP337" s="4" t="s">
        <v>1897</v>
      </c>
      <c r="DQ337" s="11"/>
      <c r="DR337" s="3" t="s">
        <v>643</v>
      </c>
      <c r="DS337" s="11"/>
      <c r="DT337" s="10">
        <v>0.76200000000000001</v>
      </c>
      <c r="DU337" s="10">
        <v>2.8000000000000001E-2</v>
      </c>
      <c r="DV337" s="11"/>
      <c r="DW337" s="14">
        <v>0</v>
      </c>
      <c r="DX337" s="11"/>
      <c r="DY337" s="9">
        <v>1.07</v>
      </c>
      <c r="DZ337" s="11"/>
      <c r="EA337" s="11"/>
      <c r="EB337" s="10">
        <v>0.52300000000000002</v>
      </c>
      <c r="EC337" s="10">
        <v>0</v>
      </c>
      <c r="ED337" s="8">
        <v>78.900000000000006</v>
      </c>
      <c r="EE337" s="11"/>
      <c r="EF337" s="11"/>
      <c r="EG337" s="11"/>
      <c r="EH337" s="11"/>
      <c r="EI337" s="11"/>
      <c r="EJ337" s="10">
        <v>0.67900000000000005</v>
      </c>
      <c r="EK337" s="9">
        <v>1.19</v>
      </c>
      <c r="EL337" s="10">
        <v>0.31900000000000001</v>
      </c>
      <c r="EM337" s="10">
        <v>0.64600000000000002</v>
      </c>
      <c r="EN337" s="11"/>
      <c r="EO337" s="11"/>
      <c r="EP337" s="9">
        <v>5.0199999999999996</v>
      </c>
      <c r="EQ337" s="10">
        <v>0.96</v>
      </c>
      <c r="ER337" s="11">
        <v>1</v>
      </c>
      <c r="ES337" s="11"/>
      <c r="ET337" s="12"/>
      <c r="EU337" s="10">
        <v>-0.60299999999999998</v>
      </c>
      <c r="EV337" s="10">
        <v>-0.19400000000000001</v>
      </c>
      <c r="EW337" s="10">
        <v>-0.78800000000000003</v>
      </c>
      <c r="EX337" s="9">
        <v>-2.48</v>
      </c>
      <c r="EY337" s="9">
        <v>-1.67</v>
      </c>
      <c r="EZ337" s="9">
        <v>-2.4</v>
      </c>
      <c r="FA337" s="9">
        <v>-3.3</v>
      </c>
      <c r="FB337" s="9">
        <v>-6.68</v>
      </c>
      <c r="FC337" s="8">
        <v>-10.1</v>
      </c>
      <c r="FD337" s="9">
        <v>-7.39</v>
      </c>
      <c r="FE337" s="10">
        <v>-0.63900000000000001</v>
      </c>
      <c r="FF337" s="10">
        <v>-0.21</v>
      </c>
      <c r="FG337" s="10">
        <v>-0.77900000000000003</v>
      </c>
      <c r="FH337" s="9">
        <v>-2.34</v>
      </c>
      <c r="FI337" s="9">
        <v>-1.84</v>
      </c>
      <c r="FJ337" s="9">
        <v>-2.4300000000000002</v>
      </c>
      <c r="FK337" s="9">
        <v>-4.2699999999999996</v>
      </c>
      <c r="FL337" s="9">
        <v>-6.64</v>
      </c>
      <c r="FM337" s="8">
        <v>-10</v>
      </c>
      <c r="FN337" s="9">
        <v>-7.43</v>
      </c>
      <c r="FO337" s="3"/>
      <c r="FP337" s="3"/>
      <c r="FQ337" s="11"/>
      <c r="FR337" s="12"/>
    </row>
    <row r="338" spans="1:174" x14ac:dyDescent="0.15">
      <c r="A338" s="4" t="s">
        <v>1898</v>
      </c>
      <c r="B338" s="4" t="s">
        <v>1899</v>
      </c>
      <c r="C338" s="3" t="s">
        <v>206</v>
      </c>
      <c r="D338" s="3" t="s">
        <v>207</v>
      </c>
      <c r="E338" s="3" t="s">
        <v>208</v>
      </c>
      <c r="F338" s="9">
        <v>5.14</v>
      </c>
      <c r="G338" s="11"/>
      <c r="H338" s="10">
        <v>6.6000000000000003E-2</v>
      </c>
      <c r="I338" s="10">
        <v>0.05</v>
      </c>
      <c r="J338" s="14">
        <v>0</v>
      </c>
      <c r="K338" s="9">
        <v>-2.98</v>
      </c>
      <c r="L338" s="9">
        <v>-2.2000000000000002</v>
      </c>
      <c r="M338" s="10">
        <v>-0.109</v>
      </c>
      <c r="N338" s="8">
        <v>119.6</v>
      </c>
      <c r="O338" s="10">
        <v>0.108</v>
      </c>
      <c r="P338" s="11"/>
      <c r="Q338" s="11"/>
      <c r="R338" s="11"/>
      <c r="S338" s="11"/>
      <c r="T338" s="11"/>
      <c r="U338" s="11"/>
      <c r="V338" s="11"/>
      <c r="W338" s="11"/>
      <c r="X338" s="11"/>
      <c r="Y338" s="11"/>
      <c r="Z338" s="11"/>
      <c r="AA338" s="11"/>
      <c r="AB338" s="11"/>
      <c r="AC338" s="11"/>
      <c r="AD338" s="11"/>
      <c r="AE338" s="11"/>
      <c r="AF338" s="11"/>
      <c r="AG338" s="11"/>
      <c r="AH338" s="11"/>
      <c r="AI338" s="11"/>
      <c r="AJ338" s="11"/>
      <c r="AK338" s="3" t="s">
        <v>209</v>
      </c>
      <c r="AL338" s="12" t="s">
        <v>1900</v>
      </c>
      <c r="AM338" s="3" t="s">
        <v>211</v>
      </c>
      <c r="AN338" s="11"/>
      <c r="AO338" s="11"/>
      <c r="AP338" s="11"/>
      <c r="AQ338" s="11"/>
      <c r="AR338" s="11"/>
      <c r="AS338" s="11"/>
      <c r="AT338" s="11"/>
      <c r="AU338" s="11"/>
      <c r="AV338" s="11"/>
      <c r="AW338" s="11"/>
      <c r="AX338" s="11"/>
      <c r="AY338" s="11"/>
      <c r="AZ338" s="11"/>
      <c r="BA338" s="11"/>
      <c r="BB338" s="11"/>
      <c r="BC338" s="11"/>
      <c r="BD338" s="10">
        <v>0.42699999999999999</v>
      </c>
      <c r="BE338" s="10">
        <v>0.49099999999999999</v>
      </c>
      <c r="BF338" s="10">
        <v>0.53800000000000003</v>
      </c>
      <c r="BG338" s="10">
        <v>0.56599999999999995</v>
      </c>
      <c r="BH338" s="10">
        <v>0.58399999999999996</v>
      </c>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c r="DA338" s="11"/>
      <c r="DB338" s="11"/>
      <c r="DC338" s="11"/>
      <c r="DD338" s="11"/>
      <c r="DE338" s="11"/>
      <c r="DF338" s="11"/>
      <c r="DG338" s="10">
        <v>4.2999999999999997E-2</v>
      </c>
      <c r="DH338" s="11"/>
      <c r="DI338" s="3" t="s">
        <v>212</v>
      </c>
      <c r="DJ338" s="11"/>
      <c r="DK338" s="11"/>
      <c r="DL338" s="11"/>
      <c r="DM338" s="11"/>
      <c r="DN338" s="11"/>
      <c r="DO338" s="9">
        <v>27.27</v>
      </c>
      <c r="DP338" s="4" t="s">
        <v>1901</v>
      </c>
      <c r="DQ338" s="11"/>
      <c r="DR338" s="3" t="s">
        <v>1573</v>
      </c>
      <c r="DS338" s="11"/>
      <c r="DT338" s="10">
        <v>0.17499999999999999</v>
      </c>
      <c r="DU338" s="10">
        <v>2.9000000000000001E-2</v>
      </c>
      <c r="DV338" s="11"/>
      <c r="DW338" s="10">
        <v>0.01</v>
      </c>
      <c r="DX338" s="11"/>
      <c r="DY338" s="10">
        <v>2.7E-2</v>
      </c>
      <c r="DZ338" s="11"/>
      <c r="EA338" s="10">
        <v>0.02</v>
      </c>
      <c r="EB338" s="10">
        <v>0.86699999999999999</v>
      </c>
      <c r="EC338" s="10">
        <v>2E-3</v>
      </c>
      <c r="ED338" s="11"/>
      <c r="EE338" s="11"/>
      <c r="EF338" s="11"/>
      <c r="EG338" s="11"/>
      <c r="EH338" s="11"/>
      <c r="EI338" s="11"/>
      <c r="EJ338" s="11"/>
      <c r="EK338" s="10">
        <v>4.2000000000000003E-2</v>
      </c>
      <c r="EL338" s="10">
        <v>2.9000000000000001E-2</v>
      </c>
      <c r="EM338" s="11"/>
      <c r="EN338" s="11"/>
      <c r="EO338" s="11"/>
      <c r="EP338" s="11"/>
      <c r="EQ338" s="11"/>
      <c r="ER338" s="11">
        <v>1</v>
      </c>
      <c r="ES338" s="11"/>
      <c r="ET338" s="12"/>
      <c r="EU338" s="9">
        <v>-6.66</v>
      </c>
      <c r="EV338" s="9">
        <v>-1.58</v>
      </c>
      <c r="EW338" s="9">
        <v>-2.2799999999999998</v>
      </c>
      <c r="EX338" s="9">
        <v>-1.3</v>
      </c>
      <c r="EY338" s="9">
        <v>-1.1499999999999999</v>
      </c>
      <c r="EZ338" s="9">
        <v>-1.05</v>
      </c>
      <c r="FA338" s="9">
        <v>-2.63</v>
      </c>
      <c r="FB338" s="9">
        <v>-1.85</v>
      </c>
      <c r="FC338" s="11"/>
      <c r="FD338" s="11"/>
      <c r="FE338" s="9">
        <v>-6.59</v>
      </c>
      <c r="FF338" s="9">
        <v>-1.6</v>
      </c>
      <c r="FG338" s="9">
        <v>-2.33</v>
      </c>
      <c r="FH338" s="9">
        <v>-1.31</v>
      </c>
      <c r="FI338" s="9">
        <v>-1.27</v>
      </c>
      <c r="FJ338" s="9">
        <v>-1.1599999999999999</v>
      </c>
      <c r="FK338" s="9">
        <v>-2.66</v>
      </c>
      <c r="FL338" s="9">
        <v>-1.86</v>
      </c>
      <c r="FM338" s="11"/>
      <c r="FN338" s="11"/>
      <c r="FO338" s="3"/>
      <c r="FP338" s="3"/>
      <c r="FQ338" s="11"/>
      <c r="FR338" s="12"/>
    </row>
  </sheetData>
  <pageMargins left="0.2" right="0.2" top="0.5" bottom="0.5" header="0.5" footer="0.5"/>
  <pageSetup fitToWidth="0"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DA89-3047-8F42-BDB7-F762DBAE0E18}">
  <sheetPr>
    <outlinePr summaryBelow="0" summaryRight="0"/>
    <pageSetUpPr autoPageBreaks="0"/>
  </sheetPr>
  <dimension ref="A1:GV351"/>
  <sheetViews>
    <sheetView zoomScale="180" zoomScaleNormal="180" workbookViewId="0">
      <selection activeCell="C13" sqref="C13"/>
    </sheetView>
  </sheetViews>
  <sheetFormatPr baseColWidth="10" defaultColWidth="8.83203125" defaultRowHeight="11" x14ac:dyDescent="0.15"/>
  <cols>
    <col min="1" max="1" width="25.83203125" style="15" customWidth="1"/>
    <col min="2" max="32" width="15.83203125" style="15" customWidth="1"/>
    <col min="33" max="33" width="40.83203125" style="15" customWidth="1"/>
    <col min="34" max="34" width="15.83203125" style="15" customWidth="1"/>
    <col min="35" max="35" width="40.83203125" style="15" customWidth="1"/>
    <col min="36" max="66" width="25.83203125" style="15" customWidth="1"/>
    <col min="67" max="67" width="32.83203125" style="15" customWidth="1"/>
    <col min="68" max="68" width="40.83203125" style="15" customWidth="1"/>
    <col min="69" max="69" width="14.83203125" style="15" customWidth="1"/>
    <col min="70" max="142" width="25.83203125" style="15" customWidth="1"/>
    <col min="143" max="143" width="22.83203125" style="15" customWidth="1"/>
    <col min="144" max="149" width="25.83203125" style="15" customWidth="1"/>
    <col min="150" max="150" width="16.83203125" style="15" customWidth="1"/>
    <col min="151" max="151" width="25.83203125" style="15" customWidth="1"/>
    <col min="152" max="152" width="43.83203125" style="15" customWidth="1"/>
    <col min="153" max="179" width="25.83203125" style="15" customWidth="1"/>
    <col min="180" max="180" width="40.83203125" style="15" customWidth="1"/>
    <col min="181" max="200" width="25.83203125" style="15" customWidth="1"/>
    <col min="201" max="202" width="20.83203125" style="15" customWidth="1"/>
    <col min="203" max="203" width="25.83203125" style="15" customWidth="1"/>
    <col min="204" max="204" width="40.83203125" style="15" customWidth="1"/>
    <col min="205" max="16384" width="8.83203125" style="15"/>
  </cols>
  <sheetData>
    <row r="1" spans="1:32" s="7" customFormat="1" ht="14" x14ac:dyDescent="0.3">
      <c r="A1" s="27" t="s">
        <v>0</v>
      </c>
      <c r="B1" s="27" t="s">
        <v>1</v>
      </c>
      <c r="C1" s="27" t="s">
        <v>2</v>
      </c>
      <c r="D1" s="27" t="s">
        <v>3</v>
      </c>
      <c r="E1" s="27" t="s">
        <v>4</v>
      </c>
      <c r="F1" s="27" t="s">
        <v>5</v>
      </c>
      <c r="G1" s="27" t="s">
        <v>6</v>
      </c>
      <c r="H1" s="27" t="s">
        <v>7</v>
      </c>
      <c r="I1" s="27" t="s">
        <v>8</v>
      </c>
      <c r="J1" s="27" t="s">
        <v>9</v>
      </c>
      <c r="K1" s="27" t="s">
        <v>10</v>
      </c>
      <c r="L1" s="27" t="s">
        <v>11</v>
      </c>
      <c r="M1" s="28" t="s">
        <v>12</v>
      </c>
      <c r="N1" s="27" t="s">
        <v>13</v>
      </c>
      <c r="O1" s="27" t="s">
        <v>14</v>
      </c>
      <c r="P1" s="27" t="s">
        <v>15</v>
      </c>
      <c r="Q1" s="27" t="s">
        <v>16</v>
      </c>
      <c r="R1" s="27" t="s">
        <v>17</v>
      </c>
      <c r="S1" s="27" t="s">
        <v>18</v>
      </c>
      <c r="T1" s="27" t="s">
        <v>19</v>
      </c>
      <c r="U1" s="27" t="s">
        <v>20</v>
      </c>
      <c r="V1" s="27" t="s">
        <v>21</v>
      </c>
      <c r="W1" s="27" t="s">
        <v>22</v>
      </c>
      <c r="X1" s="28" t="s">
        <v>23</v>
      </c>
      <c r="Y1" s="27" t="s">
        <v>24</v>
      </c>
      <c r="Z1" s="27" t="s">
        <v>25</v>
      </c>
      <c r="AA1" s="27" t="s">
        <v>26</v>
      </c>
      <c r="AB1" s="27" t="s">
        <v>27</v>
      </c>
      <c r="AC1" s="27" t="s">
        <v>28</v>
      </c>
      <c r="AD1" s="27" t="s">
        <v>29</v>
      </c>
      <c r="AE1" s="27" t="s">
        <v>30</v>
      </c>
      <c r="AF1" s="27" t="s">
        <v>31</v>
      </c>
    </row>
    <row r="2" spans="1:32" x14ac:dyDescent="0.15">
      <c r="A2" s="2" t="str">
        <f>data!A2</f>
        <v>Gilead Sciences Inc. (NasdaqGS:GILD)</v>
      </c>
      <c r="B2" s="2" t="str">
        <f>data!B2</f>
        <v>NasdaqGS:GILD</v>
      </c>
      <c r="C2" s="16">
        <f>IF(data!AP2&gt;0,data!AQ2/data!AP2,"NA")</f>
        <v>0.67042989152269983</v>
      </c>
      <c r="D2" s="16">
        <f>IF(data!AP2&gt;0,O2/data!AP2,"NA")</f>
        <v>0.65465729208517476</v>
      </c>
      <c r="E2" s="16">
        <f>data!BV2/100</f>
        <v>0.188</v>
      </c>
      <c r="F2" s="16">
        <f t="shared" ref="F2:F65" si="0">IF(M2&gt;0,O2*(1-E2)/M2,"NA")</f>
        <v>0.51621071243807337</v>
      </c>
      <c r="G2" s="16">
        <f>IF(data!AX2&gt;0,N2/data!AX2,"NA")</f>
        <v>0.80576102058860677</v>
      </c>
      <c r="H2" s="16">
        <f>IF(data!W2=0,"NA",data!W2/100)</f>
        <v>0.34100000000000003</v>
      </c>
      <c r="I2" s="16">
        <f>IF(data!V2=0,"NA",data!V2/100)</f>
        <v>0.38299999999999995</v>
      </c>
      <c r="J2" s="16">
        <f>IF(data!AX2&gt;0,(AF2+data!AW2)/(data!AX2+AF2+data!AW2),"NA")</f>
        <v>0.44437524866959499</v>
      </c>
      <c r="K2" s="16">
        <f>IF(data!F2&gt;0,(AF2+data!AW2)/(data!F2+AF2+data!AW2),"NA")</f>
        <v>7.7646686829297901E-2</v>
      </c>
      <c r="L2" s="17">
        <f>data!F2+data!AW2+AF2-data!AT2</f>
        <v>153066.25054937994</v>
      </c>
      <c r="M2" s="17">
        <f>data!AW2+data!AX2-data!AT2+X2</f>
        <v>25631.14</v>
      </c>
      <c r="N2" s="17">
        <f>data!AS2+data!BC2-(data!BD2+data!BE2+data!BF2+data!BG2+data!BH2)/5</f>
        <v>12758.42</v>
      </c>
      <c r="O2" s="17">
        <f>data!AR2+data!BC2-(data!BD2+data!BE2+data!BF2+data!BG2+data!BH2)/5</f>
        <v>16294.42</v>
      </c>
      <c r="P2" s="17">
        <f>data!AW2+AF2</f>
        <v>12663.650549379921</v>
      </c>
      <c r="Q2" s="18">
        <f>IF(data!AS2&gt;0,data!F2/data!AS2,"NA")</f>
        <v>12.431170977605158</v>
      </c>
      <c r="R2" s="30">
        <f>IF(data!AS2&gt;0,(data!F2-data!AT2)/(data!AS2-data!BL2),"NA")</f>
        <v>11.602561771754401</v>
      </c>
      <c r="S2" s="19">
        <f>IF(N2&gt;0,data!F2/N2,"NA")</f>
        <v>11.790613571272932</v>
      </c>
      <c r="T2" s="18">
        <f>IF(data!AP2=0,"NA",L2/data!AP2)</f>
        <v>6.1497087404331037</v>
      </c>
      <c r="U2" s="18">
        <f t="shared" ref="U2:U65" si="1">IF(O2&gt;0,L2/O2,"NA")</f>
        <v>9.3937833043078509</v>
      </c>
      <c r="V2" s="18">
        <f t="shared" ref="V2:V65" si="2">IF(M2&gt;0,L2/M2,"NA")</f>
        <v>5.9718861724207333</v>
      </c>
      <c r="W2" s="18">
        <f>IF(data!AQ2&gt;0,L2/data!AQ2,"NA")</f>
        <v>9.172784236194639</v>
      </c>
      <c r="X2" s="17">
        <f>data!BC2+data!BD2*0.8+data!BE2*0.6+data!BF2*0.4+data!BG2*0.2</f>
        <v>7420.14</v>
      </c>
      <c r="Y2" s="18">
        <f>IF(data!AQ2&gt;0,L2/(data!AQ2+data!BC2),"NA")</f>
        <v>7.8330817537167974</v>
      </c>
      <c r="Z2" s="18">
        <f>IF(data!EC2&gt;0,IF(data!F2&gt;0,IF(data!EC2*250/data!F2&gt;10,"NA",data!EC2*250/data!F2),"NA"),"NA")</f>
        <v>1.479761961741572</v>
      </c>
      <c r="AA2" s="18">
        <f>IF(data!BN2&gt;0,data!BN2,"NA")</f>
        <v>14856</v>
      </c>
      <c r="AB2" s="18">
        <f>IF(data!BN2=0,0,1)</f>
        <v>1</v>
      </c>
      <c r="AC2" s="18">
        <f>IF(data!BN2&gt;0,data!BO2,"NA")</f>
        <v>2797</v>
      </c>
      <c r="AD2" s="18">
        <f>IF(data!AS2&gt;0,data!AS2,"NA")</f>
        <v>12101</v>
      </c>
      <c r="AE2" s="18">
        <f>IF(data!AS2&gt;0,data!F2,"NA")</f>
        <v>150429.6</v>
      </c>
      <c r="AF2" s="17">
        <f>data!CP2/(1.04)+data!CO2/1.04^2+data!CN2/1.04^3+data!CM2/1.04^4+data!CL2/1.04^5+((data!CK2/5)*(1-1.04^-5)/0.04)/1.04^5</f>
        <v>259.65054937992204</v>
      </c>
    </row>
    <row r="3" spans="1:32" x14ac:dyDescent="0.15">
      <c r="A3" s="2" t="str">
        <f>data!A3</f>
        <v>Amgen Inc. (NasdaqGS:AMGN)</v>
      </c>
      <c r="B3" s="2" t="str">
        <f>data!B3</f>
        <v>NasdaqGS:AMGN</v>
      </c>
      <c r="C3" s="16">
        <f>IF(data!AP3&gt;0,data!AQ3/data!AP3,"NA")</f>
        <v>0.44365249464187806</v>
      </c>
      <c r="D3" s="16">
        <f>IF(data!AP3&gt;0,O3/data!AP3,"NA")</f>
        <v>0.34709664556646563</v>
      </c>
      <c r="E3" s="16">
        <f>data!BV3/100</f>
        <v>7.6499999999999999E-2</v>
      </c>
      <c r="F3" s="16">
        <f t="shared" si="0"/>
        <v>9.6897524175151947E-2</v>
      </c>
      <c r="G3" s="16">
        <f>IF(data!AX3&gt;0,N3/data!AX3,"NA")</f>
        <v>0.2039646209946466</v>
      </c>
      <c r="H3" s="16">
        <f>IF(data!W3=0,"NA",data!W3/100)</f>
        <v>6.6400000000000001E-2</v>
      </c>
      <c r="I3" s="16">
        <f>IF(data!V3=0,"NA",data!V3/100)</f>
        <v>6.8000000000000005E-2</v>
      </c>
      <c r="J3" s="16">
        <f>IF(data!AX3&gt;0,(AF3+data!AW3)/(data!AX3+AF3+data!AW3),"NA")</f>
        <v>0.55065201791812368</v>
      </c>
      <c r="K3" s="16">
        <f>IF(data!F3&gt;0,(AF3+data!AW3)/(data!F3+AF3+data!AW3),"NA")</f>
        <v>0.20383946664699137</v>
      </c>
      <c r="L3" s="17">
        <f>data!F3+data!AW3+AF3-data!AT3</f>
        <v>151241.7659576078</v>
      </c>
      <c r="M3" s="17">
        <f>data!AW3+data!AX3-data!AT3+X3</f>
        <v>66369.8</v>
      </c>
      <c r="N3" s="17">
        <f>data!AS3+data!BC3-(data!BD3+data!BE3+data!BF3+data!BG3+data!BH3)/5</f>
        <v>5257.8</v>
      </c>
      <c r="O3" s="17">
        <f>data!AR3+data!BC3-(data!BD3+data!BE3+data!BF3+data!BG3+data!BH3)/5</f>
        <v>6963.8</v>
      </c>
      <c r="P3" s="17">
        <f>data!AW3+AF3</f>
        <v>31589.565957607789</v>
      </c>
      <c r="Q3" s="18">
        <f>IF(data!AS3&gt;0,data!F3/data!AS3,"NA")</f>
        <v>23.920744474602557</v>
      </c>
      <c r="R3" s="19">
        <f>IF(data!AS3&gt;0,(data!F3-data!AT3)/(data!AS3-data!BL3),"NA")</f>
        <v>26.876055705300988</v>
      </c>
      <c r="S3" s="19">
        <f>IF(N3&gt;0,data!F3/N3,"NA")</f>
        <v>23.466697097645401</v>
      </c>
      <c r="T3" s="18">
        <f>IF(data!AP3=0,"NA",L3/data!AP3)</f>
        <v>7.5383425189457114</v>
      </c>
      <c r="U3" s="18">
        <f t="shared" si="1"/>
        <v>21.718281104800223</v>
      </c>
      <c r="V3" s="18">
        <f t="shared" si="2"/>
        <v>2.2787738694045756</v>
      </c>
      <c r="W3" s="18">
        <f>IF(data!AQ3&gt;0,L3/data!AQ3,"NA")</f>
        <v>16.99154768650801</v>
      </c>
      <c r="X3" s="17">
        <f>data!BC3+data!BD3*0.8+data!BE3*0.6+data!BF3*0.4+data!BG3*0.2</f>
        <v>13607.8</v>
      </c>
      <c r="Y3" s="18">
        <f>IF(data!AQ3&gt;0,L3/(data!AQ3+data!BC3),"NA")</f>
        <v>11.283330793614429</v>
      </c>
      <c r="Z3" s="18">
        <f>IF(data!EC3&gt;0,IF(data!F3&gt;0,IF(data!EC3*250/data!F3&gt;10,"NA",data!EC3*250/data!F3),"NA"),"NA")</f>
        <v>0.803391385537091</v>
      </c>
      <c r="AA3" s="18">
        <f>IF(data!BN3&gt;0,data!BN3,"NA")</f>
        <v>5585</v>
      </c>
      <c r="AB3" s="18">
        <f>IF(data!BN3=0,0,1)</f>
        <v>1</v>
      </c>
      <c r="AC3" s="18">
        <f>IF(data!BN3&gt;0,data!BO3,"NA")</f>
        <v>427</v>
      </c>
      <c r="AD3" s="18">
        <f>IF(data!AS3&gt;0,data!AS3,"NA")</f>
        <v>5158</v>
      </c>
      <c r="AE3" s="18">
        <f>IF(data!AS3&gt;0,data!F3,"NA")</f>
        <v>123383.2</v>
      </c>
      <c r="AF3" s="17">
        <f>data!CP3/(1.04)+data!CO3/1.04^2+data!CN3/1.04^3+data!CM3/1.04^4+data!CL3/1.04^5+((data!CK3/5)*(1-1.04^-5)/0.04)/1.04^5</f>
        <v>874.56595760778987</v>
      </c>
    </row>
    <row r="4" spans="1:32" x14ac:dyDescent="0.15">
      <c r="A4" s="2" t="str">
        <f>data!A4</f>
        <v>Biogen Inc. (NasdaqGS:BIIB)</v>
      </c>
      <c r="B4" s="2" t="str">
        <f>data!B4</f>
        <v>NasdaqGS:BIIB</v>
      </c>
      <c r="C4" s="16">
        <f>IF(data!AP4&gt;0,data!AQ4/data!AP4,"NA")</f>
        <v>0.47471727678525405</v>
      </c>
      <c r="D4" s="16">
        <f>IF(data!AP4&gt;0,O4/data!AP4,"NA")</f>
        <v>0.43485871570982348</v>
      </c>
      <c r="E4" s="16">
        <f>data!BV4/100</f>
        <v>0.252</v>
      </c>
      <c r="F4" s="16">
        <f t="shared" si="0"/>
        <v>0.2020933024528466</v>
      </c>
      <c r="G4" s="16">
        <f>IF(data!AX4&gt;0,N4/data!AX4,"NA")</f>
        <v>0.29455890512298877</v>
      </c>
      <c r="H4" s="16">
        <f>IF(data!W4=0,"NA",data!W4/100)</f>
        <v>0.159</v>
      </c>
      <c r="I4" s="16">
        <f>IF(data!V4=0,"NA",data!V4/100)</f>
        <v>0.253</v>
      </c>
      <c r="J4" s="16">
        <f>IF(data!AX4&gt;0,(AF4+data!AW4)/(data!AX4+AF4+data!AW4),"NA")</f>
        <v>9.8439827676833888E-2</v>
      </c>
      <c r="K4" s="16">
        <f>IF(data!F4&gt;0,(AF4+data!AW4)/(data!F4+AF4+data!AW4),"NA")</f>
        <v>1.1572214180616706E-2</v>
      </c>
      <c r="L4" s="17">
        <f>data!F4+data!AW4+AF4-data!AT4</f>
        <v>100829.36233753114</v>
      </c>
      <c r="M4" s="17">
        <f>data!AW4+data!AX4-data!AT4+X4</f>
        <v>15612.880000000001</v>
      </c>
      <c r="N4" s="17">
        <f>data!AS4+data!BC4-(data!BD4+data!BE4+data!BF4+data!BG4+data!BH4)/5</f>
        <v>3185.3600000000006</v>
      </c>
      <c r="O4" s="17">
        <f>data!AR4+data!BC4-(data!BD4+data!BE4+data!BF4+data!BG4+data!BH4)/5</f>
        <v>4218.26</v>
      </c>
      <c r="P4" s="17">
        <f>data!AW4+AF4</f>
        <v>1180.762337531143</v>
      </c>
      <c r="Q4" s="18">
        <f>IF(data!AS4&gt;0,data!F4/data!AS4,"NA")</f>
        <v>34.36469265367316</v>
      </c>
      <c r="R4" s="19">
        <f>IF(data!AS4&gt;0,(data!F4-data!AT4)/(data!AS4-data!BL4),"NA")</f>
        <v>34.09587353726134</v>
      </c>
      <c r="S4" s="19">
        <f>IF(N4&gt;0,data!F4/N4,"NA")</f>
        <v>31.661570434738923</v>
      </c>
      <c r="T4" s="18">
        <f>IF(data!AP4=0,"NA",L4/data!AP4)</f>
        <v>10.394458144338953</v>
      </c>
      <c r="U4" s="18">
        <f t="shared" si="1"/>
        <v>23.903069592090372</v>
      </c>
      <c r="V4" s="18">
        <f t="shared" si="2"/>
        <v>6.4580885997670601</v>
      </c>
      <c r="W4" s="18">
        <f>IF(data!AQ4&gt;0,L4/data!AQ4,"NA")</f>
        <v>21.896102485945654</v>
      </c>
      <c r="X4" s="17">
        <f>data!BC4+data!BD4*0.8+data!BE4*0.6+data!BF4*0.4+data!BG4*0.2</f>
        <v>5418.58</v>
      </c>
      <c r="Y4" s="18">
        <f>IF(data!AQ4&gt;0,L4/(data!AQ4+data!BC4),"NA")</f>
        <v>15.516267691170176</v>
      </c>
      <c r="Z4" s="18">
        <f>IF(data!EC4&gt;0,IF(data!F4&gt;0,IF(data!EC4*250/data!F4&gt;10,"NA",data!EC4*250/data!F4),"NA"),"NA")</f>
        <v>1.9810913850287795</v>
      </c>
      <c r="AA4" s="18">
        <f>IF(data!BN4&gt;0,data!BN4,"NA")</f>
        <v>3931.5</v>
      </c>
      <c r="AB4" s="18">
        <f>IF(data!BN4=0,0,1)</f>
        <v>1</v>
      </c>
      <c r="AC4" s="18">
        <f>IF(data!BN4&gt;0,data!BO4,"NA")</f>
        <v>989.9</v>
      </c>
      <c r="AD4" s="18">
        <f>IF(data!AS4&gt;0,data!AS4,"NA")</f>
        <v>2934.8</v>
      </c>
      <c r="AE4" s="18">
        <f>IF(data!AS4&gt;0,data!F4,"NA")</f>
        <v>100853.5</v>
      </c>
      <c r="AF4" s="17">
        <f>data!CP4/(1.04)+data!CO4/1.04^2+data!CN4/1.04^3+data!CM4/1.04^4+data!CL4/1.04^5+((data!CK4/5)*(1-1.04^-5)/0.04)/1.04^5</f>
        <v>595.56233753114293</v>
      </c>
    </row>
    <row r="5" spans="1:32" x14ac:dyDescent="0.15">
      <c r="A5" s="2" t="str">
        <f>data!A5</f>
        <v>Celgene Corporation (NasdaqGS:CELG)</v>
      </c>
      <c r="B5" s="2" t="str">
        <f>data!B5</f>
        <v>NasdaqGS:CELG</v>
      </c>
      <c r="C5" s="16">
        <f>IF(data!AP5&gt;0,data!AQ5/data!AP5,"NA")</f>
        <v>0.40030506883604505</v>
      </c>
      <c r="D5" s="16">
        <f>IF(data!AP5&gt;0,O5/data!AP5,"NA")</f>
        <v>0.34718397997496875</v>
      </c>
      <c r="E5" s="16">
        <f>data!BV5/100</f>
        <v>0.14099999999999999</v>
      </c>
      <c r="F5" s="16">
        <f t="shared" si="0"/>
        <v>0.13802430621339798</v>
      </c>
      <c r="G5" s="16">
        <f>IF(data!AX5&gt;0,N5/data!AX5,"NA")</f>
        <v>0.30131804806277585</v>
      </c>
      <c r="H5" s="16">
        <f>IF(data!W5=0,"NA",data!W5/100)</f>
        <v>0.35100000000000003</v>
      </c>
      <c r="I5" s="16">
        <f>IF(data!V5=0,"NA",data!V5/100)</f>
        <v>0.502</v>
      </c>
      <c r="J5" s="16">
        <f>IF(data!AX5&gt;0,(AF5+data!AW5)/(data!AX5+AF5+data!AW5),"NA")</f>
        <v>0.51998260722543665</v>
      </c>
      <c r="K5" s="16">
        <f>IF(data!F5&gt;0,(AF5+data!AW5)/(data!F5+AF5+data!AW5),"NA")</f>
        <v>6.9238759515148393E-2</v>
      </c>
      <c r="L5" s="17">
        <f>data!F5+data!AW5+AF5-data!AT5</f>
        <v>97960.540797467358</v>
      </c>
      <c r="M5" s="17">
        <f>data!AW5+data!AX5-data!AT5+X5</f>
        <v>16573.54</v>
      </c>
      <c r="N5" s="17">
        <f>data!AS5+data!BC5-(data!BD5+data!BE5+data!BF5+data!BG5+data!BH5)/5</f>
        <v>1966.04</v>
      </c>
      <c r="O5" s="17">
        <f>data!AR5+data!BC5-(data!BD5+data!BE5+data!BF5+data!BG5+data!BH5)/5</f>
        <v>2663.04</v>
      </c>
      <c r="P5" s="17">
        <f>data!AW5+AF5</f>
        <v>7068.0407974673617</v>
      </c>
      <c r="Q5" s="18">
        <f>IF(data!AS5&gt;0,data!F5/data!AS5,"NA")</f>
        <v>47.509425471273566</v>
      </c>
      <c r="R5" s="19">
        <f>IF(data!AS5&gt;0,(data!F5-data!AT5)/(data!AS5-data!BL5),"NA")</f>
        <v>46.098544403306789</v>
      </c>
      <c r="S5" s="19">
        <f>IF(N5&gt;0,data!F5/N5,"NA")</f>
        <v>48.327653557404737</v>
      </c>
      <c r="T5" s="18">
        <f>IF(data!AP5=0,"NA",L5/data!AP5)</f>
        <v>12.771242803174196</v>
      </c>
      <c r="U5" s="18">
        <f t="shared" si="1"/>
        <v>36.785230712819697</v>
      </c>
      <c r="V5" s="18">
        <f t="shared" si="2"/>
        <v>5.9106588452115449</v>
      </c>
      <c r="W5" s="18">
        <f>IF(data!AQ5&gt;0,L5/data!AQ5,"NA")</f>
        <v>31.903774889258219</v>
      </c>
      <c r="X5" s="17">
        <f>data!BC5+data!BD5*0.8+data!BE5*0.6+data!BF5*0.4+data!BG5*0.2</f>
        <v>7294.94</v>
      </c>
      <c r="Y5" s="18">
        <f>IF(data!AQ5&gt;0,L5/(data!AQ5+data!BC5),"NA")</f>
        <v>18.235734246256886</v>
      </c>
      <c r="Z5" s="18">
        <f>IF(data!EC5&gt;0,IF(data!F5&gt;0,IF(data!EC5*250/data!F5&gt;10,"NA",data!EC5*250/data!F5),"NA"),"NA")</f>
        <v>1.7207972290428473</v>
      </c>
      <c r="AA5" s="18">
        <f>IF(data!BN5&gt;0,data!BN5,"NA")</f>
        <v>2327.4</v>
      </c>
      <c r="AB5" s="18">
        <f>IF(data!BN5=0,0,1)</f>
        <v>1</v>
      </c>
      <c r="AC5" s="18">
        <f>IF(data!BN5&gt;0,data!BO5,"NA")</f>
        <v>327.5</v>
      </c>
      <c r="AD5" s="18">
        <f>IF(data!AS5&gt;0,data!AS5,"NA")</f>
        <v>1999.9</v>
      </c>
      <c r="AE5" s="18">
        <f>IF(data!AS5&gt;0,data!F5,"NA")</f>
        <v>95014.1</v>
      </c>
      <c r="AF5" s="17">
        <f>data!CP5/(1.04)+data!CO5/1.04^2+data!CN5/1.04^3+data!CM5/1.04^4+data!CL5/1.04^5+((data!CK5/5)*(1-1.04^-5)/0.04)/1.04^5</f>
        <v>192.64079746736215</v>
      </c>
    </row>
    <row r="6" spans="1:32" x14ac:dyDescent="0.15">
      <c r="A6" s="2" t="str">
        <f>data!A6</f>
        <v>Regeneron Pharmaceuticals, Inc. (NasdaqGS:REGN)</v>
      </c>
      <c r="B6" s="2" t="str">
        <f>data!B6</f>
        <v>NasdaqGS:REGN</v>
      </c>
      <c r="C6" s="16">
        <f>IF(data!AP6&gt;0,data!AQ6/data!AP6,"NA")</f>
        <v>0.31603773584905664</v>
      </c>
      <c r="D6" s="16">
        <f>IF(data!AP6&gt;0,O6/data!AP6,"NA")</f>
        <v>0.40342601787487598</v>
      </c>
      <c r="E6" s="16">
        <f>data!BV6/100</f>
        <v>0.55100000000000005</v>
      </c>
      <c r="F6" s="16">
        <f t="shared" si="0"/>
        <v>8.8422551548622774E-2</v>
      </c>
      <c r="G6" s="16">
        <f>IF(data!AX6&gt;0,N6/data!AX6,"NA")</f>
        <v>0.25457263108209099</v>
      </c>
      <c r="H6" s="16">
        <f>IF(data!W6=0,"NA",data!W6/100)</f>
        <v>0.32100000000000001</v>
      </c>
      <c r="I6" s="16">
        <f>IF(data!V6=0,"NA",data!V6/100)</f>
        <v>0.45500000000000002</v>
      </c>
      <c r="J6" s="16">
        <f>IF(data!AX6&gt;0,(AF6+data!AW6)/(data!AX6+AF6+data!AW6),"NA")</f>
        <v>0.17660153585617624</v>
      </c>
      <c r="K6" s="16">
        <f>IF(data!F6&gt;0,(AF6+data!AW6)/(data!F6+AF6+data!AW6),"NA")</f>
        <v>1.1576830452911073E-2</v>
      </c>
      <c r="L6" s="17">
        <f>data!F6+data!AW6+AF6-data!AT6</f>
        <v>46451.369519143453</v>
      </c>
      <c r="M6" s="17">
        <f>data!AW6+data!AX6-data!AT6+X6</f>
        <v>5776.1</v>
      </c>
      <c r="N6" s="17">
        <f>data!AS6+data!BC6-(data!BD6+data!BE6+data!BF6+data!BG6+data!BH6)/5</f>
        <v>647.20000000000005</v>
      </c>
      <c r="O6" s="17">
        <f>data!AR6+data!BC6-(data!BD6+data!BE6+data!BF6+data!BG6+data!BH6)/5</f>
        <v>1137.5000000000002</v>
      </c>
      <c r="P6" s="17">
        <f>data!AW6+AF6</f>
        <v>545.26951914344852</v>
      </c>
      <c r="Q6" s="18">
        <f>IF(data!AS6&gt;0,data!F6/data!AS6,"NA")</f>
        <v>133.73972996265442</v>
      </c>
      <c r="R6" s="19">
        <f>IF(data!AS6&gt;0,(data!F6-data!AT6)/(data!AS6-data!BL6),"NA")</f>
        <v>134.56674679017414</v>
      </c>
      <c r="S6" s="19">
        <f>IF(N6&gt;0,data!F6/N6,"NA")</f>
        <v>71.932632880098893</v>
      </c>
      <c r="T6" s="18">
        <f>IF(data!AP6=0,"NA",L6/data!AP6)</f>
        <v>16.474453652696642</v>
      </c>
      <c r="U6" s="18">
        <f t="shared" si="1"/>
        <v>40.836368808038195</v>
      </c>
      <c r="V6" s="18">
        <f t="shared" si="2"/>
        <v>8.0419953808181042</v>
      </c>
      <c r="W6" s="18">
        <f>IF(data!AQ6&gt;0,L6/data!AQ6,"NA")</f>
        <v>52.128122005547581</v>
      </c>
      <c r="X6" s="17">
        <f>data!BC6+data!BD6*0.8+data!BE6*0.6+data!BF6*0.4+data!BG6*0.2</f>
        <v>3424.8000000000006</v>
      </c>
      <c r="Y6" s="18">
        <f>IF(data!AQ6&gt;0,L6/(data!AQ6+data!BC6),"NA")</f>
        <v>21.480402089777318</v>
      </c>
      <c r="Z6" s="18">
        <f>IF(data!EC6&gt;0,IF(data!F6&gt;0,IF(data!EC6*250/data!F6&gt;10,"NA",data!EC6*250/data!F6),"NA"),"NA")</f>
        <v>2.0894730511139561</v>
      </c>
      <c r="AA6" s="18">
        <f>IF(data!BN6&gt;0,data!BN6,"NA")</f>
        <v>775.7</v>
      </c>
      <c r="AB6" s="18">
        <f>IF(data!BN6=0,0,1)</f>
        <v>1</v>
      </c>
      <c r="AC6" s="18">
        <f>IF(data!BN6&gt;0,data!BO6,"NA")</f>
        <v>427.7</v>
      </c>
      <c r="AD6" s="18">
        <f>IF(data!AS6&gt;0,data!AS6,"NA")</f>
        <v>348.1</v>
      </c>
      <c r="AE6" s="18">
        <f>IF(data!AS6&gt;0,data!F6,"NA")</f>
        <v>46554.8</v>
      </c>
      <c r="AF6" s="17">
        <f>data!CP6/(1.04)+data!CO6/1.04^2+data!CN6/1.04^3+data!CM6/1.04^4+data!CL6/1.04^5+((data!CK6/5)*(1-1.04^-5)/0.04)/1.04^5</f>
        <v>87.569519143448517</v>
      </c>
    </row>
    <row r="7" spans="1:32" x14ac:dyDescent="0.15">
      <c r="A7" s="2" t="str">
        <f>data!A7</f>
        <v>Alexion Pharmaceuticals, Inc. (NasdaqGS:ALXN)</v>
      </c>
      <c r="B7" s="2" t="str">
        <f>data!B7</f>
        <v>NasdaqGS:ALXN</v>
      </c>
      <c r="C7" s="16">
        <f>IF(data!AP7&gt;0,data!AQ7/data!AP7,"NA")</f>
        <v>0.42789989703183062</v>
      </c>
      <c r="D7" s="16">
        <f>IF(data!AP7&gt;0,O7/data!AP7,"NA")</f>
        <v>0.4632851322917132</v>
      </c>
      <c r="E7" s="16">
        <f>data!BV7/100</f>
        <v>0.247</v>
      </c>
      <c r="F7" s="16">
        <f t="shared" si="0"/>
        <v>0.19855031060331949</v>
      </c>
      <c r="G7" s="16">
        <f>IF(data!AX7&gt;0,N7/data!AX7,"NA")</f>
        <v>0.23496062992125979</v>
      </c>
      <c r="H7" s="16" t="str">
        <f>IF(data!W7=0,"NA",data!W7/100)</f>
        <v>NA</v>
      </c>
      <c r="I7" s="16" t="str">
        <f>IF(data!V7=0,"NA",data!V7/100)</f>
        <v>NA</v>
      </c>
      <c r="J7" s="16">
        <f>IF(data!AX7&gt;0,(AF7+data!AW7)/(data!AX7+AF7+data!AW7),"NA")</f>
        <v>7.0619351949664691E-2</v>
      </c>
      <c r="K7" s="16">
        <f>IF(data!F7&gt;0,(AF7+data!AW7)/(data!F7+AF7+data!AW7),"NA")</f>
        <v>6.8260123371987952E-3</v>
      </c>
      <c r="L7" s="17">
        <f>data!F7+data!AW7+AF7-data!AT7</f>
        <v>35813.003761152082</v>
      </c>
      <c r="M7" s="17">
        <f>data!AW7+data!AX7-data!AT7+X7</f>
        <v>3924.62</v>
      </c>
      <c r="N7" s="17">
        <f>data!AS7+data!BC7-(data!BD7+data!BE7+data!BF7+data!BG7+data!BH7)/5</f>
        <v>775.8399999999998</v>
      </c>
      <c r="O7" s="17">
        <f>data!AR7+data!BC7-(data!BD7+data!BE7+data!BF7+data!BG7+data!BH7)/5</f>
        <v>1034.8399999999997</v>
      </c>
      <c r="P7" s="17">
        <f>data!AW7+AF7</f>
        <v>250.90376115208662</v>
      </c>
      <c r="Q7" s="18">
        <f>IF(data!AS7&gt;0,data!F7/data!AS7,"NA")</f>
        <v>55.573298827827678</v>
      </c>
      <c r="R7" s="19">
        <f>IF(data!AS7&gt;0,(data!F7-data!AT7)/(data!AS7-data!BL7),"NA")</f>
        <v>54.834934390082189</v>
      </c>
      <c r="S7" s="19">
        <f>IF(N7&gt;0,data!F7/N7,"NA")</f>
        <v>47.053645081460104</v>
      </c>
      <c r="T7" s="18">
        <f>IF(data!AP7=0,"NA",L7/data!AP7)</f>
        <v>16.03304103556972</v>
      </c>
      <c r="U7" s="18">
        <f t="shared" si="1"/>
        <v>34.607285919709419</v>
      </c>
      <c r="V7" s="18">
        <f t="shared" si="2"/>
        <v>9.1252156288130024</v>
      </c>
      <c r="W7" s="18">
        <f>IF(data!AQ7&gt;0,L7/data!AQ7,"NA")</f>
        <v>37.469139737551878</v>
      </c>
      <c r="X7" s="17">
        <f>data!BC7+data!BD7*0.8+data!BE7*0.6+data!BF7*0.4+data!BG7*0.2</f>
        <v>1402.02</v>
      </c>
      <c r="Y7" s="18">
        <f>IF(data!AQ7&gt;0,L7/(data!AQ7+data!BC7),"NA")</f>
        <v>24.369218672531357</v>
      </c>
      <c r="Z7" s="18">
        <f>IF(data!EC7&gt;0,IF(data!F7&gt;0,IF(data!EC7*250/data!F7&gt;10,"NA",data!EC7*250/data!F7),"NA"),"NA")</f>
        <v>1.7942206918843702</v>
      </c>
      <c r="AA7" s="18">
        <f>IF(data!BN7&gt;0,data!BN7,"NA")</f>
        <v>872.1</v>
      </c>
      <c r="AB7" s="18">
        <f>IF(data!BN7=0,0,1)</f>
        <v>1</v>
      </c>
      <c r="AC7" s="18">
        <f>IF(data!BN7&gt;0,data!BO7,"NA")</f>
        <v>215.2</v>
      </c>
      <c r="AD7" s="18">
        <f>IF(data!AS7&gt;0,data!AS7,"NA")</f>
        <v>656.9</v>
      </c>
      <c r="AE7" s="18">
        <f>IF(data!AS7&gt;0,data!F7,"NA")</f>
        <v>36506.1</v>
      </c>
      <c r="AF7" s="17">
        <f>data!CP7/(1.04)+data!CO7/1.04^2+data!CN7/1.04^3+data!CM7/1.04^4+data!CL7/1.04^5+((data!CK7/5)*(1-1.04^-5)/0.04)/1.04^5</f>
        <v>86.303761152086622</v>
      </c>
    </row>
    <row r="8" spans="1:32" x14ac:dyDescent="0.15">
      <c r="A8" s="2" t="str">
        <f>data!A8</f>
        <v>Vertex Pharmaceuticals Incorporated (NasdaqGS:VRTX)</v>
      </c>
      <c r="B8" s="2" t="str">
        <f>data!B8</f>
        <v>NasdaqGS:VRTX</v>
      </c>
      <c r="C8" s="16">
        <f>IF(data!AP8&gt;0,data!AQ8/data!AP8,"NA")</f>
        <v>-0.99827705031013092</v>
      </c>
      <c r="D8" s="16">
        <f>IF(data!AP8&gt;0,O8/data!AP8,"NA")</f>
        <v>-1.1990696071674707</v>
      </c>
      <c r="E8" s="16">
        <f>data!BV8/100</f>
        <v>0</v>
      </c>
      <c r="F8" s="16">
        <f t="shared" si="0"/>
        <v>-0.17345768862657521</v>
      </c>
      <c r="G8" s="16">
        <f>IF(data!AX8&gt;0,N8/data!AX8,"NA")</f>
        <v>-0.72344462689290268</v>
      </c>
      <c r="H8" s="16">
        <f>IF(data!W8=0,"NA",data!W8/100)</f>
        <v>0.18899999999999997</v>
      </c>
      <c r="I8" s="16" t="str">
        <f>IF(data!V8=0,"NA",data!V8/100)</f>
        <v>NA</v>
      </c>
      <c r="J8" s="16">
        <f>IF(data!AX8&gt;0,(AF8+data!AW8)/(data!AX8+AF8+data!AW8),"NA")</f>
        <v>0.62332283953714618</v>
      </c>
      <c r="K8" s="16">
        <f>IF(data!F8&gt;0,(AF8+data!AW8)/(data!F8+AF8+data!AW8),"NA")</f>
        <v>5.8615869837665452E-2</v>
      </c>
      <c r="L8" s="17">
        <f>data!F8+data!AW8+AF8-data!AT8</f>
        <v>30321.684410047616</v>
      </c>
      <c r="M8" s="17">
        <f>data!AW8+data!AX8-data!AT8+X8</f>
        <v>4012.16</v>
      </c>
      <c r="N8" s="17">
        <f>data!AS8+data!BC8-(data!BD8+data!BE8+data!BF8+data!BG8+data!BH8)/5</f>
        <v>-793.04</v>
      </c>
      <c r="O8" s="17">
        <f>data!AR8+data!BC8-(data!BD8+data!BE8+data!BF8+data!BG8+data!BH8)/5</f>
        <v>-695.93999999999994</v>
      </c>
      <c r="P8" s="17">
        <f>data!AW8+AF8</f>
        <v>1813.984410047613</v>
      </c>
      <c r="Q8" s="18" t="str">
        <f>IF(data!AS8&gt;0,data!F8/data!AS8,"NA")</f>
        <v>NA</v>
      </c>
      <c r="R8" s="19" t="str">
        <f>IF(data!AS8&gt;0,(data!F8-data!AT8)/(data!AS8-data!BL8),"NA")</f>
        <v>NA</v>
      </c>
      <c r="S8" s="19" t="str">
        <f>IF(N8&gt;0,data!F8/N8,"NA")</f>
        <v>NA</v>
      </c>
      <c r="T8" s="18">
        <f>IF(data!AP8=0,"NA",L8/data!AP8)</f>
        <v>52.24273675059893</v>
      </c>
      <c r="U8" s="18" t="str">
        <f t="shared" si="1"/>
        <v>NA</v>
      </c>
      <c r="V8" s="18">
        <f t="shared" si="2"/>
        <v>7.5574464652575211</v>
      </c>
      <c r="W8" s="18" t="str">
        <f>IF(data!AQ8&gt;0,L8/data!AQ8,"NA")</f>
        <v>NA</v>
      </c>
      <c r="X8" s="17">
        <f>data!BC8+data!BD8*0.8+data!BE8*0.6+data!BF8*0.4+data!BG8*0.2</f>
        <v>2716.36</v>
      </c>
      <c r="Y8" s="18" t="str">
        <f>IF(data!AQ8&gt;0,L8/(data!AQ8+data!BC8),"NA")</f>
        <v>NA</v>
      </c>
      <c r="Z8" s="18">
        <f>IF(data!EC8&gt;0,IF(data!F8&gt;0,IF(data!EC8*250/data!F8&gt;10,"NA",data!EC8*250/data!F8),"NA"),"NA")</f>
        <v>1.6707857069302852</v>
      </c>
      <c r="AA8" s="18" t="str">
        <f>IF(data!BN8&gt;0,data!BN8,"NA")</f>
        <v>NA</v>
      </c>
      <c r="AB8" s="18">
        <f>IF(data!BN8=0,0,1)</f>
        <v>1</v>
      </c>
      <c r="AC8" s="18" t="str">
        <f>IF(data!BN8&gt;0,data!BO8,"NA")</f>
        <v>NA</v>
      </c>
      <c r="AD8" s="18" t="str">
        <f>IF(data!AS8&gt;0,data!AS8,"NA")</f>
        <v>NA</v>
      </c>
      <c r="AE8" s="18" t="str">
        <f>IF(data!AS8&gt;0,data!F8,"NA")</f>
        <v>NA</v>
      </c>
      <c r="AF8" s="17">
        <f>data!CP8/(1.04)+data!CO8/1.04^2+data!CN8/1.04^3+data!CM8/1.04^4+data!CL8/1.04^5+((data!CK8/5)*(1-1.04^-5)/0.04)/1.04^5</f>
        <v>989.08441004761289</v>
      </c>
    </row>
    <row r="9" spans="1:32" x14ac:dyDescent="0.15">
      <c r="A9" s="2" t="str">
        <f>data!A9</f>
        <v>BioMarin Pharmaceutical Inc. (NasdaqGS:BMRN)</v>
      </c>
      <c r="B9" s="2" t="str">
        <f>data!B9</f>
        <v>NasdaqGS:BMRN</v>
      </c>
      <c r="C9" s="16">
        <f>IF(data!AP9&gt;0,data!AQ9/data!AP9,"NA")</f>
        <v>-0.13488681757656457</v>
      </c>
      <c r="D9" s="16">
        <f>IF(data!AP9&gt;0,O9/data!AP9,"NA")</f>
        <v>-7.4007989347536593E-2</v>
      </c>
      <c r="E9" s="16">
        <f>data!BV9/100</f>
        <v>0</v>
      </c>
      <c r="F9" s="16">
        <f t="shared" si="0"/>
        <v>-2.1823636120905605E-2</v>
      </c>
      <c r="G9" s="16">
        <f>IF(data!AX9&gt;0,N9/data!AX9,"NA")</f>
        <v>-2.78028666797565E-2</v>
      </c>
      <c r="H9" s="16">
        <f>IF(data!W9=0,"NA",data!W9/100)</f>
        <v>0.44700000000000001</v>
      </c>
      <c r="I9" s="16" t="str">
        <f>IF(data!V9=0,"NA",data!V9/100)</f>
        <v>NA</v>
      </c>
      <c r="J9" s="16">
        <f>IF(data!AX9&gt;0,(AF9+data!AW9)/(data!AX9+AF9+data!AW9),"NA")</f>
        <v>0.30679759087532726</v>
      </c>
      <c r="K9" s="16">
        <f>IF(data!F9&gt;0,(AF9+data!AW9)/(data!F9+AF9+data!AW9),"NA")</f>
        <v>3.1942708402800737E-2</v>
      </c>
      <c r="L9" s="17">
        <f>data!F9+data!AW9+AF9-data!AT9</f>
        <v>20294.218133301532</v>
      </c>
      <c r="M9" s="17">
        <f>data!AW9+data!AX9-data!AT9+X9</f>
        <v>2546.7800000000002</v>
      </c>
      <c r="N9" s="17">
        <f>data!AS9+data!BC9-(data!BD9+data!BE9+data!BF9+data!BG9+data!BH9)/5</f>
        <v>-42.479999999999961</v>
      </c>
      <c r="O9" s="17">
        <f>data!AR9+data!BC9-(data!BD9+data!BE9+data!BF9+data!BG9+data!BH9)/5</f>
        <v>-55.579999999999984</v>
      </c>
      <c r="P9" s="17">
        <f>data!AW9+AF9</f>
        <v>676.21813330153395</v>
      </c>
      <c r="Q9" s="18" t="str">
        <f>IF(data!AS9&gt;0,data!F9/data!AS9,"NA")</f>
        <v>NA</v>
      </c>
      <c r="R9" s="19" t="str">
        <f>IF(data!AS9&gt;0,(data!F9-data!AT9)/(data!AS9-data!BL9),"NA")</f>
        <v>NA</v>
      </c>
      <c r="S9" s="19" t="str">
        <f>IF(N9&gt;0,data!F9/N9,"NA")</f>
        <v>NA</v>
      </c>
      <c r="T9" s="18">
        <f>IF(data!AP9=0,"NA",L9/data!AP9)</f>
        <v>27.022926941812958</v>
      </c>
      <c r="U9" s="18" t="str">
        <f t="shared" si="1"/>
        <v>NA</v>
      </c>
      <c r="V9" s="18">
        <f t="shared" si="2"/>
        <v>7.968579199342515</v>
      </c>
      <c r="W9" s="18" t="str">
        <f>IF(data!AQ9&gt;0,L9/data!AQ9,"NA")</f>
        <v>NA</v>
      </c>
      <c r="X9" s="17">
        <f>data!BC9+data!BD9*0.8+data!BE9*0.6+data!BF9*0.4+data!BG9*0.2</f>
        <v>1236.3800000000001</v>
      </c>
      <c r="Y9" s="18" t="str">
        <f>IF(data!AQ9&gt;0,L9/(data!AQ9+data!BC9),"NA")</f>
        <v>NA</v>
      </c>
      <c r="Z9" s="18" t="str">
        <f>IF(data!EC9&gt;0,IF(data!F9&gt;0,IF(data!EC9*250/data!F9&gt;10,"NA",data!EC9*250/data!F9),"NA"),"NA")</f>
        <v>NA</v>
      </c>
      <c r="AA9" s="18" t="str">
        <f>IF(data!BN9&gt;0,data!BN9,"NA")</f>
        <v>NA</v>
      </c>
      <c r="AB9" s="18">
        <f>IF(data!BN9=0,0,1)</f>
        <v>1</v>
      </c>
      <c r="AC9" s="18" t="str">
        <f>IF(data!BN9&gt;0,data!BO9,"NA")</f>
        <v>NA</v>
      </c>
      <c r="AD9" s="18" t="str">
        <f>IF(data!AS9&gt;0,data!AS9,"NA")</f>
        <v>NA</v>
      </c>
      <c r="AE9" s="18" t="str">
        <f>IF(data!AS9&gt;0,data!F9,"NA")</f>
        <v>NA</v>
      </c>
      <c r="AF9" s="17">
        <f>data!CP9/(1.04)+data!CO9/1.04^2+data!CN9/1.04^3+data!CM9/1.04^4+data!CL9/1.04^5+((data!CK9/5)*(1-1.04^-5)/0.04)/1.04^5</f>
        <v>18.218133301534007</v>
      </c>
    </row>
    <row r="10" spans="1:32" x14ac:dyDescent="0.15">
      <c r="A10" s="2" t="str">
        <f>data!A10</f>
        <v>Pharmacyclics Inc. (NasdaqGS:PCYC)</v>
      </c>
      <c r="B10" s="2" t="str">
        <f>data!B10</f>
        <v>NasdaqGS:PCYC</v>
      </c>
      <c r="C10" s="16">
        <f>IF(data!AP10&gt;0,data!AQ10/data!AP10,"NA")</f>
        <v>0.17377004248321226</v>
      </c>
      <c r="D10" s="16">
        <f>IF(data!AP10&gt;0,O10/data!AP10,"NA")</f>
        <v>0.18388378785802384</v>
      </c>
      <c r="E10" s="16">
        <f>data!BV10/100</f>
        <v>0.29699999999999999</v>
      </c>
      <c r="F10" s="16">
        <f t="shared" si="0"/>
        <v>0.14883483227618419</v>
      </c>
      <c r="G10" s="16">
        <f>IF(data!AX10&gt;0,N10/data!AX10,"NA")</f>
        <v>0.1180414857694163</v>
      </c>
      <c r="H10" s="16" t="str">
        <f>IF(data!W10=0,"NA",data!W10/100)</f>
        <v>NA</v>
      </c>
      <c r="I10" s="16" t="str">
        <f>IF(data!V10=0,"NA",data!V10/100)</f>
        <v>NA</v>
      </c>
      <c r="J10" s="16">
        <f>IF(data!AX10&gt;0,(AF10+data!AW10)/(data!AX10+AF10+data!AW10),"NA")</f>
        <v>1.1432553450148887E-2</v>
      </c>
      <c r="K10" s="16">
        <f>IF(data!F10&gt;0,(AF10+data!AW10)/(data!F10+AF10+data!AW10),"NA")</f>
        <v>4.9041173190184062E-4</v>
      </c>
      <c r="L10" s="17">
        <f>data!F10+data!AW10+AF10-data!AT10</f>
        <v>18708.989505859161</v>
      </c>
      <c r="M10" s="17">
        <f>data!AW10+data!AX10-data!AT10+X10</f>
        <v>633.78000000000009</v>
      </c>
      <c r="N10" s="17">
        <f>data!AS10+data!BC10-(data!BD10+data!BE10+data!BF10+data!BG10+data!BH10)/5</f>
        <v>97.88</v>
      </c>
      <c r="O10" s="17">
        <f>data!AR10+data!BC10-(data!BD10+data!BE10+data!BF10+data!BG10+data!BH10)/5</f>
        <v>134.18</v>
      </c>
      <c r="P10" s="17">
        <f>data!AW10+AF10</f>
        <v>9.5895058591588072</v>
      </c>
      <c r="Q10" s="18">
        <f>IF(data!AS10&gt;0,data!F10/data!AS10,"NA")</f>
        <v>226.99651567944255</v>
      </c>
      <c r="R10" s="19">
        <f>IF(data!AS10&gt;0,(data!F10-data!AT10)/(data!AS10-data!BL10),"NA")</f>
        <v>218.29792201727764</v>
      </c>
      <c r="S10" s="19">
        <f>IF(N10&gt;0,data!F10/N10,"NA")</f>
        <v>199.67715570085821</v>
      </c>
      <c r="T10" s="18">
        <f>IF(data!AP10=0,"NA",L10/data!AP10)</f>
        <v>25.639289442043523</v>
      </c>
      <c r="U10" s="18">
        <f t="shared" si="1"/>
        <v>139.43202791667284</v>
      </c>
      <c r="V10" s="18">
        <f t="shared" si="2"/>
        <v>29.519690595883681</v>
      </c>
      <c r="W10" s="18">
        <f>IF(data!AQ10&gt;0,L10/data!AQ10,"NA")</f>
        <v>147.5472358506243</v>
      </c>
      <c r="X10" s="17">
        <f>data!BC10+data!BD10*0.8+data!BE10*0.6+data!BF10*0.4+data!BG10*0.2</f>
        <v>649.58000000000004</v>
      </c>
      <c r="Y10" s="18">
        <f>IF(data!AQ10&gt;0,L10/(data!AQ10+data!BC10),"NA")</f>
        <v>55.123716870533769</v>
      </c>
      <c r="Z10" s="18">
        <f>IF(data!EC10&gt;0,IF(data!F10&gt;0,IF(data!EC10*250/data!F10&gt;10,"NA",data!EC10*250/data!F10),"NA"),"NA")</f>
        <v>2.3126829168457461</v>
      </c>
      <c r="AA10" s="18">
        <f>IF(data!BN10&gt;0,data!BN10,"NA")</f>
        <v>122.4</v>
      </c>
      <c r="AB10" s="18">
        <f>IF(data!BN10=0,0,1)</f>
        <v>1</v>
      </c>
      <c r="AC10" s="18">
        <f>IF(data!BN10&gt;0,data!BO10,"NA")</f>
        <v>36.299999999999997</v>
      </c>
      <c r="AD10" s="18">
        <f>IF(data!AS10&gt;0,data!AS10,"NA")</f>
        <v>86.1</v>
      </c>
      <c r="AE10" s="18">
        <f>IF(data!AS10&gt;0,data!F10,"NA")</f>
        <v>19544.400000000001</v>
      </c>
      <c r="AF10" s="17">
        <f>data!CP10/(1.04)+data!CO10/1.04^2+data!CN10/1.04^3+data!CM10/1.04^4+data!CL10/1.04^5+((data!CK10/5)*(1-1.04^-5)/0.04)/1.04^5</f>
        <v>9.5895058591588072</v>
      </c>
    </row>
    <row r="11" spans="1:32" x14ac:dyDescent="0.15">
      <c r="A11" s="2" t="str">
        <f>data!A11</f>
        <v>Incyte Corporation (NasdaqGS:INCY)</v>
      </c>
      <c r="B11" s="2" t="str">
        <f>data!B11</f>
        <v>NasdaqGS:INCY</v>
      </c>
      <c r="C11" s="16">
        <f>IF(data!AP11&gt;0,data!AQ11/data!AP11,"NA")</f>
        <v>1.777126099706745E-3</v>
      </c>
      <c r="D11" s="16">
        <f>IF(data!AP11&gt;0,O11/data!AP11,"NA")</f>
        <v>0.11088954056695997</v>
      </c>
      <c r="E11" s="16">
        <f>data!BV11/100</f>
        <v>0</v>
      </c>
      <c r="F11" s="16">
        <f t="shared" si="0"/>
        <v>5.0434813537016975E-2</v>
      </c>
      <c r="G11" s="16" t="str">
        <f>IF(data!AX11&gt;0,N11/data!AX11,"NA")</f>
        <v>NA</v>
      </c>
      <c r="H11" s="16">
        <f>IF(data!W11=0,"NA",data!W11/100)</f>
        <v>0.43200000000000005</v>
      </c>
      <c r="I11" s="16" t="str">
        <f>IF(data!V11=0,"NA",data!V11/100)</f>
        <v>NA</v>
      </c>
      <c r="J11" s="16" t="str">
        <f>IF(data!AX11&gt;0,(AF11+data!AW11)/(data!AX11+AF11+data!AW11),"NA")</f>
        <v>NA</v>
      </c>
      <c r="K11" s="16">
        <f>IF(data!F11&gt;0,(AF11+data!AW11)/(data!F11+AF11+data!AW11),"NA")</f>
        <v>4.094305720898489E-2</v>
      </c>
      <c r="L11" s="17">
        <f>data!F11+data!AW11+AF11-data!AT11</f>
        <v>16447.426467578251</v>
      </c>
      <c r="M11" s="17">
        <f>data!AW11+data!AX11-data!AT11+X11</f>
        <v>1124.6199999999999</v>
      </c>
      <c r="N11" s="17">
        <f>data!AS11+data!BC11-(data!BD11+data!BE11+data!BF11+data!BG11+data!BH11)/5</f>
        <v>13.020000000000039</v>
      </c>
      <c r="O11" s="17">
        <f>data!AR11+data!BC11-(data!BD11+data!BE11+data!BF11+data!BG11+data!BH11)/5</f>
        <v>56.720000000000027</v>
      </c>
      <c r="P11" s="17">
        <f>data!AW11+AF11</f>
        <v>691.92646757825241</v>
      </c>
      <c r="Q11" s="18" t="str">
        <f>IF(data!AS11&gt;0,data!F11/data!AS11,"NA")</f>
        <v>NA</v>
      </c>
      <c r="R11" s="19" t="str">
        <f>IF(data!AS11&gt;0,(data!F11-data!AT11)/(data!AS11-data!BL11),"NA")</f>
        <v>NA</v>
      </c>
      <c r="S11" s="19">
        <f>IF(N11&gt;0,data!F11/N11,"NA")</f>
        <v>1244.8387096774156</v>
      </c>
      <c r="T11" s="18">
        <f>IF(data!AP11=0,"NA",L11/data!AP11)</f>
        <v>32.155281461541058</v>
      </c>
      <c r="U11" s="18">
        <f t="shared" si="1"/>
        <v>289.97578398410161</v>
      </c>
      <c r="V11" s="18">
        <f t="shared" si="2"/>
        <v>14.624874595488478</v>
      </c>
      <c r="W11" s="18">
        <f>IF(data!AQ11&gt;0,L11/data!AQ11,"NA")</f>
        <v>18093.978512187296</v>
      </c>
      <c r="X11" s="17">
        <f>data!BC11+data!BD11*0.8+data!BE11*0.6+data!BF11*0.4+data!BG11*0.2</f>
        <v>969.42</v>
      </c>
      <c r="Y11" s="18">
        <f>IF(data!AQ11&gt;0,L11/(data!AQ11+data!BC11),"NA")</f>
        <v>46.790911378025172</v>
      </c>
      <c r="Z11" s="18">
        <f>IF(data!EC11&gt;0,IF(data!F11&gt;0,IF(data!EC11*250/data!F11&gt;10,"NA",data!EC11*250/data!F11),"NA"),"NA")</f>
        <v>2.0391416478485667</v>
      </c>
      <c r="AA11" s="18" t="str">
        <f>IF(data!BN11&gt;0,data!BN11,"NA")</f>
        <v>NA</v>
      </c>
      <c r="AB11" s="18">
        <f>IF(data!BN11=0,0,1)</f>
        <v>1</v>
      </c>
      <c r="AC11" s="18" t="str">
        <f>IF(data!BN11&gt;0,data!BO11,"NA")</f>
        <v>NA</v>
      </c>
      <c r="AD11" s="18" t="str">
        <f>IF(data!AS11&gt;0,data!AS11,"NA")</f>
        <v>NA</v>
      </c>
      <c r="AE11" s="18" t="str">
        <f>IF(data!AS11&gt;0,data!F11,"NA")</f>
        <v>NA</v>
      </c>
      <c r="AF11" s="17">
        <f>data!CP11/(1.04)+data!CO11/1.04^2+data!CN11/1.04^3+data!CM11/1.04^4+data!CL11/1.04^5+((data!CK11/5)*(1-1.04^-5)/0.04)/1.04^5</f>
        <v>2.8264675782524344</v>
      </c>
    </row>
    <row r="12" spans="1:32" x14ac:dyDescent="0.15">
      <c r="A12" s="2" t="str">
        <f>data!A12</f>
        <v>Medivation, Inc. (NasdaqGS:MDVN)</v>
      </c>
      <c r="B12" s="2" t="str">
        <f>data!B12</f>
        <v>NasdaqGS:MDVN</v>
      </c>
      <c r="C12" s="16">
        <f>IF(data!AP12&gt;0,data!AQ12/data!AP12,"NA")</f>
        <v>0.40408163265306124</v>
      </c>
      <c r="D12" s="16">
        <f>IF(data!AP12&gt;0,O12/data!AP12,"NA")</f>
        <v>0.48515130190007028</v>
      </c>
      <c r="E12" s="16">
        <f>data!BV12/100</f>
        <v>0</v>
      </c>
      <c r="F12" s="16">
        <f t="shared" si="0"/>
        <v>0.39788992520084954</v>
      </c>
      <c r="G12" s="16">
        <f>IF(data!AX12&gt;0,N12/data!AX12,"NA")</f>
        <v>0.75539728466503442</v>
      </c>
      <c r="H12" s="16" t="str">
        <f>IF(data!W12=0,"NA",data!W12/100)</f>
        <v>NA</v>
      </c>
      <c r="I12" s="16" t="str">
        <f>IF(data!V12=0,"NA",data!V12/100)</f>
        <v>NA</v>
      </c>
      <c r="J12" s="16">
        <f>IF(data!AX12&gt;0,(AF12+data!AW12)/(data!AX12+AF12+data!AW12),"NA")</f>
        <v>0.37973504211131032</v>
      </c>
      <c r="K12" s="16">
        <f>IF(data!F12&gt;0,(AF12+data!AW12)/(data!F12+AF12+data!AW12),"NA")</f>
        <v>2.5946205124766905E-2</v>
      </c>
      <c r="L12" s="17">
        <f>data!F12+data!AW12+AF12-data!AT12</f>
        <v>10098.767859711703</v>
      </c>
      <c r="M12" s="17">
        <f>data!AW12+data!AX12-data!AT12+X12</f>
        <v>866.31999999999994</v>
      </c>
      <c r="N12" s="17">
        <f>data!AS12+data!BC12-(data!BD12+data!BE12+data!BF12+data!BG12+data!BH12)/5</f>
        <v>339.4</v>
      </c>
      <c r="O12" s="17">
        <f>data!AR12+data!BC12-(data!BD12+data!BE12+data!BF12+data!BG12+data!BH12)/5</f>
        <v>344.69999999999993</v>
      </c>
      <c r="P12" s="17">
        <f>data!AW12+AF12</f>
        <v>275.06785971170342</v>
      </c>
      <c r="Q12" s="18">
        <f>IF(data!AS12&gt;0,data!F12/data!AS12,"NA")</f>
        <v>37.346835443037975</v>
      </c>
      <c r="R12" s="19">
        <f>IF(data!AS12&gt;0,(data!F12-data!AT12)/(data!AS12-data!BL12),"NA")</f>
        <v>35.534663994733293</v>
      </c>
      <c r="S12" s="19">
        <f>IF(N12&gt;0,data!F12/N12,"NA")</f>
        <v>30.425456688273425</v>
      </c>
      <c r="T12" s="18">
        <f>IF(data!AP12=0,"NA",L12/data!AP12)</f>
        <v>14.213607121339484</v>
      </c>
      <c r="U12" s="18">
        <f t="shared" si="1"/>
        <v>29.297266781873237</v>
      </c>
      <c r="V12" s="18">
        <f t="shared" si="2"/>
        <v>11.657087288428876</v>
      </c>
      <c r="W12" s="18">
        <f>IF(data!AQ12&gt;0,L12/data!AQ12,"NA")</f>
        <v>35.175088330587606</v>
      </c>
      <c r="X12" s="17">
        <f>data!BC12+data!BD12*0.8+data!BE12*0.6+data!BF12*0.4+data!BG12*0.2</f>
        <v>678.22</v>
      </c>
      <c r="Y12" s="18">
        <f>IF(data!AQ12&gt;0,L12/(data!AQ12+data!BC12),"NA")</f>
        <v>18.697959377359197</v>
      </c>
      <c r="Z12" s="18">
        <f>IF(data!EC12&gt;0,IF(data!F12&gt;0,IF(data!EC12*250/data!F12&gt;10,"NA",data!EC12*250/data!F12),"NA"),"NA")</f>
        <v>2.3580337775023241</v>
      </c>
      <c r="AA12" s="18">
        <f>IF(data!BN12&gt;0,data!BN12,"NA")</f>
        <v>260.2</v>
      </c>
      <c r="AB12" s="18">
        <f>IF(data!BN12=0,0,1)</f>
        <v>1</v>
      </c>
      <c r="AC12" s="18">
        <f>IF(data!BN12&gt;0,data!BO12,"NA")</f>
        <v>-16.3</v>
      </c>
      <c r="AD12" s="18">
        <f>IF(data!AS12&gt;0,data!AS12,"NA")</f>
        <v>276.5</v>
      </c>
      <c r="AE12" s="18">
        <f>IF(data!AS12&gt;0,data!F12,"NA")</f>
        <v>10326.4</v>
      </c>
      <c r="AF12" s="17">
        <f>data!CP12/(1.04)+data!CO12/1.04^2+data!CN12/1.04^3+data!CM12/1.04^4+data!CL12/1.04^5+((data!CK12/5)*(1-1.04^-5)/0.04)/1.04^5</f>
        <v>33.56785971170342</v>
      </c>
    </row>
    <row r="13" spans="1:32" x14ac:dyDescent="0.15">
      <c r="A13" s="2" t="str">
        <f>data!A13</f>
        <v>Alnylam Pharmaceuticals, Inc. (NasdaqGS:ALNY)</v>
      </c>
      <c r="B13" s="2" t="str">
        <f>data!B13</f>
        <v>NasdaqGS:ALNY</v>
      </c>
      <c r="C13" s="16">
        <f>IF(data!AP13&gt;0,data!AQ13/data!AP13,"NA")</f>
        <v>-3.4051383399209487</v>
      </c>
      <c r="D13" s="16">
        <f>IF(data!AP13&gt;0,O13/data!AP13,"NA")</f>
        <v>-2.536758893280632</v>
      </c>
      <c r="E13" s="16">
        <f>data!BV13/100</f>
        <v>0</v>
      </c>
      <c r="F13" s="16">
        <f t="shared" si="0"/>
        <v>-9.4790789726320768E-2</v>
      </c>
      <c r="G13" s="16">
        <f>IF(data!AX13&gt;0,N13/data!AX13,"NA")</f>
        <v>-0.32528035885933992</v>
      </c>
      <c r="H13" s="16">
        <f>IF(data!W13=0,"NA",data!W13/100)</f>
        <v>0.28000000000000003</v>
      </c>
      <c r="I13" s="16" t="str">
        <f>IF(data!V13=0,"NA",data!V13/100)</f>
        <v>NA</v>
      </c>
      <c r="J13" s="16">
        <f>IF(data!AX13&gt;0,(AF13+data!AW13)/(data!AX13+AF13+data!AW13),"NA")</f>
        <v>4.3307788236522544E-2</v>
      </c>
      <c r="K13" s="16">
        <f>IF(data!F13&gt;0,(AF13+data!AW13)/(data!F13+AF13+data!AW13),"NA")</f>
        <v>4.8392695737755776E-3</v>
      </c>
      <c r="L13" s="17">
        <f>data!F13+data!AW13+AF13-data!AT13</f>
        <v>8683.2846683680127</v>
      </c>
      <c r="M13" s="17">
        <f>data!AW13+data!AX13-data!AT13+X13</f>
        <v>1354.1399999999999</v>
      </c>
      <c r="N13" s="17">
        <f>data!AS13+data!BC13-(data!BD13+data!BE13+data!BF13+data!BG13+data!BH13)/5</f>
        <v>-304.55999999999995</v>
      </c>
      <c r="O13" s="17">
        <f>data!AR13+data!BC13-(data!BD13+data!BE13+data!BF13+data!BG13+data!BH13)/5</f>
        <v>-128.35999999999999</v>
      </c>
      <c r="P13" s="17">
        <f>data!AW13+AF13</f>
        <v>42.384668368013209</v>
      </c>
      <c r="Q13" s="18" t="str">
        <f>IF(data!AS13&gt;0,data!F13/data!AS13,"NA")</f>
        <v>NA</v>
      </c>
      <c r="R13" s="19" t="str">
        <f>IF(data!AS13&gt;0,(data!F13-data!AT13)/(data!AS13-data!BL13),"NA")</f>
        <v>NA</v>
      </c>
      <c r="S13" s="19" t="str">
        <f>IF(N13&gt;0,data!F13/N13,"NA")</f>
        <v>NA</v>
      </c>
      <c r="T13" s="18">
        <f>IF(data!AP13=0,"NA",L13/data!AP13)</f>
        <v>171.60641637090933</v>
      </c>
      <c r="U13" s="18" t="str">
        <f t="shared" si="1"/>
        <v>NA</v>
      </c>
      <c r="V13" s="18">
        <f t="shared" si="2"/>
        <v>6.4123980300175853</v>
      </c>
      <c r="W13" s="18" t="str">
        <f>IF(data!AQ13&gt;0,L13/data!AQ13,"NA")</f>
        <v>NA</v>
      </c>
      <c r="X13" s="17">
        <f>data!BC13+data!BD13*0.8+data!BE13*0.6+data!BF13*0.4+data!BG13*0.2</f>
        <v>493.04</v>
      </c>
      <c r="Y13" s="18" t="str">
        <f>IF(data!AQ13&gt;0,L13/(data!AQ13+data!BC13),"NA")</f>
        <v>NA</v>
      </c>
      <c r="Z13" s="18">
        <f>IF(data!EC13&gt;0,IF(data!F13&gt;0,IF(data!EC13*250/data!F13&gt;10,"NA",data!EC13*250/data!F13),"NA"),"NA")</f>
        <v>2.5384059384357682</v>
      </c>
      <c r="AA13" s="18" t="str">
        <f>IF(data!BN13&gt;0,data!BN13,"NA")</f>
        <v>NA</v>
      </c>
      <c r="AB13" s="18">
        <f>IF(data!BN13=0,0,1)</f>
        <v>1</v>
      </c>
      <c r="AC13" s="18" t="str">
        <f>IF(data!BN13&gt;0,data!BO13,"NA")</f>
        <v>NA</v>
      </c>
      <c r="AD13" s="18" t="str">
        <f>IF(data!AS13&gt;0,data!AS13,"NA")</f>
        <v>NA</v>
      </c>
      <c r="AE13" s="18" t="str">
        <f>IF(data!AS13&gt;0,data!F13,"NA")</f>
        <v>NA</v>
      </c>
      <c r="AF13" s="17">
        <f>data!CP13/(1.04)+data!CO13/1.04^2+data!CN13/1.04^3+data!CM13/1.04^4+data!CL13/1.04^5+((data!CK13/5)*(1-1.04^-5)/0.04)/1.04^5</f>
        <v>42.384668368013209</v>
      </c>
    </row>
    <row r="14" spans="1:32" x14ac:dyDescent="0.15">
      <c r="A14" s="2" t="str">
        <f>data!A14</f>
        <v>United Therapeutics Corporation (NasdaqGS:UTHR)</v>
      </c>
      <c r="B14" s="2" t="str">
        <f>data!B14</f>
        <v>NasdaqGS:UTHR</v>
      </c>
      <c r="C14" s="16">
        <f>IF(data!AP14&gt;0,data!AQ14/data!AP14,"NA")</f>
        <v>0.44315095071788901</v>
      </c>
      <c r="D14" s="16">
        <f>IF(data!AP14&gt;0,O14/data!AP14,"NA")</f>
        <v>0.40223515715948777</v>
      </c>
      <c r="E14" s="16">
        <f>data!BV14/100</f>
        <v>0.35200000000000004</v>
      </c>
      <c r="F14" s="16">
        <f t="shared" si="0"/>
        <v>0.19081043122549854</v>
      </c>
      <c r="G14" s="16">
        <f>IF(data!AX14&gt;0,N14/data!AX14,"NA")</f>
        <v>0.25722794591113973</v>
      </c>
      <c r="H14" s="16">
        <f>IF(data!W14=0,"NA",data!W14/100)</f>
        <v>0.33100000000000002</v>
      </c>
      <c r="I14" s="16">
        <f>IF(data!V14=0,"NA",data!V14/100)</f>
        <v>0.433</v>
      </c>
      <c r="J14" s="16">
        <f>IF(data!AX14&gt;0,(AF14+data!AW14)/(data!AX14+AF14+data!AW14),"NA")</f>
        <v>0.10074116811412195</v>
      </c>
      <c r="K14" s="16">
        <f>IF(data!F14&gt;0,(AF14+data!AW14)/(data!F14+AF14+data!AW14),"NA")</f>
        <v>1.6951563448101708E-2</v>
      </c>
      <c r="L14" s="17">
        <f>data!F14+data!AW14+AF14-data!AT14</f>
        <v>7812.8822051972556</v>
      </c>
      <c r="M14" s="17">
        <f>data!AW14+data!AX14-data!AT14+X14</f>
        <v>1760.1</v>
      </c>
      <c r="N14" s="17">
        <f>data!AS14+data!BC14-(data!BD14+data!BE14+data!BF14+data!BG14+data!BH14)/5</f>
        <v>319.58000000000004</v>
      </c>
      <c r="O14" s="17">
        <f>data!AR14+data!BC14-(data!BD14+data!BE14+data!BF14+data!BG14+data!BH14)/5</f>
        <v>518.28</v>
      </c>
      <c r="P14" s="17">
        <f>data!AW14+AF14</f>
        <v>139.18220519725611</v>
      </c>
      <c r="Q14" s="18">
        <f>IF(data!AS14&gt;0,data!F14/data!AS14,"NA")</f>
        <v>23.732431637753599</v>
      </c>
      <c r="R14" s="19">
        <f>IF(data!AS14&gt;0,(data!F14-data!AT14)/(data!AS14-data!BL14),"NA")</f>
        <v>22.563069685386647</v>
      </c>
      <c r="S14" s="19">
        <f>IF(N14&gt;0,data!F14/N14,"NA")</f>
        <v>25.256273859440512</v>
      </c>
      <c r="T14" s="18">
        <f>IF(data!AP14=0,"NA",L14/data!AP14)</f>
        <v>6.0635484712435046</v>
      </c>
      <c r="U14" s="18">
        <f t="shared" si="1"/>
        <v>15.074635728172524</v>
      </c>
      <c r="V14" s="18">
        <f t="shared" si="2"/>
        <v>4.438885407191214</v>
      </c>
      <c r="W14" s="18">
        <f>IF(data!AQ14&gt;0,L14/data!AQ14,"NA")</f>
        <v>13.682805963567873</v>
      </c>
      <c r="X14" s="17">
        <f>data!BC14+data!BD14*0.8+data!BE14*0.6+data!BF14*0.4+data!BG14*0.2</f>
        <v>788.9</v>
      </c>
      <c r="Y14" s="18">
        <f>IF(data!AQ14&gt;0,L14/(data!AQ14+data!BC14),"NA")</f>
        <v>9.604034671416418</v>
      </c>
      <c r="Z14" s="18">
        <f>IF(data!EC14&gt;0,IF(data!F14&gt;0,IF(data!EC14*250/data!F14&gt;10,"NA",data!EC14*250/data!F14),"NA"),"NA")</f>
        <v>2.7442575017964668</v>
      </c>
      <c r="AA14" s="18">
        <f>IF(data!BN14&gt;0,data!BN14,"NA")</f>
        <v>525.20000000000005</v>
      </c>
      <c r="AB14" s="18">
        <f>IF(data!BN14=0,0,1)</f>
        <v>1</v>
      </c>
      <c r="AC14" s="18">
        <f>IF(data!BN14&gt;0,data!BO14,"NA")</f>
        <v>185.1</v>
      </c>
      <c r="AD14" s="18">
        <f>IF(data!AS14&gt;0,data!AS14,"NA")</f>
        <v>340.1</v>
      </c>
      <c r="AE14" s="18">
        <f>IF(data!AS14&gt;0,data!F14,"NA")</f>
        <v>8071.4</v>
      </c>
      <c r="AF14" s="17">
        <f>data!CP14/(1.04)+data!CO14/1.04^2+data!CN14/1.04^3+data!CM14/1.04^4+data!CL14/1.04^5+((data!CK14/5)*(1-1.04^-5)/0.04)/1.04^5</f>
        <v>12.682205197256112</v>
      </c>
    </row>
    <row r="15" spans="1:32" x14ac:dyDescent="0.15">
      <c r="A15" s="2" t="str">
        <f>data!A15</f>
        <v>Isis Pharmaceuticals, Inc. (NasdaqGS:ISIS)</v>
      </c>
      <c r="B15" s="2" t="str">
        <f>data!B15</f>
        <v>NasdaqGS:ISIS</v>
      </c>
      <c r="C15" s="16">
        <f>IF(data!AP15&gt;0,data!AQ15/data!AP15,"NA")</f>
        <v>-0.17273576097105509</v>
      </c>
      <c r="D15" s="16">
        <f>IF(data!AP15&gt;0,O15/data!AP15,"NA")</f>
        <v>7.5630252100839226E-3</v>
      </c>
      <c r="E15" s="16">
        <f>data!BV15/100</f>
        <v>0</v>
      </c>
      <c r="F15" s="16">
        <f t="shared" si="0"/>
        <v>1.325934292589481E-3</v>
      </c>
      <c r="G15" s="16">
        <f>IF(data!AX15&gt;0,N15/data!AX15,"NA")</f>
        <v>3.4988363072148879E-2</v>
      </c>
      <c r="H15" s="16">
        <f>IF(data!W15=0,"NA",data!W15/100)</f>
        <v>0.17499999999999999</v>
      </c>
      <c r="I15" s="16" t="str">
        <f>IF(data!V15=0,"NA",data!V15/100)</f>
        <v>NA</v>
      </c>
      <c r="J15" s="16">
        <f>IF(data!AX15&gt;0,(AF15+data!AW15)/(data!AX15+AF15+data!AW15),"NA")</f>
        <v>0.64933788456000907</v>
      </c>
      <c r="K15" s="16">
        <f>IF(data!F15&gt;0,(AF15+data!AW15)/(data!F15+AF15+data!AW15),"NA")</f>
        <v>5.9526883708627382E-2</v>
      </c>
      <c r="L15" s="17">
        <f>data!F15+data!AW15+AF15-data!AT15</f>
        <v>7876.5806444118643</v>
      </c>
      <c r="M15" s="17">
        <f>data!AW15+data!AX15-data!AT15+X15</f>
        <v>1221.78</v>
      </c>
      <c r="N15" s="17">
        <f>data!AS15+data!BC15-(data!BD15+data!BE15+data!BF15+data!BG15+data!BH15)/5</f>
        <v>9.0199999999999818</v>
      </c>
      <c r="O15" s="17">
        <f>data!AR15+data!BC15-(data!BD15+data!BE15+data!BF15+data!BG15+data!BH15)/5</f>
        <v>1.6199999999999761</v>
      </c>
      <c r="P15" s="17">
        <f>data!AW15+AF15</f>
        <v>477.38064441186407</v>
      </c>
      <c r="Q15" s="18" t="str">
        <f>IF(data!AS15&gt;0,data!F15/data!AS15,"NA")</f>
        <v>NA</v>
      </c>
      <c r="R15" s="19" t="str">
        <f>IF(data!AS15&gt;0,(data!F15-data!AT15)/(data!AS15-data!BL15),"NA")</f>
        <v>NA</v>
      </c>
      <c r="S15" s="19">
        <f>IF(N15&gt;0,data!F15/N15,"NA")</f>
        <v>836.16407982261808</v>
      </c>
      <c r="T15" s="18">
        <f>IF(data!AP15=0,"NA",L15/data!AP15)</f>
        <v>36.772085174658564</v>
      </c>
      <c r="U15" s="18">
        <f t="shared" si="1"/>
        <v>4862.0868175382593</v>
      </c>
      <c r="V15" s="18">
        <f t="shared" si="2"/>
        <v>6.4468076449212335</v>
      </c>
      <c r="W15" s="18" t="str">
        <f>IF(data!AQ15&gt;0,L15/data!AQ15,"NA")</f>
        <v>NA</v>
      </c>
      <c r="X15" s="17">
        <f>data!BC15+data!BD15*0.8+data!BE15*0.6+data!BF15*0.4+data!BG15*0.2</f>
        <v>649.17999999999995</v>
      </c>
      <c r="Y15" s="18" t="str">
        <f>IF(data!AQ15&gt;0,L15/(data!AQ15+data!BC15),"NA")</f>
        <v>NA</v>
      </c>
      <c r="Z15" s="18">
        <f>IF(data!EC15&gt;0,IF(data!F15&gt;0,IF(data!EC15*250/data!F15&gt;10,"NA",data!EC15*250/data!F15),"NA"),"NA")</f>
        <v>9.1087481106308505</v>
      </c>
      <c r="AA15" s="18" t="str">
        <f>IF(data!BN15&gt;0,data!BN15,"NA")</f>
        <v>NA</v>
      </c>
      <c r="AB15" s="18">
        <f>IF(data!BN15=0,0,1)</f>
        <v>1</v>
      </c>
      <c r="AC15" s="18" t="str">
        <f>IF(data!BN15&gt;0,data!BO15,"NA")</f>
        <v>NA</v>
      </c>
      <c r="AD15" s="18" t="str">
        <f>IF(data!AS15&gt;0,data!AS15,"NA")</f>
        <v>NA</v>
      </c>
      <c r="AE15" s="18" t="str">
        <f>IF(data!AS15&gt;0,data!F15,"NA")</f>
        <v>NA</v>
      </c>
      <c r="AF15" s="17">
        <f>data!CP15/(1.04)+data!CO15/1.04^2+data!CN15/1.04^3+data!CM15/1.04^4+data!CL15/1.04^5+((data!CK15/5)*(1-1.04^-5)/0.04)/1.04^5</f>
        <v>19.580644411864046</v>
      </c>
    </row>
    <row r="16" spans="1:32" x14ac:dyDescent="0.15">
      <c r="A16" s="2" t="str">
        <f>data!A16</f>
        <v>Puma Biotechnology, Inc. (NYSE:PBYI)</v>
      </c>
      <c r="B16" s="2" t="str">
        <f>data!B16</f>
        <v>NYSE:PBYI</v>
      </c>
      <c r="C16" s="16" t="str">
        <f>IF(data!AP16&gt;0,data!AQ16/data!AP16,"NA")</f>
        <v>NA</v>
      </c>
      <c r="D16" s="16" t="str">
        <f>IF(data!AP16&gt;0,O16/data!AP16,"NA")</f>
        <v>NA</v>
      </c>
      <c r="E16" s="16">
        <f>data!BV16/100</f>
        <v>0</v>
      </c>
      <c r="F16" s="16">
        <f t="shared" si="0"/>
        <v>-0.22983506552191596</v>
      </c>
      <c r="G16" s="16">
        <f>IF(data!AX16&gt;0,N16/data!AX16,"NA")</f>
        <v>-0.69299145299145293</v>
      </c>
      <c r="H16" s="16" t="str">
        <f>IF(data!W16=0,"NA",data!W16/100)</f>
        <v>NA</v>
      </c>
      <c r="I16" s="16" t="str">
        <f>IF(data!V16=0,"NA",data!V16/100)</f>
        <v>NA</v>
      </c>
      <c r="J16" s="16">
        <f>IF(data!AX16&gt;0,(AF16+data!AW16)/(data!AX16+AF16+data!AW16),"NA")</f>
        <v>4.7279088292656646E-2</v>
      </c>
      <c r="K16" s="16">
        <f>IF(data!F16&gt;0,(AF16+data!AW16)/(data!F16+AF16+data!AW16),"NA")</f>
        <v>8.4143562717955088E-4</v>
      </c>
      <c r="L16" s="17">
        <f>data!F16+data!AW16+AF16-data!AT16</f>
        <v>6861.8061634443684</v>
      </c>
      <c r="M16" s="17">
        <f>data!AW16+data!AX16-data!AT16+X16</f>
        <v>354.08000000000004</v>
      </c>
      <c r="N16" s="17">
        <f>data!AS16+data!BC16-(data!BD16+data!BE16+data!BF16+data!BG16+data!BH16)/5</f>
        <v>-81.08</v>
      </c>
      <c r="O16" s="17">
        <f>data!AR16+data!BC16-(data!BD16+data!BE16+data!BF16+data!BG16+data!BH16)/5</f>
        <v>-81.38000000000001</v>
      </c>
      <c r="P16" s="17">
        <f>data!AW16+AF16</f>
        <v>5.8061634443687327</v>
      </c>
      <c r="Q16" s="18" t="str">
        <f>IF(data!AS16&gt;0,data!F16/data!AS16,"NA")</f>
        <v>NA</v>
      </c>
      <c r="R16" s="19" t="str">
        <f>IF(data!AS16&gt;0,(data!F16-data!AT16)/(data!AS16-data!BL16),"NA")</f>
        <v>NA</v>
      </c>
      <c r="S16" s="19" t="str">
        <f>IF(N16&gt;0,data!F16/N16,"NA")</f>
        <v>NA</v>
      </c>
      <c r="T16" s="18" t="str">
        <f>IF(data!AP16=0,"NA",L16/data!AP16)</f>
        <v>NA</v>
      </c>
      <c r="U16" s="18" t="str">
        <f t="shared" si="1"/>
        <v>NA</v>
      </c>
      <c r="V16" s="18">
        <f t="shared" si="2"/>
        <v>19.379253737698733</v>
      </c>
      <c r="W16" s="18" t="str">
        <f>IF(data!AQ16&gt;0,L16/data!AQ16,"NA")</f>
        <v>NA</v>
      </c>
      <c r="X16" s="17">
        <f>data!BC16+data!BD16*0.8+data!BE16*0.6+data!BF16*0.4+data!BG16*0.2</f>
        <v>275.58000000000004</v>
      </c>
      <c r="Y16" s="18" t="str">
        <f>IF(data!AQ16&gt;0,L16/(data!AQ16+data!BC16),"NA")</f>
        <v>NA</v>
      </c>
      <c r="Z16" s="18">
        <f>IF(data!EC16&gt;0,IF(data!F16&gt;0,IF(data!EC16*250/data!F16&gt;10,"NA",data!EC16*250/data!F16),"NA"),"NA")</f>
        <v>1.9689607658278339</v>
      </c>
      <c r="AA16" s="18" t="str">
        <f>IF(data!BN16&gt;0,data!BN16,"NA")</f>
        <v>NA</v>
      </c>
      <c r="AB16" s="18">
        <f>IF(data!BN16=0,0,1)</f>
        <v>1</v>
      </c>
      <c r="AC16" s="18" t="str">
        <f>IF(data!BN16&gt;0,data!BO16,"NA")</f>
        <v>NA</v>
      </c>
      <c r="AD16" s="18" t="str">
        <f>IF(data!AS16&gt;0,data!AS16,"NA")</f>
        <v>NA</v>
      </c>
      <c r="AE16" s="18" t="str">
        <f>IF(data!AS16&gt;0,data!F16,"NA")</f>
        <v>NA</v>
      </c>
      <c r="AF16" s="17">
        <f>data!CP16/(1.04)+data!CO16/1.04^2+data!CN16/1.04^3+data!CM16/1.04^4+data!CL16/1.04^5+((data!CK16/5)*(1-1.04^-5)/0.04)/1.04^5</f>
        <v>5.8061634443687327</v>
      </c>
    </row>
    <row r="17" spans="1:32" x14ac:dyDescent="0.15">
      <c r="A17" s="2" t="str">
        <f>data!A17</f>
        <v>Intercept Pharmaceuticals, Inc. (NasdaqGS:ICPT)</v>
      </c>
      <c r="B17" s="2" t="str">
        <f>data!B17</f>
        <v>NasdaqGS:ICPT</v>
      </c>
      <c r="C17" s="16">
        <f>IF(data!AP17&gt;0,data!AQ17/data!AP17,"NA")</f>
        <v>-64.770114942528735</v>
      </c>
      <c r="D17" s="16">
        <f>IF(data!AP17&gt;0,O17/data!AP17,"NA")</f>
        <v>-42.103448275862071</v>
      </c>
      <c r="E17" s="16">
        <f>data!BV17/100</f>
        <v>0</v>
      </c>
      <c r="F17" s="16">
        <f t="shared" si="0"/>
        <v>-0.18640272759655999</v>
      </c>
      <c r="G17" s="16">
        <f>IF(data!AX17&gt;0,N17/data!AX17,"NA")</f>
        <v>-1.053529666522304</v>
      </c>
      <c r="H17" s="16" t="str">
        <f>IF(data!W17=0,"NA",data!W17/100)</f>
        <v>NA</v>
      </c>
      <c r="I17" s="16" t="str">
        <f>IF(data!V17=0,"NA",data!V17/100)</f>
        <v>NA</v>
      </c>
      <c r="J17" s="16">
        <f>IF(data!AX17&gt;0,(AF17+data!AW17)/(data!AX17+AF17+data!AW17),"NA")</f>
        <v>6.665776698962024E-2</v>
      </c>
      <c r="K17" s="16">
        <f>IF(data!F17&gt;0,(AF17+data!AW17)/(data!F17+AF17+data!AW17),"NA")</f>
        <v>2.4725645001359153E-3</v>
      </c>
      <c r="L17" s="17">
        <f>data!F17+data!AW17+AF17-data!AT17</f>
        <v>6649.3904981833512</v>
      </c>
      <c r="M17" s="17">
        <f>data!AW17+data!AX17-data!AT17+X17</f>
        <v>393.02</v>
      </c>
      <c r="N17" s="17">
        <f>data!AS17+data!BC17-(data!BD17+data!BE17+data!BF17+data!BG17+data!BH17)/5</f>
        <v>-243.26</v>
      </c>
      <c r="O17" s="17">
        <f>data!AR17+data!BC17-(data!BD17+data!BE17+data!BF17+data!BG17+data!BH17)/5</f>
        <v>-73.260000000000005</v>
      </c>
      <c r="P17" s="17">
        <f>data!AW17+AF17</f>
        <v>16.490498183351942</v>
      </c>
      <c r="Q17" s="18" t="str">
        <f>IF(data!AS17&gt;0,data!F17/data!AS17,"NA")</f>
        <v>NA</v>
      </c>
      <c r="R17" s="19" t="str">
        <f>IF(data!AS17&gt;0,(data!F17-data!AT17)/(data!AS17-data!BL17),"NA")</f>
        <v>NA</v>
      </c>
      <c r="S17" s="19" t="str">
        <f>IF(N17&gt;0,data!F17/N17,"NA")</f>
        <v>NA</v>
      </c>
      <c r="T17" s="18">
        <f>IF(data!AP17=0,"NA",L17/data!AP17)</f>
        <v>3821.4887920593974</v>
      </c>
      <c r="U17" s="18" t="str">
        <f t="shared" si="1"/>
        <v>NA</v>
      </c>
      <c r="V17" s="18">
        <f t="shared" si="2"/>
        <v>16.918707694731442</v>
      </c>
      <c r="W17" s="18" t="str">
        <f>IF(data!AQ17&gt;0,L17/data!AQ17,"NA")</f>
        <v>NA</v>
      </c>
      <c r="X17" s="17">
        <f>data!BC17+data!BD17*0.8+data!BE17*0.6+data!BF17*0.4+data!BG17*0.2</f>
        <v>182.12</v>
      </c>
      <c r="Y17" s="18" t="str">
        <f>IF(data!AQ17&gt;0,L17/(data!AQ17+data!BC17),"NA")</f>
        <v>NA</v>
      </c>
      <c r="Z17" s="18">
        <f>IF(data!EC17&gt;0,IF(data!F17&gt;0,IF(data!EC17*250/data!F17&gt;10,"NA",data!EC17*250/data!F17),"NA"),"NA")</f>
        <v>9.6649581385561181</v>
      </c>
      <c r="AA17" s="18" t="str">
        <f>IF(data!BN17&gt;0,data!BN17,"NA")</f>
        <v>NA</v>
      </c>
      <c r="AB17" s="18">
        <f>IF(data!BN17=0,0,1)</f>
        <v>1</v>
      </c>
      <c r="AC17" s="18" t="str">
        <f>IF(data!BN17&gt;0,data!BO17,"NA")</f>
        <v>NA</v>
      </c>
      <c r="AD17" s="18" t="str">
        <f>IF(data!AS17&gt;0,data!AS17,"NA")</f>
        <v>NA</v>
      </c>
      <c r="AE17" s="18" t="str">
        <f>IF(data!AS17&gt;0,data!F17,"NA")</f>
        <v>NA</v>
      </c>
      <c r="AF17" s="17">
        <f>data!CP17/(1.04)+data!CO17/1.04^2+data!CN17/1.04^3+data!CM17/1.04^4+data!CL17/1.04^5+((data!CK17/5)*(1-1.04^-5)/0.04)/1.04^5</f>
        <v>16.490498183351942</v>
      </c>
    </row>
    <row r="18" spans="1:32" x14ac:dyDescent="0.15">
      <c r="A18" s="2" t="str">
        <f>data!A18</f>
        <v>Opko Health, Inc. (NYSE:OPK)</v>
      </c>
      <c r="B18" s="2" t="str">
        <f>data!B18</f>
        <v>NYSE:OPK</v>
      </c>
      <c r="C18" s="16">
        <f>IF(data!AP18&gt;0,data!AQ18/data!AP18,"NA")</f>
        <v>-1.0362239297475304</v>
      </c>
      <c r="D18" s="16">
        <f>IF(data!AP18&gt;0,O18/data!AP18,"NA")</f>
        <v>-0.97782656421514802</v>
      </c>
      <c r="E18" s="16">
        <f>data!BV18/100</f>
        <v>0</v>
      </c>
      <c r="F18" s="16">
        <f t="shared" si="0"/>
        <v>-7.9137201947336602E-2</v>
      </c>
      <c r="G18" s="16">
        <f>IF(data!AX18&gt;0,N18/data!AX18,"NA")</f>
        <v>-0.18126121814048099</v>
      </c>
      <c r="H18" s="16" t="str">
        <f>IF(data!W18=0,"NA",data!W18/100)</f>
        <v>NA</v>
      </c>
      <c r="I18" s="16" t="str">
        <f>IF(data!V18=0,"NA",data!V18/100)</f>
        <v>NA</v>
      </c>
      <c r="J18" s="16">
        <f>IF(data!AX18&gt;0,(AF18+data!AW18)/(data!AX18+AF18+data!AW18),"NA")</f>
        <v>0.15838599762099168</v>
      </c>
      <c r="K18" s="16">
        <f>IF(data!F18&gt;0,(AF18+data!AW18)/(data!F18+AF18+data!AW18),"NA")</f>
        <v>2.3468776069640571E-2</v>
      </c>
      <c r="L18" s="17">
        <f>data!F18+data!AW18+AF18-data!AT18</f>
        <v>6604.473022831975</v>
      </c>
      <c r="M18" s="17">
        <f>data!AW18+data!AX18-data!AT18+X18</f>
        <v>1125.6400000000001</v>
      </c>
      <c r="N18" s="17">
        <f>data!AS18+data!BC18-(data!BD18+data!BE18+data!BF18+data!BG18+data!BH18)/5</f>
        <v>-151.47999999999996</v>
      </c>
      <c r="O18" s="17">
        <f>data!AR18+data!BC18-(data!BD18+data!BE18+data!BF18+data!BG18+data!BH18)/5</f>
        <v>-89.079999999999984</v>
      </c>
      <c r="P18" s="17">
        <f>data!AW18+AF18</f>
        <v>157.27302283197395</v>
      </c>
      <c r="Q18" s="18" t="str">
        <f>IF(data!AS18&gt;0,data!F18/data!AS18,"NA")</f>
        <v>NA</v>
      </c>
      <c r="R18" s="19" t="str">
        <f>IF(data!AS18&gt;0,(data!F18-data!AT18)/(data!AS18-data!BL18),"NA")</f>
        <v>NA</v>
      </c>
      <c r="S18" s="19" t="str">
        <f>IF(N18&gt;0,data!F18/N18,"NA")</f>
        <v>NA</v>
      </c>
      <c r="T18" s="18">
        <f>IF(data!AP18=0,"NA",L18/data!AP18)</f>
        <v>72.496959635916298</v>
      </c>
      <c r="U18" s="18" t="str">
        <f t="shared" si="1"/>
        <v>NA</v>
      </c>
      <c r="V18" s="18">
        <f t="shared" si="2"/>
        <v>5.8673048424291734</v>
      </c>
      <c r="W18" s="18" t="str">
        <f>IF(data!AQ18&gt;0,L18/data!AQ18,"NA")</f>
        <v>NA</v>
      </c>
      <c r="X18" s="17">
        <f>data!BC18+data!BD18*0.8+data!BE18*0.6+data!BF18*0.4+data!BG18*0.2</f>
        <v>239.54000000000002</v>
      </c>
      <c r="Y18" s="18" t="str">
        <f>IF(data!AQ18&gt;0,L18/(data!AQ18+data!BC18),"NA")</f>
        <v>NA</v>
      </c>
      <c r="Z18" s="18">
        <f>IF(data!EC18&gt;0,IF(data!F18&gt;0,IF(data!EC18*250/data!F18&gt;10,"NA",data!EC18*250/data!F18),"NA"),"NA")</f>
        <v>1.2721382619458748</v>
      </c>
      <c r="AA18" s="18" t="str">
        <f>IF(data!BN18&gt;0,data!BN18,"NA")</f>
        <v>NA</v>
      </c>
      <c r="AB18" s="18">
        <f>IF(data!BN18=0,0,1)</f>
        <v>1</v>
      </c>
      <c r="AC18" s="18" t="str">
        <f>IF(data!BN18&gt;0,data!BO18,"NA")</f>
        <v>NA</v>
      </c>
      <c r="AD18" s="18" t="str">
        <f>IF(data!AS18&gt;0,data!AS18,"NA")</f>
        <v>NA</v>
      </c>
      <c r="AE18" s="18" t="str">
        <f>IF(data!AS18&gt;0,data!F18,"NA")</f>
        <v>NA</v>
      </c>
      <c r="AF18" s="17">
        <f>data!CP18/(1.04)+data!CO18/1.04^2+data!CN18/1.04^3+data!CM18/1.04^4+data!CL18/1.04^5+((data!CK18/5)*(1-1.04^-5)/0.04)/1.04^5</f>
        <v>9.9730228319739442</v>
      </c>
    </row>
    <row r="19" spans="1:32" x14ac:dyDescent="0.15">
      <c r="A19" s="2" t="str">
        <f>data!A19</f>
        <v>Juno Therapeutics Inc. (NasdaqGS:JUNO)</v>
      </c>
      <c r="B19" s="2" t="str">
        <f>data!B19</f>
        <v>NasdaqGS:JUNO</v>
      </c>
      <c r="C19" s="16" t="str">
        <f>IF(data!AP19&gt;0,data!AQ19/data!AP19,"NA")</f>
        <v>NA</v>
      </c>
      <c r="D19" s="16" t="str">
        <f>IF(data!AP19&gt;0,O19/data!AP19,"NA")</f>
        <v>NA</v>
      </c>
      <c r="E19" s="16">
        <f>data!BV19/100</f>
        <v>0</v>
      </c>
      <c r="F19" s="16">
        <f t="shared" si="0"/>
        <v>-0.1279926335174954</v>
      </c>
      <c r="G19" s="16">
        <f>IF(data!AX19&gt;0,N19/data!AX19,"NA")</f>
        <v>-0.15727155727155728</v>
      </c>
      <c r="H19" s="16" t="str">
        <f>IF(data!W19=0,"NA",data!W19/100)</f>
        <v>NA</v>
      </c>
      <c r="I19" s="16" t="str">
        <f>IF(data!V19=0,"NA",data!V19/100)</f>
        <v>NA</v>
      </c>
      <c r="J19" s="16">
        <f>IF(data!AX19&gt;0,(AF19+data!AW19)/(data!AX19+AF19+data!AW19),"NA")</f>
        <v>1.611261597530643E-2</v>
      </c>
      <c r="K19" s="16">
        <f>IF(data!F19&gt;0,(AF19+data!AW19)/(data!F19+AF19+data!AW19),"NA")</f>
        <v>1.2415476386693279E-3</v>
      </c>
      <c r="L19" s="17">
        <f>data!F19+data!AW19+AF19-data!AT19</f>
        <v>4768.4622640233483</v>
      </c>
      <c r="M19" s="17">
        <f>data!AW19+data!AX19-data!AT19+X19</f>
        <v>325.8</v>
      </c>
      <c r="N19" s="17">
        <f>data!AS19+data!BC19-(data!BD19+data!BE19+data!BF19+data!BG19+data!BH19)/5</f>
        <v>-61.100000000000009</v>
      </c>
      <c r="O19" s="17">
        <f>data!AR19+data!BC19-(data!BD19+data!BE19+data!BF19+data!BG19+data!BH19)/5</f>
        <v>-41.7</v>
      </c>
      <c r="P19" s="17">
        <f>data!AW19+AF19</f>
        <v>6.3622640233482661</v>
      </c>
      <c r="Q19" s="18" t="str">
        <f>IF(data!AS19&gt;0,data!F19/data!AS19,"NA")</f>
        <v>NA</v>
      </c>
      <c r="R19" s="19" t="str">
        <f>IF(data!AS19&gt;0,(data!F19-data!AT19)/(data!AS19-data!BL19),"NA")</f>
        <v>NA</v>
      </c>
      <c r="S19" s="19" t="str">
        <f>IF(N19&gt;0,data!F19/N19,"NA")</f>
        <v>NA</v>
      </c>
      <c r="T19" s="18" t="str">
        <f>IF(data!AP19=0,"NA",L19/data!AP19)</f>
        <v>NA</v>
      </c>
      <c r="U19" s="18" t="str">
        <f t="shared" si="1"/>
        <v>NA</v>
      </c>
      <c r="V19" s="18">
        <f t="shared" si="2"/>
        <v>14.636164100746925</v>
      </c>
      <c r="W19" s="18" t="str">
        <f>IF(data!AQ19&gt;0,L19/data!AQ19,"NA")</f>
        <v>NA</v>
      </c>
      <c r="X19" s="17">
        <f>data!BC19+data!BD19*0.8+data!BE19*0.6+data!BF19*0.4+data!BG19*0.2</f>
        <v>293.3</v>
      </c>
      <c r="Y19" s="18" t="str">
        <f>IF(data!AQ19&gt;0,L19/(data!AQ19+data!BC19),"NA")</f>
        <v>NA</v>
      </c>
      <c r="Z19" s="18">
        <f>IF(data!EC19&gt;0,IF(data!F19&gt;0,IF(data!EC19*250/data!F19&gt;10,"NA",data!EC19*250/data!F19),"NA"),"NA")</f>
        <v>3.4827377347062383</v>
      </c>
      <c r="AA19" s="18" t="str">
        <f>IF(data!BN19&gt;0,data!BN19,"NA")</f>
        <v>NA</v>
      </c>
      <c r="AB19" s="18">
        <f>IF(data!BN19=0,0,1)</f>
        <v>1</v>
      </c>
      <c r="AC19" s="18" t="str">
        <f>IF(data!BN19&gt;0,data!BO19,"NA")</f>
        <v>NA</v>
      </c>
      <c r="AD19" s="18" t="str">
        <f>IF(data!AS19&gt;0,data!AS19,"NA")</f>
        <v>NA</v>
      </c>
      <c r="AE19" s="18" t="str">
        <f>IF(data!AS19&gt;0,data!F19,"NA")</f>
        <v>NA</v>
      </c>
      <c r="AF19" s="17">
        <f>data!CP19/(1.04)+data!CO19/1.04^2+data!CN19/1.04^3+data!CM19/1.04^4+data!CL19/1.04^5+((data!CK19/5)*(1-1.04^-5)/0.04)/1.04^5</f>
        <v>6.3622640233482661</v>
      </c>
    </row>
    <row r="20" spans="1:32" x14ac:dyDescent="0.15">
      <c r="A20" s="2" t="str">
        <f>data!A20</f>
        <v>Receptos, Inc. (NasdaqGS:RCPT)</v>
      </c>
      <c r="B20" s="2" t="str">
        <f>data!B20</f>
        <v>NasdaqGS:RCPT</v>
      </c>
      <c r="C20" s="16">
        <f>IF(data!AP20&gt;0,data!AQ20/data!AP20,"NA")</f>
        <v>-18.864406779661014</v>
      </c>
      <c r="D20" s="16">
        <f>IF(data!AP20&gt;0,O20/data!AP20,"NA")</f>
        <v>-11.389830508474574</v>
      </c>
      <c r="E20" s="16">
        <f>data!BV20/100</f>
        <v>0</v>
      </c>
      <c r="F20" s="16">
        <f t="shared" si="0"/>
        <v>-0.15642458100558657</v>
      </c>
      <c r="G20" s="16">
        <f>IF(data!AX20&gt;0,N20/data!AX20,"NA")</f>
        <v>-0.10869899923017705</v>
      </c>
      <c r="H20" s="16" t="str">
        <f>IF(data!W20=0,"NA",data!W20/100)</f>
        <v>NA</v>
      </c>
      <c r="I20" s="16" t="str">
        <f>IF(data!V20=0,"NA",data!V20/100)</f>
        <v>NA</v>
      </c>
      <c r="J20" s="16">
        <f>IF(data!AX20&gt;0,(AF20+data!AW20)/(data!AX20+AF20+data!AW20),"NA")</f>
        <v>2.1139095304020653E-2</v>
      </c>
      <c r="K20" s="16">
        <f>IF(data!F20&gt;0,(AF20+data!AW20)/(data!F20+AF20+data!AW20),"NA")</f>
        <v>3.00689593274109E-3</v>
      </c>
      <c r="L20" s="17">
        <f>data!F20+data!AW20+AF20-data!AT20</f>
        <v>4206.4263466791799</v>
      </c>
      <c r="M20" s="17">
        <f>data!AW20+data!AX20-data!AT20+X20</f>
        <v>429.6</v>
      </c>
      <c r="N20" s="17">
        <f>data!AS20+data!BC20-(data!BD20+data!BE20+data!BF20+data!BG20+data!BH20)/5</f>
        <v>-70.599999999999994</v>
      </c>
      <c r="O20" s="17">
        <f>data!AR20+data!BC20-(data!BD20+data!BE20+data!BF20+data!BG20+data!BH20)/5</f>
        <v>-67.199999999999989</v>
      </c>
      <c r="P20" s="17">
        <f>data!AW20+AF20</f>
        <v>14.026346679179831</v>
      </c>
      <c r="Q20" s="18" t="str">
        <f>IF(data!AS20&gt;0,data!F20/data!AS20,"NA")</f>
        <v>NA</v>
      </c>
      <c r="R20" s="19" t="str">
        <f>IF(data!AS20&gt;0,(data!F20-data!AT20)/(data!AS20-data!BL20),"NA")</f>
        <v>NA</v>
      </c>
      <c r="S20" s="19" t="str">
        <f>IF(N20&gt;0,data!F20/N20,"NA")</f>
        <v>NA</v>
      </c>
      <c r="T20" s="18">
        <f>IF(data!AP20=0,"NA",L20/data!AP20)</f>
        <v>712.95361808121686</v>
      </c>
      <c r="U20" s="18" t="str">
        <f t="shared" si="1"/>
        <v>NA</v>
      </c>
      <c r="V20" s="18">
        <f t="shared" si="2"/>
        <v>9.7914952203891517</v>
      </c>
      <c r="W20" s="18" t="str">
        <f>IF(data!AQ20&gt;0,L20/data!AQ20,"NA")</f>
        <v>NA</v>
      </c>
      <c r="X20" s="17">
        <f>data!BC20+data!BD20*0.8+data!BE20*0.6+data!BF20*0.4+data!BG20*0.2</f>
        <v>238.40000000000003</v>
      </c>
      <c r="Y20" s="18" t="str">
        <f>IF(data!AQ20&gt;0,L20/(data!AQ20+data!BC20),"NA")</f>
        <v>NA</v>
      </c>
      <c r="Z20" s="18">
        <f>IF(data!EC20&gt;0,IF(data!F20&gt;0,IF(data!EC20*250/data!F20&gt;10,"NA",data!EC20*250/data!F20),"NA"),"NA")</f>
        <v>6.8054271400004307</v>
      </c>
      <c r="AA20" s="18" t="str">
        <f>IF(data!BN20&gt;0,data!BN20,"NA")</f>
        <v>NA</v>
      </c>
      <c r="AB20" s="18">
        <f>IF(data!BN20=0,0,1)</f>
        <v>1</v>
      </c>
      <c r="AC20" s="18" t="str">
        <f>IF(data!BN20&gt;0,data!BO20,"NA")</f>
        <v>NA</v>
      </c>
      <c r="AD20" s="18" t="str">
        <f>IF(data!AS20&gt;0,data!AS20,"NA")</f>
        <v>NA</v>
      </c>
      <c r="AE20" s="18" t="str">
        <f>IF(data!AS20&gt;0,data!F20,"NA")</f>
        <v>NA</v>
      </c>
      <c r="AF20" s="17">
        <f>data!CP20/(1.04)+data!CO20/1.04^2+data!CN20/1.04^3+data!CM20/1.04^4+data!CL20/1.04^5+((data!CK20/5)*(1-1.04^-5)/0.04)/1.04^5</f>
        <v>14.026346679179831</v>
      </c>
    </row>
    <row r="21" spans="1:32" x14ac:dyDescent="0.15">
      <c r="A21" s="2" t="str">
        <f>data!A21</f>
        <v>Intrexon Corporation (NYSE:XON)</v>
      </c>
      <c r="B21" s="2" t="str">
        <f>data!B21</f>
        <v>NYSE:XON</v>
      </c>
      <c r="C21" s="16">
        <f>IF(data!AP21&gt;0,data!AQ21/data!AP21,"NA")</f>
        <v>-0.8136300417246175</v>
      </c>
      <c r="D21" s="16">
        <f>IF(data!AP21&gt;0,O21/data!AP21,"NA")</f>
        <v>-0.83449235048678727</v>
      </c>
      <c r="E21" s="16">
        <f>data!BV21/100</f>
        <v>0</v>
      </c>
      <c r="F21" s="16">
        <f t="shared" si="0"/>
        <v>-0.10787486515641856</v>
      </c>
      <c r="G21" s="16">
        <f>IF(data!AX21&gt;0,N21/data!AX21,"NA")</f>
        <v>-0.17810896652821892</v>
      </c>
      <c r="H21" s="16" t="str">
        <f>IF(data!W21=0,"NA",data!W21/100)</f>
        <v>NA</v>
      </c>
      <c r="I21" s="16" t="str">
        <f>IF(data!V21=0,"NA",data!V21/100)</f>
        <v>NA</v>
      </c>
      <c r="J21" s="16">
        <f>IF(data!AX21&gt;0,(AF21+data!AW21)/(data!AX21+AF21+data!AW21),"NA")</f>
        <v>6.1579860645797818E-2</v>
      </c>
      <c r="K21" s="16">
        <f>IF(data!F21&gt;0,(AF21+data!AW21)/(data!F21+AF21+data!AW21),"NA")</f>
        <v>5.9146087578770424E-3</v>
      </c>
      <c r="L21" s="17">
        <f>data!F21+data!AW21+AF21-data!AT21</f>
        <v>4513.5585848761411</v>
      </c>
      <c r="M21" s="17">
        <f>data!AW21+data!AX21-data!AT21+X21</f>
        <v>556.20000000000005</v>
      </c>
      <c r="N21" s="17">
        <f>data!AS21+data!BC21-(data!BD21+data!BE21+data!BF21+data!BG21+data!BH21)/5</f>
        <v>-72.900000000000006</v>
      </c>
      <c r="O21" s="17">
        <f>data!AR21+data!BC21-(data!BD21+data!BE21+data!BF21+data!BG21+data!BH21)/5</f>
        <v>-60.000000000000007</v>
      </c>
      <c r="P21" s="17">
        <f>data!AW21+AF21</f>
        <v>26.858584876141151</v>
      </c>
      <c r="Q21" s="18" t="str">
        <f>IF(data!AS21&gt;0,data!F21/data!AS21,"NA")</f>
        <v>NA</v>
      </c>
      <c r="R21" s="19" t="str">
        <f>IF(data!AS21&gt;0,(data!F21-data!AT21)/(data!AS21-data!BL21),"NA")</f>
        <v>NA</v>
      </c>
      <c r="S21" s="19" t="str">
        <f>IF(N21&gt;0,data!F21/N21,"NA")</f>
        <v>NA</v>
      </c>
      <c r="T21" s="18">
        <f>IF(data!AP21=0,"NA",L21/data!AP21)</f>
        <v>62.775501875885126</v>
      </c>
      <c r="U21" s="18" t="str">
        <f t="shared" si="1"/>
        <v>NA</v>
      </c>
      <c r="V21" s="18">
        <f t="shared" si="2"/>
        <v>8.1149920619851503</v>
      </c>
      <c r="W21" s="18" t="str">
        <f>IF(data!AQ21&gt;0,L21/data!AQ21,"NA")</f>
        <v>NA</v>
      </c>
      <c r="X21" s="17">
        <f>data!BC21+data!BD21*0.8+data!BE21*0.6+data!BF21*0.4+data!BG21*0.2</f>
        <v>161.80000000000001</v>
      </c>
      <c r="Y21" s="18" t="str">
        <f>IF(data!AQ21&gt;0,L21/(data!AQ21+data!BC21),"NA")</f>
        <v>NA</v>
      </c>
      <c r="Z21" s="18">
        <f>IF(data!EC21&gt;0,IF(data!F21&gt;0,IF(data!EC21*250/data!F21&gt;10,"NA",data!EC21*250/data!F21),"NA"),"NA")</f>
        <v>5.2611758451109836</v>
      </c>
      <c r="AA21" s="18" t="str">
        <f>IF(data!BN21&gt;0,data!BN21,"NA")</f>
        <v>NA</v>
      </c>
      <c r="AB21" s="18">
        <f>IF(data!BN21=0,0,1)</f>
        <v>1</v>
      </c>
      <c r="AC21" s="18" t="str">
        <f>IF(data!BN21&gt;0,data!BO21,"NA")</f>
        <v>NA</v>
      </c>
      <c r="AD21" s="18" t="str">
        <f>IF(data!AS21&gt;0,data!AS21,"NA")</f>
        <v>NA</v>
      </c>
      <c r="AE21" s="18" t="str">
        <f>IF(data!AS21&gt;0,data!F21,"NA")</f>
        <v>NA</v>
      </c>
      <c r="AF21" s="17">
        <f>data!CP21/(1.04)+data!CO21/1.04^2+data!CN21/1.04^3+data!CM21/1.04^4+data!CL21/1.04^5+((data!CK21/5)*(1-1.04^-5)/0.04)/1.04^5</f>
        <v>14.258584876141152</v>
      </c>
    </row>
    <row r="22" spans="1:32" x14ac:dyDescent="0.15">
      <c r="A22" s="2" t="str">
        <f>data!A22</f>
        <v>Seattle Genetics, Inc. (NasdaqGS:SGEN)</v>
      </c>
      <c r="B22" s="2" t="str">
        <f>data!B22</f>
        <v>NasdaqGS:SGEN</v>
      </c>
      <c r="C22" s="16">
        <f>IF(data!AP22&gt;0,data!AQ22/data!AP22,"NA")</f>
        <v>-0.22629009762900978</v>
      </c>
      <c r="D22" s="16">
        <f>IF(data!AP22&gt;0,O22/data!AP22,"NA")</f>
        <v>-0.23521617852161808</v>
      </c>
      <c r="E22" s="16">
        <f>data!BV22/100</f>
        <v>0</v>
      </c>
      <c r="F22" s="16">
        <f t="shared" si="0"/>
        <v>-8.1418364391233067E-2</v>
      </c>
      <c r="G22" s="16">
        <f>IF(data!AX22&gt;0,N22/data!AX22,"NA")</f>
        <v>-0.31385199240986739</v>
      </c>
      <c r="H22" s="16">
        <f>IF(data!W22=0,"NA",data!W22/100)</f>
        <v>0.45600000000000002</v>
      </c>
      <c r="I22" s="16" t="str">
        <f>IF(data!V22=0,"NA",data!V22/100)</f>
        <v>NA</v>
      </c>
      <c r="J22" s="16">
        <f>IF(data!AX22&gt;0,(AF22+data!AW22)/(data!AX22+AF22+data!AW22),"NA")</f>
        <v>8.7035667403015132E-2</v>
      </c>
      <c r="K22" s="16">
        <f>IF(data!F22&gt;0,(AF22+data!AW22)/(data!F22+AF22+data!AW22),"NA")</f>
        <v>4.4432161207222584E-3</v>
      </c>
      <c r="L22" s="17">
        <f>data!F22+data!AW22+AF22-data!AT22</f>
        <v>4465.996205331885</v>
      </c>
      <c r="M22" s="17">
        <f>data!AW22+data!AX22-data!AT22+X22</f>
        <v>828.56</v>
      </c>
      <c r="N22" s="17">
        <f>data!AS22+data!BC22-(data!BD22+data!BE22+data!BF22+data!BG22+data!BH22)/5</f>
        <v>-66.160000000000053</v>
      </c>
      <c r="O22" s="17">
        <f>data!AR22+data!BC22-(data!BD22+data!BE22+data!BF22+data!BG22+data!BH22)/5</f>
        <v>-67.460000000000065</v>
      </c>
      <c r="P22" s="17">
        <f>data!AW22+AF22</f>
        <v>20.09620533188416</v>
      </c>
      <c r="Q22" s="18" t="str">
        <f>IF(data!AS22&gt;0,data!F22/data!AS22,"NA")</f>
        <v>NA</v>
      </c>
      <c r="R22" s="19" t="str">
        <f>IF(data!AS22&gt;0,(data!F22-data!AT22)/(data!AS22-data!BL22),"NA")</f>
        <v>NA</v>
      </c>
      <c r="S22" s="19" t="str">
        <f>IF(N22&gt;0,data!F22/N22,"NA")</f>
        <v>NA</v>
      </c>
      <c r="T22" s="18">
        <f>IF(data!AP22=0,"NA",L22/data!AP22)</f>
        <v>15.571813826122332</v>
      </c>
      <c r="U22" s="18" t="str">
        <f t="shared" si="1"/>
        <v>NA</v>
      </c>
      <c r="V22" s="18">
        <f t="shared" si="2"/>
        <v>5.3900697660180139</v>
      </c>
      <c r="W22" s="18" t="str">
        <f>IF(data!AQ22&gt;0,L22/data!AQ22,"NA")</f>
        <v>NA</v>
      </c>
      <c r="X22" s="17">
        <f>data!BC22+data!BD22*0.8+data!BE22*0.6+data!BF22*0.4+data!BG22*0.2</f>
        <v>674.66</v>
      </c>
      <c r="Y22" s="18" t="str">
        <f>IF(data!AQ22&gt;0,L22/(data!AQ22+data!BC22),"NA")</f>
        <v>NA</v>
      </c>
      <c r="Z22" s="18">
        <f>IF(data!EC22&gt;0,IF(data!F22&gt;0,IF(data!EC22*250/data!F22&gt;10,"NA",data!EC22*250/data!F22),"NA"),"NA")</f>
        <v>1.6656302744958691</v>
      </c>
      <c r="AA22" s="18" t="str">
        <f>IF(data!BN22&gt;0,data!BN22,"NA")</f>
        <v>NA</v>
      </c>
      <c r="AB22" s="18">
        <f>IF(data!BN22=0,0,1)</f>
        <v>1</v>
      </c>
      <c r="AC22" s="18" t="str">
        <f>IF(data!BN22&gt;0,data!BO22,"NA")</f>
        <v>NA</v>
      </c>
      <c r="AD22" s="18" t="str">
        <f>IF(data!AS22&gt;0,data!AS22,"NA")</f>
        <v>NA</v>
      </c>
      <c r="AE22" s="18" t="str">
        <f>IF(data!AS22&gt;0,data!F22,"NA")</f>
        <v>NA</v>
      </c>
      <c r="AF22" s="17">
        <f>data!CP22/(1.04)+data!CO22/1.04^2+data!CN22/1.04^3+data!CM22/1.04^4+data!CL22/1.04^5+((data!CK22/5)*(1-1.04^-5)/0.04)/1.04^5</f>
        <v>20.09620533188416</v>
      </c>
    </row>
    <row r="23" spans="1:32" x14ac:dyDescent="0.15">
      <c r="A23" s="2" t="str">
        <f>data!A23</f>
        <v>Cepheid (NasdaqGS:CPHD)</v>
      </c>
      <c r="B23" s="2" t="str">
        <f>data!B23</f>
        <v>NasdaqGS:CPHD</v>
      </c>
      <c r="C23" s="16">
        <f>IF(data!AP23&gt;0,data!AQ23/data!AP23,"NA")</f>
        <v>2.6377366517762176E-2</v>
      </c>
      <c r="D23" s="16">
        <f>IF(data!AP23&gt;0,O23/data!AP23,"NA")</f>
        <v>-2.6802807913209759E-3</v>
      </c>
      <c r="E23" s="16">
        <f>data!BV23/100</f>
        <v>0</v>
      </c>
      <c r="F23" s="16">
        <f t="shared" si="0"/>
        <v>-1.5521829112052712E-3</v>
      </c>
      <c r="G23" s="16">
        <f>IF(data!AX23&gt;0,N23/data!AX23,"NA")</f>
        <v>-0.10547713156408807</v>
      </c>
      <c r="H23" s="16">
        <f>IF(data!W23=0,"NA",data!W23/100)</f>
        <v>0.24399999999999999</v>
      </c>
      <c r="I23" s="16" t="str">
        <f>IF(data!V23=0,"NA",data!V23/100)</f>
        <v>NA</v>
      </c>
      <c r="J23" s="16">
        <f>IF(data!AX23&gt;0,(AF23+data!AW23)/(data!AX23+AF23+data!AW23),"NA")</f>
        <v>0.4933198608464342</v>
      </c>
      <c r="K23" s="16">
        <f>IF(data!F23&gt;0,(AF23+data!AW23)/(data!F23+AF23+data!AW23),"NA")</f>
        <v>8.1823997587169323E-2</v>
      </c>
      <c r="L23" s="17">
        <f>data!F23+data!AW23+AF23-data!AT23</f>
        <v>4117.9603590496145</v>
      </c>
      <c r="M23" s="17">
        <f>data!AW23+data!AX23-data!AT23+X23</f>
        <v>811.76</v>
      </c>
      <c r="N23" s="17">
        <f>data!AS23+data!BC23-(data!BD23+data!BE23+data!BF23+data!BG23+data!BH23)/5</f>
        <v>-37.359999999999992</v>
      </c>
      <c r="O23" s="17">
        <f>data!AR23+data!BC23-(data!BD23+data!BE23+data!BF23+data!BG23+data!BH23)/5</f>
        <v>-1.2599999999999909</v>
      </c>
      <c r="P23" s="17">
        <f>data!AW23+AF23</f>
        <v>344.86035904961381</v>
      </c>
      <c r="Q23" s="18" t="str">
        <f>IF(data!AS23&gt;0,data!F23/data!AS23,"NA")</f>
        <v>NA</v>
      </c>
      <c r="R23" s="19" t="str">
        <f>IF(data!AS23&gt;0,(data!F23-data!AT23)/(data!AS23-data!BL23),"NA")</f>
        <v>NA</v>
      </c>
      <c r="S23" s="19" t="str">
        <f>IF(N23&gt;0,data!F23/N23,"NA")</f>
        <v>NA</v>
      </c>
      <c r="T23" s="18">
        <f>IF(data!AP23=0,"NA",L23/data!AP23)</f>
        <v>8.759754007763485</v>
      </c>
      <c r="U23" s="18" t="str">
        <f t="shared" si="1"/>
        <v>NA</v>
      </c>
      <c r="V23" s="18">
        <f t="shared" si="2"/>
        <v>5.0728791256647465</v>
      </c>
      <c r="W23" s="18">
        <f>IF(data!AQ23&gt;0,L23/data!AQ23,"NA")</f>
        <v>332.09357734271083</v>
      </c>
      <c r="X23" s="17">
        <f>data!BC23+data!BD23*0.8+data!BE23*0.6+data!BF23*0.4+data!BG23*0.2</f>
        <v>276.06</v>
      </c>
      <c r="Y23" s="18">
        <f>IF(data!AQ23&gt;0,L23/(data!AQ23+data!BC23),"NA")</f>
        <v>37.675758088285583</v>
      </c>
      <c r="Z23" s="18">
        <f>IF(data!EC23&gt;0,IF(data!F23&gt;0,IF(data!EC23*250/data!F23&gt;10,"NA",data!EC23*250/data!F23),"NA"),"NA")</f>
        <v>1.1951522042482816</v>
      </c>
      <c r="AA23" s="18" t="str">
        <f>IF(data!BN23&gt;0,data!BN23,"NA")</f>
        <v>NA</v>
      </c>
      <c r="AB23" s="18">
        <f>IF(data!BN23=0,0,1)</f>
        <v>1</v>
      </c>
      <c r="AC23" s="18" t="str">
        <f>IF(data!BN23&gt;0,data!BO23,"NA")</f>
        <v>NA</v>
      </c>
      <c r="AD23" s="18" t="str">
        <f>IF(data!AS23&gt;0,data!AS23,"NA")</f>
        <v>NA</v>
      </c>
      <c r="AE23" s="18" t="str">
        <f>IF(data!AS23&gt;0,data!F23,"NA")</f>
        <v>NA</v>
      </c>
      <c r="AF23" s="17">
        <f>data!CP23/(1.04)+data!CO23/1.04^2+data!CN23/1.04^3+data!CM23/1.04^4+data!CL23/1.04^5+((data!CK23/5)*(1-1.04^-5)/0.04)/1.04^5</f>
        <v>66.660359049613831</v>
      </c>
    </row>
    <row r="24" spans="1:32" x14ac:dyDescent="0.15">
      <c r="A24" s="2" t="str">
        <f>data!A24</f>
        <v>bluebird bio, Inc. (NasdaqGS:BLUE)</v>
      </c>
      <c r="B24" s="2" t="str">
        <f>data!B24</f>
        <v>NasdaqGS:BLUE</v>
      </c>
      <c r="C24" s="16">
        <f>IF(data!AP24&gt;0,data!AQ24/data!AP24,"NA")</f>
        <v>-2.2125984251968505</v>
      </c>
      <c r="D24" s="16">
        <f>IF(data!AP24&gt;0,O24/data!AP24,"NA")</f>
        <v>-1.4220472440944878</v>
      </c>
      <c r="E24" s="16">
        <f>data!BV24/100</f>
        <v>0</v>
      </c>
      <c r="F24" s="16">
        <f t="shared" si="0"/>
        <v>-0.12245728234336857</v>
      </c>
      <c r="G24" s="16">
        <f>IF(data!AX24&gt;0,N24/data!AX24,"NA")</f>
        <v>-4.9704864644819852E-2</v>
      </c>
      <c r="H24" s="16" t="str">
        <f>IF(data!W24=0,"NA",data!W24/100)</f>
        <v>NA</v>
      </c>
      <c r="I24" s="16" t="str">
        <f>IF(data!V24=0,"NA",data!V24/100)</f>
        <v>NA</v>
      </c>
      <c r="J24" s="16">
        <f>IF(data!AX24&gt;0,(AF24+data!AW24)/(data!AX24+AF24+data!AW24),"NA")</f>
        <v>4.634631389989427E-2</v>
      </c>
      <c r="K24" s="16">
        <f>IF(data!F24&gt;0,(AF24+data!AW24)/(data!F24+AF24+data!AW24),"NA")</f>
        <v>6.3674549977158473E-3</v>
      </c>
      <c r="L24" s="17">
        <f>data!F24+data!AW24+AF24-data!AT24</f>
        <v>3401.9765333274536</v>
      </c>
      <c r="M24" s="17">
        <f>data!AW24+data!AX24-data!AT24+X24</f>
        <v>294.95999999999998</v>
      </c>
      <c r="N24" s="17">
        <f>data!AS24+data!BC24-(data!BD24+data!BE24+data!BF24+data!BG24+data!BH24)/5</f>
        <v>-24.419999999999995</v>
      </c>
      <c r="O24" s="17">
        <f>data!AR24+data!BC24-(data!BD24+data!BE24+data!BF24+data!BG24+data!BH24)/5</f>
        <v>-36.11999999999999</v>
      </c>
      <c r="P24" s="17">
        <f>data!AW24+AF24</f>
        <v>23.876533327453501</v>
      </c>
      <c r="Q24" s="18" t="str">
        <f>IF(data!AS24&gt;0,data!F24/data!AS24,"NA")</f>
        <v>NA</v>
      </c>
      <c r="R24" s="19" t="str">
        <f>IF(data!AS24&gt;0,(data!F24-data!AT24)/(data!AS24-data!BL24),"NA")</f>
        <v>NA</v>
      </c>
      <c r="S24" s="19" t="str">
        <f>IF(N24&gt;0,data!F24/N24,"NA")</f>
        <v>NA</v>
      </c>
      <c r="T24" s="18">
        <f>IF(data!AP24=0,"NA",L24/data!AP24)</f>
        <v>133.93608398926983</v>
      </c>
      <c r="U24" s="18" t="str">
        <f t="shared" si="1"/>
        <v>NA</v>
      </c>
      <c r="V24" s="18">
        <f t="shared" si="2"/>
        <v>11.533687731649898</v>
      </c>
      <c r="W24" s="18" t="str">
        <f>IF(data!AQ24&gt;0,L24/data!AQ24,"NA")</f>
        <v>NA</v>
      </c>
      <c r="X24" s="17">
        <f>data!BC24+data!BD24*0.8+data!BE24*0.6+data!BF24*0.4+data!BG24*0.2</f>
        <v>151.45999999999998</v>
      </c>
      <c r="Y24" s="18" t="str">
        <f>IF(data!AQ24&gt;0,L24/(data!AQ24+data!BC24),"NA")</f>
        <v>NA</v>
      </c>
      <c r="Z24" s="18">
        <f>IF(data!EC24&gt;0,IF(data!F24&gt;0,IF(data!EC24*250/data!F24&gt;10,"NA",data!EC24*250/data!F24),"NA"),"NA")</f>
        <v>2.9321774604793474</v>
      </c>
      <c r="AA24" s="18" t="str">
        <f>IF(data!BN24&gt;0,data!BN24,"NA")</f>
        <v>NA</v>
      </c>
      <c r="AB24" s="18">
        <f>IF(data!BN24=0,0,1)</f>
        <v>1</v>
      </c>
      <c r="AC24" s="18" t="str">
        <f>IF(data!BN24&gt;0,data!BO24,"NA")</f>
        <v>NA</v>
      </c>
      <c r="AD24" s="18" t="str">
        <f>IF(data!AS24&gt;0,data!AS24,"NA")</f>
        <v>NA</v>
      </c>
      <c r="AE24" s="18" t="str">
        <f>IF(data!AS24&gt;0,data!F24,"NA")</f>
        <v>NA</v>
      </c>
      <c r="AF24" s="17">
        <f>data!CP24/(1.04)+data!CO24/1.04^2+data!CN24/1.04^3+data!CM24/1.04^4+data!CL24/1.04^5+((data!CK24/5)*(1-1.04^-5)/0.04)/1.04^5</f>
        <v>23.876533327453501</v>
      </c>
    </row>
    <row r="25" spans="1:32" x14ac:dyDescent="0.15">
      <c r="A25" s="2" t="str">
        <f>data!A25</f>
        <v>Synageva BioPharma Corp. (NasdaqGS:GEVA)</v>
      </c>
      <c r="B25" s="2" t="str">
        <f>data!B25</f>
        <v>NasdaqGS:GEVA</v>
      </c>
      <c r="C25" s="16">
        <f>IF(data!AP25&gt;0,data!AQ25/data!AP25,"NA")</f>
        <v>-28.674884437596301</v>
      </c>
      <c r="D25" s="16">
        <f>IF(data!AP25&gt;0,O25/data!AP25,"NA")</f>
        <v>-22.36363636363636</v>
      </c>
      <c r="E25" s="16">
        <f>data!BV25/100</f>
        <v>0</v>
      </c>
      <c r="F25" s="16">
        <f t="shared" si="0"/>
        <v>-0.19074278504967668</v>
      </c>
      <c r="G25" s="16">
        <f>IF(data!AX25&gt;0,N25/data!AX25,"NA")</f>
        <v>-0.3077768385460693</v>
      </c>
      <c r="H25" s="16" t="str">
        <f>IF(data!W25=0,"NA",data!W25/100)</f>
        <v>NA</v>
      </c>
      <c r="I25" s="16" t="str">
        <f>IF(data!V25=0,"NA",data!V25/100)</f>
        <v>NA</v>
      </c>
      <c r="J25" s="16">
        <f>IF(data!AX25&gt;0,(AF25+data!AW25)/(data!AX25+AF25+data!AW25),"NA")</f>
        <v>2.0257887400272491E-2</v>
      </c>
      <c r="K25" s="16">
        <f>IF(data!F25&gt;0,(AF25+data!AW25)/(data!F25+AF25+data!AW25),"NA")</f>
        <v>2.6753479491937724E-3</v>
      </c>
      <c r="L25" s="17">
        <f>data!F25+data!AW25+AF25-data!AT25</f>
        <v>3574.4842403572638</v>
      </c>
      <c r="M25" s="17">
        <f>data!AW25+data!AX25-data!AT25+X25</f>
        <v>760.92000000000007</v>
      </c>
      <c r="N25" s="17">
        <f>data!AS25+data!BC25-(data!BD25+data!BE25+data!BF25+data!BG25+data!BH25)/5</f>
        <v>-145.63999999999999</v>
      </c>
      <c r="O25" s="17">
        <f>data!AR25+data!BC25-(data!BD25+data!BE25+data!BF25+data!BG25+data!BH25)/5</f>
        <v>-145.13999999999999</v>
      </c>
      <c r="P25" s="17">
        <f>data!AW25+AF25</f>
        <v>9.7842403572635899</v>
      </c>
      <c r="Q25" s="18" t="str">
        <f>IF(data!AS25&gt;0,data!F25/data!AS25,"NA")</f>
        <v>NA</v>
      </c>
      <c r="R25" s="19" t="str">
        <f>IF(data!AS25&gt;0,(data!F25-data!AT25)/(data!AS25-data!BL25),"NA")</f>
        <v>NA</v>
      </c>
      <c r="S25" s="19" t="str">
        <f>IF(N25&gt;0,data!F25/N25,"NA")</f>
        <v>NA</v>
      </c>
      <c r="T25" s="18">
        <f>IF(data!AP25=0,"NA",L25/data!AP25)</f>
        <v>550.76798772839197</v>
      </c>
      <c r="U25" s="18" t="str">
        <f t="shared" si="1"/>
        <v>NA</v>
      </c>
      <c r="V25" s="18">
        <f t="shared" si="2"/>
        <v>4.6975821904500652</v>
      </c>
      <c r="W25" s="18" t="str">
        <f>IF(data!AQ25&gt;0,L25/data!AQ25,"NA")</f>
        <v>NA</v>
      </c>
      <c r="X25" s="17">
        <f>data!BC25+data!BD25*0.8+data!BE25*0.6+data!BF25*0.4+data!BG25*0.2</f>
        <v>370.42</v>
      </c>
      <c r="Y25" s="18" t="str">
        <f>IF(data!AQ25&gt;0,L25/(data!AQ25+data!BC25),"NA")</f>
        <v>NA</v>
      </c>
      <c r="Z25" s="18">
        <f>IF(data!EC25&gt;0,IF(data!F25&gt;0,IF(data!EC25*250/data!F25&gt;10,"NA",data!EC25*250/data!F25),"NA"),"NA")</f>
        <v>4.2496024565443875</v>
      </c>
      <c r="AA25" s="18" t="str">
        <f>IF(data!BN25&gt;0,data!BN25,"NA")</f>
        <v>NA</v>
      </c>
      <c r="AB25" s="18">
        <f>IF(data!BN25=0,0,1)</f>
        <v>1</v>
      </c>
      <c r="AC25" s="18" t="str">
        <f>IF(data!BN25&gt;0,data!BO25,"NA")</f>
        <v>NA</v>
      </c>
      <c r="AD25" s="18" t="str">
        <f>IF(data!AS25&gt;0,data!AS25,"NA")</f>
        <v>NA</v>
      </c>
      <c r="AE25" s="18" t="str">
        <f>IF(data!AS25&gt;0,data!F25,"NA")</f>
        <v>NA</v>
      </c>
      <c r="AF25" s="17">
        <f>data!CP25/(1.04)+data!CO25/1.04^2+data!CN25/1.04^3+data!CM25/1.04^4+data!CL25/1.04^5+((data!CK25/5)*(1-1.04^-5)/0.04)/1.04^5</f>
        <v>9.7842403572635899</v>
      </c>
    </row>
    <row r="26" spans="1:32" x14ac:dyDescent="0.15">
      <c r="A26" s="2" t="str">
        <f>data!A26</f>
        <v>Agios Pharmaceuticals, Inc. (NasdaqGS:AGIO)</v>
      </c>
      <c r="B26" s="2" t="str">
        <f>data!B26</f>
        <v>NasdaqGS:AGIO</v>
      </c>
      <c r="C26" s="16">
        <f>IF(data!AP26&gt;0,data!AQ26/data!AP26,"NA")</f>
        <v>-0.80733944954128434</v>
      </c>
      <c r="D26" s="16">
        <f>IF(data!AP26&gt;0,O26/data!AP26,"NA")</f>
        <v>-0.25902140672782847</v>
      </c>
      <c r="E26" s="16">
        <f>data!BV26/100</f>
        <v>0</v>
      </c>
      <c r="F26" s="16">
        <f t="shared" si="0"/>
        <v>-2.5959298761799657E-2</v>
      </c>
      <c r="G26" s="16">
        <f>IF(data!AX26&gt;0,N26/data!AX26,"NA")</f>
        <v>-3.8501413760603162E-2</v>
      </c>
      <c r="H26" s="16" t="str">
        <f>IF(data!W26=0,"NA",data!W26/100)</f>
        <v>NA</v>
      </c>
      <c r="I26" s="16" t="str">
        <f>IF(data!V26=0,"NA",data!V26/100)</f>
        <v>NA</v>
      </c>
      <c r="J26" s="16">
        <f>IF(data!AX26&gt;0,(AF26+data!AW26)/(data!AX26+AF26+data!AW26),"NA")</f>
        <v>8.9844721163548247E-2</v>
      </c>
      <c r="K26" s="16">
        <f>IF(data!F26&gt;0,(AF26+data!AW26)/(data!F26+AF26+data!AW26),"NA")</f>
        <v>1.1518236061285724E-2</v>
      </c>
      <c r="L26" s="17">
        <f>data!F26+data!AW26+AF26-data!AT26</f>
        <v>3623.1940597812668</v>
      </c>
      <c r="M26" s="17">
        <f>data!AW26+data!AX26-data!AT26+X26</f>
        <v>652.55999999999995</v>
      </c>
      <c r="N26" s="17">
        <f>data!AS26+data!BC26-(data!BD26+data!BE26+data!BF26+data!BG26+data!BH26)/5</f>
        <v>-16.339999999999982</v>
      </c>
      <c r="O26" s="17">
        <f>data!AR26+data!BC26-(data!BD26+data!BE26+data!BF26+data!BG26+data!BH26)/5</f>
        <v>-16.939999999999984</v>
      </c>
      <c r="P26" s="17">
        <f>data!AW26+AF26</f>
        <v>41.894059781266812</v>
      </c>
      <c r="Q26" s="18" t="str">
        <f>IF(data!AS26&gt;0,data!F26/data!AS26,"NA")</f>
        <v>NA</v>
      </c>
      <c r="R26" s="19" t="str">
        <f>IF(data!AS26&gt;0,(data!F26-data!AT26)/(data!AS26-data!BL26),"NA")</f>
        <v>NA</v>
      </c>
      <c r="S26" s="19" t="str">
        <f>IF(N26&gt;0,data!F26/N26,"NA")</f>
        <v>NA</v>
      </c>
      <c r="T26" s="18">
        <f>IF(data!AP26=0,"NA",L26/data!AP26)</f>
        <v>55.400520791762482</v>
      </c>
      <c r="U26" s="18" t="str">
        <f t="shared" si="1"/>
        <v>NA</v>
      </c>
      <c r="V26" s="18">
        <f t="shared" si="2"/>
        <v>5.5522772768500479</v>
      </c>
      <c r="W26" s="18" t="str">
        <f>IF(data!AQ26&gt;0,L26/data!AQ26,"NA")</f>
        <v>NA</v>
      </c>
      <c r="X26" s="17">
        <f>data!BC26+data!BD26*0.8+data!BE26*0.6+data!BF26*0.4+data!BG26*0.2</f>
        <v>242.16000000000003</v>
      </c>
      <c r="Y26" s="18" t="str">
        <f>IF(data!AQ26&gt;0,L26/(data!AQ26+data!BC26),"NA")</f>
        <v>NA</v>
      </c>
      <c r="Z26" s="18">
        <f>IF(data!EC26&gt;0,IF(data!F26&gt;0,IF(data!EC26*250/data!F26&gt;10,"NA",data!EC26*250/data!F26),"NA"),"NA")</f>
        <v>3.810530414708091</v>
      </c>
      <c r="AA26" s="18" t="str">
        <f>IF(data!BN26&gt;0,data!BN26,"NA")</f>
        <v>NA</v>
      </c>
      <c r="AB26" s="18">
        <f>IF(data!BN26=0,0,1)</f>
        <v>1</v>
      </c>
      <c r="AC26" s="18" t="str">
        <f>IF(data!BN26&gt;0,data!BO26,"NA")</f>
        <v>NA</v>
      </c>
      <c r="AD26" s="18" t="str">
        <f>IF(data!AS26&gt;0,data!AS26,"NA")</f>
        <v>NA</v>
      </c>
      <c r="AE26" s="18" t="str">
        <f>IF(data!AS26&gt;0,data!F26,"NA")</f>
        <v>NA</v>
      </c>
      <c r="AF26" s="17">
        <f>data!CP26/(1.04)+data!CO26/1.04^2+data!CN26/1.04^3+data!CM26/1.04^4+data!CL26/1.04^5+((data!CK26/5)*(1-1.04^-5)/0.04)/1.04^5</f>
        <v>41.894059781266812</v>
      </c>
    </row>
    <row r="27" spans="1:32" x14ac:dyDescent="0.15">
      <c r="A27" s="2" t="str">
        <f>data!A27</f>
        <v>Neurocrine Biosciences Inc. (NasdaqGS:NBIX)</v>
      </c>
      <c r="B27" s="2" t="str">
        <f>data!B27</f>
        <v>NasdaqGS:NBIX</v>
      </c>
      <c r="C27" s="16" t="str">
        <f>IF(data!AP27&gt;0,data!AQ27/data!AP27,"NA")</f>
        <v>NA</v>
      </c>
      <c r="D27" s="16" t="str">
        <f>IF(data!AP27&gt;0,O27/data!AP27,"NA")</f>
        <v>NA</v>
      </c>
      <c r="E27" s="16">
        <f>data!BV27/100</f>
        <v>0</v>
      </c>
      <c r="F27" s="16">
        <f t="shared" si="0"/>
        <v>-0.18801488174329001</v>
      </c>
      <c r="G27" s="16">
        <f>IF(data!AX27&gt;0,N27/data!AX27,"NA")</f>
        <v>-0.25251557259223772</v>
      </c>
      <c r="H27" s="16" t="str">
        <f>IF(data!W27=0,"NA",data!W27/100)</f>
        <v>NA</v>
      </c>
      <c r="I27" s="16" t="str">
        <f>IF(data!V27=0,"NA",data!V27/100)</f>
        <v>NA</v>
      </c>
      <c r="J27" s="16">
        <f>IF(data!AX27&gt;0,(AF27+data!AW27)/(data!AX27+AF27+data!AW27),"NA")</f>
        <v>0.14302479855136954</v>
      </c>
      <c r="K27" s="16">
        <f>IF(data!F27&gt;0,(AF27+data!AW27)/(data!F27+AF27+data!AW27),"NA")</f>
        <v>1.0653525926806701E-2</v>
      </c>
      <c r="L27" s="17">
        <f>data!F27+data!AW27+AF27-data!AT27</f>
        <v>3238.4309675790078</v>
      </c>
      <c r="M27" s="17">
        <f>data!AW27+data!AX27-data!AT27+X27</f>
        <v>301.03999999999996</v>
      </c>
      <c r="N27" s="17">
        <f>data!AS27+data!BC27-(data!BD27+data!BE27+data!BF27+data!BG27+data!BH27)/5</f>
        <v>-52.70000000000001</v>
      </c>
      <c r="O27" s="17">
        <f>data!AR27+data!BC27-(data!BD27+data!BE27+data!BF27+data!BG27+data!BH27)/5</f>
        <v>-56.600000000000016</v>
      </c>
      <c r="P27" s="17">
        <f>data!AW27+AF27</f>
        <v>34.830967579007677</v>
      </c>
      <c r="Q27" s="18" t="str">
        <f>IF(data!AS27&gt;0,data!F27/data!AS27,"NA")</f>
        <v>NA</v>
      </c>
      <c r="R27" s="19" t="str">
        <f>IF(data!AS27&gt;0,(data!F27-data!AT27)/(data!AS27-data!BL27),"NA")</f>
        <v>NA</v>
      </c>
      <c r="S27" s="19" t="str">
        <f>IF(N27&gt;0,data!F27/N27,"NA")</f>
        <v>NA</v>
      </c>
      <c r="T27" s="18" t="str">
        <f>IF(data!AP27=0,"NA",L27/data!AP27)</f>
        <v>NA</v>
      </c>
      <c r="U27" s="18" t="str">
        <f t="shared" si="1"/>
        <v>NA</v>
      </c>
      <c r="V27" s="18">
        <f t="shared" si="2"/>
        <v>10.757477303943025</v>
      </c>
      <c r="W27" s="18" t="str">
        <f>IF(data!AQ27&gt;0,L27/data!AQ27,"NA")</f>
        <v>NA</v>
      </c>
      <c r="X27" s="17">
        <f>data!BC27+data!BD27*0.8+data!BE27*0.6+data!BF27*0.4+data!BG27*0.2</f>
        <v>123.34</v>
      </c>
      <c r="Y27" s="18" t="str">
        <f>IF(data!AQ27&gt;0,L27/(data!AQ27+data!BC27),"NA")</f>
        <v>NA</v>
      </c>
      <c r="Z27" s="18">
        <f>IF(data!EC27&gt;0,IF(data!F27&gt;0,IF(data!EC27*250/data!F27&gt;10,"NA",data!EC27*250/data!F27),"NA"),"NA")</f>
        <v>3.1688616830520004</v>
      </c>
      <c r="AA27" s="18" t="str">
        <f>IF(data!BN27&gt;0,data!BN27,"NA")</f>
        <v>NA</v>
      </c>
      <c r="AB27" s="18">
        <f>IF(data!BN27=0,0,1)</f>
        <v>1</v>
      </c>
      <c r="AC27" s="18" t="str">
        <f>IF(data!BN27&gt;0,data!BO27,"NA")</f>
        <v>NA</v>
      </c>
      <c r="AD27" s="18" t="str">
        <f>IF(data!AS27&gt;0,data!AS27,"NA")</f>
        <v>NA</v>
      </c>
      <c r="AE27" s="18" t="str">
        <f>IF(data!AS27&gt;0,data!F27,"NA")</f>
        <v>NA</v>
      </c>
      <c r="AF27" s="17">
        <f>data!CP27/(1.04)+data!CO27/1.04^2+data!CN27/1.04^3+data!CM27/1.04^4+data!CL27/1.04^5+((data!CK27/5)*(1-1.04^-5)/0.04)/1.04^5</f>
        <v>34.830967579007677</v>
      </c>
    </row>
    <row r="28" spans="1:32" x14ac:dyDescent="0.15">
      <c r="A28" s="2" t="str">
        <f>data!A28</f>
        <v>ACADIA Pharmaceuticals Inc. (NasdaqGS:ACAD)</v>
      </c>
      <c r="B28" s="2" t="str">
        <f>data!B28</f>
        <v>NasdaqGS:ACAD</v>
      </c>
      <c r="C28" s="16">
        <f>IF(data!AP28&gt;0,data!AQ28/data!AP28,"NA")</f>
        <v>-775</v>
      </c>
      <c r="D28" s="16">
        <f>IF(data!AP28&gt;0,O28/data!AP28,"NA")</f>
        <v>-563.83333333333337</v>
      </c>
      <c r="E28" s="16">
        <f>data!BV28/100</f>
        <v>0</v>
      </c>
      <c r="F28" s="16">
        <f t="shared" si="0"/>
        <v>-0.17271659774340123</v>
      </c>
      <c r="G28" s="16">
        <f>IF(data!AX28&gt;0,N28/data!AX28,"NA")</f>
        <v>-0.21634894991922454</v>
      </c>
      <c r="H28" s="16">
        <f>IF(data!W28=0,"NA",data!W28/100)</f>
        <v>-0.30599999999999999</v>
      </c>
      <c r="I28" s="16" t="str">
        <f>IF(data!V28=0,"NA",data!V28/100)</f>
        <v>NA</v>
      </c>
      <c r="J28" s="16">
        <f>IF(data!AX28&gt;0,(AF28+data!AW28)/(data!AX28+AF28+data!AW28),"NA")</f>
        <v>2.1215293390798282E-2</v>
      </c>
      <c r="K28" s="16">
        <f>IF(data!F28&gt;0,(AF28+data!AW28)/(data!F28+AF28+data!AW28),"NA")</f>
        <v>2.0910284485608529E-3</v>
      </c>
      <c r="L28" s="17">
        <f>data!F28+data!AW28+AF28-data!AT28</f>
        <v>3146.308455148629</v>
      </c>
      <c r="M28" s="17">
        <f>data!AW28+data!AX28-data!AT28+X28</f>
        <v>391.74</v>
      </c>
      <c r="N28" s="17">
        <f>data!AS28+data!BC28-(data!BD28+data!BE28+data!BF28+data!BG28+data!BH28)/5</f>
        <v>-66.959999999999994</v>
      </c>
      <c r="O28" s="17">
        <f>data!AR28+data!BC28-(data!BD28+data!BE28+data!BF28+data!BG28+data!BH28)/5</f>
        <v>-67.66</v>
      </c>
      <c r="P28" s="17">
        <f>data!AW28+AF28</f>
        <v>6.7084551486292492</v>
      </c>
      <c r="Q28" s="18" t="str">
        <f>IF(data!AS28&gt;0,data!F28/data!AS28,"NA")</f>
        <v>NA</v>
      </c>
      <c r="R28" s="19" t="str">
        <f>IF(data!AS28&gt;0,(data!F28-data!AT28)/(data!AS28-data!BL28),"NA")</f>
        <v>NA</v>
      </c>
      <c r="S28" s="19" t="str">
        <f>IF(N28&gt;0,data!F28/N28,"NA")</f>
        <v>NA</v>
      </c>
      <c r="T28" s="18">
        <f>IF(data!AP28=0,"NA",L28/data!AP28)</f>
        <v>26219.237126238575</v>
      </c>
      <c r="U28" s="18" t="str">
        <f t="shared" si="1"/>
        <v>NA</v>
      </c>
      <c r="V28" s="18">
        <f t="shared" si="2"/>
        <v>8.0316241771292916</v>
      </c>
      <c r="W28" s="18" t="str">
        <f>IF(data!AQ28&gt;0,L28/data!AQ28,"NA")</f>
        <v>NA</v>
      </c>
      <c r="X28" s="17">
        <f>data!BC28+data!BD28*0.8+data!BE28*0.6+data!BF28*0.4+data!BG28*0.2</f>
        <v>144.14000000000001</v>
      </c>
      <c r="Y28" s="18" t="str">
        <f>IF(data!AQ28&gt;0,L28/(data!AQ28+data!BC28),"NA")</f>
        <v>NA</v>
      </c>
      <c r="Z28" s="18">
        <f>IF(data!EC28&gt;0,IF(data!F28&gt;0,IF(data!EC28*250/data!F28&gt;10,"NA",data!EC28*250/data!F28),"NA"),"NA")</f>
        <v>5.4271435264719665</v>
      </c>
      <c r="AA28" s="18" t="str">
        <f>IF(data!BN28&gt;0,data!BN28,"NA")</f>
        <v>NA</v>
      </c>
      <c r="AB28" s="18">
        <f>IF(data!BN28=0,0,1)</f>
        <v>1</v>
      </c>
      <c r="AC28" s="18" t="str">
        <f>IF(data!BN28&gt;0,data!BO28,"NA")</f>
        <v>NA</v>
      </c>
      <c r="AD28" s="18" t="str">
        <f>IF(data!AS28&gt;0,data!AS28,"NA")</f>
        <v>NA</v>
      </c>
      <c r="AE28" s="18" t="str">
        <f>IF(data!AS28&gt;0,data!F28,"NA")</f>
        <v>NA</v>
      </c>
      <c r="AF28" s="17">
        <f>data!CP28/(1.04)+data!CO28/1.04^2+data!CN28/1.04^3+data!CM28/1.04^4+data!CL28/1.04^5+((data!CK28/5)*(1-1.04^-5)/0.04)/1.04^5</f>
        <v>6.7084551486292492</v>
      </c>
    </row>
    <row r="29" spans="1:32" x14ac:dyDescent="0.15">
      <c r="A29" s="2" t="str">
        <f>data!A29</f>
        <v>Celldex Therapeutics, Inc. (NasdaqGS:CLDX)</v>
      </c>
      <c r="B29" s="2" t="str">
        <f>data!B29</f>
        <v>NasdaqGS:CLDX</v>
      </c>
      <c r="C29" s="16">
        <f>IF(data!AP29&gt;0,data!AQ29/data!AP29,"NA")</f>
        <v>-32.451253481894149</v>
      </c>
      <c r="D29" s="16">
        <f>IF(data!AP29&gt;0,O29/data!AP29,"NA")</f>
        <v>-26.362116991643454</v>
      </c>
      <c r="E29" s="16">
        <f>data!BV29/100</f>
        <v>0</v>
      </c>
      <c r="F29" s="16">
        <f t="shared" si="0"/>
        <v>-0.20416792509815765</v>
      </c>
      <c r="G29" s="16">
        <f>IF(data!AX29&gt;0,N29/data!AX29,"NA")</f>
        <v>-0.43854511100614074</v>
      </c>
      <c r="H29" s="16" t="str">
        <f>IF(data!W29=0,"NA",data!W29/100)</f>
        <v>NA</v>
      </c>
      <c r="I29" s="16" t="str">
        <f>IF(data!V29=0,"NA",data!V29/100)</f>
        <v>NA</v>
      </c>
      <c r="J29" s="16">
        <f>IF(data!AX29&gt;0,(AF29+data!AW29)/(data!AX29+AF29+data!AW29),"NA")</f>
        <v>3.6480751250287657E-2</v>
      </c>
      <c r="K29" s="16">
        <f>IF(data!F29&gt;0,(AF29+data!AW29)/(data!F29+AF29+data!AW29),"NA")</f>
        <v>3.0370322399962601E-3</v>
      </c>
      <c r="L29" s="17">
        <f>data!F29+data!AW29+AF29-data!AT29</f>
        <v>2611.2153822040477</v>
      </c>
      <c r="M29" s="17">
        <f>data!AW29+data!AX29-data!AT29+X29</f>
        <v>463.54</v>
      </c>
      <c r="N29" s="17">
        <f>data!AS29+data!BC29-(data!BD29+data!BE29+data!BF29+data!BG29+data!BH29)/5</f>
        <v>-92.839999999999989</v>
      </c>
      <c r="O29" s="17">
        <f>data!AR29+data!BC29-(data!BD29+data!BE29+data!BF29+data!BG29+data!BH29)/5</f>
        <v>-94.64</v>
      </c>
      <c r="P29" s="17">
        <f>data!AW29+AF29</f>
        <v>8.0153822040477447</v>
      </c>
      <c r="Q29" s="18" t="str">
        <f>IF(data!AS29&gt;0,data!F29/data!AS29,"NA")</f>
        <v>NA</v>
      </c>
      <c r="R29" s="19" t="str">
        <f>IF(data!AS29&gt;0,(data!F29-data!AT29)/(data!AS29-data!BL29),"NA")</f>
        <v>NA</v>
      </c>
      <c r="S29" s="19" t="str">
        <f>IF(N29&gt;0,data!F29/N29,"NA")</f>
        <v>NA</v>
      </c>
      <c r="T29" s="18">
        <f>IF(data!AP29=0,"NA",L29/data!AP29)</f>
        <v>727.35804518218606</v>
      </c>
      <c r="U29" s="18" t="str">
        <f t="shared" si="1"/>
        <v>NA</v>
      </c>
      <c r="V29" s="18">
        <f t="shared" si="2"/>
        <v>5.6332040000950245</v>
      </c>
      <c r="W29" s="18" t="str">
        <f>IF(data!AQ29&gt;0,L29/data!AQ29,"NA")</f>
        <v>NA</v>
      </c>
      <c r="X29" s="17">
        <f>data!BC29+data!BD29*0.8+data!BE29*0.6+data!BF29*0.4+data!BG29*0.2</f>
        <v>279.84000000000003</v>
      </c>
      <c r="Y29" s="18" t="str">
        <f>IF(data!AQ29&gt;0,L29/(data!AQ29+data!BC29),"NA")</f>
        <v>NA</v>
      </c>
      <c r="Z29" s="18">
        <f>IF(data!EC29&gt;0,IF(data!F29&gt;0,IF(data!EC29*250/data!F29&gt;10,"NA",data!EC29*250/data!F29),"NA"),"NA")</f>
        <v>5.7958346001824266</v>
      </c>
      <c r="AA29" s="18" t="str">
        <f>IF(data!BN29&gt;0,data!BN29,"NA")</f>
        <v>NA</v>
      </c>
      <c r="AB29" s="18">
        <f>IF(data!BN29=0,0,1)</f>
        <v>1</v>
      </c>
      <c r="AC29" s="18" t="str">
        <f>IF(data!BN29&gt;0,data!BO29,"NA")</f>
        <v>NA</v>
      </c>
      <c r="AD29" s="18" t="str">
        <f>IF(data!AS29&gt;0,data!AS29,"NA")</f>
        <v>NA</v>
      </c>
      <c r="AE29" s="18" t="str">
        <f>IF(data!AS29&gt;0,data!F29,"NA")</f>
        <v>NA</v>
      </c>
      <c r="AF29" s="17">
        <f>data!CP29/(1.04)+data!CO29/1.04^2+data!CN29/1.04^3+data!CM29/1.04^4+data!CL29/1.04^5+((data!CK29/5)*(1-1.04^-5)/0.04)/1.04^5</f>
        <v>8.0153822040477447</v>
      </c>
    </row>
    <row r="30" spans="1:32" x14ac:dyDescent="0.15">
      <c r="A30" s="2" t="str">
        <f>data!A30</f>
        <v>Myriad Genetics Inc. (NasdaqGS:MYGN)</v>
      </c>
      <c r="B30" s="2" t="str">
        <f>data!B30</f>
        <v>NasdaqGS:MYGN</v>
      </c>
      <c r="C30" s="16">
        <f>IF(data!AP30&gt;0,data!AQ30/data!AP30,"NA")</f>
        <v>0.2819699268864671</v>
      </c>
      <c r="D30" s="16">
        <f>IF(data!AP30&gt;0,O30/data!AP30,"NA")</f>
        <v>0.26530555938750178</v>
      </c>
      <c r="E30" s="16">
        <f>data!BV30/100</f>
        <v>0.36399999999999999</v>
      </c>
      <c r="F30" s="16">
        <f t="shared" si="0"/>
        <v>0.14483436745133332</v>
      </c>
      <c r="G30" s="16">
        <f>IF(data!AX30&gt;0,N30/data!AX30,"NA")</f>
        <v>0.17188130221838088</v>
      </c>
      <c r="H30" s="16">
        <f>IF(data!W30=0,"NA",data!W30/100)</f>
        <v>0.27200000000000002</v>
      </c>
      <c r="I30" s="16" t="str">
        <f>IF(data!V30=0,"NA",data!V30/100)</f>
        <v>NA</v>
      </c>
      <c r="J30" s="16">
        <f>IF(data!AX30&gt;0,(AF30+data!AW30)/(data!AX30+AF30+data!AW30),"NA")</f>
        <v>8.0354280998556585E-2</v>
      </c>
      <c r="K30" s="16">
        <f>IF(data!F30&gt;0,(AF30+data!AW30)/(data!F30+AF30+data!AW30),"NA")</f>
        <v>2.329464671777105E-2</v>
      </c>
      <c r="L30" s="17">
        <f>data!F30+data!AW30+AF30-data!AT30</f>
        <v>2544.1559033730582</v>
      </c>
      <c r="M30" s="17">
        <f>data!AW30+data!AX30-data!AT30+X30</f>
        <v>844.52</v>
      </c>
      <c r="N30" s="17">
        <f>data!AS30+data!BC30-(data!BD30+data!BE30+data!BF30+data!BG30+data!BH30)/5</f>
        <v>119.32000000000002</v>
      </c>
      <c r="O30" s="17">
        <f>data!AR30+data!BC30-(data!BD30+data!BE30+data!BF30+data!BG30+data!BH30)/5</f>
        <v>192.32000000000002</v>
      </c>
      <c r="P30" s="17">
        <f>data!AW30+AF30</f>
        <v>60.655903373057981</v>
      </c>
      <c r="Q30" s="18">
        <f>IF(data!AS30&gt;0,data!F30/data!AS30,"NA")</f>
        <v>23.036231884057969</v>
      </c>
      <c r="R30" s="19">
        <f>IF(data!AS30&gt;0,(data!F30-data!AT30)/(data!AS30-data!BL30),"NA")</f>
        <v>23.091585309158528</v>
      </c>
      <c r="S30" s="19">
        <f>IF(N30&gt;0,data!F30/N30,"NA")</f>
        <v>21.314113308749576</v>
      </c>
      <c r="T30" s="18">
        <f>IF(data!AP30=0,"NA",L30/data!AP30)</f>
        <v>3.5096646480522256</v>
      </c>
      <c r="U30" s="18">
        <f t="shared" si="1"/>
        <v>13.228764056640276</v>
      </c>
      <c r="V30" s="18">
        <f t="shared" si="2"/>
        <v>3.0125466577145104</v>
      </c>
      <c r="W30" s="18">
        <f>IF(data!AQ30&gt;0,L30/data!AQ30,"NA")</f>
        <v>12.446946689692066</v>
      </c>
      <c r="X30" s="17">
        <f>data!BC30+data!BD30*0.8+data!BE30*0.6+data!BF30*0.4+data!BG30*0.2</f>
        <v>210.01999999999998</v>
      </c>
      <c r="Y30" s="18">
        <f>IF(data!AQ30&gt;0,L30/(data!AQ30+data!BC30),"NA")</f>
        <v>9.1483491671091617</v>
      </c>
      <c r="Z30" s="18">
        <f>IF(data!EC30&gt;0,IF(data!F30&gt;0,IF(data!EC30*250/data!F30&gt;10,"NA",data!EC30*250/data!F30),"NA"),"NA")</f>
        <v>2.0741585404215162</v>
      </c>
      <c r="AA30" s="18">
        <f>IF(data!BN30&gt;0,data!BN30,"NA")</f>
        <v>173.7</v>
      </c>
      <c r="AB30" s="18">
        <f>IF(data!BN30=0,0,1)</f>
        <v>1</v>
      </c>
      <c r="AC30" s="18">
        <f>IF(data!BN30&gt;0,data!BO30,"NA")</f>
        <v>63.3</v>
      </c>
      <c r="AD30" s="18">
        <f>IF(data!AS30&gt;0,data!AS30,"NA")</f>
        <v>110.4</v>
      </c>
      <c r="AE30" s="18">
        <f>IF(data!AS30&gt;0,data!F30,"NA")</f>
        <v>2543.1999999999998</v>
      </c>
      <c r="AF30" s="17">
        <f>data!CP30/(1.04)+data!CO30/1.04^2+data!CN30/1.04^3+data!CM30/1.04^4+data!CL30/1.04^5+((data!CK30/5)*(1-1.04^-5)/0.04)/1.04^5</f>
        <v>60.655903373057981</v>
      </c>
    </row>
    <row r="31" spans="1:32" x14ac:dyDescent="0.15">
      <c r="A31" s="2" t="str">
        <f>data!A31</f>
        <v>Kite Pharma, Inc. (NasdaqGS:KITE)</v>
      </c>
      <c r="B31" s="2" t="str">
        <f>data!B31</f>
        <v>NasdaqGS:KITE</v>
      </c>
      <c r="C31" s="16" t="str">
        <f>IF(data!AP31&gt;0,data!AQ31/data!AP31,"NA")</f>
        <v>NA</v>
      </c>
      <c r="D31" s="16" t="str">
        <f>IF(data!AP31&gt;0,O31/data!AP31,"NA")</f>
        <v>NA</v>
      </c>
      <c r="E31" s="16">
        <f>data!BV31/100</f>
        <v>0</v>
      </c>
      <c r="F31" s="16">
        <f t="shared" si="0"/>
        <v>-7.4253447481490209E-2</v>
      </c>
      <c r="G31" s="16">
        <f>IF(data!AX31&gt;0,N31/data!AX31,"NA")</f>
        <v>-5.5046883618312177E-2</v>
      </c>
      <c r="H31" s="16" t="str">
        <f>IF(data!W31=0,"NA",data!W31/100)</f>
        <v>NA</v>
      </c>
      <c r="I31" s="16" t="str">
        <f>IF(data!V31=0,"NA",data!V31/100)</f>
        <v>NA</v>
      </c>
      <c r="J31" s="16">
        <f>IF(data!AX31&gt;0,(AF31+data!AW31)/(data!AX31+AF31+data!AW31),"NA")</f>
        <v>1.406652539784958E-2</v>
      </c>
      <c r="K31" s="16">
        <f>IF(data!F31&gt;0,(AF31+data!AW31)/(data!F31+AF31+data!AW31),"NA")</f>
        <v>2.0310732216152561E-3</v>
      </c>
      <c r="L31" s="17">
        <f>data!F31+data!AW31+AF31-data!AT31</f>
        <v>2337.7732923575986</v>
      </c>
      <c r="M31" s="17">
        <f>data!AW31+data!AX31-data!AT31+X31</f>
        <v>186.65800000000002</v>
      </c>
      <c r="N31" s="17">
        <f>data!AS31+data!BC31-(data!BD31+data!BE31+data!BF31+data!BG31+data!BH31)/5</f>
        <v>-19.959999999999997</v>
      </c>
      <c r="O31" s="17">
        <f>data!AR31+data!BC31-(data!BD31+data!BE31+data!BF31+data!BG31+data!BH31)/5</f>
        <v>-13.86</v>
      </c>
      <c r="P31" s="17">
        <f>data!AW31+AF31</f>
        <v>5.1732923575989247</v>
      </c>
      <c r="Q31" s="18" t="str">
        <f>IF(data!AS31&gt;0,data!F31/data!AS31,"NA")</f>
        <v>NA</v>
      </c>
      <c r="R31" s="19" t="str">
        <f>IF(data!AS31&gt;0,(data!F31-data!AT31)/(data!AS31-data!BL31),"NA")</f>
        <v>NA</v>
      </c>
      <c r="S31" s="19" t="str">
        <f>IF(N31&gt;0,data!F31/N31,"NA")</f>
        <v>NA</v>
      </c>
      <c r="T31" s="18" t="str">
        <f>IF(data!AP31=0,"NA",L31/data!AP31)</f>
        <v>NA</v>
      </c>
      <c r="U31" s="18" t="str">
        <f t="shared" si="1"/>
        <v>NA</v>
      </c>
      <c r="V31" s="18">
        <f t="shared" si="2"/>
        <v>12.524366983239927</v>
      </c>
      <c r="W31" s="18" t="str">
        <f>IF(data!AQ31&gt;0,L31/data!AQ31,"NA")</f>
        <v>NA</v>
      </c>
      <c r="X31" s="17">
        <f>data!BC31+data!BD31*0.8+data!BE31*0.6+data!BF31*0.4+data!BG31*0.2</f>
        <v>33.358000000000004</v>
      </c>
      <c r="Y31" s="18" t="str">
        <f>IF(data!AQ31&gt;0,L31/(data!AQ31+data!BC31),"NA")</f>
        <v>NA</v>
      </c>
      <c r="Z31" s="18" t="str">
        <f>IF(data!EC31&gt;0,IF(data!F31&gt;0,IF(data!EC31*250/data!F31&gt;10,"NA",data!EC31*250/data!F31),"NA"),"NA")</f>
        <v>NA</v>
      </c>
      <c r="AA31" s="18" t="str">
        <f>IF(data!BN31&gt;0,data!BN31,"NA")</f>
        <v>NA</v>
      </c>
      <c r="AB31" s="18">
        <f>IF(data!BN31=0,0,1)</f>
        <v>1</v>
      </c>
      <c r="AC31" s="18" t="str">
        <f>IF(data!BN31&gt;0,data!BO31,"NA")</f>
        <v>NA</v>
      </c>
      <c r="AD31" s="18" t="str">
        <f>IF(data!AS31&gt;0,data!AS31,"NA")</f>
        <v>NA</v>
      </c>
      <c r="AE31" s="18" t="str">
        <f>IF(data!AS31&gt;0,data!F31,"NA")</f>
        <v>NA</v>
      </c>
      <c r="AF31" s="17">
        <f>data!CP31/(1.04)+data!CO31/1.04^2+data!CN31/1.04^3+data!CM31/1.04^4+data!CL31/1.04^5+((data!CK31/5)*(1-1.04^-5)/0.04)/1.04^5</f>
        <v>5.1732923575989247</v>
      </c>
    </row>
    <row r="32" spans="1:32" x14ac:dyDescent="0.15">
      <c r="A32" s="2" t="str">
        <f>data!A32</f>
        <v>Clovis Oncology, Inc. (NasdaqGS:CLVS)</v>
      </c>
      <c r="B32" s="2" t="str">
        <f>data!B32</f>
        <v>NasdaqGS:CLVS</v>
      </c>
      <c r="C32" s="16">
        <f>IF(data!AP32&gt;0,data!AQ32/data!AP32,"NA")</f>
        <v>-10.919117647058824</v>
      </c>
      <c r="D32" s="16">
        <f>IF(data!AP32&gt;0,O32/data!AP32,"NA")</f>
        <v>-6.8338235294117657</v>
      </c>
      <c r="E32" s="16">
        <f>data!BV32/100</f>
        <v>0</v>
      </c>
      <c r="F32" s="16">
        <f t="shared" si="0"/>
        <v>-0.2013257083441643</v>
      </c>
      <c r="G32" s="16">
        <f>IF(data!AX32&gt;0,N32/data!AX32,"NA")</f>
        <v>-0.31375150784077199</v>
      </c>
      <c r="H32" s="16" t="str">
        <f>IF(data!W32=0,"NA",data!W32/100)</f>
        <v>NA</v>
      </c>
      <c r="I32" s="16" t="str">
        <f>IF(data!V32=0,"NA",data!V32/100)</f>
        <v>NA</v>
      </c>
      <c r="J32" s="16">
        <f>IF(data!AX32&gt;0,(AF32+data!AW32)/(data!AX32+AF32+data!AW32),"NA")</f>
        <v>0.47137757300167749</v>
      </c>
      <c r="K32" s="16">
        <f>IF(data!F32&gt;0,(AF32+data!AW32)/(data!F32+AF32+data!AW32),"NA")</f>
        <v>0.10582341948638944</v>
      </c>
      <c r="L32" s="17">
        <f>data!F32+data!AW32+AF32-data!AT32</f>
        <v>2311.4908281302496</v>
      </c>
      <c r="M32" s="17">
        <f>data!AW32+data!AX32-data!AT32+X32</f>
        <v>461.64000000000004</v>
      </c>
      <c r="N32" s="17">
        <f>data!AS32+data!BC32-(data!BD32+data!BE32+data!BF32+data!BG32+data!BH32)/5</f>
        <v>-104.04</v>
      </c>
      <c r="O32" s="17">
        <f>data!AR32+data!BC32-(data!BD32+data!BE32+data!BF32+data!BG32+data!BH32)/5</f>
        <v>-92.940000000000012</v>
      </c>
      <c r="P32" s="17">
        <f>data!AW32+AF32</f>
        <v>295.69082813024932</v>
      </c>
      <c r="Q32" s="18" t="str">
        <f>IF(data!AS32&gt;0,data!F32/data!AS32,"NA")</f>
        <v>NA</v>
      </c>
      <c r="R32" s="19" t="str">
        <f>IF(data!AS32&gt;0,(data!F32-data!AT32)/(data!AS32-data!BL32),"NA")</f>
        <v>NA</v>
      </c>
      <c r="S32" s="19" t="str">
        <f>IF(N32&gt;0,data!F32/N32,"NA")</f>
        <v>NA</v>
      </c>
      <c r="T32" s="18">
        <f>IF(data!AP32=0,"NA",L32/data!AP32)</f>
        <v>169.96256089193011</v>
      </c>
      <c r="U32" s="18" t="str">
        <f t="shared" si="1"/>
        <v>NA</v>
      </c>
      <c r="V32" s="18">
        <f t="shared" si="2"/>
        <v>5.0071285593324868</v>
      </c>
      <c r="W32" s="18" t="str">
        <f>IF(data!AQ32&gt;0,L32/data!AQ32,"NA")</f>
        <v>NA</v>
      </c>
      <c r="X32" s="17">
        <f>data!BC32+data!BD32*0.8+data!BE32*0.6+data!BF32*0.4+data!BG32*0.2</f>
        <v>325.24</v>
      </c>
      <c r="Y32" s="18" t="str">
        <f>IF(data!AQ32&gt;0,L32/(data!AQ32+data!BC32),"NA")</f>
        <v>NA</v>
      </c>
      <c r="Z32" s="18">
        <f>IF(data!EC32&gt;0,IF(data!F32&gt;0,IF(data!EC32*250/data!F32&gt;10,"NA",data!EC32*250/data!F32),"NA"),"NA")</f>
        <v>2.4014408645187113</v>
      </c>
      <c r="AA32" s="18" t="str">
        <f>IF(data!BN32&gt;0,data!BN32,"NA")</f>
        <v>NA</v>
      </c>
      <c r="AB32" s="18">
        <f>IF(data!BN32=0,0,1)</f>
        <v>1</v>
      </c>
      <c r="AC32" s="18" t="str">
        <f>IF(data!BN32&gt;0,data!BO32,"NA")</f>
        <v>NA</v>
      </c>
      <c r="AD32" s="18" t="str">
        <f>IF(data!AS32&gt;0,data!AS32,"NA")</f>
        <v>NA</v>
      </c>
      <c r="AE32" s="18" t="str">
        <f>IF(data!AS32&gt;0,data!F32,"NA")</f>
        <v>NA</v>
      </c>
      <c r="AF32" s="17">
        <f>data!CP32/(1.04)+data!CO32/1.04^2+data!CN32/1.04^3+data!CM32/1.04^4+data!CL32/1.04^5+((data!CK32/5)*(1-1.04^-5)/0.04)/1.04^5</f>
        <v>8.1908281302492938</v>
      </c>
    </row>
    <row r="33" spans="1:32" x14ac:dyDescent="0.15">
      <c r="A33" s="2" t="str">
        <f>data!A33</f>
        <v>Anacor Pharmaceuticals, Inc. (NasdaqGM:ANAC)</v>
      </c>
      <c r="B33" s="2" t="str">
        <f>data!B33</f>
        <v>NasdaqGM:ANAC</v>
      </c>
      <c r="C33" s="16">
        <f>IF(data!AP33&gt;0,data!AQ33/data!AP33,"NA")</f>
        <v>-4.2173913043478262</v>
      </c>
      <c r="D33" s="16">
        <f>IF(data!AP33&gt;0,O33/data!AP33,"NA")</f>
        <v>-3.3642512077294682</v>
      </c>
      <c r="E33" s="16">
        <f>data!BV33/100</f>
        <v>0</v>
      </c>
      <c r="F33" s="16">
        <f t="shared" si="0"/>
        <v>-0.22077098655845795</v>
      </c>
      <c r="G33" s="16">
        <f>IF(data!AX33&gt;0,N33/data!AX33,"NA")</f>
        <v>-0.87487309644670053</v>
      </c>
      <c r="H33" s="16">
        <f>IF(data!W33=0,"NA",data!W33/100)</f>
        <v>0.114</v>
      </c>
      <c r="I33" s="16" t="str">
        <f>IF(data!V33=0,"NA",data!V33/100)</f>
        <v>NA</v>
      </c>
      <c r="J33" s="16">
        <f>IF(data!AX33&gt;0,(AF33+data!AW33)/(data!AX33+AF33+data!AW33),"NA")</f>
        <v>0.45289394290438434</v>
      </c>
      <c r="K33" s="16">
        <f>IF(data!F33&gt;0,(AF33+data!AW33)/(data!F33+AF33+data!AW33),"NA")</f>
        <v>2.6652676355791535E-2</v>
      </c>
      <c r="L33" s="17">
        <f>data!F33+data!AW33+AF33-data!AT33</f>
        <v>2431.430575019257</v>
      </c>
      <c r="M33" s="17">
        <f>data!AW33+data!AX33-data!AT33+X33</f>
        <v>315.44000000000005</v>
      </c>
      <c r="N33" s="17">
        <f>data!AS33+data!BC33-(data!BD33+data!BE33+data!BF33+data!BG33+data!BH33)/5</f>
        <v>-68.94</v>
      </c>
      <c r="O33" s="17">
        <f>data!AR33+data!BC33-(data!BD33+data!BE33+data!BF33+data!BG33+data!BH33)/5</f>
        <v>-69.639999999999986</v>
      </c>
      <c r="P33" s="17">
        <f>data!AW33+AF33</f>
        <v>65.230575019257031</v>
      </c>
      <c r="Q33" s="18" t="str">
        <f>IF(data!AS33&gt;0,data!F33/data!AS33,"NA")</f>
        <v>NA</v>
      </c>
      <c r="R33" s="19" t="str">
        <f>IF(data!AS33&gt;0,(data!F33-data!AT33)/(data!AS33-data!BL33),"NA")</f>
        <v>NA</v>
      </c>
      <c r="S33" s="19" t="str">
        <f>IF(N33&gt;0,data!F33/N33,"NA")</f>
        <v>NA</v>
      </c>
      <c r="T33" s="18">
        <f>IF(data!AP33=0,"NA",L33/data!AP33)</f>
        <v>117.46041425213802</v>
      </c>
      <c r="U33" s="18" t="str">
        <f t="shared" si="1"/>
        <v>NA</v>
      </c>
      <c r="V33" s="18">
        <f t="shared" si="2"/>
        <v>7.7080604077455508</v>
      </c>
      <c r="W33" s="18" t="str">
        <f>IF(data!AQ33&gt;0,L33/data!AQ33,"NA")</f>
        <v>NA</v>
      </c>
      <c r="X33" s="17">
        <f>data!BC33+data!BD33*0.8+data!BE33*0.6+data!BF33*0.4+data!BG33*0.2</f>
        <v>192.64000000000001</v>
      </c>
      <c r="Y33" s="18" t="str">
        <f>IF(data!AQ33&gt;0,L33/(data!AQ33+data!BC33),"NA")</f>
        <v>NA</v>
      </c>
      <c r="Z33" s="18">
        <f>IF(data!EC33&gt;0,IF(data!F33&gt;0,IF(data!EC33*250/data!F33&gt;10,"NA",data!EC33*250/data!F33),"NA"),"NA")</f>
        <v>3.0958777600537322</v>
      </c>
      <c r="AA33" s="18" t="str">
        <f>IF(data!BN33&gt;0,data!BN33,"NA")</f>
        <v>NA</v>
      </c>
      <c r="AB33" s="18">
        <f>IF(data!BN33=0,0,1)</f>
        <v>1</v>
      </c>
      <c r="AC33" s="18" t="str">
        <f>IF(data!BN33&gt;0,data!BO33,"NA")</f>
        <v>NA</v>
      </c>
      <c r="AD33" s="18" t="str">
        <f>IF(data!AS33&gt;0,data!AS33,"NA")</f>
        <v>NA</v>
      </c>
      <c r="AE33" s="18" t="str">
        <f>IF(data!AS33&gt;0,data!F33,"NA")</f>
        <v>NA</v>
      </c>
      <c r="AF33" s="17">
        <f>data!CP33/(1.04)+data!CO33/1.04^2+data!CN33/1.04^3+data!CM33/1.04^4+data!CL33/1.04^5+((data!CK33/5)*(1-1.04^-5)/0.04)/1.04^5</f>
        <v>5.2305750192570288</v>
      </c>
    </row>
    <row r="34" spans="1:32" x14ac:dyDescent="0.15">
      <c r="A34" s="2" t="str">
        <f>data!A34</f>
        <v>Dyax Corp. (NasdaqGM:DYAX)</v>
      </c>
      <c r="B34" s="2" t="str">
        <f>data!B34</f>
        <v>NasdaqGM:DYAX</v>
      </c>
      <c r="C34" s="16">
        <f>IF(data!AP34&gt;0,data!AQ34/data!AP34,"NA")</f>
        <v>-4.4920440636474906E-3</v>
      </c>
      <c r="D34" s="16">
        <f>IF(data!AP34&gt;0,O34/data!AP34,"NA")</f>
        <v>6.1444308445532343E-2</v>
      </c>
      <c r="E34" s="16">
        <f>data!BV34/100</f>
        <v>0</v>
      </c>
      <c r="F34" s="16">
        <f t="shared" si="0"/>
        <v>1.9042561262423156E-2</v>
      </c>
      <c r="G34" s="16">
        <f>IF(data!AX34&gt;0,N34/data!AX34,"NA")</f>
        <v>-5.3308128544423482E-2</v>
      </c>
      <c r="H34" s="16">
        <f>IF(data!W34=0,"NA",data!W34/100)</f>
        <v>0.17300000000000001</v>
      </c>
      <c r="I34" s="16" t="str">
        <f>IF(data!V34=0,"NA",data!V34/100)</f>
        <v>NA</v>
      </c>
      <c r="J34" s="16">
        <f>IF(data!AX34&gt;0,(AF34+data!AW34)/(data!AX34+AF34+data!AW34),"NA")</f>
        <v>0.46617670247820148</v>
      </c>
      <c r="K34" s="16">
        <f>IF(data!F34&gt;0,(AF34+data!AW34)/(data!F34+AF34+data!AW34),"NA")</f>
        <v>3.9234447832053668E-2</v>
      </c>
      <c r="L34" s="17">
        <f>data!F34+data!AW34+AF34-data!AT34</f>
        <v>2335.4929235594659</v>
      </c>
      <c r="M34" s="17">
        <f>data!AW34+data!AX34-data!AT34+X34</f>
        <v>263.62</v>
      </c>
      <c r="N34" s="17">
        <f>data!AS34+data!BC34-(data!BD34+data!BE34+data!BF34+data!BG34+data!BH34)/5</f>
        <v>-5.6400000000000041</v>
      </c>
      <c r="O34" s="17">
        <f>data!AR34+data!BC34-(data!BD34+data!BE34+data!BF34+data!BG34+data!BH34)/5</f>
        <v>5.0199999999999925</v>
      </c>
      <c r="P34" s="17">
        <f>data!AW34+AF34</f>
        <v>92.392923559466212</v>
      </c>
      <c r="Q34" s="18" t="str">
        <f>IF(data!AS34&gt;0,data!F34/data!AS34,"NA")</f>
        <v>NA</v>
      </c>
      <c r="R34" s="19" t="str">
        <f>IF(data!AS34&gt;0,(data!F34-data!AT34)/(data!AS34-data!BL34),"NA")</f>
        <v>NA</v>
      </c>
      <c r="S34" s="19" t="str">
        <f>IF(N34&gt;0,data!F34/N34,"NA")</f>
        <v>NA</v>
      </c>
      <c r="T34" s="18">
        <f>IF(data!AP34=0,"NA",L34/data!AP34)</f>
        <v>28.586204694730302</v>
      </c>
      <c r="U34" s="18">
        <f t="shared" si="1"/>
        <v>465.23763417519314</v>
      </c>
      <c r="V34" s="18">
        <f t="shared" si="2"/>
        <v>8.8593161503659275</v>
      </c>
      <c r="W34" s="18" t="str">
        <f>IF(data!AQ34&gt;0,L34/data!AQ34,"NA")</f>
        <v>NA</v>
      </c>
      <c r="X34" s="17">
        <f>data!BC34+data!BD34*0.8+data!BE34*0.6+data!BF34*0.4+data!BG34*0.2</f>
        <v>95.02</v>
      </c>
      <c r="Y34" s="18" t="str">
        <f>IF(data!AQ34&gt;0,L34/(data!AQ34+data!BC34),"NA")</f>
        <v>NA</v>
      </c>
      <c r="Z34" s="18">
        <f>IF(data!EC34&gt;0,IF(data!F34&gt;0,IF(data!EC34*250/data!F34&gt;10,"NA",data!EC34*250/data!F34),"NA"),"NA")</f>
        <v>2.3093922651933703</v>
      </c>
      <c r="AA34" s="18" t="str">
        <f>IF(data!BN34&gt;0,data!BN34,"NA")</f>
        <v>NA</v>
      </c>
      <c r="AB34" s="18">
        <f>IF(data!BN34=0,0,1)</f>
        <v>1</v>
      </c>
      <c r="AC34" s="18" t="str">
        <f>IF(data!BN34&gt;0,data!BO34,"NA")</f>
        <v>NA</v>
      </c>
      <c r="AD34" s="18" t="str">
        <f>IF(data!AS34&gt;0,data!AS34,"NA")</f>
        <v>NA</v>
      </c>
      <c r="AE34" s="18" t="str">
        <f>IF(data!AS34&gt;0,data!F34,"NA")</f>
        <v>NA</v>
      </c>
      <c r="AF34" s="17">
        <f>data!CP34/(1.04)+data!CO34/1.04^2+data!CN34/1.04^3+data!CM34/1.04^4+data!CL34/1.04^5+((data!CK34/5)*(1-1.04^-5)/0.04)/1.04^5</f>
        <v>10.192923559466205</v>
      </c>
    </row>
    <row r="35" spans="1:32" x14ac:dyDescent="0.15">
      <c r="A35" s="2" t="str">
        <f>data!A35</f>
        <v>Auspex Pharmaceuticals, Inc. (NasdaqGM:ASPX)</v>
      </c>
      <c r="B35" s="2" t="str">
        <f>data!B35</f>
        <v>NasdaqGM:ASPX</v>
      </c>
      <c r="C35" s="16" t="str">
        <f>IF(data!AP35&gt;0,data!AQ35/data!AP35,"NA")</f>
        <v>NA</v>
      </c>
      <c r="D35" s="16" t="str">
        <f>IF(data!AP35&gt;0,O35/data!AP35,"NA")</f>
        <v>NA</v>
      </c>
      <c r="E35" s="16">
        <f>data!BV35/100</f>
        <v>0</v>
      </c>
      <c r="F35" s="16">
        <f t="shared" si="0"/>
        <v>-0.14728994340444054</v>
      </c>
      <c r="G35" s="16">
        <f>IF(data!AX35&gt;0,N35/data!AX35,"NA")</f>
        <v>-0.29116092874299437</v>
      </c>
      <c r="H35" s="16" t="str">
        <f>IF(data!W35=0,"NA",data!W35/100)</f>
        <v>NA</v>
      </c>
      <c r="I35" s="16" t="str">
        <f>IF(data!V35=0,"NA",data!V35/100)</f>
        <v>NA</v>
      </c>
      <c r="J35" s="16">
        <f>IF(data!AX35&gt;0,(AF35+data!AW35)/(data!AX35+AF35+data!AW35),"NA")</f>
        <v>0.13698455344828903</v>
      </c>
      <c r="K35" s="16">
        <f>IF(data!F35&gt;0,(AF35+data!AW35)/(data!F35+AF35+data!AW35),"NA")</f>
        <v>8.7111719047880797E-3</v>
      </c>
      <c r="L35" s="17">
        <f>data!F35+data!AW35+AF35-data!AT35</f>
        <v>2246.0251037035937</v>
      </c>
      <c r="M35" s="17">
        <f>data!AW35+data!AX35-data!AT35+X35</f>
        <v>183.76</v>
      </c>
      <c r="N35" s="17">
        <f>data!AS35+data!BC35-(data!BD35+data!BE35+data!BF35+data!BG35+data!BH35)/5</f>
        <v>-36.366</v>
      </c>
      <c r="O35" s="17">
        <f>data!AR35+data!BC35-(data!BD35+data!BE35+data!BF35+data!BG35+data!BH35)/5</f>
        <v>-27.065999999999995</v>
      </c>
      <c r="P35" s="17">
        <f>data!AW35+AF35</f>
        <v>19.825103703594166</v>
      </c>
      <c r="Q35" s="18" t="str">
        <f>IF(data!AS35&gt;0,data!F35/data!AS35,"NA")</f>
        <v>NA</v>
      </c>
      <c r="R35" s="19" t="str">
        <f>IF(data!AS35&gt;0,(data!F35-data!AT35)/(data!AS35-data!BL35),"NA")</f>
        <v>NA</v>
      </c>
      <c r="S35" s="19" t="str">
        <f>IF(N35&gt;0,data!F35/N35,"NA")</f>
        <v>NA</v>
      </c>
      <c r="T35" s="18" t="str">
        <f>IF(data!AP35=0,"NA",L35/data!AP35)</f>
        <v>NA</v>
      </c>
      <c r="U35" s="18" t="str">
        <f t="shared" si="1"/>
        <v>NA</v>
      </c>
      <c r="V35" s="18">
        <f t="shared" si="2"/>
        <v>12.222600694947724</v>
      </c>
      <c r="W35" s="18" t="str">
        <f>IF(data!AQ35&gt;0,L35/data!AQ35,"NA")</f>
        <v>NA</v>
      </c>
      <c r="X35" s="17">
        <f>data!BC35+data!BD35*0.8+data!BE35*0.6+data!BF35*0.4+data!BG35*0.2</f>
        <v>74.06</v>
      </c>
      <c r="Y35" s="18" t="str">
        <f>IF(data!AQ35&gt;0,L35/(data!AQ35+data!BC35),"NA")</f>
        <v>NA</v>
      </c>
      <c r="Z35" s="18">
        <f>IF(data!EC35&gt;0,IF(data!F35&gt;0,IF(data!EC35*250/data!F35&gt;10,"NA",data!EC35*250/data!F35),"NA"),"NA")</f>
        <v>2.1387411347517729</v>
      </c>
      <c r="AA35" s="18" t="str">
        <f>IF(data!BN35&gt;0,data!BN35,"NA")</f>
        <v>NA</v>
      </c>
      <c r="AB35" s="18">
        <f>IF(data!BN35=0,0,1)</f>
        <v>1</v>
      </c>
      <c r="AC35" s="18" t="str">
        <f>IF(data!BN35&gt;0,data!BO35,"NA")</f>
        <v>NA</v>
      </c>
      <c r="AD35" s="18" t="str">
        <f>IF(data!AS35&gt;0,data!AS35,"NA")</f>
        <v>NA</v>
      </c>
      <c r="AE35" s="18" t="str">
        <f>IF(data!AS35&gt;0,data!F35,"NA")</f>
        <v>NA</v>
      </c>
      <c r="AF35" s="17">
        <f>data!CP35/(1.04)+data!CO35/1.04^2+data!CN35/1.04^3+data!CM35/1.04^4+data!CL35/1.04^5+((data!CK35/5)*(1-1.04^-5)/0.04)/1.04^5</f>
        <v>5.2251037035941676</v>
      </c>
    </row>
    <row r="36" spans="1:32" x14ac:dyDescent="0.15">
      <c r="A36" s="2" t="str">
        <f>data!A36</f>
        <v>Tesaro, Inc. (NasdaqGS:TSRO)</v>
      </c>
      <c r="B36" s="2" t="str">
        <f>data!B36</f>
        <v>NasdaqGS:TSRO</v>
      </c>
      <c r="C36" s="16" t="str">
        <f>IF(data!AP36&gt;0,data!AQ36/data!AP36,"NA")</f>
        <v>NA</v>
      </c>
      <c r="D36" s="16" t="str">
        <f>IF(data!AP36&gt;0,O36/data!AP36,"NA")</f>
        <v>NA</v>
      </c>
      <c r="E36" s="16">
        <f>data!BV36/100</f>
        <v>0</v>
      </c>
      <c r="F36" s="16">
        <f t="shared" si="0"/>
        <v>-0.3789480773116034</v>
      </c>
      <c r="G36" s="16">
        <f>IF(data!AX36&gt;0,N36/data!AX36,"NA")</f>
        <v>-1.1373086220789685</v>
      </c>
      <c r="H36" s="16" t="str">
        <f>IF(data!W36=0,"NA",data!W36/100)</f>
        <v>NA</v>
      </c>
      <c r="I36" s="16" t="str">
        <f>IF(data!V36=0,"NA",data!V36/100)</f>
        <v>NA</v>
      </c>
      <c r="J36" s="16">
        <f>IF(data!AX36&gt;0,(AF36+data!AW36)/(data!AX36+AF36+data!AW36),"NA")</f>
        <v>0.49047696700001697</v>
      </c>
      <c r="K36" s="16">
        <f>IF(data!F36&gt;0,(AF36+data!AW36)/(data!F36+AF36+data!AW36),"NA")</f>
        <v>5.0869995204779334E-2</v>
      </c>
      <c r="L36" s="17">
        <f>data!F36+data!AW36+AF36-data!AT36</f>
        <v>2091.4611188552572</v>
      </c>
      <c r="M36" s="17">
        <f>data!AW36+data!AX36-data!AT36+X36</f>
        <v>296.98</v>
      </c>
      <c r="N36" s="17">
        <f>data!AS36+data!BC36-(data!BD36+data!BE36+data!BF36+data!BG36+data!BH36)/5</f>
        <v>-141.13999999999999</v>
      </c>
      <c r="O36" s="17">
        <f>data!AR36+data!BC36-(data!BD36+data!BE36+data!BF36+data!BG36+data!BH36)/5</f>
        <v>-112.53999999999999</v>
      </c>
      <c r="P36" s="17">
        <f>data!AW36+AF36</f>
        <v>119.46111885525717</v>
      </c>
      <c r="Q36" s="18" t="str">
        <f>IF(data!AS36&gt;0,data!F36/data!AS36,"NA")</f>
        <v>NA</v>
      </c>
      <c r="R36" s="19" t="str">
        <f>IF(data!AS36&gt;0,(data!F36-data!AT36)/(data!AS36-data!BL36),"NA")</f>
        <v>NA</v>
      </c>
      <c r="S36" s="19" t="str">
        <f>IF(N36&gt;0,data!F36/N36,"NA")</f>
        <v>NA</v>
      </c>
      <c r="T36" s="18" t="str">
        <f>IF(data!AP36=0,"NA",L36/data!AP36)</f>
        <v>NA</v>
      </c>
      <c r="U36" s="18" t="str">
        <f t="shared" si="1"/>
        <v>NA</v>
      </c>
      <c r="V36" s="18">
        <f t="shared" si="2"/>
        <v>7.0424308669110953</v>
      </c>
      <c r="W36" s="18" t="str">
        <f>IF(data!AQ36&gt;0,L36/data!AQ36,"NA")</f>
        <v>NA</v>
      </c>
      <c r="X36" s="17">
        <f>data!BC36+data!BD36*0.8+data!BE36*0.6+data!BF36*0.4+data!BG36*0.2</f>
        <v>314.28000000000003</v>
      </c>
      <c r="Y36" s="18" t="str">
        <f>IF(data!AQ36&gt;0,L36/(data!AQ36+data!BC36),"NA")</f>
        <v>NA</v>
      </c>
      <c r="Z36" s="18">
        <f>IF(data!EC36&gt;0,IF(data!F36&gt;0,IF(data!EC36*250/data!F36&gt;10,"NA",data!EC36*250/data!F36),"NA"),"NA")</f>
        <v>4.1612454574005113</v>
      </c>
      <c r="AA36" s="18" t="str">
        <f>IF(data!BN36&gt;0,data!BN36,"NA")</f>
        <v>NA</v>
      </c>
      <c r="AB36" s="18">
        <f>IF(data!BN36=0,0,1)</f>
        <v>1</v>
      </c>
      <c r="AC36" s="18" t="str">
        <f>IF(data!BN36&gt;0,data!BO36,"NA")</f>
        <v>NA</v>
      </c>
      <c r="AD36" s="18" t="str">
        <f>IF(data!AS36&gt;0,data!AS36,"NA")</f>
        <v>NA</v>
      </c>
      <c r="AE36" s="18" t="str">
        <f>IF(data!AS36&gt;0,data!F36,"NA")</f>
        <v>NA</v>
      </c>
      <c r="AF36" s="17">
        <f>data!CP36/(1.04)+data!CO36/1.04^2+data!CN36/1.04^3+data!CM36/1.04^4+data!CL36/1.04^5+((data!CK36/5)*(1-1.04^-5)/0.04)/1.04^5</f>
        <v>3.9611188552571686</v>
      </c>
    </row>
    <row r="37" spans="1:32" x14ac:dyDescent="0.15">
      <c r="A37" s="2" t="str">
        <f>data!A37</f>
        <v>Ironwood Pharmaceuticals, Inc. (NasdaqGS:IRWD)</v>
      </c>
      <c r="B37" s="2" t="str">
        <f>data!B37</f>
        <v>NasdaqGS:IRWD</v>
      </c>
      <c r="C37" s="16">
        <f>IF(data!AP37&gt;0,data!AQ37/data!AP37,"NA")</f>
        <v>-2</v>
      </c>
      <c r="D37" s="16">
        <f>IF(data!AP37&gt;0,O37/data!AP37,"NA")</f>
        <v>-2.1348167539267009</v>
      </c>
      <c r="E37" s="16">
        <f>data!BV37/100</f>
        <v>0</v>
      </c>
      <c r="F37" s="16">
        <f t="shared" si="0"/>
        <v>-0.33483884212687326</v>
      </c>
      <c r="G37" s="16">
        <f>IF(data!AX37&gt;0,N37/data!AX37,"NA")</f>
        <v>-2.1162528216704288</v>
      </c>
      <c r="H37" s="16" t="str">
        <f>IF(data!W37=0,"NA",data!W37/100)</f>
        <v>NA</v>
      </c>
      <c r="I37" s="16" t="str">
        <f>IF(data!V37=0,"NA",data!V37/100)</f>
        <v>NA</v>
      </c>
      <c r="J37" s="16">
        <f>IF(data!AX37&gt;0,(AF37+data!AW37)/(data!AX37+AF37+data!AW37),"NA")</f>
        <v>0.71328495636307798</v>
      </c>
      <c r="K37" s="16">
        <f>IF(data!F37&gt;0,(AF37+data!AW37)/(data!F37+AF37+data!AW37),"NA")</f>
        <v>9.0616683956671731E-2</v>
      </c>
      <c r="L37" s="17">
        <f>data!F37+data!AW37+AF37-data!AT37</f>
        <v>2358.1176185948498</v>
      </c>
      <c r="M37" s="17">
        <f>data!AW37+data!AX37-data!AT37+X37</f>
        <v>487.09999999999997</v>
      </c>
      <c r="N37" s="17">
        <f>data!AS37+data!BC37-(data!BD37+data!BE37+data!BF37+data!BG37+data!BH37)/5</f>
        <v>-187.5</v>
      </c>
      <c r="O37" s="17">
        <f>data!AR37+data!BC37-(data!BD37+data!BE37+data!BF37+data!BG37+data!BH37)/5</f>
        <v>-163.09999999999997</v>
      </c>
      <c r="P37" s="17">
        <f>data!AW37+AF37</f>
        <v>220.41761859484961</v>
      </c>
      <c r="Q37" s="18" t="str">
        <f>IF(data!AS37&gt;0,data!F37/data!AS37,"NA")</f>
        <v>NA</v>
      </c>
      <c r="R37" s="19" t="str">
        <f>IF(data!AS37&gt;0,(data!F37-data!AT37)/(data!AS37-data!BL37),"NA")</f>
        <v>NA</v>
      </c>
      <c r="S37" s="19" t="str">
        <f>IF(N37&gt;0,data!F37/N37,"NA")</f>
        <v>NA</v>
      </c>
      <c r="T37" s="18">
        <f>IF(data!AP37=0,"NA",L37/data!AP37)</f>
        <v>30.86541385595353</v>
      </c>
      <c r="U37" s="18" t="str">
        <f t="shared" si="1"/>
        <v>NA</v>
      </c>
      <c r="V37" s="18">
        <f t="shared" si="2"/>
        <v>4.841136560449292</v>
      </c>
      <c r="W37" s="18" t="str">
        <f>IF(data!AQ37&gt;0,L37/data!AQ37,"NA")</f>
        <v>NA</v>
      </c>
      <c r="X37" s="17">
        <f>data!BC37+data!BD37*0.8+data!BE37*0.6+data!BF37*0.4+data!BG37*0.2</f>
        <v>295.5</v>
      </c>
      <c r="Y37" s="18" t="str">
        <f>IF(data!AQ37&gt;0,L37/(data!AQ37+data!BC37),"NA")</f>
        <v>NA</v>
      </c>
      <c r="Z37" s="18">
        <f>IF(data!EC37&gt;0,IF(data!F37&gt;0,IF(data!EC37*250/data!F37&gt;10,"NA",data!EC37*250/data!F37),"NA"),"NA")</f>
        <v>3.752260397830018</v>
      </c>
      <c r="AA37" s="18" t="str">
        <f>IF(data!BN37&gt;0,data!BN37,"NA")</f>
        <v>NA</v>
      </c>
      <c r="AB37" s="18">
        <f>IF(data!BN37=0,0,1)</f>
        <v>1</v>
      </c>
      <c r="AC37" s="18" t="str">
        <f>IF(data!BN37&gt;0,data!BO37,"NA")</f>
        <v>NA</v>
      </c>
      <c r="AD37" s="18" t="str">
        <f>IF(data!AS37&gt;0,data!AS37,"NA")</f>
        <v>NA</v>
      </c>
      <c r="AE37" s="18" t="str">
        <f>IF(data!AS37&gt;0,data!F37,"NA")</f>
        <v>NA</v>
      </c>
      <c r="AF37" s="17">
        <f>data!CP37/(1.04)+data!CO37/1.04^2+data!CN37/1.04^3+data!CM37/1.04^4+data!CL37/1.04^5+((data!CK37/5)*(1-1.04^-5)/0.04)/1.04^5</f>
        <v>43.117618594849617</v>
      </c>
    </row>
    <row r="38" spans="1:32" x14ac:dyDescent="0.15">
      <c r="A38" s="2" t="str">
        <f>data!A38</f>
        <v>Novavax, Inc. (NasdaqGS:NVAX)</v>
      </c>
      <c r="B38" s="2" t="str">
        <f>data!B38</f>
        <v>NasdaqGS:NVAX</v>
      </c>
      <c r="C38" s="16">
        <f>IF(data!AP38&gt;0,data!AQ38/data!AP38,"NA")</f>
        <v>-2.5472312703583064</v>
      </c>
      <c r="D38" s="16">
        <f>IF(data!AP38&gt;0,O38/data!AP38,"NA")</f>
        <v>-1.9302931596091204</v>
      </c>
      <c r="E38" s="16">
        <f>data!BV38/100</f>
        <v>0</v>
      </c>
      <c r="F38" s="16">
        <f t="shared" si="0"/>
        <v>-0.14880548817541267</v>
      </c>
      <c r="G38" s="16">
        <f>IF(data!AX38&gt;0,N38/data!AX38,"NA")</f>
        <v>-0.25461672473867597</v>
      </c>
      <c r="H38" s="16">
        <f>IF(data!W38=0,"NA",data!W38/100)</f>
        <v>0.14000000000000001</v>
      </c>
      <c r="I38" s="16" t="str">
        <f>IF(data!V38=0,"NA",data!V38/100)</f>
        <v>NA</v>
      </c>
      <c r="J38" s="16">
        <f>IF(data!AX38&gt;0,(AF38+data!AW38)/(data!AX38+AF38+data!AW38),"NA")</f>
        <v>9.715279495465079E-2</v>
      </c>
      <c r="K38" s="16">
        <f>IF(data!F38&gt;0,(AF38+data!AW38)/(data!F38+AF38+data!AW38),"NA")</f>
        <v>1.1247620159511517E-2</v>
      </c>
      <c r="L38" s="17">
        <f>data!F38+data!AW38+AF38-data!AT38</f>
        <v>2164.3065966388713</v>
      </c>
      <c r="M38" s="17">
        <f>data!AW38+data!AX38-data!AT38+X38</f>
        <v>398.23800000000006</v>
      </c>
      <c r="N38" s="17">
        <f>data!AS38+data!BC38-(data!BD38+data!BE38+data!BF38+data!BG38+data!BH38)/5</f>
        <v>-58.46</v>
      </c>
      <c r="O38" s="17">
        <f>data!AR38+data!BC38-(data!BD38+data!BE38+data!BF38+data!BG38+data!BH38)/5</f>
        <v>-59.26</v>
      </c>
      <c r="P38" s="17">
        <f>data!AW38+AF38</f>
        <v>24.706596638871353</v>
      </c>
      <c r="Q38" s="18" t="str">
        <f>IF(data!AS38&gt;0,data!F38/data!AS38,"NA")</f>
        <v>NA</v>
      </c>
      <c r="R38" s="19" t="str">
        <f>IF(data!AS38&gt;0,(data!F38-data!AT38)/(data!AS38-data!BL38),"NA")</f>
        <v>NA</v>
      </c>
      <c r="S38" s="19" t="str">
        <f>IF(N38&gt;0,data!F38/N38,"NA")</f>
        <v>NA</v>
      </c>
      <c r="T38" s="18">
        <f>IF(data!AP38=0,"NA",L38/data!AP38)</f>
        <v>70.498586209735222</v>
      </c>
      <c r="U38" s="18" t="str">
        <f t="shared" si="1"/>
        <v>NA</v>
      </c>
      <c r="V38" s="18">
        <f t="shared" si="2"/>
        <v>5.4347063731709957</v>
      </c>
      <c r="W38" s="18" t="str">
        <f>IF(data!AQ38&gt;0,L38/data!AQ38,"NA")</f>
        <v>NA</v>
      </c>
      <c r="X38" s="17">
        <f>data!BC38+data!BD38*0.8+data!BE38*0.6+data!BF38*0.4+data!BG38*0.2</f>
        <v>199.94000000000003</v>
      </c>
      <c r="Y38" s="18" t="str">
        <f>IF(data!AQ38&gt;0,L38/(data!AQ38+data!BC38),"NA")</f>
        <v>NA</v>
      </c>
      <c r="Z38" s="18">
        <f>IF(data!EC38&gt;0,IF(data!F38&gt;0,IF(data!EC38*250/data!F38&gt;10,"NA",data!EC38*250/data!F38),"NA"),"NA")</f>
        <v>8.5293982227542706</v>
      </c>
      <c r="AA38" s="18" t="str">
        <f>IF(data!BN38&gt;0,data!BN38,"NA")</f>
        <v>NA</v>
      </c>
      <c r="AB38" s="18">
        <f>IF(data!BN38=0,0,1)</f>
        <v>1</v>
      </c>
      <c r="AC38" s="18" t="str">
        <f>IF(data!BN38&gt;0,data!BO38,"NA")</f>
        <v>NA</v>
      </c>
      <c r="AD38" s="18" t="str">
        <f>IF(data!AS38&gt;0,data!AS38,"NA")</f>
        <v>NA</v>
      </c>
      <c r="AE38" s="18" t="str">
        <f>IF(data!AS38&gt;0,data!F38,"NA")</f>
        <v>NA</v>
      </c>
      <c r="AF38" s="17">
        <f>data!CP38/(1.04)+data!CO38/1.04^2+data!CN38/1.04^3+data!CM38/1.04^4+data!CL38/1.04^5+((data!CK38/5)*(1-1.04^-5)/0.04)/1.04^5</f>
        <v>23.708596638871352</v>
      </c>
    </row>
    <row r="39" spans="1:32" x14ac:dyDescent="0.15">
      <c r="A39" s="2" t="str">
        <f>data!A39</f>
        <v>MannKind Corp. (NasdaqGM:MNKD)</v>
      </c>
      <c r="B39" s="2" t="str">
        <f>data!B39</f>
        <v>NasdaqGM:MNKD</v>
      </c>
      <c r="C39" s="16" t="str">
        <f>IF(data!AP39&gt;0,data!AQ39/data!AP39,"NA")</f>
        <v>NA</v>
      </c>
      <c r="D39" s="16" t="str">
        <f>IF(data!AP39&gt;0,O39/data!AP39,"NA")</f>
        <v>NA</v>
      </c>
      <c r="E39" s="16">
        <f>data!BV39/100</f>
        <v>0</v>
      </c>
      <c r="F39" s="16">
        <f t="shared" si="0"/>
        <v>-0.53375610303608512</v>
      </c>
      <c r="G39" s="16" t="str">
        <f>IF(data!AX39&gt;0,N39/data!AX39,"NA")</f>
        <v>NA</v>
      </c>
      <c r="H39" s="16" t="str">
        <f>IF(data!W39=0,"NA",data!W39/100)</f>
        <v>NA</v>
      </c>
      <c r="I39" s="16" t="str">
        <f>IF(data!V39=0,"NA",data!V39/100)</f>
        <v>NA</v>
      </c>
      <c r="J39" s="16" t="str">
        <f>IF(data!AX39&gt;0,(AF39+data!AW39)/(data!AX39+AF39+data!AW39),"NA")</f>
        <v>NA</v>
      </c>
      <c r="K39" s="16">
        <f>IF(data!F39&gt;0,(AF39+data!AW39)/(data!F39+AF39+data!AW39),"NA")</f>
        <v>9.3995653124805387E-2</v>
      </c>
      <c r="L39" s="17">
        <f>data!F39+data!AW39+AF39-data!AT39</f>
        <v>2243.7581915680476</v>
      </c>
      <c r="M39" s="17">
        <f>data!AW39+data!AX39-data!AT39+X39</f>
        <v>356.38</v>
      </c>
      <c r="N39" s="17">
        <f>data!AS39+data!BC39-(data!BD39+data!BE39+data!BF39+data!BG39+data!BH39)/5</f>
        <v>-209.02</v>
      </c>
      <c r="O39" s="17">
        <f>data!AR39+data!BC39-(data!BD39+data!BE39+data!BF39+data!BG39+data!BH39)/5</f>
        <v>-190.22</v>
      </c>
      <c r="P39" s="17">
        <f>data!AW39+AF39</f>
        <v>222.25819156804735</v>
      </c>
      <c r="Q39" s="18" t="str">
        <f>IF(data!AS39&gt;0,data!F39/data!AS39,"NA")</f>
        <v>NA</v>
      </c>
      <c r="R39" s="19" t="str">
        <f>IF(data!AS39&gt;0,(data!F39-data!AT39)/(data!AS39-data!BL39),"NA")</f>
        <v>NA</v>
      </c>
      <c r="S39" s="19" t="str">
        <f>IF(N39&gt;0,data!F39/N39,"NA")</f>
        <v>NA</v>
      </c>
      <c r="T39" s="18" t="str">
        <f>IF(data!AP39=0,"NA",L39/data!AP39)</f>
        <v>NA</v>
      </c>
      <c r="U39" s="18" t="str">
        <f t="shared" si="1"/>
        <v>NA</v>
      </c>
      <c r="V39" s="18">
        <f t="shared" si="2"/>
        <v>6.2959711307257633</v>
      </c>
      <c r="W39" s="18" t="str">
        <f>IF(data!AQ39&gt;0,L39/data!AQ39,"NA")</f>
        <v>NA</v>
      </c>
      <c r="X39" s="17">
        <f>data!BC39+data!BD39*0.8+data!BE39*0.6+data!BF39*0.4+data!BG39*0.2</f>
        <v>329.08</v>
      </c>
      <c r="Y39" s="18" t="str">
        <f>IF(data!AQ39&gt;0,L39/(data!AQ39+data!BC39),"NA")</f>
        <v>NA</v>
      </c>
      <c r="Z39" s="18">
        <f>IF(data!EC39&gt;0,IF(data!F39&gt;0,IF(data!EC39*250/data!F39&gt;10,"NA",data!EC39*250/data!F39),"NA"),"NA")</f>
        <v>2.0071885356859447</v>
      </c>
      <c r="AA39" s="18" t="str">
        <f>IF(data!BN39&gt;0,data!BN39,"NA")</f>
        <v>NA</v>
      </c>
      <c r="AB39" s="18">
        <f>IF(data!BN39=0,0,1)</f>
        <v>1</v>
      </c>
      <c r="AC39" s="18" t="str">
        <f>IF(data!BN39&gt;0,data!BO39,"NA")</f>
        <v>NA</v>
      </c>
      <c r="AD39" s="18" t="str">
        <f>IF(data!AS39&gt;0,data!AS39,"NA")</f>
        <v>NA</v>
      </c>
      <c r="AE39" s="18" t="str">
        <f>IF(data!AS39&gt;0,data!F39,"NA")</f>
        <v>NA</v>
      </c>
      <c r="AF39" s="17">
        <f>data!CP39/(1.04)+data!CO39/1.04^2+data!CN39/1.04^3+data!CM39/1.04^4+data!CL39/1.04^5+((data!CK39/5)*(1-1.04^-5)/0.04)/1.04^5</f>
        <v>0.35819156804733726</v>
      </c>
    </row>
    <row r="40" spans="1:32" x14ac:dyDescent="0.15">
      <c r="A40" s="2" t="str">
        <f>data!A40</f>
        <v>PTC Therapeutics, Inc. (NasdaqGS:PTCT)</v>
      </c>
      <c r="B40" s="2" t="str">
        <f>data!B40</f>
        <v>NasdaqGS:PTCT</v>
      </c>
      <c r="C40" s="16">
        <f>IF(data!AP40&gt;0,data!AQ40/data!AP40,"NA")</f>
        <v>-3.8571428571428572</v>
      </c>
      <c r="D40" s="16">
        <f>IF(data!AP40&gt;0,O40/data!AP40,"NA")</f>
        <v>-3.1174603174603175</v>
      </c>
      <c r="E40" s="16">
        <f>data!BV40/100</f>
        <v>0</v>
      </c>
      <c r="F40" s="16">
        <f t="shared" si="0"/>
        <v>-0.1724168202967255</v>
      </c>
      <c r="G40" s="16">
        <f>IF(data!AX40&gt;0,N40/data!AX40,"NA")</f>
        <v>-0.24442211055276383</v>
      </c>
      <c r="H40" s="16">
        <f>IF(data!W40=0,"NA",data!W40/100)</f>
        <v>0.317</v>
      </c>
      <c r="I40" s="16" t="str">
        <f>IF(data!V40=0,"NA",data!V40/100)</f>
        <v>NA</v>
      </c>
      <c r="J40" s="16">
        <f>IF(data!AX40&gt;0,(AF40+data!AW40)/(data!AX40+AF40+data!AW40),"NA")</f>
        <v>1.3017715730001657E-2</v>
      </c>
      <c r="K40" s="16">
        <f>IF(data!F40&gt;0,(AF40+data!AW40)/(data!F40+AF40+data!AW40),"NA")</f>
        <v>1.9074461020015196E-3</v>
      </c>
      <c r="L40" s="17">
        <f>data!F40+data!AW40+AF40-data!AT40</f>
        <v>2014.3370394052001</v>
      </c>
      <c r="M40" s="17">
        <f>data!AW40+data!AX40-data!AT40+X40</f>
        <v>455.64</v>
      </c>
      <c r="N40" s="17">
        <f>data!AS40+data!BC40-(data!BD40+data!BE40+data!BF40+data!BG40+data!BH40)/5</f>
        <v>-72.960000000000008</v>
      </c>
      <c r="O40" s="17">
        <f>data!AR40+data!BC40-(data!BD40+data!BE40+data!BF40+data!BG40+data!BH40)/5</f>
        <v>-78.56</v>
      </c>
      <c r="P40" s="17">
        <f>data!AW40+AF40</f>
        <v>3.9370394052002058</v>
      </c>
      <c r="Q40" s="18" t="str">
        <f>IF(data!AS40&gt;0,data!F40/data!AS40,"NA")</f>
        <v>NA</v>
      </c>
      <c r="R40" s="19" t="str">
        <f>IF(data!AS40&gt;0,(data!F40-data!AT40)/(data!AS40-data!BL40),"NA")</f>
        <v>NA</v>
      </c>
      <c r="S40" s="19" t="str">
        <f>IF(N40&gt;0,data!F40/N40,"NA")</f>
        <v>NA</v>
      </c>
      <c r="T40" s="18">
        <f>IF(data!AP40=0,"NA",L40/data!AP40)</f>
        <v>79.934009500206358</v>
      </c>
      <c r="U40" s="18" t="str">
        <f t="shared" si="1"/>
        <v>NA</v>
      </c>
      <c r="V40" s="18">
        <f t="shared" si="2"/>
        <v>4.4208959691976126</v>
      </c>
      <c r="W40" s="18" t="str">
        <f>IF(data!AQ40&gt;0,L40/data!AQ40,"NA")</f>
        <v>NA</v>
      </c>
      <c r="X40" s="17">
        <f>data!BC40+data!BD40*0.8+data!BE40*0.6+data!BF40*0.4+data!BG40*0.2</f>
        <v>206.84</v>
      </c>
      <c r="Y40" s="18" t="str">
        <f>IF(data!AQ40&gt;0,L40/(data!AQ40+data!BC40),"NA")</f>
        <v>NA</v>
      </c>
      <c r="Z40" s="18">
        <f>IF(data!EC40&gt;0,IF(data!F40&gt;0,IF(data!EC40*250/data!F40&gt;10,"NA",data!EC40*250/data!F40),"NA"),"NA")</f>
        <v>5.2788699577690403</v>
      </c>
      <c r="AA40" s="18" t="str">
        <f>IF(data!BN40&gt;0,data!BN40,"NA")</f>
        <v>NA</v>
      </c>
      <c r="AB40" s="18">
        <f>IF(data!BN40=0,0,1)</f>
        <v>1</v>
      </c>
      <c r="AC40" s="18" t="str">
        <f>IF(data!BN40&gt;0,data!BO40,"NA")</f>
        <v>NA</v>
      </c>
      <c r="AD40" s="18" t="str">
        <f>IF(data!AS40&gt;0,data!AS40,"NA")</f>
        <v>NA</v>
      </c>
      <c r="AE40" s="18" t="str">
        <f>IF(data!AS40&gt;0,data!F40,"NA")</f>
        <v>NA</v>
      </c>
      <c r="AF40" s="17">
        <f>data!CP40/(1.04)+data!CO40/1.04^2+data!CN40/1.04^3+data!CM40/1.04^4+data!CL40/1.04^5+((data!CK40/5)*(1-1.04^-5)/0.04)/1.04^5</f>
        <v>3.9370394052002058</v>
      </c>
    </row>
    <row r="41" spans="1:32" x14ac:dyDescent="0.15">
      <c r="A41" s="2" t="str">
        <f>data!A41</f>
        <v>Ultragenyx Pharmaceutical Inc. (NasdaqGS:RARE)</v>
      </c>
      <c r="B41" s="2" t="str">
        <f>data!B41</f>
        <v>NasdaqGS:RARE</v>
      </c>
      <c r="C41" s="16" t="str">
        <f>IF(data!AP41&gt;0,data!AQ41/data!AP41,"NA")</f>
        <v>NA</v>
      </c>
      <c r="D41" s="16" t="str">
        <f>IF(data!AP41&gt;0,O41/data!AP41,"NA")</f>
        <v>NA</v>
      </c>
      <c r="E41" s="16">
        <f>data!BV41/100</f>
        <v>0</v>
      </c>
      <c r="F41" s="16">
        <f t="shared" si="0"/>
        <v>-0.13338390543017892</v>
      </c>
      <c r="G41" s="16">
        <f>IF(data!AX41&gt;0,N41/data!AX41,"NA")</f>
        <v>-0.22679377822378324</v>
      </c>
      <c r="H41" s="16" t="str">
        <f>IF(data!W41=0,"NA",data!W41/100)</f>
        <v>NA</v>
      </c>
      <c r="I41" s="16" t="str">
        <f>IF(data!V41=0,"NA",data!V41/100)</f>
        <v>NA</v>
      </c>
      <c r="J41" s="16">
        <f>IF(data!AX41&gt;0,(AF41+data!AW41)/(data!AX41+AF41+data!AW41),"NA")</f>
        <v>0</v>
      </c>
      <c r="K41" s="16">
        <f>IF(data!F41&gt;0,(AF41+data!AW41)/(data!F41+AF41+data!AW41),"NA")</f>
        <v>0</v>
      </c>
      <c r="L41" s="17">
        <f>data!F41+data!AW41+AF41-data!AT41</f>
        <v>2013.3</v>
      </c>
      <c r="M41" s="17">
        <f>data!AW41+data!AX41-data!AT41+X41</f>
        <v>316.38</v>
      </c>
      <c r="N41" s="17">
        <f>data!AS41+data!BC41-(data!BD41+data!BE41+data!BF41+data!BG41+data!BH41)/5</f>
        <v>-45.2</v>
      </c>
      <c r="O41" s="17">
        <f>data!AR41+data!BC41-(data!BD41+data!BE41+data!BF41+data!BG41+data!BH41)/5</f>
        <v>-42.2</v>
      </c>
      <c r="P41" s="17">
        <f>data!AW41+AF41</f>
        <v>0</v>
      </c>
      <c r="Q41" s="18" t="str">
        <f>IF(data!AS41&gt;0,data!F41/data!AS41,"NA")</f>
        <v>NA</v>
      </c>
      <c r="R41" s="19" t="str">
        <f>IF(data!AS41&gt;0,(data!F41-data!AT41)/(data!AS41-data!BL41),"NA")</f>
        <v>NA</v>
      </c>
      <c r="S41" s="19" t="str">
        <f>IF(N41&gt;0,data!F41/N41,"NA")</f>
        <v>NA</v>
      </c>
      <c r="T41" s="18" t="str">
        <f>IF(data!AP41=0,"NA",L41/data!AP41)</f>
        <v>NA</v>
      </c>
      <c r="U41" s="18" t="str">
        <f t="shared" si="1"/>
        <v>NA</v>
      </c>
      <c r="V41" s="18">
        <f t="shared" si="2"/>
        <v>6.3635501611985585</v>
      </c>
      <c r="W41" s="18" t="str">
        <f>IF(data!AQ41&gt;0,L41/data!AQ41,"NA")</f>
        <v>NA</v>
      </c>
      <c r="X41" s="17">
        <f>data!BC41+data!BD41*0.8+data!BE41*0.6+data!BF41*0.4+data!BG41*0.2</f>
        <v>117.08000000000001</v>
      </c>
      <c r="Y41" s="18" t="str">
        <f>IF(data!AQ41&gt;0,L41/(data!AQ41+data!BC41),"NA")</f>
        <v>NA</v>
      </c>
      <c r="Z41" s="18">
        <f>IF(data!EC41&gt;0,IF(data!F41&gt;0,IF(data!EC41*250/data!F41&gt;10,"NA",data!EC41*250/data!F41),"NA"),"NA")</f>
        <v>2.1730492226692495</v>
      </c>
      <c r="AA41" s="18" t="str">
        <f>IF(data!BN41&gt;0,data!BN41,"NA")</f>
        <v>NA</v>
      </c>
      <c r="AB41" s="18">
        <f>IF(data!BN41=0,0,1)</f>
        <v>1</v>
      </c>
      <c r="AC41" s="18" t="str">
        <f>IF(data!BN41&gt;0,data!BO41,"NA")</f>
        <v>NA</v>
      </c>
      <c r="AD41" s="18" t="str">
        <f>IF(data!AS41&gt;0,data!AS41,"NA")</f>
        <v>NA</v>
      </c>
      <c r="AE41" s="18" t="str">
        <f>IF(data!AS41&gt;0,data!F41,"NA")</f>
        <v>NA</v>
      </c>
      <c r="AF41" s="17">
        <f>data!CP41/(1.04)+data!CO41/1.04^2+data!CN41/1.04^3+data!CM41/1.04^4+data!CL41/1.04^5+((data!CK41/5)*(1-1.04^-5)/0.04)/1.04^5</f>
        <v>0</v>
      </c>
    </row>
    <row r="42" spans="1:32" x14ac:dyDescent="0.15">
      <c r="A42" s="2" t="str">
        <f>data!A42</f>
        <v>Esperion Therapeutics, Inc. (NasdaqGM:ESPR)</v>
      </c>
      <c r="B42" s="2" t="str">
        <f>data!B42</f>
        <v>NasdaqGM:ESPR</v>
      </c>
      <c r="C42" s="16" t="str">
        <f>IF(data!AP42&gt;0,data!AQ42/data!AP42,"NA")</f>
        <v>NA</v>
      </c>
      <c r="D42" s="16" t="str">
        <f>IF(data!AP42&gt;0,O42/data!AP42,"NA")</f>
        <v>NA</v>
      </c>
      <c r="E42" s="16">
        <f>data!BV42/100</f>
        <v>0</v>
      </c>
      <c r="F42" s="16">
        <f t="shared" si="0"/>
        <v>-0.23967871485943776</v>
      </c>
      <c r="G42" s="16">
        <f>IF(data!AX42&gt;0,N42/data!AX42,"NA")</f>
        <v>-0.22485029940119758</v>
      </c>
      <c r="H42" s="16" t="str">
        <f>IF(data!W42=0,"NA",data!W42/100)</f>
        <v>NA</v>
      </c>
      <c r="I42" s="16" t="str">
        <f>IF(data!V42=0,"NA",data!V42/100)</f>
        <v>NA</v>
      </c>
      <c r="J42" s="16">
        <f>IF(data!AX42&gt;0,(AF42+data!AW42)/(data!AX42+AF42+data!AW42),"NA")</f>
        <v>3.9106341291087032E-2</v>
      </c>
      <c r="K42" s="16">
        <f>IF(data!F42&gt;0,(AF42+data!AW42)/(data!F42+AF42+data!AW42),"NA")</f>
        <v>2.6973940684455627E-3</v>
      </c>
      <c r="L42" s="17">
        <f>data!F42+data!AW42+AF42-data!AT42</f>
        <v>1930.7372376684316</v>
      </c>
      <c r="M42" s="17">
        <f>data!AW42+data!AX42-data!AT42+X42</f>
        <v>124.5</v>
      </c>
      <c r="N42" s="17">
        <f>data!AS42+data!BC42-(data!BD42+data!BE42+data!BF42+data!BG42+data!BH42)/5</f>
        <v>-30.039999999999996</v>
      </c>
      <c r="O42" s="17">
        <f>data!AR42+data!BC42-(data!BD42+data!BE42+data!BF42+data!BG42+data!BH42)/5</f>
        <v>-29.84</v>
      </c>
      <c r="P42" s="17">
        <f>data!AW42+AF42</f>
        <v>5.4372376684316706</v>
      </c>
      <c r="Q42" s="18" t="str">
        <f>IF(data!AS42&gt;0,data!F42/data!AS42,"NA")</f>
        <v>NA</v>
      </c>
      <c r="R42" s="19" t="str">
        <f>IF(data!AS42&gt;0,(data!F42-data!AT42)/(data!AS42-data!BL42),"NA")</f>
        <v>NA</v>
      </c>
      <c r="S42" s="19" t="str">
        <f>IF(N42&gt;0,data!F42/N42,"NA")</f>
        <v>NA</v>
      </c>
      <c r="T42" s="18" t="str">
        <f>IF(data!AP42=0,"NA",L42/data!AP42)</f>
        <v>NA</v>
      </c>
      <c r="U42" s="18" t="str">
        <f t="shared" si="1"/>
        <v>NA</v>
      </c>
      <c r="V42" s="18">
        <f t="shared" si="2"/>
        <v>15.50792961982676</v>
      </c>
      <c r="W42" s="18" t="str">
        <f>IF(data!AQ42&gt;0,L42/data!AQ42,"NA")</f>
        <v>NA</v>
      </c>
      <c r="X42" s="17">
        <f>data!BC42+data!BD42*0.8+data!BE42*0.6+data!BF42*0.4+data!BG42*0.2</f>
        <v>70.960000000000008</v>
      </c>
      <c r="Y42" s="18" t="str">
        <f>IF(data!AQ42&gt;0,L42/(data!AQ42+data!BC42),"NA")</f>
        <v>NA</v>
      </c>
      <c r="Z42" s="18" t="str">
        <f>IF(data!EC42&gt;0,IF(data!F42&gt;0,IF(data!EC42*250/data!F42&gt;10,"NA",data!EC42*250/data!F42),"NA"),"NA")</f>
        <v>NA</v>
      </c>
      <c r="AA42" s="18" t="str">
        <f>IF(data!BN42&gt;0,data!BN42,"NA")</f>
        <v>NA</v>
      </c>
      <c r="AB42" s="18">
        <f>IF(data!BN42=0,0,1)</f>
        <v>1</v>
      </c>
      <c r="AC42" s="18" t="str">
        <f>IF(data!BN42&gt;0,data!BO42,"NA")</f>
        <v>NA</v>
      </c>
      <c r="AD42" s="18" t="str">
        <f>IF(data!AS42&gt;0,data!AS42,"NA")</f>
        <v>NA</v>
      </c>
      <c r="AE42" s="18" t="str">
        <f>IF(data!AS42&gt;0,data!F42,"NA")</f>
        <v>NA</v>
      </c>
      <c r="AF42" s="17">
        <f>data!CP42/(1.04)+data!CO42/1.04^2+data!CN42/1.04^3+data!CM42/1.04^4+data!CL42/1.04^5+((data!CK42/5)*(1-1.04^-5)/0.04)/1.04^5</f>
        <v>0.49723766843166978</v>
      </c>
    </row>
    <row r="43" spans="1:32" x14ac:dyDescent="0.15">
      <c r="A43" s="2" t="str">
        <f>data!A43</f>
        <v>INSYS Therapeutics, Inc. (NasdaqGM:INSY)</v>
      </c>
      <c r="B43" s="2" t="str">
        <f>data!B43</f>
        <v>NasdaqGM:INSY</v>
      </c>
      <c r="C43" s="16">
        <f>IF(data!AP43&gt;0,data!AQ43/data!AP43,"NA")</f>
        <v>0.29941467807294014</v>
      </c>
      <c r="D43" s="16">
        <f>IF(data!AP43&gt;0,O43/data!AP43,"NA")</f>
        <v>0.37702836560108061</v>
      </c>
      <c r="E43" s="16">
        <f>data!BV43/100</f>
        <v>0.40799999999999997</v>
      </c>
      <c r="F43" s="16">
        <f t="shared" si="0"/>
        <v>0.28118488939308001</v>
      </c>
      <c r="G43" s="16">
        <f>IF(data!AX43&gt;0,N43/data!AX43,"NA")</f>
        <v>0.34844900422450209</v>
      </c>
      <c r="H43" s="16" t="str">
        <f>IF(data!W43=0,"NA",data!W43/100)</f>
        <v>NA</v>
      </c>
      <c r="I43" s="16" t="str">
        <f>IF(data!V43=0,"NA",data!V43/100)</f>
        <v>NA</v>
      </c>
      <c r="J43" s="16">
        <f>IF(data!AX43&gt;0,(AF43+data!AW43)/(data!AX43+AF43+data!AW43),"NA")</f>
        <v>6.8940268059085499E-2</v>
      </c>
      <c r="K43" s="16">
        <f>IF(data!F43&gt;0,(AF43+data!AW43)/(data!F43+AF43+data!AW43),"NA")</f>
        <v>6.1124075172797653E-3</v>
      </c>
      <c r="L43" s="17">
        <f>data!F43+data!AW43+AF43-data!AT43</f>
        <v>1949.1692476384699</v>
      </c>
      <c r="M43" s="17">
        <f>data!AW43+data!AX43-data!AT43+X43</f>
        <v>176.3</v>
      </c>
      <c r="N43" s="17">
        <f>data!AS43+data!BC43-(data!BD43+data!BE43+data!BF43+data!BG43+data!BH43)/5</f>
        <v>57.737999999999992</v>
      </c>
      <c r="O43" s="17">
        <f>data!AR43+data!BC43-(data!BD43+data!BE43+data!BF43+data!BG43+data!BH43)/5</f>
        <v>83.738</v>
      </c>
      <c r="P43" s="17">
        <f>data!AW43+AF43</f>
        <v>12.269247638469881</v>
      </c>
      <c r="Q43" s="18">
        <f>IF(data!AS43&gt;0,data!F43/data!AS43,"NA")</f>
        <v>52.5</v>
      </c>
      <c r="R43" s="19">
        <f>IF(data!AS43&gt;0,(data!F43-data!AT43)/(data!AS43-data!BL43),"NA")</f>
        <v>51.174403550952476</v>
      </c>
      <c r="S43" s="19">
        <f>IF(N43&gt;0,data!F43/N43,"NA")</f>
        <v>34.552634313623614</v>
      </c>
      <c r="T43" s="18">
        <f>IF(data!AP43=0,"NA",L43/data!AP43)</f>
        <v>8.7760884630277793</v>
      </c>
      <c r="U43" s="18">
        <f t="shared" si="1"/>
        <v>23.276997870004895</v>
      </c>
      <c r="V43" s="18">
        <f t="shared" si="2"/>
        <v>11.055979850473452</v>
      </c>
      <c r="W43" s="18">
        <f>IF(data!AQ43&gt;0,L43/data!AQ43,"NA")</f>
        <v>29.310815753961954</v>
      </c>
      <c r="X43" s="17">
        <f>data!BC43+data!BD43*0.8+data!BE43*0.6+data!BF43*0.4+data!BG43*0.2</f>
        <v>68.7</v>
      </c>
      <c r="Y43" s="18">
        <f>IF(data!AQ43&gt;0,L43/(data!AQ43+data!BC43),"NA")</f>
        <v>19.569972365848091</v>
      </c>
      <c r="Z43" s="18">
        <f>IF(data!EC43&gt;0,IF(data!F43&gt;0,IF(data!EC43*250/data!F43&gt;10,"NA",data!EC43*250/data!F43),"NA"),"NA")</f>
        <v>1.7919799498746867</v>
      </c>
      <c r="AA43" s="18">
        <f>IF(data!BN43&gt;0,data!BN43,"NA")</f>
        <v>64.2</v>
      </c>
      <c r="AB43" s="18">
        <f>IF(data!BN43=0,0,1)</f>
        <v>1</v>
      </c>
      <c r="AC43" s="18">
        <f>IF(data!BN43&gt;0,data!BO43,"NA")</f>
        <v>26.2</v>
      </c>
      <c r="AD43" s="18">
        <f>IF(data!AS43&gt;0,data!AS43,"NA")</f>
        <v>38</v>
      </c>
      <c r="AE43" s="18">
        <f>IF(data!AS43&gt;0,data!F43,"NA")</f>
        <v>1995</v>
      </c>
      <c r="AF43" s="17">
        <f>data!CP43/(1.04)+data!CO43/1.04^2+data!CN43/1.04^3+data!CM43/1.04^4+data!CL43/1.04^5+((data!CK43/5)*(1-1.04^-5)/0.04)/1.04^5</f>
        <v>12.269247638469881</v>
      </c>
    </row>
    <row r="44" spans="1:32" x14ac:dyDescent="0.15">
      <c r="A44" s="2" t="str">
        <f>data!A44</f>
        <v>Exact Sciences Corporation (NasdaqCM:EXAS)</v>
      </c>
      <c r="B44" s="2" t="str">
        <f>data!B44</f>
        <v>NasdaqCM:EXAS</v>
      </c>
      <c r="C44" s="16">
        <f>IF(data!AP44&gt;0,data!AQ44/data!AP44,"NA")</f>
        <v>-53.777777777777771</v>
      </c>
      <c r="D44" s="16">
        <f>IF(data!AP44&gt;0,O44/data!AP44,"NA")</f>
        <v>-56.044444444444437</v>
      </c>
      <c r="E44" s="16">
        <f>data!BV44/100</f>
        <v>0</v>
      </c>
      <c r="F44" s="16">
        <f t="shared" si="0"/>
        <v>-0.31403312165359232</v>
      </c>
      <c r="G44" s="16">
        <f>IF(data!AX44&gt;0,N44/data!AX44,"NA")</f>
        <v>-0.34733564013840829</v>
      </c>
      <c r="H44" s="16">
        <f>IF(data!W44=0,"NA",data!W44/100)</f>
        <v>-9.6000000000000002E-2</v>
      </c>
      <c r="I44" s="16" t="str">
        <f>IF(data!V44=0,"NA",data!V44/100)</f>
        <v>NA</v>
      </c>
      <c r="J44" s="16">
        <f>IF(data!AX44&gt;0,(AF44+data!AW44)/(data!AX44+AF44+data!AW44),"NA")</f>
        <v>2.5087651877318796E-2</v>
      </c>
      <c r="K44" s="16">
        <f>IF(data!F44&gt;0,(AF44+data!AW44)/(data!F44+AF44+data!AW44),"NA")</f>
        <v>3.7154120594307901E-3</v>
      </c>
      <c r="L44" s="17">
        <f>data!F44+data!AW44+AF44-data!AT44</f>
        <v>1943.5369058987783</v>
      </c>
      <c r="M44" s="17">
        <f>data!AW44+data!AX44-data!AT44+X44</f>
        <v>321.24</v>
      </c>
      <c r="N44" s="17">
        <f>data!AS44+data!BC44-(data!BD44+data!BE44+data!BF44+data!BG44+data!BH44)/5</f>
        <v>-100.38</v>
      </c>
      <c r="O44" s="17">
        <f>data!AR44+data!BC44-(data!BD44+data!BE44+data!BF44+data!BG44+data!BH44)/5</f>
        <v>-100.88</v>
      </c>
      <c r="P44" s="17">
        <f>data!AW44+AF44</f>
        <v>7.4369058987780541</v>
      </c>
      <c r="Q44" s="18" t="str">
        <f>IF(data!AS44&gt;0,data!F44/data!AS44,"NA")</f>
        <v>NA</v>
      </c>
      <c r="R44" s="19" t="str">
        <f>IF(data!AS44&gt;0,(data!F44-data!AT44)/(data!AS44-data!BL44),"NA")</f>
        <v>NA</v>
      </c>
      <c r="S44" s="19" t="str">
        <f>IF(N44&gt;0,data!F44/N44,"NA")</f>
        <v>NA</v>
      </c>
      <c r="T44" s="18">
        <f>IF(data!AP44=0,"NA",L44/data!AP44)</f>
        <v>1079.7427254993213</v>
      </c>
      <c r="U44" s="18" t="str">
        <f t="shared" si="1"/>
        <v>NA</v>
      </c>
      <c r="V44" s="18">
        <f t="shared" si="2"/>
        <v>6.0501086598766598</v>
      </c>
      <c r="W44" s="18" t="str">
        <f>IF(data!AQ44&gt;0,L44/data!AQ44,"NA")</f>
        <v>NA</v>
      </c>
      <c r="X44" s="17">
        <f>data!BC44+data!BD44*0.8+data!BE44*0.6+data!BF44*0.4+data!BG44*0.2</f>
        <v>86.580000000000013</v>
      </c>
      <c r="Y44" s="18" t="str">
        <f>IF(data!AQ44&gt;0,L44/(data!AQ44+data!BC44),"NA")</f>
        <v>NA</v>
      </c>
      <c r="Z44" s="18">
        <f>IF(data!EC44&gt;0,IF(data!F44&gt;0,IF(data!EC44*250/data!F44&gt;10,"NA",data!EC44*250/data!F44),"NA"),"NA")</f>
        <v>5.4407782569451406</v>
      </c>
      <c r="AA44" s="18" t="str">
        <f>IF(data!BN44&gt;0,data!BN44,"NA")</f>
        <v>NA</v>
      </c>
      <c r="AB44" s="18">
        <f>IF(data!BN44=0,0,1)</f>
        <v>1</v>
      </c>
      <c r="AC44" s="18" t="str">
        <f>IF(data!BN44&gt;0,data!BO44,"NA")</f>
        <v>NA</v>
      </c>
      <c r="AD44" s="18" t="str">
        <f>IF(data!AS44&gt;0,data!AS44,"NA")</f>
        <v>NA</v>
      </c>
      <c r="AE44" s="18" t="str">
        <f>IF(data!AS44&gt;0,data!F44,"NA")</f>
        <v>NA</v>
      </c>
      <c r="AF44" s="17">
        <f>data!CP44/(1.04)+data!CO44/1.04^2+data!CN44/1.04^3+data!CM44/1.04^4+data!CL44/1.04^5+((data!CK44/5)*(1-1.04^-5)/0.04)/1.04^5</f>
        <v>3.6769058987780538</v>
      </c>
    </row>
    <row r="45" spans="1:32" x14ac:dyDescent="0.15">
      <c r="A45" s="2" t="str">
        <f>data!A45</f>
        <v>Portola Pharmaceuticals, Inc. (NasdaqGS:PTLA)</v>
      </c>
      <c r="B45" s="2" t="str">
        <f>data!B45</f>
        <v>NasdaqGS:PTLA</v>
      </c>
      <c r="C45" s="16">
        <f>IF(data!AP45&gt;0,data!AQ45/data!AP45,"NA")</f>
        <v>-14.122533748701972</v>
      </c>
      <c r="D45" s="16">
        <f>IF(data!AP45&gt;0,O45/data!AP45,"NA")</f>
        <v>-10.824506749740394</v>
      </c>
      <c r="E45" s="16">
        <f>data!BV45/100</f>
        <v>0</v>
      </c>
      <c r="F45" s="16">
        <f t="shared" si="0"/>
        <v>-0.16958969186216769</v>
      </c>
      <c r="G45" s="16">
        <f>IF(data!AX45&gt;0,N45/data!AX45,"NA")</f>
        <v>-0.29827487061529612</v>
      </c>
      <c r="H45" s="16" t="str">
        <f>IF(data!W45=0,"NA",data!W45/100)</f>
        <v>NA</v>
      </c>
      <c r="I45" s="16" t="str">
        <f>IF(data!V45=0,"NA",data!V45/100)</f>
        <v>NA</v>
      </c>
      <c r="J45" s="16">
        <f>IF(data!AX45&gt;0,(AF45+data!AW45)/(data!AX45+AF45+data!AW45),"NA")</f>
        <v>2.7060819618316967E-2</v>
      </c>
      <c r="K45" s="16">
        <f>IF(data!F45&gt;0,(AF45+data!AW45)/(data!F45+AF45+data!AW45),"NA")</f>
        <v>4.8574718633873195E-3</v>
      </c>
      <c r="L45" s="17">
        <f>data!F45+data!AW45+AF45-data!AT45</f>
        <v>1933.9735266222483</v>
      </c>
      <c r="M45" s="17">
        <f>data!AW45+data!AX45-data!AT45+X45</f>
        <v>614.66000000000008</v>
      </c>
      <c r="N45" s="17">
        <f>data!AS45+data!BC45-(data!BD45+data!BE45+data!BF45+data!BG45+data!BH45)/5</f>
        <v>-103.74</v>
      </c>
      <c r="O45" s="17">
        <f>data!AR45+data!BC45-(data!BD45+data!BE45+data!BF45+data!BG45+data!BH45)/5</f>
        <v>-104.24</v>
      </c>
      <c r="P45" s="17">
        <f>data!AW45+AF45</f>
        <v>9.6735266222482892</v>
      </c>
      <c r="Q45" s="18" t="str">
        <f>IF(data!AS45&gt;0,data!F45/data!AS45,"NA")</f>
        <v>NA</v>
      </c>
      <c r="R45" s="19" t="str">
        <f>IF(data!AS45&gt;0,(data!F45-data!AT45)/(data!AS45-data!BL45),"NA")</f>
        <v>NA</v>
      </c>
      <c r="S45" s="19" t="str">
        <f>IF(N45&gt;0,data!F45/N45,"NA")</f>
        <v>NA</v>
      </c>
      <c r="T45" s="18">
        <f>IF(data!AP45=0,"NA",L45/data!AP45)</f>
        <v>200.82798822660936</v>
      </c>
      <c r="U45" s="18" t="str">
        <f t="shared" si="1"/>
        <v>NA</v>
      </c>
      <c r="V45" s="18">
        <f t="shared" si="2"/>
        <v>3.1464118807507369</v>
      </c>
      <c r="W45" s="18" t="str">
        <f>IF(data!AQ45&gt;0,L45/data!AQ45,"NA")</f>
        <v>NA</v>
      </c>
      <c r="X45" s="17">
        <f>data!BC45+data!BD45*0.8+data!BE45*0.6+data!BF45*0.4+data!BG45*0.2</f>
        <v>324.36</v>
      </c>
      <c r="Y45" s="18" t="str">
        <f>IF(data!AQ45&gt;0,L45/(data!AQ45+data!BC45),"NA")</f>
        <v>NA</v>
      </c>
      <c r="Z45" s="18">
        <f>IF(data!EC45&gt;0,IF(data!F45&gt;0,IF(data!EC45*250/data!F45&gt;10,"NA",data!EC45*250/data!F45),"NA"),"NA")</f>
        <v>3.1663134524169947</v>
      </c>
      <c r="AA45" s="18" t="str">
        <f>IF(data!BN45&gt;0,data!BN45,"NA")</f>
        <v>NA</v>
      </c>
      <c r="AB45" s="18">
        <f>IF(data!BN45=0,0,1)</f>
        <v>1</v>
      </c>
      <c r="AC45" s="18" t="str">
        <f>IF(data!BN45&gt;0,data!BO45,"NA")</f>
        <v>NA</v>
      </c>
      <c r="AD45" s="18" t="str">
        <f>IF(data!AS45&gt;0,data!AS45,"NA")</f>
        <v>NA</v>
      </c>
      <c r="AE45" s="18" t="str">
        <f>IF(data!AS45&gt;0,data!F45,"NA")</f>
        <v>NA</v>
      </c>
      <c r="AF45" s="17">
        <f>data!CP45/(1.04)+data!CO45/1.04^2+data!CN45/1.04^3+data!CM45/1.04^4+data!CL45/1.04^5+((data!CK45/5)*(1-1.04^-5)/0.04)/1.04^5</f>
        <v>9.6735266222482892</v>
      </c>
    </row>
    <row r="46" spans="1:32" x14ac:dyDescent="0.15">
      <c r="A46" s="2" t="str">
        <f>data!A46</f>
        <v>FibroGen, Inc. (NasdaqGS:FGEN)</v>
      </c>
      <c r="B46" s="2" t="str">
        <f>data!B46</f>
        <v>NasdaqGS:FGEN</v>
      </c>
      <c r="C46" s="16" t="str">
        <f>IF(data!AP46&gt;0,data!AQ46/data!AP46,"NA")</f>
        <v>NA</v>
      </c>
      <c r="D46" s="16" t="str">
        <f>IF(data!AP46&gt;0,O46/data!AP46,"NA")</f>
        <v>NA</v>
      </c>
      <c r="E46" s="16">
        <f>data!BV46/100</f>
        <v>0</v>
      </c>
      <c r="F46" s="16">
        <f t="shared" si="0"/>
        <v>-0.44002480510276404</v>
      </c>
      <c r="G46" s="16" t="str">
        <f>IF(data!AX46&gt;0,N46/data!AX46,"NA")</f>
        <v>NA</v>
      </c>
      <c r="H46" s="16" t="str">
        <f>IF(data!W46=0,"NA",data!W46/100)</f>
        <v>NA</v>
      </c>
      <c r="I46" s="16" t="str">
        <f>IF(data!V46=0,"NA",data!V46/100)</f>
        <v>NA</v>
      </c>
      <c r="J46" s="16" t="str">
        <f>IF(data!AX46&gt;0,(AF46+data!AW46)/(data!AX46+AF46+data!AW46),"NA")</f>
        <v>NA</v>
      </c>
      <c r="K46" s="16">
        <f>IF(data!F46&gt;0,(AF46+data!AW46)/(data!F46+AF46+data!AW46),"NA")</f>
        <v>0</v>
      </c>
      <c r="L46" s="17">
        <f>data!F46+data!AW46+AF46-data!AT46</f>
        <v>1765.3</v>
      </c>
      <c r="M46" s="17">
        <f>data!AW46+data!AX46-data!AT46+X46</f>
        <v>225.76</v>
      </c>
      <c r="N46" s="17">
        <f>data!AS46+data!BC46-(data!BD46+data!BE46+data!BF46+data!BG46+data!BH46)/5</f>
        <v>-99.34</v>
      </c>
      <c r="O46" s="17">
        <f>data!AR46+data!BC46-(data!BD46+data!BE46+data!BF46+data!BG46+data!BH46)/5</f>
        <v>-99.34</v>
      </c>
      <c r="P46" s="17">
        <f>data!AW46+AF46</f>
        <v>0</v>
      </c>
      <c r="Q46" s="18" t="str">
        <f>IF(data!AS46&gt;0,data!F46/data!AS46,"NA")</f>
        <v>NA</v>
      </c>
      <c r="R46" s="19" t="str">
        <f>IF(data!AS46&gt;0,(data!F46-data!AT46)/(data!AS46-data!BL46),"NA")</f>
        <v>NA</v>
      </c>
      <c r="S46" s="19" t="str">
        <f>IF(N46&gt;0,data!F46/N46,"NA")</f>
        <v>NA</v>
      </c>
      <c r="T46" s="18" t="str">
        <f>IF(data!AP46=0,"NA",L46/data!AP46)</f>
        <v>NA</v>
      </c>
      <c r="U46" s="18" t="str">
        <f t="shared" si="1"/>
        <v>NA</v>
      </c>
      <c r="V46" s="18">
        <f t="shared" si="2"/>
        <v>7.8193656980864636</v>
      </c>
      <c r="W46" s="18" t="str">
        <f>IF(data!AQ46&gt;0,L46/data!AQ46,"NA")</f>
        <v>NA</v>
      </c>
      <c r="X46" s="17">
        <f>data!BC46+data!BD46*0.8+data!BE46*0.6+data!BF46*0.4+data!BG46*0.2</f>
        <v>225.76</v>
      </c>
      <c r="Y46" s="18" t="str">
        <f>IF(data!AQ46&gt;0,L46/(data!AQ46+data!BC46),"NA")</f>
        <v>NA</v>
      </c>
      <c r="Z46" s="18">
        <f>IF(data!EC46&gt;0,IF(data!F46&gt;0,IF(data!EC46*250/data!F46&gt;10,"NA",data!EC46*250/data!F46),"NA"),"NA")</f>
        <v>0.59621594063332017</v>
      </c>
      <c r="AA46" s="18" t="str">
        <f>IF(data!BN46&gt;0,data!BN46,"NA")</f>
        <v>NA</v>
      </c>
      <c r="AB46" s="18">
        <f>IF(data!BN46=0,0,1)</f>
        <v>0</v>
      </c>
      <c r="AC46" s="18" t="str">
        <f>IF(data!BN46&gt;0,data!BO46,"NA")</f>
        <v>NA</v>
      </c>
      <c r="AD46" s="18" t="str">
        <f>IF(data!AS46&gt;0,data!AS46,"NA")</f>
        <v>NA</v>
      </c>
      <c r="AE46" s="18" t="str">
        <f>IF(data!AS46&gt;0,data!F46,"NA")</f>
        <v>NA</v>
      </c>
      <c r="AF46" s="17">
        <f>data!CP46/(1.04)+data!CO46/1.04^2+data!CN46/1.04^3+data!CM46/1.04^4+data!CL46/1.04^5+((data!CK46/5)*(1-1.04^-5)/0.04)/1.04^5</f>
        <v>0</v>
      </c>
    </row>
    <row r="47" spans="1:32" x14ac:dyDescent="0.15">
      <c r="A47" s="2" t="str">
        <f>data!A47</f>
        <v>Halozyme Therapeutics, Inc. (NasdaqGS:HALO)</v>
      </c>
      <c r="B47" s="2" t="str">
        <f>data!B47</f>
        <v>NasdaqGS:HALO</v>
      </c>
      <c r="C47" s="16">
        <f>IF(data!AP47&gt;0,data!AQ47/data!AP47,"NA")</f>
        <v>-0.79814077025232411</v>
      </c>
      <c r="D47" s="16">
        <f>IF(data!AP47&gt;0,O47/data!AP47,"NA")</f>
        <v>-0.96945551128818064</v>
      </c>
      <c r="E47" s="16">
        <f>data!BV47/100</f>
        <v>0</v>
      </c>
      <c r="F47" s="16">
        <f t="shared" si="0"/>
        <v>-0.25698796029007953</v>
      </c>
      <c r="G47" s="16">
        <f>IF(data!AX47&gt;0,N47/data!AX47,"NA")</f>
        <v>-1.9227053140096622</v>
      </c>
      <c r="H47" s="16" t="str">
        <f>IF(data!W47=0,"NA",data!W47/100)</f>
        <v>NA</v>
      </c>
      <c r="I47" s="16" t="str">
        <f>IF(data!V47=0,"NA",data!V47/100)</f>
        <v>NA</v>
      </c>
      <c r="J47" s="16">
        <f>IF(data!AX47&gt;0,(AF47+data!AW47)/(data!AX47+AF47+data!AW47),"NA")</f>
        <v>0.57458594214810377</v>
      </c>
      <c r="K47" s="16">
        <f>IF(data!F47&gt;0,(AF47+data!AW47)/(data!F47+AF47+data!AW47),"NA")</f>
        <v>3.1219040830577301E-2</v>
      </c>
      <c r="L47" s="17">
        <f>data!F47+data!AW47+AF47-data!AT47</f>
        <v>1729.7169532973285</v>
      </c>
      <c r="M47" s="17">
        <f>data!AW47+data!AX47-data!AT47+X47</f>
        <v>284.06</v>
      </c>
      <c r="N47" s="17">
        <f>data!AS47+data!BC47-(data!BD47+data!BE47+data!BF47+data!BG47+data!BH47)/5</f>
        <v>-79.600000000000009</v>
      </c>
      <c r="O47" s="17">
        <f>data!AR47+data!BC47-(data!BD47+data!BE47+data!BF47+data!BG47+data!BH47)/5</f>
        <v>-73</v>
      </c>
      <c r="P47" s="17">
        <f>data!AW47+AF47</f>
        <v>55.916953297328519</v>
      </c>
      <c r="Q47" s="18" t="str">
        <f>IF(data!AS47&gt;0,data!F47/data!AS47,"NA")</f>
        <v>NA</v>
      </c>
      <c r="R47" s="19" t="str">
        <f>IF(data!AS47&gt;0,(data!F47-data!AT47)/(data!AS47-data!BL47),"NA")</f>
        <v>NA</v>
      </c>
      <c r="S47" s="19" t="str">
        <f>IF(N47&gt;0,data!F47/N47,"NA")</f>
        <v>NA</v>
      </c>
      <c r="T47" s="18">
        <f>IF(data!AP47=0,"NA",L47/data!AP47)</f>
        <v>22.971008675927337</v>
      </c>
      <c r="U47" s="18" t="str">
        <f t="shared" si="1"/>
        <v>NA</v>
      </c>
      <c r="V47" s="18">
        <f t="shared" si="2"/>
        <v>6.0892661877678256</v>
      </c>
      <c r="W47" s="18" t="str">
        <f>IF(data!AQ47&gt;0,L47/data!AQ47,"NA")</f>
        <v>NA</v>
      </c>
      <c r="X47" s="17">
        <f>data!BC47+data!BD47*0.8+data!BE47*0.6+data!BF47*0.4+data!BG47*0.2</f>
        <v>254.16000000000003</v>
      </c>
      <c r="Y47" s="18" t="str">
        <f>IF(data!AQ47&gt;0,L47/(data!AQ47+data!BC47),"NA")</f>
        <v>NA</v>
      </c>
      <c r="Z47" s="18">
        <f>IF(data!EC47&gt;0,IF(data!F47&gt;0,IF(data!EC47*250/data!F47&gt;10,"NA",data!EC47*250/data!F47),"NA"),"NA")</f>
        <v>2.4781005071461504</v>
      </c>
      <c r="AA47" s="18" t="str">
        <f>IF(data!BN47&gt;0,data!BN47,"NA")</f>
        <v>NA</v>
      </c>
      <c r="AB47" s="18">
        <f>IF(data!BN47=0,0,1)</f>
        <v>1</v>
      </c>
      <c r="AC47" s="18" t="str">
        <f>IF(data!BN47&gt;0,data!BO47,"NA")</f>
        <v>NA</v>
      </c>
      <c r="AD47" s="18" t="str">
        <f>IF(data!AS47&gt;0,data!AS47,"NA")</f>
        <v>NA</v>
      </c>
      <c r="AE47" s="18" t="str">
        <f>IF(data!AS47&gt;0,data!F47,"NA")</f>
        <v>NA</v>
      </c>
      <c r="AF47" s="17">
        <f>data!CP47/(1.04)+data!CO47/1.04^2+data!CN47/1.04^3+data!CM47/1.04^4+data!CL47/1.04^5+((data!CK47/5)*(1-1.04^-5)/0.04)/1.04^5</f>
        <v>6.0169532973285236</v>
      </c>
    </row>
    <row r="48" spans="1:32" x14ac:dyDescent="0.15">
      <c r="A48" s="2" t="str">
        <f>data!A48</f>
        <v>AMAG Pharmaceuticals, Inc. (NasdaqGS:AMAG)</v>
      </c>
      <c r="B48" s="2" t="str">
        <f>data!B48</f>
        <v>NasdaqGS:AMAG</v>
      </c>
      <c r="C48" s="16">
        <f>IF(data!AP48&gt;0,data!AQ48/data!AP48,"NA")</f>
        <v>0.1229903536977492</v>
      </c>
      <c r="D48" s="16">
        <f>IF(data!AP48&gt;0,O48/data!AP48,"NA")</f>
        <v>8.5369774919614089E-2</v>
      </c>
      <c r="E48" s="16">
        <f>data!BV48/100</f>
        <v>0</v>
      </c>
      <c r="F48" s="16">
        <f t="shared" si="0"/>
        <v>1.1739216943382038E-2</v>
      </c>
      <c r="G48" s="16">
        <f>IF(data!AX48&gt;0,N48/data!AX48,"NA")</f>
        <v>0.30030434782608695</v>
      </c>
      <c r="H48" s="16" t="str">
        <f>IF(data!W48=0,"NA",data!W48/100)</f>
        <v>NA</v>
      </c>
      <c r="I48" s="16" t="str">
        <f>IF(data!V48=0,"NA",data!V48/100)</f>
        <v>NA</v>
      </c>
      <c r="J48" s="16">
        <f>IF(data!AX48&gt;0,(AF48+data!AW48)/(data!AX48+AF48+data!AW48),"NA")</f>
        <v>0.52170335523517353</v>
      </c>
      <c r="K48" s="16">
        <f>IF(data!F48&gt;0,(AF48+data!AW48)/(data!F48+AF48+data!AW48),"NA")</f>
        <v>0.22845627750390041</v>
      </c>
      <c r="L48" s="17">
        <f>data!F48+data!AW48+AF48-data!AT48</f>
        <v>2076.9462406121984</v>
      </c>
      <c r="M48" s="17">
        <f>data!AW48+data!AX48-data!AT48+X48</f>
        <v>904.66</v>
      </c>
      <c r="N48" s="17">
        <f>data!AS48+data!BC48-(data!BD48+data!BE48+data!BF48+data!BG48+data!BH48)/5</f>
        <v>138.13999999999999</v>
      </c>
      <c r="O48" s="17">
        <f>data!AR48+data!BC48-(data!BD48+data!BE48+data!BF48+data!BG48+data!BH48)/5</f>
        <v>10.619999999999994</v>
      </c>
      <c r="P48" s="17">
        <f>data!AW48+AF48</f>
        <v>501.74624061219845</v>
      </c>
      <c r="Q48" s="18">
        <f>IF(data!AS48&gt;0,data!F48/data!AS48,"NA")</f>
        <v>12.477908689248894</v>
      </c>
      <c r="R48" s="19">
        <f>IF(data!AS48&gt;0,(data!F48-data!AT48)/(data!AS48-data!BL48),"NA")</f>
        <v>11.683293157797143</v>
      </c>
      <c r="S48" s="19">
        <f>IF(N48&gt;0,data!F48/N48,"NA")</f>
        <v>12.266541190097005</v>
      </c>
      <c r="T48" s="18">
        <f>IF(data!AP48=0,"NA",L48/data!AP48)</f>
        <v>16.695709329680049</v>
      </c>
      <c r="U48" s="18">
        <f t="shared" si="1"/>
        <v>195.56932585802255</v>
      </c>
      <c r="V48" s="18">
        <f t="shared" si="2"/>
        <v>2.2958307437183012</v>
      </c>
      <c r="W48" s="18">
        <f>IF(data!AQ48&gt;0,L48/data!AQ48,"NA")</f>
        <v>135.74812030145088</v>
      </c>
      <c r="X48" s="17">
        <f>data!BC48+data!BD48*0.8+data!BE48*0.6+data!BF48*0.4+data!BG48*0.2</f>
        <v>68.66</v>
      </c>
      <c r="Y48" s="18">
        <f>IF(data!AQ48&gt;0,L48/(data!AQ48+data!BC48),"NA")</f>
        <v>52.580917483853121</v>
      </c>
      <c r="Z48" s="18">
        <f>IF(data!EC48&gt;0,IF(data!F48&gt;0,IF(data!EC48*250/data!F48&gt;10,"NA",data!EC48*250/data!F48),"NA"),"NA")</f>
        <v>6.7719091177338449</v>
      </c>
      <c r="AA48" s="18" t="str">
        <f>IF(data!BN48&gt;0,data!BN48,"NA")</f>
        <v>NA</v>
      </c>
      <c r="AB48" s="18">
        <f>IF(data!BN48=0,0,1)</f>
        <v>1</v>
      </c>
      <c r="AC48" s="18" t="str">
        <f>IF(data!BN48&gt;0,data!BO48,"NA")</f>
        <v>NA</v>
      </c>
      <c r="AD48" s="18">
        <f>IF(data!AS48&gt;0,data!AS48,"NA")</f>
        <v>135.80000000000001</v>
      </c>
      <c r="AE48" s="18">
        <f>IF(data!AS48&gt;0,data!F48,"NA")</f>
        <v>1694.5</v>
      </c>
      <c r="AF48" s="17">
        <f>data!CP48/(1.04)+data!CO48/1.04^2+data!CN48/1.04^3+data!CM48/1.04^4+data!CL48/1.04^5+((data!CK48/5)*(1-1.04^-5)/0.04)/1.04^5</f>
        <v>6.4462406121984515</v>
      </c>
    </row>
    <row r="49" spans="1:32" x14ac:dyDescent="0.15">
      <c r="A49" s="2" t="str">
        <f>data!A49</f>
        <v>Spark Therapeutics, Inc. (NasdaqGS:ONCE)</v>
      </c>
      <c r="B49" s="2" t="str">
        <f>data!B49</f>
        <v>NasdaqGS:ONCE</v>
      </c>
      <c r="C49" s="16">
        <f>IF(data!AP49&gt;0,data!AQ49/data!AP49,"NA")</f>
        <v>-37.066246056782333</v>
      </c>
      <c r="D49" s="16">
        <f>IF(data!AP49&gt;0,O49/data!AP49,"NA")</f>
        <v>-20.577287066246058</v>
      </c>
      <c r="E49" s="16">
        <f>data!BV49/100</f>
        <v>0</v>
      </c>
      <c r="F49" s="16">
        <f t="shared" si="0"/>
        <v>-0.84265598759850124</v>
      </c>
      <c r="G49" s="16">
        <f>IF(data!AX49&gt;0,N49/data!AX49,"NA")</f>
        <v>-0.25083333333333335</v>
      </c>
      <c r="H49" s="16" t="str">
        <f>IF(data!W49=0,"NA",data!W49/100)</f>
        <v>NA</v>
      </c>
      <c r="I49" s="16" t="str">
        <f>IF(data!V49=0,"NA",data!V49/100)</f>
        <v>NA</v>
      </c>
      <c r="J49" s="16">
        <f>IF(data!AX49&gt;0,(AF49+data!AW49)/(data!AX49+AF49+data!AW49),"NA")</f>
        <v>0</v>
      </c>
      <c r="K49" s="16">
        <f>IF(data!F49&gt;0,(AF49+data!AW49)/(data!F49+AF49+data!AW49),"NA")</f>
        <v>0</v>
      </c>
      <c r="L49" s="17">
        <f>data!F49+data!AW49+AF49-data!AT49</f>
        <v>1616</v>
      </c>
      <c r="M49" s="17">
        <f>data!AW49+data!AX49-data!AT49+X49</f>
        <v>15.482000000000006</v>
      </c>
      <c r="N49" s="17">
        <f>data!AS49+data!BC49-(data!BD49+data!BE49+data!BF49+data!BG49+data!BH49)/5</f>
        <v>-13.846000000000002</v>
      </c>
      <c r="O49" s="17">
        <f>data!AR49+data!BC49-(data!BD49+data!BE49+data!BF49+data!BG49+data!BH49)/5</f>
        <v>-13.046000000000001</v>
      </c>
      <c r="P49" s="17">
        <f>data!AW49+AF49</f>
        <v>0</v>
      </c>
      <c r="Q49" s="18" t="str">
        <f>IF(data!AS49&gt;0,data!F49/data!AS49,"NA")</f>
        <v>NA</v>
      </c>
      <c r="R49" s="19" t="str">
        <f>IF(data!AS49&gt;0,(data!F49-data!AT49)/(data!AS49-data!BL49),"NA")</f>
        <v>NA</v>
      </c>
      <c r="S49" s="19" t="str">
        <f>IF(N49&gt;0,data!F49/N49,"NA")</f>
        <v>NA</v>
      </c>
      <c r="T49" s="18">
        <f>IF(data!AP49=0,"NA",L49/data!AP49)</f>
        <v>2548.8958990536275</v>
      </c>
      <c r="U49" s="18" t="str">
        <f t="shared" si="1"/>
        <v>NA</v>
      </c>
      <c r="V49" s="18">
        <f t="shared" si="2"/>
        <v>104.37927916289881</v>
      </c>
      <c r="W49" s="18" t="str">
        <f>IF(data!AQ49&gt;0,L49/data!AQ49,"NA")</f>
        <v>NA</v>
      </c>
      <c r="X49" s="17">
        <f>data!BC49+data!BD49*0.8+data!BE49*0.6+data!BF49*0.4+data!BG49*0.2</f>
        <v>34.881999999999998</v>
      </c>
      <c r="Y49" s="18" t="str">
        <f>IF(data!AQ49&gt;0,L49/(data!AQ49+data!BC49),"NA")</f>
        <v>NA</v>
      </c>
      <c r="Z49" s="18">
        <f>IF(data!EC49&gt;0,IF(data!F49&gt;0,IF(data!EC49*250/data!F49&gt;10,"NA",data!EC49*250/data!F49),"NA"),"NA")</f>
        <v>3.1941322607358336</v>
      </c>
      <c r="AA49" s="18" t="str">
        <f>IF(data!BN49&gt;0,data!BN49,"NA")</f>
        <v>NA</v>
      </c>
      <c r="AB49" s="18">
        <f>IF(data!BN49=0,0,1)</f>
        <v>1</v>
      </c>
      <c r="AC49" s="18" t="str">
        <f>IF(data!BN49&gt;0,data!BO49,"NA")</f>
        <v>NA</v>
      </c>
      <c r="AD49" s="18" t="str">
        <f>IF(data!AS49&gt;0,data!AS49,"NA")</f>
        <v>NA</v>
      </c>
      <c r="AE49" s="18" t="str">
        <f>IF(data!AS49&gt;0,data!F49,"NA")</f>
        <v>NA</v>
      </c>
      <c r="AF49" s="17">
        <f>data!CP49/(1.04)+data!CO49/1.04^2+data!CN49/1.04^3+data!CM49/1.04^4+data!CL49/1.04^5+((data!CK49/5)*(1-1.04^-5)/0.04)/1.04^5</f>
        <v>0</v>
      </c>
    </row>
    <row r="50" spans="1:32" x14ac:dyDescent="0.15">
      <c r="A50" s="2" t="str">
        <f>data!A50</f>
        <v>Ophthotech Corporation (NasdaqGS:OPHT)</v>
      </c>
      <c r="B50" s="2" t="str">
        <f>data!B50</f>
        <v>NasdaqGS:OPHT</v>
      </c>
      <c r="C50" s="16">
        <f>IF(data!AP50&gt;0,data!AQ50/data!AP50,"NA")</f>
        <v>-1.9467312348668284</v>
      </c>
      <c r="D50" s="16">
        <f>IF(data!AP50&gt;0,O50/data!AP50,"NA")</f>
        <v>-1.0455205811138013</v>
      </c>
      <c r="E50" s="16">
        <f>data!BV50/100</f>
        <v>0</v>
      </c>
      <c r="F50" s="16">
        <f t="shared" si="0"/>
        <v>-9.4680524492391338E-2</v>
      </c>
      <c r="G50" s="16">
        <f>IF(data!AX50&gt;0,N50/data!AX50,"NA")</f>
        <v>-0.41386811692726033</v>
      </c>
      <c r="H50" s="16" t="str">
        <f>IF(data!W50=0,"NA",data!W50/100)</f>
        <v>NA</v>
      </c>
      <c r="I50" s="16" t="str">
        <f>IF(data!V50=0,"NA",data!V50/100)</f>
        <v>NA</v>
      </c>
      <c r="J50" s="16">
        <f>IF(data!AX50&gt;0,(AF50+data!AW50)/(data!AX50+AF50+data!AW50),"NA")</f>
        <v>0.47361379474980847</v>
      </c>
      <c r="K50" s="16">
        <f>IF(data!F50&gt;0,(AF50+data!AW50)/(data!F50+AF50+data!AW50),"NA")</f>
        <v>7.3124904575597893E-2</v>
      </c>
      <c r="L50" s="17">
        <f>data!F50+data!AW50+AF50-data!AT50</f>
        <v>1770.1526120419194</v>
      </c>
      <c r="M50" s="17">
        <f>data!AW50+data!AX50-data!AT50+X50</f>
        <v>456.06</v>
      </c>
      <c r="N50" s="17">
        <f>data!AS50+data!BC50-(data!BD50+data!BE50+data!BF50+data!BG50+data!BH50)/5</f>
        <v>-60.879999999999995</v>
      </c>
      <c r="O50" s="17">
        <f>data!AR50+data!BC50-(data!BD50+data!BE50+data!BF50+data!BG50+data!BH50)/5</f>
        <v>-43.179999999999993</v>
      </c>
      <c r="P50" s="17">
        <f>data!AW50+AF50</f>
        <v>132.35261204191951</v>
      </c>
      <c r="Q50" s="18" t="str">
        <f>IF(data!AS50&gt;0,data!F50/data!AS50,"NA")</f>
        <v>NA</v>
      </c>
      <c r="R50" s="19" t="str">
        <f>IF(data!AS50&gt;0,(data!F50-data!AT50)/(data!AS50-data!BL50),"NA")</f>
        <v>NA</v>
      </c>
      <c r="S50" s="19" t="str">
        <f>IF(N50&gt;0,data!F50/N50,"NA")</f>
        <v>NA</v>
      </c>
      <c r="T50" s="18">
        <f>IF(data!AP50=0,"NA",L50/data!AP50)</f>
        <v>42.860838063968998</v>
      </c>
      <c r="U50" s="18" t="str">
        <f t="shared" si="1"/>
        <v>NA</v>
      </c>
      <c r="V50" s="18">
        <f t="shared" si="2"/>
        <v>3.8814029119894737</v>
      </c>
      <c r="W50" s="18" t="str">
        <f>IF(data!AQ50&gt;0,L50/data!AQ50,"NA")</f>
        <v>NA</v>
      </c>
      <c r="X50" s="17">
        <f>data!BC50+data!BD50*0.8+data!BE50*0.6+data!BF50*0.4+data!BG50*0.2</f>
        <v>223.76</v>
      </c>
      <c r="Y50" s="18" t="str">
        <f>IF(data!AQ50&gt;0,L50/(data!AQ50+data!BC50),"NA")</f>
        <v>NA</v>
      </c>
      <c r="Z50" s="18">
        <f>IF(data!EC50&gt;0,IF(data!F50&gt;0,IF(data!EC50*250/data!F50&gt;10,"NA",data!EC50*250/data!F50),"NA"),"NA")</f>
        <v>2.0118025751072963</v>
      </c>
      <c r="AA50" s="18" t="str">
        <f>IF(data!BN50&gt;0,data!BN50,"NA")</f>
        <v>NA</v>
      </c>
      <c r="AB50" s="18">
        <f>IF(data!BN50=0,0,1)</f>
        <v>1</v>
      </c>
      <c r="AC50" s="18" t="str">
        <f>IF(data!BN50&gt;0,data!BO50,"NA")</f>
        <v>NA</v>
      </c>
      <c r="AD50" s="18" t="str">
        <f>IF(data!AS50&gt;0,data!AS50,"NA")</f>
        <v>NA</v>
      </c>
      <c r="AE50" s="18" t="str">
        <f>IF(data!AS50&gt;0,data!F50,"NA")</f>
        <v>NA</v>
      </c>
      <c r="AF50" s="17">
        <f>data!CP50/(1.04)+data!CO50/1.04^2+data!CN50/1.04^3+data!CM50/1.04^4+data!CL50/1.04^5+((data!CK50/5)*(1-1.04^-5)/0.04)/1.04^5</f>
        <v>7.3526120419195182</v>
      </c>
    </row>
    <row r="51" spans="1:32" x14ac:dyDescent="0.15">
      <c r="A51" s="2" t="str">
        <f>data!A51</f>
        <v>Radius Health, Inc. (NasdaqGM:RDUS)</v>
      </c>
      <c r="B51" s="2" t="str">
        <f>data!B51</f>
        <v>NasdaqGM:RDUS</v>
      </c>
      <c r="C51" s="16" t="str">
        <f>IF(data!AP51&gt;0,data!AQ51/data!AP51,"NA")</f>
        <v>NA</v>
      </c>
      <c r="D51" s="16" t="str">
        <f>IF(data!AP51&gt;0,O51/data!AP51,"NA")</f>
        <v>NA</v>
      </c>
      <c r="E51" s="16">
        <f>data!BV51/100</f>
        <v>0</v>
      </c>
      <c r="F51" s="16">
        <f t="shared" si="0"/>
        <v>-0.33494047033356283</v>
      </c>
      <c r="G51" s="16">
        <f>IF(data!AX51&gt;0,N51/data!AX51,"NA")</f>
        <v>-1.1209448818897636</v>
      </c>
      <c r="H51" s="16" t="str">
        <f>IF(data!W51=0,"NA",data!W51/100)</f>
        <v>NA</v>
      </c>
      <c r="I51" s="16" t="str">
        <f>IF(data!V51=0,"NA",data!V51/100)</f>
        <v>NA</v>
      </c>
      <c r="J51" s="16">
        <f>IF(data!AX51&gt;0,(AF51+data!AW51)/(data!AX51+AF51+data!AW51),"NA")</f>
        <v>0.28796196550507097</v>
      </c>
      <c r="K51" s="16">
        <f>IF(data!F51&gt;0,(AF51+data!AW51)/(data!F51+AF51+data!AW51),"NA")</f>
        <v>1.5995602082548476E-2</v>
      </c>
      <c r="L51" s="17">
        <f>data!F51+data!AW51+AF51-data!AT51</f>
        <v>1576.980629297482</v>
      </c>
      <c r="M51" s="17">
        <f>data!AW51+data!AX51-data!AT51+X51</f>
        <v>203.26</v>
      </c>
      <c r="N51" s="17">
        <f>data!AS51+data!BC51-(data!BD51+data!BE51+data!BF51+data!BG51+data!BH51)/5</f>
        <v>-71.179999999999993</v>
      </c>
      <c r="O51" s="17">
        <f>data!AR51+data!BC51-(data!BD51+data!BE51+data!BF51+data!BG51+data!BH51)/5</f>
        <v>-68.079999999999984</v>
      </c>
      <c r="P51" s="17">
        <f>data!AW51+AF51</f>
        <v>25.680629297482042</v>
      </c>
      <c r="Q51" s="18" t="str">
        <f>IF(data!AS51&gt;0,data!F51/data!AS51,"NA")</f>
        <v>NA</v>
      </c>
      <c r="R51" s="19" t="str">
        <f>IF(data!AS51&gt;0,(data!F51-data!AT51)/(data!AS51-data!BL51),"NA")</f>
        <v>NA</v>
      </c>
      <c r="S51" s="19" t="str">
        <f>IF(N51&gt;0,data!F51/N51,"NA")</f>
        <v>NA</v>
      </c>
      <c r="T51" s="18" t="str">
        <f>IF(data!AP51=0,"NA",L51/data!AP51)</f>
        <v>NA</v>
      </c>
      <c r="U51" s="18" t="str">
        <f t="shared" si="1"/>
        <v>NA</v>
      </c>
      <c r="V51" s="18">
        <f t="shared" si="2"/>
        <v>7.7584405652734532</v>
      </c>
      <c r="W51" s="18" t="str">
        <f>IF(data!AQ51&gt;0,L51/data!AQ51,"NA")</f>
        <v>NA</v>
      </c>
      <c r="X51" s="17">
        <f>data!BC51+data!BD51*0.8+data!BE51*0.6+data!BF51*0.4+data!BG51*0.2</f>
        <v>143.85999999999999</v>
      </c>
      <c r="Y51" s="18" t="str">
        <f>IF(data!AQ51&gt;0,L51/(data!AQ51+data!BC51),"NA")</f>
        <v>NA</v>
      </c>
      <c r="Z51" s="18">
        <f>IF(data!EC51&gt;0,IF(data!F51&gt;0,IF(data!EC51*250/data!F51&gt;10,"NA",data!EC51*250/data!F51),"NA"),"NA")</f>
        <v>2.2629446765413346</v>
      </c>
      <c r="AA51" s="18" t="str">
        <f>IF(data!BN51&gt;0,data!BN51,"NA")</f>
        <v>NA</v>
      </c>
      <c r="AB51" s="18">
        <f>IF(data!BN51=0,0,1)</f>
        <v>1</v>
      </c>
      <c r="AC51" s="18" t="str">
        <f>IF(data!BN51&gt;0,data!BO51,"NA")</f>
        <v>NA</v>
      </c>
      <c r="AD51" s="18" t="str">
        <f>IF(data!AS51&gt;0,data!AS51,"NA")</f>
        <v>NA</v>
      </c>
      <c r="AE51" s="18" t="str">
        <f>IF(data!AS51&gt;0,data!F51,"NA")</f>
        <v>NA</v>
      </c>
      <c r="AF51" s="17">
        <f>data!CP51/(1.04)+data!CO51/1.04^2+data!CN51/1.04^3+data!CM51/1.04^4+data!CL51/1.04^5+((data!CK51/5)*(1-1.04^-5)/0.04)/1.04^5</f>
        <v>1.2806292974820421</v>
      </c>
    </row>
    <row r="52" spans="1:32" x14ac:dyDescent="0.15">
      <c r="A52" s="2" t="str">
        <f>data!A52</f>
        <v>Ariad Pharmaceuticals Inc. (NasdaqGS:ARIA)</v>
      </c>
      <c r="B52" s="2" t="str">
        <f>data!B52</f>
        <v>NasdaqGS:ARIA</v>
      </c>
      <c r="C52" s="16">
        <f>IF(data!AP52&gt;0,data!AQ52/data!AP52,"NA")</f>
        <v>-1.4753320683111955</v>
      </c>
      <c r="D52" s="16">
        <f>IF(data!AP52&gt;0,O52/data!AP52,"NA")</f>
        <v>-1.7855787476280833</v>
      </c>
      <c r="E52" s="16">
        <f>data!BV52/100</f>
        <v>0</v>
      </c>
      <c r="F52" s="16">
        <f t="shared" si="0"/>
        <v>-0.66718661372660248</v>
      </c>
      <c r="G52" s="16">
        <f>IF(data!AX52&gt;0,N52/data!AX52,"NA")</f>
        <v>-2.358910891089109</v>
      </c>
      <c r="H52" s="16">
        <f>IF(data!W52=0,"NA",data!W52/100)</f>
        <v>0.64200000000000002</v>
      </c>
      <c r="I52" s="16" t="str">
        <f>IF(data!V52=0,"NA",data!V52/100)</f>
        <v>NA</v>
      </c>
      <c r="J52" s="16">
        <f>IF(data!AX52&gt;0,(AF52+data!AW52)/(data!AX52+AF52+data!AW52),"NA")</f>
        <v>0.86836759782897233</v>
      </c>
      <c r="K52" s="16">
        <f>IF(data!F52&gt;0,(AF52+data!AW52)/(data!F52+AF52+data!AW52),"NA")</f>
        <v>0.25304922004318786</v>
      </c>
      <c r="L52" s="17">
        <f>data!F52+data!AW52+AF52-data!AT52</f>
        <v>1753.7306273178699</v>
      </c>
      <c r="M52" s="17">
        <f>data!AW52+data!AX52-data!AT52+X52</f>
        <v>282.07999999999993</v>
      </c>
      <c r="N52" s="17">
        <f>data!AS52+data!BC52-(data!BD52+data!BE52+data!BF52+data!BG52+data!BH52)/5</f>
        <v>-190.6</v>
      </c>
      <c r="O52" s="17">
        <f>data!AR52+data!BC52-(data!BD52+data!BE52+data!BF52+data!BG52+data!BH52)/5</f>
        <v>-188.2</v>
      </c>
      <c r="P52" s="17">
        <f>data!AW52+AF52</f>
        <v>533.03062731786997</v>
      </c>
      <c r="Q52" s="18" t="str">
        <f>IF(data!AS52&gt;0,data!F52/data!AS52,"NA")</f>
        <v>NA</v>
      </c>
      <c r="R52" s="19" t="str">
        <f>IF(data!AS52&gt;0,(data!F52-data!AT52)/(data!AS52-data!BL52),"NA")</f>
        <v>NA</v>
      </c>
      <c r="S52" s="19" t="str">
        <f>IF(N52&gt;0,data!F52/N52,"NA")</f>
        <v>NA</v>
      </c>
      <c r="T52" s="18">
        <f>IF(data!AP52=0,"NA",L52/data!AP52)</f>
        <v>16.638810505862143</v>
      </c>
      <c r="U52" s="18" t="str">
        <f t="shared" si="1"/>
        <v>NA</v>
      </c>
      <c r="V52" s="18">
        <f t="shared" si="2"/>
        <v>6.2171392063168973</v>
      </c>
      <c r="W52" s="18" t="str">
        <f>IF(data!AQ52&gt;0,L52/data!AQ52,"NA")</f>
        <v>NA</v>
      </c>
      <c r="X52" s="17">
        <f>data!BC52+data!BD52*0.8+data!BE52*0.6+data!BF52*0.4+data!BG52*0.2</f>
        <v>397.07999999999993</v>
      </c>
      <c r="Y52" s="18" t="str">
        <f>IF(data!AQ52&gt;0,L52/(data!AQ52+data!BC52),"NA")</f>
        <v>NA</v>
      </c>
      <c r="Z52" s="18">
        <f>IF(data!EC52&gt;0,IF(data!F52&gt;0,IF(data!EC52*250/data!F52&gt;10,"NA",data!EC52*250/data!F52),"NA"),"NA")</f>
        <v>6.1967713232490143</v>
      </c>
      <c r="AA52" s="18" t="str">
        <f>IF(data!BN52&gt;0,data!BN52,"NA")</f>
        <v>NA</v>
      </c>
      <c r="AB52" s="18">
        <f>IF(data!BN52=0,0,1)</f>
        <v>1</v>
      </c>
      <c r="AC52" s="18" t="str">
        <f>IF(data!BN52&gt;0,data!BO52,"NA")</f>
        <v>NA</v>
      </c>
      <c r="AD52" s="18" t="str">
        <f>IF(data!AS52&gt;0,data!AS52,"NA")</f>
        <v>NA</v>
      </c>
      <c r="AE52" s="18" t="str">
        <f>IF(data!AS52&gt;0,data!F52,"NA")</f>
        <v>NA</v>
      </c>
      <c r="AF52" s="17">
        <f>data!CP52/(1.04)+data!CO52/1.04^2+data!CN52/1.04^3+data!CM52/1.04^4+data!CL52/1.04^5+((data!CK52/5)*(1-1.04^-5)/0.04)/1.04^5</f>
        <v>376.13062731786999</v>
      </c>
    </row>
    <row r="53" spans="1:32" x14ac:dyDescent="0.15">
      <c r="A53" s="2" t="str">
        <f>data!A53</f>
        <v>Chimerix, Inc. (NasdaqGM:CMRX)</v>
      </c>
      <c r="B53" s="2" t="str">
        <f>data!B53</f>
        <v>NasdaqGM:CMRX</v>
      </c>
      <c r="C53" s="16">
        <f>IF(data!AP53&gt;0,data!AQ53/data!AP53,"NA")</f>
        <v>-14.356435643564357</v>
      </c>
      <c r="D53" s="16">
        <f>IF(data!AP53&gt;0,O53/data!AP53,"NA")</f>
        <v>-10.103960396039602</v>
      </c>
      <c r="E53" s="16">
        <f>data!BV53/100</f>
        <v>0</v>
      </c>
      <c r="F53" s="16">
        <f t="shared" si="0"/>
        <v>-0.15894400747605322</v>
      </c>
      <c r="G53" s="16">
        <f>IF(data!AX53&gt;0,N53/data!AX53,"NA")</f>
        <v>-0.15229424617625634</v>
      </c>
      <c r="H53" s="16" t="str">
        <f>IF(data!W53=0,"NA",data!W53/100)</f>
        <v>NA</v>
      </c>
      <c r="I53" s="16" t="str">
        <f>IF(data!V53=0,"NA",data!V53/100)</f>
        <v>NA</v>
      </c>
      <c r="J53" s="16">
        <f>IF(data!AX53&gt;0,(AF53+data!AW53)/(data!AX53+AF53+data!AW53),"NA")</f>
        <v>2.0896959783220231E-2</v>
      </c>
      <c r="K53" s="16">
        <f>IF(data!F53&gt;0,(AF53+data!AW53)/(data!F53+AF53+data!AW53),"NA")</f>
        <v>3.8354348701453512E-3</v>
      </c>
      <c r="L53" s="17">
        <f>data!F53+data!AW53+AF53-data!AT53</f>
        <v>1399.5607775900703</v>
      </c>
      <c r="M53" s="17">
        <f>data!AW53+data!AX53-data!AT53+X53</f>
        <v>256.82000000000005</v>
      </c>
      <c r="N53" s="17">
        <f>data!AS53+data!BC53-(data!BD53+data!BE53+data!BF53+data!BG53+data!BH53)/5</f>
        <v>-41.819999999999993</v>
      </c>
      <c r="O53" s="17">
        <f>data!AR53+data!BC53-(data!BD53+data!BE53+data!BF53+data!BG53+data!BH53)/5</f>
        <v>-40.819999999999993</v>
      </c>
      <c r="P53" s="17">
        <f>data!AW53+AF53</f>
        <v>5.8607775900703754</v>
      </c>
      <c r="Q53" s="18" t="str">
        <f>IF(data!AS53&gt;0,data!F53/data!AS53,"NA")</f>
        <v>NA</v>
      </c>
      <c r="R53" s="19" t="str">
        <f>IF(data!AS53&gt;0,(data!F53-data!AT53)/(data!AS53-data!BL53),"NA")</f>
        <v>NA</v>
      </c>
      <c r="S53" s="19" t="str">
        <f>IF(N53&gt;0,data!F53/N53,"NA")</f>
        <v>NA</v>
      </c>
      <c r="T53" s="18">
        <f>IF(data!AP53=0,"NA",L53/data!AP53)</f>
        <v>346.42593504704712</v>
      </c>
      <c r="U53" s="18" t="str">
        <f t="shared" si="1"/>
        <v>NA</v>
      </c>
      <c r="V53" s="18">
        <f t="shared" si="2"/>
        <v>5.4495786059889024</v>
      </c>
      <c r="W53" s="18" t="str">
        <f>IF(data!AQ53&gt;0,L53/data!AQ53,"NA")</f>
        <v>NA</v>
      </c>
      <c r="X53" s="17">
        <f>data!BC53+data!BD53*0.8+data!BE53*0.6+data!BF53*0.4+data!BG53*0.2</f>
        <v>106.42</v>
      </c>
      <c r="Y53" s="18" t="str">
        <f>IF(data!AQ53&gt;0,L53/(data!AQ53+data!BC53),"NA")</f>
        <v>NA</v>
      </c>
      <c r="Z53" s="18">
        <f>IF(data!EC53&gt;0,IF(data!F53&gt;0,IF(data!EC53*250/data!F53&gt;10,"NA",data!EC53*250/data!F53),"NA"),"NA")</f>
        <v>1.8394429115753514</v>
      </c>
      <c r="AA53" s="18" t="str">
        <f>IF(data!BN53&gt;0,data!BN53,"NA")</f>
        <v>NA</v>
      </c>
      <c r="AB53" s="18">
        <f>IF(data!BN53=0,0,1)</f>
        <v>1</v>
      </c>
      <c r="AC53" s="18" t="str">
        <f>IF(data!BN53&gt;0,data!BO53,"NA")</f>
        <v>NA</v>
      </c>
      <c r="AD53" s="18" t="str">
        <f>IF(data!AS53&gt;0,data!AS53,"NA")</f>
        <v>NA</v>
      </c>
      <c r="AE53" s="18" t="str">
        <f>IF(data!AS53&gt;0,data!F53,"NA")</f>
        <v>NA</v>
      </c>
      <c r="AF53" s="17">
        <f>data!CP53/(1.04)+data!CO53/1.04^2+data!CN53/1.04^3+data!CM53/1.04^4+data!CL53/1.04^5+((data!CK53/5)*(1-1.04^-5)/0.04)/1.04^5</f>
        <v>1.5607775900703758</v>
      </c>
    </row>
    <row r="54" spans="1:32" x14ac:dyDescent="0.15">
      <c r="A54" s="2" t="str">
        <f>data!A54</f>
        <v>NewLink Genetics Corporation (NasdaqGM:NLNK)</v>
      </c>
      <c r="B54" s="2" t="str">
        <f>data!B54</f>
        <v>NasdaqGM:NLNK</v>
      </c>
      <c r="C54" s="16">
        <f>IF(data!AP54&gt;0,data!AQ54/data!AP54,"NA")</f>
        <v>0.68771726535341837</v>
      </c>
      <c r="D54" s="16">
        <f>IF(data!AP54&gt;0,O54/data!AP54,"NA")</f>
        <v>0.74658169177288536</v>
      </c>
      <c r="E54" s="16">
        <f>data!BV54/100</f>
        <v>0.126</v>
      </c>
      <c r="F54" s="16">
        <f t="shared" si="0"/>
        <v>1.101884747089326</v>
      </c>
      <c r="G54" s="16">
        <f>IF(data!AX54&gt;0,N54/data!AX54,"NA")</f>
        <v>0.56015701668302265</v>
      </c>
      <c r="H54" s="16" t="str">
        <f>IF(data!W54=0,"NA",data!W54/100)</f>
        <v>NA</v>
      </c>
      <c r="I54" s="16" t="str">
        <f>IF(data!V54=0,"NA",data!V54/100)</f>
        <v>NA</v>
      </c>
      <c r="J54" s="16">
        <f>IF(data!AX54&gt;0,(AF54+data!AW54)/(data!AX54+AF54+data!AW54),"NA")</f>
        <v>2.3583648805250899E-2</v>
      </c>
      <c r="K54" s="16">
        <f>IF(data!F54&gt;0,(AF54+data!AW54)/(data!F54+AF54+data!AW54),"NA")</f>
        <v>3.3024908062859724E-3</v>
      </c>
      <c r="L54" s="17">
        <f>data!F54+data!AW54+AF54-data!AT54</f>
        <v>1300.1224366435783</v>
      </c>
      <c r="M54" s="17">
        <f>data!AW54+data!AX54-data!AT54+X54</f>
        <v>102.21</v>
      </c>
      <c r="N54" s="17">
        <f>data!AS54+data!BC54-(data!BD54+data!BE54+data!BF54+data!BG54+data!BH54)/5</f>
        <v>114.16000000000003</v>
      </c>
      <c r="O54" s="17">
        <f>data!AR54+data!BC54-(data!BD54+data!BE54+data!BF54+data!BG54+data!BH54)/5</f>
        <v>128.86000000000001</v>
      </c>
      <c r="P54" s="17">
        <f>data!AW54+AF54</f>
        <v>4.9224366435783837</v>
      </c>
      <c r="Q54" s="18">
        <f>IF(data!AS54&gt;0,data!F54/data!AS54,"NA")</f>
        <v>14.437317784256559</v>
      </c>
      <c r="R54" s="19">
        <f>IF(data!AS54&gt;0,(data!F54-data!AT54)/(data!AS54-data!BL54),"NA")</f>
        <v>12.597506176201682</v>
      </c>
      <c r="S54" s="19">
        <f>IF(N54&gt;0,data!F54/N54,"NA")</f>
        <v>13.013314646110718</v>
      </c>
      <c r="T54" s="18">
        <f>IF(data!AP54=0,"NA",L54/data!AP54)</f>
        <v>7.5325749515850431</v>
      </c>
      <c r="U54" s="18">
        <f t="shared" si="1"/>
        <v>10.089418257361308</v>
      </c>
      <c r="V54" s="18">
        <f t="shared" si="2"/>
        <v>12.720109936831802</v>
      </c>
      <c r="W54" s="18">
        <f>IF(data!AQ54&gt;0,L54/data!AQ54,"NA")</f>
        <v>10.953011260687264</v>
      </c>
      <c r="X54" s="17">
        <f>data!BC54+data!BD54*0.8+data!BE54*0.6+data!BF54*0.4+data!BG54*0.2</f>
        <v>87.679999999999993</v>
      </c>
      <c r="Y54" s="18">
        <f>IF(data!AQ54&gt;0,L54/(data!AQ54+data!BC54),"NA")</f>
        <v>8.4204821026138497</v>
      </c>
      <c r="Z54" s="18">
        <f>IF(data!EC54&gt;0,IF(data!F54&gt;0,IF(data!EC54*250/data!F54&gt;10,"NA",data!EC54*250/data!F54),"NA"),"NA")</f>
        <v>5.6879375336564353</v>
      </c>
      <c r="AA54" s="18">
        <f>IF(data!BN54&gt;0,data!BN54,"NA")</f>
        <v>117.6</v>
      </c>
      <c r="AB54" s="18">
        <f>IF(data!BN54=0,0,1)</f>
        <v>1</v>
      </c>
      <c r="AC54" s="18">
        <f>IF(data!BN54&gt;0,data!BO54,"NA")</f>
        <v>14.8</v>
      </c>
      <c r="AD54" s="18">
        <f>IF(data!AS54&gt;0,data!AS54,"NA")</f>
        <v>102.9</v>
      </c>
      <c r="AE54" s="18">
        <f>IF(data!AS54&gt;0,data!F54,"NA")</f>
        <v>1485.6</v>
      </c>
      <c r="AF54" s="17">
        <f>data!CP54/(1.04)+data!CO54/1.04^2+data!CN54/1.04^3+data!CM54/1.04^4+data!CL54/1.04^5+((data!CK54/5)*(1-1.04^-5)/0.04)/1.04^5</f>
        <v>3.7924366435783838</v>
      </c>
    </row>
    <row r="55" spans="1:32" x14ac:dyDescent="0.15">
      <c r="A55" s="2" t="str">
        <f>data!A55</f>
        <v>Acorda Therapeutics, Inc. (NasdaqGS:ACOR)</v>
      </c>
      <c r="B55" s="2" t="str">
        <f>data!B55</f>
        <v>NasdaqGS:ACOR</v>
      </c>
      <c r="C55" s="16">
        <f>IF(data!AP55&gt;0,data!AQ55/data!AP55,"NA")</f>
        <v>0.15342465753424658</v>
      </c>
      <c r="D55" s="16">
        <f>IF(data!AP55&gt;0,O55/data!AP55,"NA")</f>
        <v>0.17155666251556662</v>
      </c>
      <c r="E55" s="16">
        <f>data!BV55/100</f>
        <v>0.36899999999999999</v>
      </c>
      <c r="F55" s="16">
        <f t="shared" si="0"/>
        <v>5.1697687696260354E-2</v>
      </c>
      <c r="G55" s="16">
        <f>IF(data!AX55&gt;0,N55/data!AX55,"NA")</f>
        <v>6.1965574680732924E-2</v>
      </c>
      <c r="H55" s="16" t="str">
        <f>IF(data!W55=0,"NA",data!W55/100)</f>
        <v>NA</v>
      </c>
      <c r="I55" s="16" t="str">
        <f>IF(data!V55=0,"NA",data!V55/100)</f>
        <v>NA</v>
      </c>
      <c r="J55" s="16">
        <f>IF(data!AX55&gt;0,(AF55+data!AW55)/(data!AX55+AF55+data!AW55),"NA")</f>
        <v>0.37461535066872081</v>
      </c>
      <c r="K55" s="16">
        <f>IF(data!F55&gt;0,(AF55+data!AW55)/(data!F55+AF55+data!AW55),"NA")</f>
        <v>0.1818505987252341</v>
      </c>
      <c r="L55" s="17">
        <f>data!F55+data!AW55+AF55-data!AT55</f>
        <v>1597.5482925871943</v>
      </c>
      <c r="M55" s="17">
        <f>data!AW55+data!AX55-data!AT55+X55</f>
        <v>840.71999999999991</v>
      </c>
      <c r="N55" s="17">
        <f>data!AS55+data!BC55-(data!BD55+data!BE55+data!BF55+data!BG55+data!BH55)/5</f>
        <v>33.479999999999997</v>
      </c>
      <c r="O55" s="17">
        <f>data!AR55+data!BC55-(data!BD55+data!BE55+data!BF55+data!BG55+data!BH55)/5</f>
        <v>68.88</v>
      </c>
      <c r="P55" s="17">
        <f>data!AW55+AF55</f>
        <v>323.64829258719442</v>
      </c>
      <c r="Q55" s="18">
        <f>IF(data!AS55&gt;0,data!F55/data!AS55,"NA")</f>
        <v>82.265536723163834</v>
      </c>
      <c r="R55" s="19">
        <f>IF(data!AS55&gt;0,(data!F55-data!AT55)/(data!AS55-data!BL55),"NA")</f>
        <v>74.820862210736507</v>
      </c>
      <c r="S55" s="19">
        <f>IF(N55&gt;0,data!F55/N55,"NA")</f>
        <v>43.491636798088415</v>
      </c>
      <c r="T55" s="18">
        <f>IF(data!AP55=0,"NA",L55/data!AP55)</f>
        <v>3.978949670204718</v>
      </c>
      <c r="U55" s="18">
        <f t="shared" si="1"/>
        <v>23.19320982269446</v>
      </c>
      <c r="V55" s="18">
        <f t="shared" si="2"/>
        <v>1.9002144502179019</v>
      </c>
      <c r="W55" s="18">
        <f>IF(data!AQ55&gt;0,L55/data!AQ55,"NA")</f>
        <v>25.934225529012895</v>
      </c>
      <c r="X55" s="17">
        <f>data!BC55+data!BD55*0.8+data!BE55*0.6+data!BF55*0.4+data!BG55*0.2</f>
        <v>191.62000000000003</v>
      </c>
      <c r="Y55" s="18">
        <f>IF(data!AQ55&gt;0,L55/(data!AQ55+data!BC55),"NA")</f>
        <v>11.824931847425569</v>
      </c>
      <c r="Z55" s="18">
        <f>IF(data!EC55&gt;0,IF(data!F55&gt;0,IF(data!EC55*250/data!F55&gt;10,"NA",data!EC55*250/data!F55),"NA"),"NA")</f>
        <v>3.4338300940869448</v>
      </c>
      <c r="AA55" s="18">
        <f>IF(data!BN55&gt;0,data!BN55,"NA")</f>
        <v>28</v>
      </c>
      <c r="AB55" s="18">
        <f>IF(data!BN55=0,0,1)</f>
        <v>1</v>
      </c>
      <c r="AC55" s="18">
        <f>IF(data!BN55&gt;0,data!BO55,"NA")</f>
        <v>10.3</v>
      </c>
      <c r="AD55" s="18">
        <f>IF(data!AS55&gt;0,data!AS55,"NA")</f>
        <v>17.7</v>
      </c>
      <c r="AE55" s="18">
        <f>IF(data!AS55&gt;0,data!F55,"NA")</f>
        <v>1456.1</v>
      </c>
      <c r="AF55" s="17">
        <f>data!CP55/(1.04)+data!CO55/1.04^2+data!CN55/1.04^3+data!CM55/1.04^4+data!CL55/1.04^5+((data!CK55/5)*(1-1.04^-5)/0.04)/1.04^5</f>
        <v>32.648292587194391</v>
      </c>
    </row>
    <row r="56" spans="1:32" x14ac:dyDescent="0.15">
      <c r="A56" s="2" t="str">
        <f>data!A56</f>
        <v>Ligand Pharmaceuticals Incorporated (NasdaqGM:LGND)</v>
      </c>
      <c r="B56" s="2" t="str">
        <f>data!B56</f>
        <v>NasdaqGM:LGND</v>
      </c>
      <c r="C56" s="16">
        <f>IF(data!AP56&gt;0,data!AQ56/data!AP56,"NA")</f>
        <v>0.36279069767441857</v>
      </c>
      <c r="D56" s="16">
        <f>IF(data!AP56&gt;0,O56/data!AP56,"NA")</f>
        <v>0.35227906976744183</v>
      </c>
      <c r="E56" s="16">
        <f>data!BV56/100</f>
        <v>3.6299999999999999E-2</v>
      </c>
      <c r="F56" s="16">
        <f t="shared" si="0"/>
        <v>0.23381944901227972</v>
      </c>
      <c r="G56" s="16">
        <f>IF(data!AX56&gt;0,N56/data!AX56,"NA")</f>
        <v>0.57467213114754112</v>
      </c>
      <c r="H56" s="16">
        <f>IF(data!W56=0,"NA",data!W56/100)</f>
        <v>-2.2200000000000001E-2</v>
      </c>
      <c r="I56" s="16" t="str">
        <f>IF(data!V56=0,"NA",data!V56/100)</f>
        <v>NA</v>
      </c>
      <c r="J56" s="16">
        <f>IF(data!AX56&gt;0,(AF56+data!AW56)/(data!AX56+AF56+data!AW56),"NA")</f>
        <v>0.89352993876578823</v>
      </c>
      <c r="K56" s="16">
        <f>IF(data!F56&gt;0,(AF56+data!AW56)/(data!F56+AF56+data!AW56),"NA")</f>
        <v>0.12539857037758884</v>
      </c>
      <c r="L56" s="17">
        <f>data!F56+data!AW56+AF56-data!AT56</f>
        <v>1472.7724050606596</v>
      </c>
      <c r="M56" s="17">
        <f>data!AW56+data!AX56-data!AT56+X56</f>
        <v>93.65</v>
      </c>
      <c r="N56" s="17">
        <f>data!AS56+data!BC56-(data!BD56+data!BE56+data!BF56+data!BG56+data!BH56)/5</f>
        <v>14.022000000000002</v>
      </c>
      <c r="O56" s="17">
        <f>data!AR56+data!BC56-(data!BD56+data!BE56+data!BF56+data!BG56+data!BH56)/5</f>
        <v>22.721999999999998</v>
      </c>
      <c r="P56" s="17">
        <f>data!AW56+AF56</f>
        <v>204.77240506065962</v>
      </c>
      <c r="Q56" s="18">
        <f>IF(data!AS56&gt;0,data!F56/data!AS56,"NA")</f>
        <v>119.01666666666667</v>
      </c>
      <c r="R56" s="19">
        <f>IF(data!AS56&gt;0,(data!F56-data!AT56)/(data!AS56-data!BL56),"NA")</f>
        <v>105.66666666666667</v>
      </c>
      <c r="S56" s="19">
        <f>IF(N56&gt;0,data!F56/N56,"NA")</f>
        <v>101.85422906860646</v>
      </c>
      <c r="T56" s="18">
        <f>IF(data!AP56=0,"NA",L56/data!AP56)</f>
        <v>22.833680698614877</v>
      </c>
      <c r="U56" s="18">
        <f t="shared" si="1"/>
        <v>64.817023372091356</v>
      </c>
      <c r="V56" s="18">
        <f t="shared" si="2"/>
        <v>15.726347090877304</v>
      </c>
      <c r="W56" s="18">
        <f>IF(data!AQ56&gt;0,L56/data!AQ56,"NA")</f>
        <v>62.938991669258961</v>
      </c>
      <c r="X56" s="17">
        <f>data!BC56+data!BD56*0.8+data!BE56*0.6+data!BF56*0.4+data!BG56*0.2</f>
        <v>33.25</v>
      </c>
      <c r="Y56" s="18">
        <f>IF(data!AQ56&gt;0,L56/(data!AQ56+data!BC56),"NA")</f>
        <v>41.486546621427031</v>
      </c>
      <c r="Z56" s="18">
        <f>IF(data!EC56&gt;0,IF(data!F56&gt;0,IF(data!EC56*250/data!F56&gt;10,"NA",data!EC56*250/data!F56),"NA"),"NA")</f>
        <v>3.2383419689119171</v>
      </c>
      <c r="AA56" s="18">
        <f>IF(data!BN56&gt;0,data!BN56,"NA")</f>
        <v>11.3</v>
      </c>
      <c r="AB56" s="18">
        <f>IF(data!BN56=0,0,1)</f>
        <v>1</v>
      </c>
      <c r="AC56" s="18">
        <f>IF(data!BN56&gt;0,data!BO56,"NA")</f>
        <v>0.41</v>
      </c>
      <c r="AD56" s="18">
        <f>IF(data!AS56&gt;0,data!AS56,"NA")</f>
        <v>12</v>
      </c>
      <c r="AE56" s="18">
        <f>IF(data!AS56&gt;0,data!F56,"NA")</f>
        <v>1428.2</v>
      </c>
      <c r="AF56" s="17">
        <f>data!CP56/(1.04)+data!CO56/1.04^2+data!CN56/1.04^3+data!CM56/1.04^4+data!CL56/1.04^5+((data!CK56/5)*(1-1.04^-5)/0.04)/1.04^5</f>
        <v>8.5724050606596407</v>
      </c>
    </row>
    <row r="57" spans="1:32" x14ac:dyDescent="0.15">
      <c r="A57" s="2" t="str">
        <f>data!A57</f>
        <v>Foundation Medicine, Inc. (NasdaqGS:FMI)</v>
      </c>
      <c r="B57" s="2" t="str">
        <f>data!B57</f>
        <v>NasdaqGS:FMI</v>
      </c>
      <c r="C57" s="16">
        <f>IF(data!AP57&gt;0,data!AQ57/data!AP57,"NA")</f>
        <v>-0.74468085106382975</v>
      </c>
      <c r="D57" s="16">
        <f>IF(data!AP57&gt;0,O57/data!AP57,"NA")</f>
        <v>-0.80818330605564637</v>
      </c>
      <c r="E57" s="16">
        <f>data!BV57/100</f>
        <v>0</v>
      </c>
      <c r="F57" s="16">
        <f t="shared" si="0"/>
        <v>-0.48545025560361765</v>
      </c>
      <c r="G57" s="16">
        <f>IF(data!AX57&gt;0,N57/data!AX57,"NA")</f>
        <v>-0.560092807424594</v>
      </c>
      <c r="H57" s="16" t="str">
        <f>IF(data!W57=0,"NA",data!W57/100)</f>
        <v>NA</v>
      </c>
      <c r="I57" s="16" t="str">
        <f>IF(data!V57=0,"NA",data!V57/100)</f>
        <v>NA</v>
      </c>
      <c r="J57" s="16">
        <f>IF(data!AX57&gt;0,(AF57+data!AW57)/(data!AX57+AF57+data!AW57),"NA")</f>
        <v>0.2133890199311288</v>
      </c>
      <c r="K57" s="16">
        <f>IF(data!F57&gt;0,(AF57+data!AW57)/(data!F57+AF57+data!AW57),"NA")</f>
        <v>1.6457380024051126E-2</v>
      </c>
      <c r="L57" s="17">
        <f>data!F57+data!AW57+AF57-data!AT57</f>
        <v>1348.78402842591</v>
      </c>
      <c r="M57" s="17">
        <f>data!AW57+data!AX57-data!AT57+X57</f>
        <v>101.72000000000001</v>
      </c>
      <c r="N57" s="17">
        <f>data!AS57+data!BC57-(data!BD57+data!BE57+data!BF57+data!BG57+data!BH57)/5</f>
        <v>-48.28</v>
      </c>
      <c r="O57" s="17">
        <f>data!AR57+data!BC57-(data!BD57+data!BE57+data!BF57+data!BG57+data!BH57)/5</f>
        <v>-49.379999999999995</v>
      </c>
      <c r="P57" s="17">
        <f>data!AW57+AF57</f>
        <v>23.384028425909865</v>
      </c>
      <c r="Q57" s="18" t="str">
        <f>IF(data!AS57&gt;0,data!F57/data!AS57,"NA")</f>
        <v>NA</v>
      </c>
      <c r="R57" s="19" t="str">
        <f>IF(data!AS57&gt;0,(data!F57-data!AT57)/(data!AS57-data!BL57),"NA")</f>
        <v>NA</v>
      </c>
      <c r="S57" s="19" t="str">
        <f>IF(N57&gt;0,data!F57/N57,"NA")</f>
        <v>NA</v>
      </c>
      <c r="T57" s="18">
        <f>IF(data!AP57=0,"NA",L57/data!AP57)</f>
        <v>22.075025015154011</v>
      </c>
      <c r="U57" s="18" t="str">
        <f t="shared" si="1"/>
        <v>NA</v>
      </c>
      <c r="V57" s="18">
        <f t="shared" si="2"/>
        <v>13.259772202378194</v>
      </c>
      <c r="W57" s="18" t="str">
        <f>IF(data!AQ57&gt;0,L57/data!AQ57,"NA")</f>
        <v>NA</v>
      </c>
      <c r="X57" s="17">
        <f>data!BC57+data!BD57*0.8+data!BE57*0.6+data!BF57*0.4+data!BG57*0.2</f>
        <v>87.62</v>
      </c>
      <c r="Y57" s="18" t="str">
        <f>IF(data!AQ57&gt;0,L57/(data!AQ57+data!BC57),"NA")</f>
        <v>NA</v>
      </c>
      <c r="Z57" s="18">
        <f>IF(data!EC57&gt;0,IF(data!F57&gt;0,IF(data!EC57*250/data!F57&gt;10,"NA",data!EC57*250/data!F57),"NA"),"NA")</f>
        <v>1.5420393559928445</v>
      </c>
      <c r="AA57" s="18" t="str">
        <f>IF(data!BN57&gt;0,data!BN57,"NA")</f>
        <v>NA</v>
      </c>
      <c r="AB57" s="18">
        <f>IF(data!BN57=0,0,1)</f>
        <v>1</v>
      </c>
      <c r="AC57" s="18" t="str">
        <f>IF(data!BN57&gt;0,data!BO57,"NA")</f>
        <v>NA</v>
      </c>
      <c r="AD57" s="18" t="str">
        <f>IF(data!AS57&gt;0,data!AS57,"NA")</f>
        <v>NA</v>
      </c>
      <c r="AE57" s="18" t="str">
        <f>IF(data!AS57&gt;0,data!F57,"NA")</f>
        <v>NA</v>
      </c>
      <c r="AF57" s="17">
        <f>data!CP57/(1.04)+data!CO57/1.04^2+data!CN57/1.04^3+data!CM57/1.04^4+data!CL57/1.04^5+((data!CK57/5)*(1-1.04^-5)/0.04)/1.04^5</f>
        <v>23.384028425909865</v>
      </c>
    </row>
    <row r="58" spans="1:32" x14ac:dyDescent="0.15">
      <c r="A58" s="2" t="str">
        <f>data!A58</f>
        <v>ZIOPHARM Oncology, Inc. (NasdaqCM:ZIOP)</v>
      </c>
      <c r="B58" s="2" t="str">
        <f>data!B58</f>
        <v>NasdaqCM:ZIOP</v>
      </c>
      <c r="C58" s="16">
        <f>IF(data!AP58&gt;0,data!AQ58/data!AP58,"NA")</f>
        <v>-31.386861313868611</v>
      </c>
      <c r="D58" s="16">
        <f>IF(data!AP58&gt;0,O58/data!AP58,"NA")</f>
        <v>-37.007299270072984</v>
      </c>
      <c r="E58" s="16">
        <f>data!BV58/100</f>
        <v>0</v>
      </c>
      <c r="F58" s="16">
        <f t="shared" si="0"/>
        <v>-0.62918838421444512</v>
      </c>
      <c r="G58" s="16">
        <f>IF(data!AX58&gt;0,N58/data!AX58,"NA")</f>
        <v>-1.153846153846154</v>
      </c>
      <c r="H58" s="16" t="str">
        <f>IF(data!W58=0,"NA",data!W58/100)</f>
        <v>NA</v>
      </c>
      <c r="I58" s="16" t="str">
        <f>IF(data!V58=0,"NA",data!V58/100)</f>
        <v>NA</v>
      </c>
      <c r="J58" s="16">
        <f>IF(data!AX58&gt;0,(AF58+data!AW58)/(data!AX58+AF58+data!AW58),"NA")</f>
        <v>7.9568683658343561E-2</v>
      </c>
      <c r="K58" s="16">
        <f>IF(data!F58&gt;0,(AF58+data!AW58)/(data!F58+AF58+data!AW58),"NA")</f>
        <v>2.1973875573216358E-3</v>
      </c>
      <c r="L58" s="17">
        <f>data!F58+data!AW58+AF58-data!AT58</f>
        <v>1286.9219143893772</v>
      </c>
      <c r="M58" s="17">
        <f>data!AW58+data!AX58-data!AT58+X58</f>
        <v>80.580000000000013</v>
      </c>
      <c r="N58" s="17">
        <f>data!AS58+data!BC58-(data!BD58+data!BE58+data!BF58+data!BG58+data!BH58)/5</f>
        <v>-39</v>
      </c>
      <c r="O58" s="17">
        <f>data!AR58+data!BC58-(data!BD58+data!BE58+data!BF58+data!BG58+data!BH58)/5</f>
        <v>-50.699999999999996</v>
      </c>
      <c r="P58" s="17">
        <f>data!AW58+AF58</f>
        <v>2.9219143893771227</v>
      </c>
      <c r="Q58" s="18" t="str">
        <f>IF(data!AS58&gt;0,data!F58/data!AS58,"NA")</f>
        <v>NA</v>
      </c>
      <c r="R58" s="19" t="str">
        <f>IF(data!AS58&gt;0,(data!F58-data!AT58)/(data!AS58-data!BL58),"NA")</f>
        <v>NA</v>
      </c>
      <c r="S58" s="19" t="str">
        <f>IF(N58&gt;0,data!F58/N58,"NA")</f>
        <v>NA</v>
      </c>
      <c r="T58" s="18">
        <f>IF(data!AP58=0,"NA",L58/data!AP58)</f>
        <v>939.35906159808553</v>
      </c>
      <c r="U58" s="18" t="str">
        <f t="shared" si="1"/>
        <v>NA</v>
      </c>
      <c r="V58" s="18">
        <f t="shared" si="2"/>
        <v>15.970736093191574</v>
      </c>
      <c r="W58" s="18" t="str">
        <f>IF(data!AQ58&gt;0,L58/data!AQ58,"NA")</f>
        <v>NA</v>
      </c>
      <c r="X58" s="17">
        <f>data!BC58+data!BD58*0.8+data!BE58*0.6+data!BF58*0.4+data!BG58*0.2</f>
        <v>89.580000000000013</v>
      </c>
      <c r="Y58" s="18" t="str">
        <f>IF(data!AQ58&gt;0,L58/(data!AQ58+data!BC58),"NA")</f>
        <v>NA</v>
      </c>
      <c r="Z58" s="18" t="str">
        <f>IF(data!EC58&gt;0,IF(data!F58&gt;0,IF(data!EC58*250/data!F58&gt;10,"NA",data!EC58*250/data!F58),"NA"),"NA")</f>
        <v>NA</v>
      </c>
      <c r="AA58" s="18" t="str">
        <f>IF(data!BN58&gt;0,data!BN58,"NA")</f>
        <v>NA</v>
      </c>
      <c r="AB58" s="18">
        <f>IF(data!BN58=0,0,1)</f>
        <v>1</v>
      </c>
      <c r="AC58" s="18" t="str">
        <f>IF(data!BN58&gt;0,data!BO58,"NA")</f>
        <v>NA</v>
      </c>
      <c r="AD58" s="18" t="str">
        <f>IF(data!AS58&gt;0,data!AS58,"NA")</f>
        <v>NA</v>
      </c>
      <c r="AE58" s="18" t="str">
        <f>IF(data!AS58&gt;0,data!F58,"NA")</f>
        <v>NA</v>
      </c>
      <c r="AF58" s="17">
        <f>data!CP58/(1.04)+data!CO58/1.04^2+data!CN58/1.04^3+data!CM58/1.04^4+data!CL58/1.04^5+((data!CK58/5)*(1-1.04^-5)/0.04)/1.04^5</f>
        <v>2.9219143893771227</v>
      </c>
    </row>
    <row r="59" spans="1:32" x14ac:dyDescent="0.15">
      <c r="A59" s="2" t="str">
        <f>data!A59</f>
        <v>Keryx Biopharmaceuticals Inc. (NasdaqCM:KERX)</v>
      </c>
      <c r="B59" s="2" t="str">
        <f>data!B59</f>
        <v>NasdaqCM:KERX</v>
      </c>
      <c r="C59" s="16">
        <f>IF(data!AP59&gt;0,data!AQ59/data!AP59,"NA")</f>
        <v>-9.8055555555555554</v>
      </c>
      <c r="D59" s="16">
        <f>IF(data!AP59&gt;0,O59/data!AP59,"NA")</f>
        <v>-9</v>
      </c>
      <c r="E59" s="16">
        <f>data!BV59/100</f>
        <v>0</v>
      </c>
      <c r="F59" s="16">
        <f t="shared" si="0"/>
        <v>-0.65199892675073789</v>
      </c>
      <c r="G59" s="16">
        <f>IF(data!AX59&gt;0,N59/data!AX59,"NA")</f>
        <v>-1.3945578231292517</v>
      </c>
      <c r="H59" s="16">
        <f>IF(data!W59=0,"NA",data!W59/100)</f>
        <v>0.29600000000000004</v>
      </c>
      <c r="I59" s="16" t="str">
        <f>IF(data!V59=0,"NA",data!V59/100)</f>
        <v>NA</v>
      </c>
      <c r="J59" s="16">
        <f>IF(data!AX59&gt;0,(AF59+data!AW59)/(data!AX59+AF59+data!AW59),"NA")</f>
        <v>2.952265252659925E-2</v>
      </c>
      <c r="K59" s="16">
        <f>IF(data!F59&gt;0,(AF59+data!AW59)/(data!F59+AF59+data!AW59),"NA")</f>
        <v>1.6965357469518382E-3</v>
      </c>
      <c r="L59" s="17">
        <f>data!F59+data!AW59+AF59-data!AT59</f>
        <v>1243.6359254096496</v>
      </c>
      <c r="M59" s="17">
        <f>data!AW59+data!AX59-data!AT59+X59</f>
        <v>149.07999999999998</v>
      </c>
      <c r="N59" s="17">
        <f>data!AS59+data!BC59-(data!BD59+data!BE59+data!BF59+data!BG59+data!BH59)/5</f>
        <v>-102.5</v>
      </c>
      <c r="O59" s="17">
        <f>data!AR59+data!BC59-(data!BD59+data!BE59+data!BF59+data!BG59+data!BH59)/5</f>
        <v>-97.2</v>
      </c>
      <c r="P59" s="17">
        <f>data!AW59+AF59</f>
        <v>2.2359254096495218</v>
      </c>
      <c r="Q59" s="18" t="str">
        <f>IF(data!AS59&gt;0,data!F59/data!AS59,"NA")</f>
        <v>NA</v>
      </c>
      <c r="R59" s="19" t="str">
        <f>IF(data!AS59&gt;0,(data!F59-data!AT59)/(data!AS59-data!BL59),"NA")</f>
        <v>NA</v>
      </c>
      <c r="S59" s="19" t="str">
        <f>IF(N59&gt;0,data!F59/N59,"NA")</f>
        <v>NA</v>
      </c>
      <c r="T59" s="18">
        <f>IF(data!AP59=0,"NA",L59/data!AP59)</f>
        <v>115.15147457496755</v>
      </c>
      <c r="U59" s="18" t="str">
        <f t="shared" si="1"/>
        <v>NA</v>
      </c>
      <c r="V59" s="18">
        <f t="shared" si="2"/>
        <v>8.3420708707381923</v>
      </c>
      <c r="W59" s="18" t="str">
        <f>IF(data!AQ59&gt;0,L59/data!AQ59,"NA")</f>
        <v>NA</v>
      </c>
      <c r="X59" s="17">
        <f>data!BC59+data!BD59*0.8+data!BE59*0.6+data!BF59*0.4+data!BG59*0.2</f>
        <v>149.88</v>
      </c>
      <c r="Y59" s="18" t="str">
        <f>IF(data!AQ59&gt;0,L59/(data!AQ59+data!BC59),"NA")</f>
        <v>NA</v>
      </c>
      <c r="Z59" s="18">
        <f>IF(data!EC59&gt;0,IF(data!F59&gt;0,IF(data!EC59*250/data!F59&gt;10,"NA",data!EC59*250/data!F59),"NA"),"NA")</f>
        <v>3.2112183628486735</v>
      </c>
      <c r="AA59" s="18" t="str">
        <f>IF(data!BN59&gt;0,data!BN59,"NA")</f>
        <v>NA</v>
      </c>
      <c r="AB59" s="18">
        <f>IF(data!BN59=0,0,1)</f>
        <v>1</v>
      </c>
      <c r="AC59" s="18" t="str">
        <f>IF(data!BN59&gt;0,data!BO59,"NA")</f>
        <v>NA</v>
      </c>
      <c r="AD59" s="18" t="str">
        <f>IF(data!AS59&gt;0,data!AS59,"NA")</f>
        <v>NA</v>
      </c>
      <c r="AE59" s="18" t="str">
        <f>IF(data!AS59&gt;0,data!F59,"NA")</f>
        <v>NA</v>
      </c>
      <c r="AF59" s="17">
        <f>data!CP59/(1.04)+data!CO59/1.04^2+data!CN59/1.04^3+data!CM59/1.04^4+data!CL59/1.04^5+((data!CK59/5)*(1-1.04^-5)/0.04)/1.04^5</f>
        <v>2.2359254096495218</v>
      </c>
    </row>
    <row r="60" spans="1:32" x14ac:dyDescent="0.15">
      <c r="A60" s="2" t="str">
        <f>data!A60</f>
        <v>Sage Therapeutics, Inc. (NasdaqGM:SAGE)</v>
      </c>
      <c r="B60" s="2" t="str">
        <f>data!B60</f>
        <v>NasdaqGM:SAGE</v>
      </c>
      <c r="C60" s="16" t="str">
        <f>IF(data!AP60&gt;0,data!AQ60/data!AP60,"NA")</f>
        <v>NA</v>
      </c>
      <c r="D60" s="16" t="str">
        <f>IF(data!AP60&gt;0,O60/data!AP60,"NA")</f>
        <v>NA</v>
      </c>
      <c r="E60" s="16">
        <f>data!BV60/100</f>
        <v>0</v>
      </c>
      <c r="F60" s="16">
        <f t="shared" si="0"/>
        <v>-0.46037664783427484</v>
      </c>
      <c r="G60" s="16">
        <f>IF(data!AX60&gt;0,N60/data!AX60,"NA")</f>
        <v>-0.20054142739950775</v>
      </c>
      <c r="H60" s="16" t="str">
        <f>IF(data!W60=0,"NA",data!W60/100)</f>
        <v>NA</v>
      </c>
      <c r="I60" s="16" t="str">
        <f>IF(data!V60=0,"NA",data!V60/100)</f>
        <v>NA</v>
      </c>
      <c r="J60" s="16">
        <f>IF(data!AX60&gt;0,(AF60+data!AW60)/(data!AX60+AF60+data!AW60),"NA")</f>
        <v>5.023436881137008E-3</v>
      </c>
      <c r="K60" s="16">
        <f>IF(data!F60&gt;0,(AF60+data!AW60)/(data!F60+AF60+data!AW60),"NA")</f>
        <v>4.7012555215794366E-4</v>
      </c>
      <c r="L60" s="17">
        <f>data!F60+data!AW60+AF60-data!AT60</f>
        <v>1181.3154486231224</v>
      </c>
      <c r="M60" s="17">
        <f>data!AW60+data!AX60-data!AT60+X60</f>
        <v>53.100000000000009</v>
      </c>
      <c r="N60" s="17">
        <f>data!AS60+data!BC60-(data!BD60+data!BE60+data!BF60+data!BG60+data!BH60)/5</f>
        <v>-24.445999999999998</v>
      </c>
      <c r="O60" s="17">
        <f>data!AR60+data!BC60-(data!BD60+data!BE60+data!BF60+data!BG60+data!BH60)/5</f>
        <v>-24.445999999999998</v>
      </c>
      <c r="P60" s="17">
        <f>data!AW60+AF60</f>
        <v>0.61544862312243953</v>
      </c>
      <c r="Q60" s="18" t="str">
        <f>IF(data!AS60&gt;0,data!F60/data!AS60,"NA")</f>
        <v>NA</v>
      </c>
      <c r="R60" s="19" t="str">
        <f>IF(data!AS60&gt;0,(data!F60-data!AT60)/(data!AS60-data!BL60),"NA")</f>
        <v>NA</v>
      </c>
      <c r="S60" s="19" t="str">
        <f>IF(N60&gt;0,data!F60/N60,"NA")</f>
        <v>NA</v>
      </c>
      <c r="T60" s="18" t="str">
        <f>IF(data!AP60=0,"NA",L60/data!AP60)</f>
        <v>NA</v>
      </c>
      <c r="U60" s="18" t="str">
        <f t="shared" si="1"/>
        <v>NA</v>
      </c>
      <c r="V60" s="18">
        <f t="shared" si="2"/>
        <v>22.246995265972171</v>
      </c>
      <c r="W60" s="18" t="str">
        <f>IF(data!AQ60&gt;0,L60/data!AQ60,"NA")</f>
        <v>NA</v>
      </c>
      <c r="X60" s="17">
        <f>data!BC60+data!BD60*0.8+data!BE60*0.6+data!BF60*0.4+data!BG60*0.2</f>
        <v>59</v>
      </c>
      <c r="Y60" s="18" t="str">
        <f>IF(data!AQ60&gt;0,L60/(data!AQ60+data!BC60),"NA")</f>
        <v>NA</v>
      </c>
      <c r="Z60" s="18">
        <f>IF(data!EC60&gt;0,IF(data!F60&gt;0,IF(data!EC60*250/data!F60&gt;10,"NA",data!EC60*250/data!F60),"NA"),"NA")</f>
        <v>2.4264424914023692</v>
      </c>
      <c r="AA60" s="18" t="str">
        <f>IF(data!BN60&gt;0,data!BN60,"NA")</f>
        <v>NA</v>
      </c>
      <c r="AB60" s="18">
        <f>IF(data!BN60=0,0,1)</f>
        <v>1</v>
      </c>
      <c r="AC60" s="18" t="str">
        <f>IF(data!BN60&gt;0,data!BO60,"NA")</f>
        <v>NA</v>
      </c>
      <c r="AD60" s="18" t="str">
        <f>IF(data!AS60&gt;0,data!AS60,"NA")</f>
        <v>NA</v>
      </c>
      <c r="AE60" s="18" t="str">
        <f>IF(data!AS60&gt;0,data!F60,"NA")</f>
        <v>NA</v>
      </c>
      <c r="AF60" s="17">
        <f>data!CP60/(1.04)+data!CO60/1.04^2+data!CN60/1.04^3+data!CM60/1.04^4+data!CL60/1.04^5+((data!CK60/5)*(1-1.04^-5)/0.04)/1.04^5</f>
        <v>0.61544862312243953</v>
      </c>
    </row>
    <row r="61" spans="1:32" x14ac:dyDescent="0.15">
      <c r="A61" s="2" t="str">
        <f>data!A61</f>
        <v>Merrimack Pharmaceuticals, Inc. (NasdaqGM:MACK)</v>
      </c>
      <c r="B61" s="2" t="str">
        <f>data!B61</f>
        <v>NasdaqGM:MACK</v>
      </c>
      <c r="C61" s="16">
        <f>IF(data!AP61&gt;0,data!AQ61/data!AP61,"NA")</f>
        <v>-0.61284046692607008</v>
      </c>
      <c r="D61" s="16">
        <f>IF(data!AP61&gt;0,O61/data!AP61,"NA")</f>
        <v>-0.67704280155642005</v>
      </c>
      <c r="E61" s="16">
        <f>data!BV61/100</f>
        <v>0</v>
      </c>
      <c r="F61" s="16">
        <f t="shared" si="0"/>
        <v>-0.17542090936586344</v>
      </c>
      <c r="G61" s="16" t="str">
        <f>IF(data!AX61&gt;0,N61/data!AX61,"NA")</f>
        <v>NA</v>
      </c>
      <c r="H61" s="16" t="str">
        <f>IF(data!W61=0,"NA",data!W61/100)</f>
        <v>NA</v>
      </c>
      <c r="I61" s="16" t="str">
        <f>IF(data!V61=0,"NA",data!V61/100)</f>
        <v>NA</v>
      </c>
      <c r="J61" s="16" t="str">
        <f>IF(data!AX61&gt;0,(AF61+data!AW61)/(data!AX61+AF61+data!AW61),"NA")</f>
        <v>NA</v>
      </c>
      <c r="K61" s="16">
        <f>IF(data!F61&gt;0,(AF61+data!AW61)/(data!F61+AF61+data!AW61),"NA")</f>
        <v>0.1027074850311348</v>
      </c>
      <c r="L61" s="17">
        <f>data!F61+data!AW61+AF61-data!AT61</f>
        <v>1347.9067718040401</v>
      </c>
      <c r="M61" s="17">
        <f>data!AW61+data!AX61-data!AT61+X61</f>
        <v>396.76</v>
      </c>
      <c r="N61" s="17">
        <f>data!AS61+data!BC61-(data!BD61+data!BE61+data!BF61+data!BG61+data!BH61)/5</f>
        <v>-86.59999999999998</v>
      </c>
      <c r="O61" s="17">
        <f>data!AR61+data!BC61-(data!BD61+data!BE61+data!BF61+data!BG61+data!BH61)/5</f>
        <v>-69.59999999999998</v>
      </c>
      <c r="P61" s="17">
        <f>data!AW61+AF61</f>
        <v>142.10677180404019</v>
      </c>
      <c r="Q61" s="18" t="str">
        <f>IF(data!AS61&gt;0,data!F61/data!AS61,"NA")</f>
        <v>NA</v>
      </c>
      <c r="R61" s="19" t="str">
        <f>IF(data!AS61&gt;0,(data!F61-data!AT61)/(data!AS61-data!BL61),"NA")</f>
        <v>NA</v>
      </c>
      <c r="S61" s="19" t="str">
        <f>IF(N61&gt;0,data!F61/N61,"NA")</f>
        <v>NA</v>
      </c>
      <c r="T61" s="18">
        <f>IF(data!AP61=0,"NA",L61/data!AP61)</f>
        <v>13.111933577860313</v>
      </c>
      <c r="U61" s="18" t="str">
        <f t="shared" si="1"/>
        <v>NA</v>
      </c>
      <c r="V61" s="18">
        <f t="shared" si="2"/>
        <v>3.3972849375038816</v>
      </c>
      <c r="W61" s="18" t="str">
        <f>IF(data!AQ61&gt;0,L61/data!AQ61,"NA")</f>
        <v>NA</v>
      </c>
      <c r="X61" s="17">
        <f>data!BC61+data!BD61*0.8+data!BE61*0.6+data!BF61*0.4+data!BG61*0.2</f>
        <v>414.36</v>
      </c>
      <c r="Y61" s="18" t="str">
        <f>IF(data!AQ61&gt;0,L61/(data!AQ61+data!BC61),"NA")</f>
        <v>NA</v>
      </c>
      <c r="Z61" s="18">
        <f>IF(data!EC61&gt;0,IF(data!F61&gt;0,IF(data!EC61*250/data!F61&gt;10,"NA",data!EC61*250/data!F61),"NA"),"NA")</f>
        <v>2.3358840112766814</v>
      </c>
      <c r="AA61" s="18" t="str">
        <f>IF(data!BN61&gt;0,data!BN61,"NA")</f>
        <v>NA</v>
      </c>
      <c r="AB61" s="18">
        <f>IF(data!BN61=0,0,1)</f>
        <v>1</v>
      </c>
      <c r="AC61" s="18" t="str">
        <f>IF(data!BN61&gt;0,data!BO61,"NA")</f>
        <v>NA</v>
      </c>
      <c r="AD61" s="18" t="str">
        <f>IF(data!AS61&gt;0,data!AS61,"NA")</f>
        <v>NA</v>
      </c>
      <c r="AE61" s="18" t="str">
        <f>IF(data!AS61&gt;0,data!F61,"NA")</f>
        <v>NA</v>
      </c>
      <c r="AF61" s="17">
        <f>data!CP61/(1.04)+data!CO61/1.04^2+data!CN61/1.04^3+data!CM61/1.04^4+data!CL61/1.04^5+((data!CK61/5)*(1-1.04^-5)/0.04)/1.04^5</f>
        <v>21.906771804040201</v>
      </c>
    </row>
    <row r="62" spans="1:32" x14ac:dyDescent="0.15">
      <c r="A62" s="2" t="str">
        <f>data!A62</f>
        <v>Kythera Biopharmaceuticals, Inc. (NasdaqGS:KYTH)</v>
      </c>
      <c r="B62" s="2" t="str">
        <f>data!B62</f>
        <v>NasdaqGS:KYTH</v>
      </c>
      <c r="C62" s="16" t="str">
        <f>IF(data!AP62&gt;0,data!AQ62/data!AP62,"NA")</f>
        <v>NA</v>
      </c>
      <c r="D62" s="16" t="str">
        <f>IF(data!AP62&gt;0,O62/data!AP62,"NA")</f>
        <v>NA</v>
      </c>
      <c r="E62" s="16">
        <f>data!BV62/100</f>
        <v>0</v>
      </c>
      <c r="F62" s="16">
        <f t="shared" si="0"/>
        <v>-0.35491881566380129</v>
      </c>
      <c r="G62" s="16">
        <f>IF(data!AX62&gt;0,N62/data!AX62,"NA")</f>
        <v>-2.2057239057239055</v>
      </c>
      <c r="H62" s="16" t="str">
        <f>IF(data!W62=0,"NA",data!W62/100)</f>
        <v>NA</v>
      </c>
      <c r="I62" s="16" t="str">
        <f>IF(data!V62=0,"NA",data!V62/100)</f>
        <v>NA</v>
      </c>
      <c r="J62" s="16">
        <f>IF(data!AX62&gt;0,(AF62+data!AW62)/(data!AX62+AF62+data!AW62),"NA")</f>
        <v>0.33973742307655769</v>
      </c>
      <c r="K62" s="16">
        <f>IF(data!F62&gt;0,(AF62+data!AW62)/(data!F62+AF62+data!AW62),"NA")</f>
        <v>2.4101144075407688E-2</v>
      </c>
      <c r="L62" s="17">
        <f>data!F62+data!AW62+AF62-data!AT62</f>
        <v>1238.9642082954026</v>
      </c>
      <c r="M62" s="17">
        <f>data!AW62+data!AX62-data!AT62+X62</f>
        <v>209.40000000000003</v>
      </c>
      <c r="N62" s="17">
        <f>data!AS62+data!BC62-(data!BD62+data!BE62+data!BF62+data!BG62+data!BH62)/5</f>
        <v>-131.01999999999998</v>
      </c>
      <c r="O62" s="17">
        <f>data!AR62+data!BC62-(data!BD62+data!BE62+data!BF62+data!BG62+data!BH62)/5</f>
        <v>-74.320000000000007</v>
      </c>
      <c r="P62" s="17">
        <f>data!AW62+AF62</f>
        <v>30.564208295402825</v>
      </c>
      <c r="Q62" s="18" t="str">
        <f>IF(data!AS62&gt;0,data!F62/data!AS62,"NA")</f>
        <v>NA</v>
      </c>
      <c r="R62" s="19" t="str">
        <f>IF(data!AS62&gt;0,(data!F62-data!AT62)/(data!AS62-data!BL62),"NA")</f>
        <v>NA</v>
      </c>
      <c r="S62" s="19" t="str">
        <f>IF(N62&gt;0,data!F62/N62,"NA")</f>
        <v>NA</v>
      </c>
      <c r="T62" s="18" t="str">
        <f>IF(data!AP62=0,"NA",L62/data!AP62)</f>
        <v>NA</v>
      </c>
      <c r="U62" s="18" t="str">
        <f t="shared" si="1"/>
        <v>NA</v>
      </c>
      <c r="V62" s="18">
        <f t="shared" si="2"/>
        <v>5.916734519080241</v>
      </c>
      <c r="W62" s="18" t="str">
        <f>IF(data!AQ62&gt;0,L62/data!AQ62,"NA")</f>
        <v>NA</v>
      </c>
      <c r="X62" s="17">
        <f>data!BC62+data!BD62*0.8+data!BE62*0.6+data!BF62*0.4+data!BG62*0.2</f>
        <v>151.10000000000002</v>
      </c>
      <c r="Y62" s="18" t="str">
        <f>IF(data!AQ62&gt;0,L62/(data!AQ62+data!BC62),"NA")</f>
        <v>NA</v>
      </c>
      <c r="Z62" s="18">
        <f>IF(data!EC62&gt;0,IF(data!F62&gt;0,IF(data!EC62*250/data!F62&gt;10,"NA",data!EC62*250/data!F62),"NA"),"NA")</f>
        <v>3.8784744667097613</v>
      </c>
      <c r="AA62" s="18" t="str">
        <f>IF(data!BN62&gt;0,data!BN62,"NA")</f>
        <v>NA</v>
      </c>
      <c r="AB62" s="18">
        <f>IF(data!BN62=0,0,1)</f>
        <v>1</v>
      </c>
      <c r="AC62" s="18" t="str">
        <f>IF(data!BN62&gt;0,data!BO62,"NA")</f>
        <v>NA</v>
      </c>
      <c r="AD62" s="18" t="str">
        <f>IF(data!AS62&gt;0,data!AS62,"NA")</f>
        <v>NA</v>
      </c>
      <c r="AE62" s="18" t="str">
        <f>IF(data!AS62&gt;0,data!F62,"NA")</f>
        <v>NA</v>
      </c>
      <c r="AF62" s="17">
        <f>data!CP62/(1.04)+data!CO62/1.04^2+data!CN62/1.04^3+data!CM62/1.04^4+data!CL62/1.04^5+((data!CK62/5)*(1-1.04^-5)/0.04)/1.04^5</f>
        <v>2.4642082954028219</v>
      </c>
    </row>
    <row r="63" spans="1:32" x14ac:dyDescent="0.15">
      <c r="A63" s="2" t="str">
        <f>data!A63</f>
        <v>Acceleron Pharma, Inc. (NasdaqGM:XLRN)</v>
      </c>
      <c r="B63" s="2" t="str">
        <f>data!B63</f>
        <v>NasdaqGM:XLRN</v>
      </c>
      <c r="C63" s="16">
        <f>IF(data!AP63&gt;0,data!AQ63/data!AP63,"NA")</f>
        <v>-3.3767123287671232</v>
      </c>
      <c r="D63" s="16">
        <f>IF(data!AP63&gt;0,O63/data!AP63,"NA")</f>
        <v>-2.7109589041095896</v>
      </c>
      <c r="E63" s="16">
        <f>data!BV63/100</f>
        <v>0</v>
      </c>
      <c r="F63" s="16">
        <f t="shared" si="0"/>
        <v>-0.3400343642611684</v>
      </c>
      <c r="G63" s="16">
        <f>IF(data!AX63&gt;0,N63/data!AX63,"NA")</f>
        <v>-0.2583493282149712</v>
      </c>
      <c r="H63" s="16" t="str">
        <f>IF(data!W63=0,"NA",data!W63/100)</f>
        <v>NA</v>
      </c>
      <c r="I63" s="16" t="str">
        <f>IF(data!V63=0,"NA",data!V63/100)</f>
        <v>NA</v>
      </c>
      <c r="J63" s="16">
        <f>IF(data!AX63&gt;0,(AF63+data!AW63)/(data!AX63+AF63+data!AW63),"NA")</f>
        <v>8.0149913595268352E-2</v>
      </c>
      <c r="K63" s="16">
        <f>IF(data!F63&gt;0,(AF63+data!AW63)/(data!F63+AF63+data!AW63),"NA")</f>
        <v>1.0988207099071801E-2</v>
      </c>
      <c r="L63" s="17">
        <f>data!F63+data!AW63+AF63-data!AT63</f>
        <v>1062.918992572914</v>
      </c>
      <c r="M63" s="17">
        <f>data!AW63+data!AX63-data!AT63+X63</f>
        <v>116.4</v>
      </c>
      <c r="N63" s="17">
        <f>data!AS63+data!BC63-(data!BD63+data!BE63+data!BF63+data!BG63+data!BH63)/5</f>
        <v>-40.380000000000003</v>
      </c>
      <c r="O63" s="17">
        <f>data!AR63+data!BC63-(data!BD63+data!BE63+data!BF63+data!BG63+data!BH63)/5</f>
        <v>-39.580000000000005</v>
      </c>
      <c r="P63" s="17">
        <f>data!AW63+AF63</f>
        <v>13.618992572914113</v>
      </c>
      <c r="Q63" s="18" t="str">
        <f>IF(data!AS63&gt;0,data!F63/data!AS63,"NA")</f>
        <v>NA</v>
      </c>
      <c r="R63" s="19" t="str">
        <f>IF(data!AS63&gt;0,(data!F63-data!AT63)/(data!AS63-data!BL63),"NA")</f>
        <v>NA</v>
      </c>
      <c r="S63" s="19" t="str">
        <f>IF(N63&gt;0,data!F63/N63,"NA")</f>
        <v>NA</v>
      </c>
      <c r="T63" s="18">
        <f>IF(data!AP63=0,"NA",L63/data!AP63)</f>
        <v>72.802670724172188</v>
      </c>
      <c r="U63" s="18" t="str">
        <f t="shared" si="1"/>
        <v>NA</v>
      </c>
      <c r="V63" s="18">
        <f t="shared" si="2"/>
        <v>9.1316064654030402</v>
      </c>
      <c r="W63" s="18" t="str">
        <f>IF(data!AQ63&gt;0,L63/data!AQ63,"NA")</f>
        <v>NA</v>
      </c>
      <c r="X63" s="17">
        <f>data!BC63+data!BD63*0.8+data!BE63*0.6+data!BF63*0.4+data!BG63*0.2</f>
        <v>136.6</v>
      </c>
      <c r="Y63" s="18" t="str">
        <f>IF(data!AQ63&gt;0,L63/(data!AQ63+data!BC63),"NA")</f>
        <v>NA</v>
      </c>
      <c r="Z63" s="18">
        <f>IF(data!EC63&gt;0,IF(data!F63&gt;0,IF(data!EC63*250/data!F63&gt;10,"NA",data!EC63*250/data!F63),"NA"),"NA")</f>
        <v>1.2440854951868168</v>
      </c>
      <c r="AA63" s="18" t="str">
        <f>IF(data!BN63&gt;0,data!BN63,"NA")</f>
        <v>NA</v>
      </c>
      <c r="AB63" s="18">
        <f>IF(data!BN63=0,0,1)</f>
        <v>1</v>
      </c>
      <c r="AC63" s="18" t="str">
        <f>IF(data!BN63&gt;0,data!BO63,"NA")</f>
        <v>NA</v>
      </c>
      <c r="AD63" s="18" t="str">
        <f>IF(data!AS63&gt;0,data!AS63,"NA")</f>
        <v>NA</v>
      </c>
      <c r="AE63" s="18" t="str">
        <f>IF(data!AS63&gt;0,data!F63,"NA")</f>
        <v>NA</v>
      </c>
      <c r="AF63" s="17">
        <f>data!CP63/(1.04)+data!CO63/1.04^2+data!CN63/1.04^3+data!CM63/1.04^4+data!CL63/1.04^5+((data!CK63/5)*(1-1.04^-5)/0.04)/1.04^5</f>
        <v>13.618992572914113</v>
      </c>
    </row>
    <row r="64" spans="1:32" x14ac:dyDescent="0.15">
      <c r="A64" s="2" t="str">
        <f>data!A64</f>
        <v>Achillion Pharmaceuticals, Inc. (NasdaqGS:ACHN)</v>
      </c>
      <c r="B64" s="2" t="str">
        <f>data!B64</f>
        <v>NasdaqGS:ACHN</v>
      </c>
      <c r="C64" s="16" t="str">
        <f>IF(data!AP64&gt;0,data!AQ64/data!AP64,"NA")</f>
        <v>NA</v>
      </c>
      <c r="D64" s="16" t="str">
        <f>IF(data!AP64&gt;0,O64/data!AP64,"NA")</f>
        <v>NA</v>
      </c>
      <c r="E64" s="16">
        <f>data!BV64/100</f>
        <v>0</v>
      </c>
      <c r="F64" s="16">
        <f t="shared" si="0"/>
        <v>-0.28475012926694304</v>
      </c>
      <c r="G64" s="16">
        <f>IF(data!AX64&gt;0,N64/data!AX64,"NA")</f>
        <v>-0.43470383275261321</v>
      </c>
      <c r="H64" s="16" t="str">
        <f>IF(data!W64=0,"NA",data!W64/100)</f>
        <v>NA</v>
      </c>
      <c r="I64" s="16" t="str">
        <f>IF(data!V64=0,"NA",data!V64/100)</f>
        <v>NA</v>
      </c>
      <c r="J64" s="16">
        <f>IF(data!AX64&gt;0,(AF64+data!AW64)/(data!AX64+AF64+data!AW64),"NA")</f>
        <v>1.361643252647082E-2</v>
      </c>
      <c r="K64" s="16">
        <f>IF(data!F64&gt;0,(AF64+data!AW64)/(data!F64+AF64+data!AW64),"NA")</f>
        <v>1.6560465335282103E-3</v>
      </c>
      <c r="L64" s="17">
        <f>data!F64+data!AW64+AF64-data!AT64</f>
        <v>1122.4809312847265</v>
      </c>
      <c r="M64" s="17">
        <f>data!AW64+data!AX64-data!AT64+X64</f>
        <v>220.47399999999999</v>
      </c>
      <c r="N64" s="17">
        <f>data!AS64+data!BC64-(data!BD64+data!BE64+data!BF64+data!BG64+data!BH64)/5</f>
        <v>-62.379999999999995</v>
      </c>
      <c r="O64" s="17">
        <f>data!AR64+data!BC64-(data!BD64+data!BE64+data!BF64+data!BG64+data!BH64)/5</f>
        <v>-62.78</v>
      </c>
      <c r="P64" s="17">
        <f>data!AW64+AF64</f>
        <v>1.9809312847266176</v>
      </c>
      <c r="Q64" s="18" t="str">
        <f>IF(data!AS64&gt;0,data!F64/data!AS64,"NA")</f>
        <v>NA</v>
      </c>
      <c r="R64" s="19" t="str">
        <f>IF(data!AS64&gt;0,(data!F64-data!AT64)/(data!AS64-data!BL64),"NA")</f>
        <v>NA</v>
      </c>
      <c r="S64" s="19" t="str">
        <f>IF(N64&gt;0,data!F64/N64,"NA")</f>
        <v>NA</v>
      </c>
      <c r="T64" s="18" t="str">
        <f>IF(data!AP64=0,"NA",L64/data!AP64)</f>
        <v>NA</v>
      </c>
      <c r="U64" s="18" t="str">
        <f t="shared" si="1"/>
        <v>NA</v>
      </c>
      <c r="V64" s="18">
        <f t="shared" si="2"/>
        <v>5.0912167932941141</v>
      </c>
      <c r="W64" s="18" t="str">
        <f>IF(data!AQ64&gt;0,L64/data!AQ64,"NA")</f>
        <v>NA</v>
      </c>
      <c r="X64" s="17">
        <f>data!BC64+data!BD64*0.8+data!BE64*0.6+data!BF64*0.4+data!BG64*0.2</f>
        <v>150.20000000000002</v>
      </c>
      <c r="Y64" s="18" t="str">
        <f>IF(data!AQ64&gt;0,L64/(data!AQ64+data!BC64),"NA")</f>
        <v>NA</v>
      </c>
      <c r="Z64" s="18">
        <f>IF(data!EC64&gt;0,IF(data!F64&gt;0,IF(data!EC64*250/data!F64&gt;10,"NA",data!EC64*250/data!F64),"NA"),"NA")</f>
        <v>4.9824150058616645</v>
      </c>
      <c r="AA64" s="18" t="str">
        <f>IF(data!BN64&gt;0,data!BN64,"NA")</f>
        <v>NA</v>
      </c>
      <c r="AB64" s="18">
        <f>IF(data!BN64=0,0,1)</f>
        <v>1</v>
      </c>
      <c r="AC64" s="18" t="str">
        <f>IF(data!BN64&gt;0,data!BO64,"NA")</f>
        <v>NA</v>
      </c>
      <c r="AD64" s="18" t="str">
        <f>IF(data!AS64&gt;0,data!AS64,"NA")</f>
        <v>NA</v>
      </c>
      <c r="AE64" s="18" t="str">
        <f>IF(data!AS64&gt;0,data!F64,"NA")</f>
        <v>NA</v>
      </c>
      <c r="AF64" s="17">
        <f>data!CP64/(1.04)+data!CO64/1.04^2+data!CN64/1.04^3+data!CM64/1.04^4+data!CL64/1.04^5+((data!CK64/5)*(1-1.04^-5)/0.04)/1.04^5</f>
        <v>1.5069312847266176</v>
      </c>
    </row>
    <row r="65" spans="1:32" x14ac:dyDescent="0.15">
      <c r="A65" s="2" t="str">
        <f>data!A65</f>
        <v>OvaScience, Inc. (NasdaqGM:OVAS)</v>
      </c>
      <c r="B65" s="2" t="str">
        <f>data!B65</f>
        <v>NasdaqGM:OVAS</v>
      </c>
      <c r="C65" s="16" t="str">
        <f>IF(data!AP65&gt;0,data!AQ65/data!AP65,"NA")</f>
        <v>NA</v>
      </c>
      <c r="D65" s="16" t="str">
        <f>IF(data!AP65&gt;0,O65/data!AP65,"NA")</f>
        <v>NA</v>
      </c>
      <c r="E65" s="16">
        <f>data!BV65/100</f>
        <v>0</v>
      </c>
      <c r="F65" s="16">
        <f t="shared" si="0"/>
        <v>-0.39281502313344818</v>
      </c>
      <c r="G65" s="16">
        <f>IF(data!AX65&gt;0,N65/data!AX65,"NA")</f>
        <v>-0.81193490054249551</v>
      </c>
      <c r="H65" s="16" t="str">
        <f>IF(data!W65=0,"NA",data!W65/100)</f>
        <v>NA</v>
      </c>
      <c r="I65" s="16" t="str">
        <f>IF(data!V65=0,"NA",data!V65/100)</f>
        <v>NA</v>
      </c>
      <c r="J65" s="16">
        <f>IF(data!AX65&gt;0,(AF65+data!AW65)/(data!AX65+AF65+data!AW65),"NA")</f>
        <v>1.8545072363474642E-2</v>
      </c>
      <c r="K65" s="16">
        <f>IF(data!F65&gt;0,(AF65+data!AW65)/(data!F65+AF65+data!AW65),"NA")</f>
        <v>8.8556729397744382E-4</v>
      </c>
      <c r="L65" s="17">
        <f>data!F65+data!AW65+AF65-data!AT65</f>
        <v>1173.5349206304052</v>
      </c>
      <c r="M65" s="17">
        <f>data!AW65+data!AX65-data!AT65+X65</f>
        <v>110.23</v>
      </c>
      <c r="N65" s="17">
        <f>data!AS65+data!BC65-(data!BD65+data!BE65+data!BF65+data!BG65+data!BH65)/5</f>
        <v>-44.9</v>
      </c>
      <c r="O65" s="17">
        <f>data!AR65+data!BC65-(data!BD65+data!BE65+data!BF65+data!BG65+data!BH65)/5</f>
        <v>-43.3</v>
      </c>
      <c r="P65" s="17">
        <f>data!AW65+AF65</f>
        <v>1.0449206304050978</v>
      </c>
      <c r="Q65" s="18" t="str">
        <f>IF(data!AS65&gt;0,data!F65/data!AS65,"NA")</f>
        <v>NA</v>
      </c>
      <c r="R65" s="19" t="str">
        <f>IF(data!AS65&gt;0,(data!F65-data!AT65)/(data!AS65-data!BL65),"NA")</f>
        <v>NA</v>
      </c>
      <c r="S65" s="19" t="str">
        <f>IF(N65&gt;0,data!F65/N65,"NA")</f>
        <v>NA</v>
      </c>
      <c r="T65" s="18" t="str">
        <f>IF(data!AP65=0,"NA",L65/data!AP65)</f>
        <v>NA</v>
      </c>
      <c r="U65" s="18" t="str">
        <f t="shared" si="1"/>
        <v>NA</v>
      </c>
      <c r="V65" s="18">
        <f t="shared" si="2"/>
        <v>10.646238960631454</v>
      </c>
      <c r="W65" s="18" t="str">
        <f>IF(data!AQ65&gt;0,L65/data!AQ65,"NA")</f>
        <v>NA</v>
      </c>
      <c r="X65" s="17">
        <f>data!BC65+data!BD65*0.8+data!BE65*0.6+data!BF65*0.4+data!BG65*0.2</f>
        <v>61.34</v>
      </c>
      <c r="Y65" s="18" t="str">
        <f>IF(data!AQ65&gt;0,L65/(data!AQ65+data!BC65),"NA")</f>
        <v>NA</v>
      </c>
      <c r="Z65" s="18" t="str">
        <f>IF(data!EC65&gt;0,IF(data!F65&gt;0,IF(data!EC65*250/data!F65&gt;10,"NA",data!EC65*250/data!F65),"NA"),"NA")</f>
        <v>NA</v>
      </c>
      <c r="AA65" s="18" t="str">
        <f>IF(data!BN65&gt;0,data!BN65,"NA")</f>
        <v>NA</v>
      </c>
      <c r="AB65" s="18">
        <f>IF(data!BN65=0,0,1)</f>
        <v>1</v>
      </c>
      <c r="AC65" s="18" t="str">
        <f>IF(data!BN65&gt;0,data!BO65,"NA")</f>
        <v>NA</v>
      </c>
      <c r="AD65" s="18" t="str">
        <f>IF(data!AS65&gt;0,data!AS65,"NA")</f>
        <v>NA</v>
      </c>
      <c r="AE65" s="18" t="str">
        <f>IF(data!AS65&gt;0,data!F65,"NA")</f>
        <v>NA</v>
      </c>
      <c r="AF65" s="17">
        <f>data!CP65/(1.04)+data!CO65/1.04^2+data!CN65/1.04^3+data!CM65/1.04^4+data!CL65/1.04^5+((data!CK65/5)*(1-1.04^-5)/0.04)/1.04^5</f>
        <v>1.0449206304050978</v>
      </c>
    </row>
    <row r="66" spans="1:32" x14ac:dyDescent="0.15">
      <c r="A66" s="2" t="str">
        <f>data!A66</f>
        <v>MiMedx Group, Inc. (NasdaqCM:MDXG)</v>
      </c>
      <c r="B66" s="2" t="str">
        <f>data!B66</f>
        <v>NasdaqCM:MDXG</v>
      </c>
      <c r="C66" s="16">
        <f>IF(data!AP66&gt;0,data!AQ66/data!AP66,"NA")</f>
        <v>7.8087986463620987E-2</v>
      </c>
      <c r="D66" s="16">
        <f>IF(data!AP66&gt;0,O66/data!AP66,"NA")</f>
        <v>7.4247038917089669E-2</v>
      </c>
      <c r="E66" s="16">
        <f>data!BV66/100</f>
        <v>0.11800000000000001</v>
      </c>
      <c r="F66" s="16">
        <f t="shared" ref="F66:F129" si="3">IF(M66&gt;0,O66*(1-E66)/M66,"NA")</f>
        <v>0.12585659002959254</v>
      </c>
      <c r="G66" s="16">
        <f>IF(data!AX66&gt;0,N66/data!AX66,"NA")</f>
        <v>8.8421052631578956E-2</v>
      </c>
      <c r="H66" s="16" t="str">
        <f>IF(data!W66=0,"NA",data!W66/100)</f>
        <v>NA</v>
      </c>
      <c r="I66" s="16" t="str">
        <f>IF(data!V66=0,"NA",data!V66/100)</f>
        <v>NA</v>
      </c>
      <c r="J66" s="16">
        <f>IF(data!AX66&gt;0,(AF66+data!AW66)/(data!AX66+AF66+data!AW66),"NA")</f>
        <v>5.7280004592567962E-2</v>
      </c>
      <c r="K66" s="16">
        <f>IF(data!F66&gt;0,(AF66+data!AW66)/(data!F66+AF66+data!AW66),"NA")</f>
        <v>4.6786055104156305E-3</v>
      </c>
      <c r="L66" s="17">
        <f>data!F66+data!AW66+AF66-data!AT66</f>
        <v>1113.1258999862475</v>
      </c>
      <c r="M66" s="17">
        <f>data!AW66+data!AX66-data!AT66+X66</f>
        <v>61.501999999999995</v>
      </c>
      <c r="N66" s="17">
        <f>data!AS66+data!BC66-(data!BD66+data!BE66+data!BF66+data!BG66+data!BH66)/5</f>
        <v>7.8959999999999999</v>
      </c>
      <c r="O66" s="17">
        <f>data!AR66+data!BC66-(data!BD66+data!BE66+data!BF66+data!BG66+data!BH66)/5</f>
        <v>8.7759999999999998</v>
      </c>
      <c r="P66" s="17">
        <f>data!AW66+AF66</f>
        <v>5.4258999862473836</v>
      </c>
      <c r="Q66" s="18">
        <f>IF(data!AS66&gt;0,data!F66/data!AS66,"NA")</f>
        <v>185.57877813504822</v>
      </c>
      <c r="R66" s="19">
        <f>IF(data!AS66&gt;0,(data!F66-data!AT66)/(data!AS66-data!BL66),"NA")</f>
        <v>178.08681672025725</v>
      </c>
      <c r="S66" s="19">
        <f>IF(N66&gt;0,data!F66/N66,"NA")</f>
        <v>146.18794326241135</v>
      </c>
      <c r="T66" s="18">
        <f>IF(data!AP66=0,"NA",L66/data!AP66)</f>
        <v>9.4173087985300121</v>
      </c>
      <c r="U66" s="18">
        <f t="shared" ref="U66:U129" si="4">IF(O66&gt;0,L66/O66,"NA")</f>
        <v>126.83749999843295</v>
      </c>
      <c r="V66" s="18">
        <f t="shared" ref="V66:V129" si="5">IF(M66&gt;0,L66/M66,"NA")</f>
        <v>18.099019543856258</v>
      </c>
      <c r="W66" s="18">
        <f>IF(data!AQ66&gt;0,L66/data!AQ66,"NA")</f>
        <v>120.59868905593147</v>
      </c>
      <c r="X66" s="17">
        <f>data!BC66+data!BD66*0.8+data!BE66*0.6+data!BF66*0.4+data!BG66*0.2</f>
        <v>18.802</v>
      </c>
      <c r="Y66" s="18">
        <f>IF(data!AQ66&gt;0,L66/(data!AQ66+data!BC66),"NA")</f>
        <v>68.373826780482034</v>
      </c>
      <c r="Z66" s="18">
        <f>IF(data!EC66&gt;0,IF(data!F66&gt;0,IF(data!EC66*250/data!F66&gt;10,"NA",data!EC66*250/data!F66),"NA"),"NA")</f>
        <v>0.9507926882093044</v>
      </c>
      <c r="AA66" s="18">
        <f>IF(data!BN66&gt;0,data!BN66,"NA")</f>
        <v>7.05</v>
      </c>
      <c r="AB66" s="18">
        <f>IF(data!BN66=0,0,1)</f>
        <v>1</v>
      </c>
      <c r="AC66" s="18">
        <f>IF(data!BN66&gt;0,data!BO66,"NA")</f>
        <v>0.83199999999999996</v>
      </c>
      <c r="AD66" s="18">
        <f>IF(data!AS66&gt;0,data!AS66,"NA")</f>
        <v>6.22</v>
      </c>
      <c r="AE66" s="18">
        <f>IF(data!AS66&gt;0,data!F66,"NA")</f>
        <v>1154.3</v>
      </c>
      <c r="AF66" s="17">
        <f>data!CP66/(1.04)+data!CO66/1.04^2+data!CN66/1.04^3+data!CM66/1.04^4+data!CL66/1.04^5+((data!CK66/5)*(1-1.04^-5)/0.04)/1.04^5</f>
        <v>5.4258999862473836</v>
      </c>
    </row>
    <row r="67" spans="1:32" x14ac:dyDescent="0.15">
      <c r="A67" s="2" t="str">
        <f>data!A67</f>
        <v>PDL BioPharma, Inc. (NasdaqGS:PDLI)</v>
      </c>
      <c r="B67" s="2" t="str">
        <f>data!B67</f>
        <v>NasdaqGS:PDLI</v>
      </c>
      <c r="C67" s="16">
        <f>IF(data!AP67&gt;0,data!AQ67/data!AP67,"NA")</f>
        <v>0.93907692307692314</v>
      </c>
      <c r="D67" s="16">
        <f>IF(data!AP67&gt;0,O67/data!AP67,"NA")</f>
        <v>0.92820512820512824</v>
      </c>
      <c r="E67" s="16">
        <f>data!BV67/100</f>
        <v>0.35700000000000004</v>
      </c>
      <c r="F67" s="16">
        <f t="shared" si="3"/>
        <v>0.46875704849363625</v>
      </c>
      <c r="G67" s="16">
        <f>IF(data!AX67&gt;0,N67/data!AX67,"NA")</f>
        <v>0.69982623805386623</v>
      </c>
      <c r="H67" s="16">
        <f>IF(data!W67=0,"NA",data!W67/100)</f>
        <v>0.17600000000000002</v>
      </c>
      <c r="I67" s="16" t="str">
        <f>IF(data!V67=0,"NA",data!V67/100)</f>
        <v>NA</v>
      </c>
      <c r="J67" s="16">
        <f>IF(data!AX67&gt;0,(AF67+data!AW67)/(data!AX67+AF67+data!AW67),"NA")</f>
        <v>0.49540000782280574</v>
      </c>
      <c r="K67" s="16">
        <f>IF(data!F67&gt;0,(AF67+data!AW67)/(data!F67+AF67+data!AW67),"NA")</f>
        <v>0.28289161141858943</v>
      </c>
      <c r="L67" s="17">
        <f>data!F67+data!AW67+AF67-data!AT67</f>
        <v>1306.405880177515</v>
      </c>
      <c r="M67" s="17">
        <f>data!AW67+data!AX67-data!AT67+X67</f>
        <v>620.69999999999993</v>
      </c>
      <c r="N67" s="17">
        <f>data!AS67+data!BC67-(data!BD67+data!BE67+data!BF67+data!BG67+data!BH67)/5</f>
        <v>322.2</v>
      </c>
      <c r="O67" s="17">
        <f>data!AR67+data!BC67-(data!BD67+data!BE67+data!BF67+data!BG67+data!BH67)/5</f>
        <v>452.5</v>
      </c>
      <c r="P67" s="17">
        <f>data!AW67+AF67</f>
        <v>452.00588017751477</v>
      </c>
      <c r="Q67" s="18">
        <f>IF(data!AS67&gt;0,data!F67/data!AS67,"NA")</f>
        <v>3.5561762880198633</v>
      </c>
      <c r="R67" s="19">
        <f>IF(data!AS67&gt;0,(data!F67-data!AT67)/(data!AS67-data!BL67),"NA")</f>
        <v>3.119386637458927</v>
      </c>
      <c r="S67" s="19">
        <f>IF(N67&gt;0,data!F67/N67,"NA")</f>
        <v>3.5561762880198633</v>
      </c>
      <c r="T67" s="18">
        <f>IF(data!AP67=0,"NA",L67/data!AP67)</f>
        <v>2.6798069336974666</v>
      </c>
      <c r="U67" s="18">
        <f t="shared" si="4"/>
        <v>2.8870848180718562</v>
      </c>
      <c r="V67" s="18">
        <f t="shared" si="5"/>
        <v>2.1047299503423798</v>
      </c>
      <c r="W67" s="18">
        <f>IF(data!AQ67&gt;0,L67/data!AQ67,"NA")</f>
        <v>2.8536607255952706</v>
      </c>
      <c r="X67" s="17">
        <f>data!BC67+data!BD67*0.8+data!BE67*0.6+data!BF67*0.4+data!BG67*0.2</f>
        <v>0</v>
      </c>
      <c r="Y67" s="18">
        <f>IF(data!AQ67&gt;0,L67/(data!AQ67+data!BC67),"NA")</f>
        <v>2.8536607255952706</v>
      </c>
      <c r="Z67" s="18">
        <f>IF(data!EC67&gt;0,IF(data!F67&gt;0,IF(data!EC67*250/data!F67&gt;10,"NA",data!EC67*250/data!F67),"NA"),"NA")</f>
        <v>4.3855821260254846</v>
      </c>
      <c r="AA67" s="18">
        <f>IF(data!BN67&gt;0,data!BN67,"NA")</f>
        <v>501.3</v>
      </c>
      <c r="AB67" s="18">
        <f>IF(data!BN67=0,0,1)</f>
        <v>1</v>
      </c>
      <c r="AC67" s="18">
        <f>IF(data!BN67&gt;0,data!BO67,"NA")</f>
        <v>179</v>
      </c>
      <c r="AD67" s="18">
        <f>IF(data!AS67&gt;0,data!AS67,"NA")</f>
        <v>322.2</v>
      </c>
      <c r="AE67" s="18">
        <f>IF(data!AS67&gt;0,data!F67,"NA")</f>
        <v>1145.8</v>
      </c>
      <c r="AF67" s="17">
        <f>data!CP67/(1.04)+data!CO67/1.04^2+data!CN67/1.04^3+data!CM67/1.04^4+data!CL67/1.04^5+((data!CK67/5)*(1-1.04^-5)/0.04)/1.04^5</f>
        <v>0.30588017751479291</v>
      </c>
    </row>
    <row r="68" spans="1:32" x14ac:dyDescent="0.15">
      <c r="A68" s="2" t="str">
        <f>data!A68</f>
        <v>Emergent BioSolutions, Inc. (NYSE:EBS)</v>
      </c>
      <c r="B68" s="2" t="str">
        <f>data!B68</f>
        <v>NYSE:EBS</v>
      </c>
      <c r="C68" s="16">
        <f>IF(data!AP68&gt;0,data!AQ68/data!AP68,"NA")</f>
        <v>0.21617418351477447</v>
      </c>
      <c r="D68" s="16">
        <f>IF(data!AP68&gt;0,O68/data!AP68,"NA")</f>
        <v>0.1976005332148412</v>
      </c>
      <c r="E68" s="16">
        <f>data!BV68/100</f>
        <v>0.308</v>
      </c>
      <c r="F68" s="16">
        <f t="shared" si="3"/>
        <v>6.5771650850645472E-2</v>
      </c>
      <c r="G68" s="16">
        <f>IF(data!AX68&gt;0,N68/data!AX68,"NA")</f>
        <v>0.10979754157628345</v>
      </c>
      <c r="H68" s="16">
        <f>IF(data!W68=0,"NA",data!W68/100)</f>
        <v>0.184</v>
      </c>
      <c r="I68" s="16">
        <f>IF(data!V68=0,"NA",data!V68/100)</f>
        <v>0.20899999999999999</v>
      </c>
      <c r="J68" s="16">
        <f>IF(data!AX68&gt;0,(AF68+data!AW68)/(data!AX68+AF68+data!AW68),"NA")</f>
        <v>0.3204224550810878</v>
      </c>
      <c r="K68" s="16">
        <f>IF(data!F68&gt;0,(AF68+data!AW68)/(data!F68+AF68+data!AW68),"NA")</f>
        <v>0.19432894427501488</v>
      </c>
      <c r="L68" s="17">
        <f>data!F68+data!AW68+AF68-data!AT68</f>
        <v>1061.7351371763002</v>
      </c>
      <c r="M68" s="17">
        <f>data!AW68+data!AX68-data!AT68+X68</f>
        <v>935.7600000000001</v>
      </c>
      <c r="N68" s="17">
        <f>data!AS68+data!BC68-(data!BD68+data!BE68+data!BF68+data!BG68+data!BH68)/5</f>
        <v>60.740000000000009</v>
      </c>
      <c r="O68" s="17">
        <f>data!AR68+data!BC68-(data!BD68+data!BE68+data!BF68+data!BG68+data!BH68)/5</f>
        <v>88.940000000000026</v>
      </c>
      <c r="P68" s="17">
        <f>data!AW68+AF68</f>
        <v>260.83513717630018</v>
      </c>
      <c r="Q68" s="18">
        <f>IF(data!AS68&gt;0,data!F68/data!AS68,"NA")</f>
        <v>29.465940054495913</v>
      </c>
      <c r="R68" s="19">
        <f>IF(data!AS68&gt;0,(data!F68-data!AT68)/(data!AS68-data!BL68),"NA")</f>
        <v>22.014843320505772</v>
      </c>
      <c r="S68" s="19">
        <f>IF(N68&gt;0,data!F68/N68,"NA")</f>
        <v>17.803753704313465</v>
      </c>
      <c r="T68" s="18">
        <f>IF(data!AP68=0,"NA",L68/data!AP68)</f>
        <v>2.3588872187876033</v>
      </c>
      <c r="U68" s="18">
        <f t="shared" si="4"/>
        <v>11.937656140952326</v>
      </c>
      <c r="V68" s="18">
        <f t="shared" si="5"/>
        <v>1.1346233405748269</v>
      </c>
      <c r="W68" s="18">
        <f>IF(data!AQ68&gt;0,L68/data!AQ68,"NA")</f>
        <v>10.91197468834841</v>
      </c>
      <c r="X68" s="17">
        <f>data!BC68+data!BD68*0.8+data!BE68*0.6+data!BF68*0.4+data!BG68*0.2</f>
        <v>412.06000000000006</v>
      </c>
      <c r="Y68" s="18">
        <f>IF(data!AQ68&gt;0,L68/(data!AQ68+data!BC68),"NA")</f>
        <v>4.2794644787436527</v>
      </c>
      <c r="Z68" s="18">
        <f>IF(data!EC68&gt;0,IF(data!F68&gt;0,IF(data!EC68*250/data!F68&gt;10,"NA",data!EC68*250/data!F68),"NA"),"NA")</f>
        <v>1.0033290179397076</v>
      </c>
      <c r="AA68" s="18">
        <f>IF(data!BN68&gt;0,data!BN68,"NA")</f>
        <v>53.1</v>
      </c>
      <c r="AB68" s="18">
        <f>IF(data!BN68=0,0,1)</f>
        <v>1</v>
      </c>
      <c r="AC68" s="18">
        <f>IF(data!BN68&gt;0,data!BO68,"NA")</f>
        <v>16.3</v>
      </c>
      <c r="AD68" s="18">
        <f>IF(data!AS68&gt;0,data!AS68,"NA")</f>
        <v>36.700000000000003</v>
      </c>
      <c r="AE68" s="18">
        <f>IF(data!AS68&gt;0,data!F68,"NA")</f>
        <v>1081.4000000000001</v>
      </c>
      <c r="AF68" s="17">
        <f>data!CP68/(1.04)+data!CO68/1.04^2+data!CN68/1.04^3+data!CM68/1.04^4+data!CL68/1.04^5+((data!CK68/5)*(1-1.04^-5)/0.04)/1.04^5</f>
        <v>9.835137176300158</v>
      </c>
    </row>
    <row r="69" spans="1:32" x14ac:dyDescent="0.15">
      <c r="A69" s="2" t="str">
        <f>data!A69</f>
        <v>Alder Biopharmaceuticals Inc. (NasdaqGM:ALDR)</v>
      </c>
      <c r="B69" s="2" t="str">
        <f>data!B69</f>
        <v>NasdaqGM:ALDR</v>
      </c>
      <c r="C69" s="16">
        <f>IF(data!AP69&gt;0,data!AQ69/data!AP69,"NA")</f>
        <v>0.17385740402193783</v>
      </c>
      <c r="D69" s="16">
        <f>IF(data!AP69&gt;0,O69/data!AP69,"NA")</f>
        <v>0.20036563071297989</v>
      </c>
      <c r="E69" s="16">
        <f>data!BV69/100</f>
        <v>0</v>
      </c>
      <c r="F69" s="16">
        <f t="shared" si="3"/>
        <v>0.10223880597014925</v>
      </c>
      <c r="G69" s="16">
        <f>IF(data!AX69&gt;0,N69/data!AX69,"NA")</f>
        <v>0.18699324324324323</v>
      </c>
      <c r="H69" s="16" t="str">
        <f>IF(data!W69=0,"NA",data!W69/100)</f>
        <v>NA</v>
      </c>
      <c r="I69" s="16" t="str">
        <f>IF(data!V69=0,"NA",data!V69/100)</f>
        <v>NA</v>
      </c>
      <c r="J69" s="16">
        <f>IF(data!AX69&gt;0,(AF69+data!AW69)/(data!AX69+AF69+data!AW69),"NA")</f>
        <v>2.033853614314517E-2</v>
      </c>
      <c r="K69" s="16">
        <f>IF(data!F69&gt;0,(AF69+data!AW69)/(data!F69+AF69+data!AW69),"NA")</f>
        <v>1.1386002540150549E-3</v>
      </c>
      <c r="L69" s="17">
        <f>data!F69+data!AW69+AF69-data!AT69</f>
        <v>1032.6290381770598</v>
      </c>
      <c r="M69" s="17">
        <f>data!AW69+data!AX69-data!AT69+X69</f>
        <v>107.2</v>
      </c>
      <c r="N69" s="17">
        <f>data!AS69+data!BC69-(data!BD69+data!BE69+data!BF69+data!BG69+data!BH69)/5</f>
        <v>11.07</v>
      </c>
      <c r="O69" s="17">
        <f>data!AR69+data!BC69-(data!BD69+data!BE69+data!BF69+data!BG69+data!BH69)/5</f>
        <v>10.96</v>
      </c>
      <c r="P69" s="17">
        <f>data!AW69+AF69</f>
        <v>1.2290381770596266</v>
      </c>
      <c r="Q69" s="18">
        <f>IF(data!AS69&gt;0,data!F69/data!AS69,"NA")</f>
        <v>121.01010101010101</v>
      </c>
      <c r="R69" s="19">
        <f>IF(data!AS69&gt;0,(data!F69-data!AT69)/(data!AS69-data!BL69),"NA")</f>
        <v>116.33205504173247</v>
      </c>
      <c r="S69" s="19">
        <f>IF(N69&gt;0,data!F69/N69,"NA")</f>
        <v>97.398373983739845</v>
      </c>
      <c r="T69" s="18">
        <f>IF(data!AP69=0,"NA",L69/data!AP69)</f>
        <v>18.878044573620837</v>
      </c>
      <c r="U69" s="18">
        <f t="shared" si="4"/>
        <v>94.217977935863118</v>
      </c>
      <c r="V69" s="18">
        <f t="shared" si="5"/>
        <v>9.6327335650845125</v>
      </c>
      <c r="W69" s="18">
        <f>IF(data!AQ69&gt;0,L69/data!AQ69,"NA")</f>
        <v>108.58349507645214</v>
      </c>
      <c r="X69" s="17">
        <f>data!BC69+data!BD69*0.8+data!BE69*0.6+data!BF69*0.4+data!BG69*0.2</f>
        <v>94.8</v>
      </c>
      <c r="Y69" s="18">
        <f>IF(data!AQ69&gt;0,L69/(data!AQ69+data!BC69),"NA")</f>
        <v>24.064997394012114</v>
      </c>
      <c r="Z69" s="18">
        <f>IF(data!EC69&gt;0,IF(data!F69&gt;0,IF(data!EC69*250/data!F69&gt;10,"NA",data!EC69*250/data!F69),"NA"),"NA")</f>
        <v>0.99935076980152104</v>
      </c>
      <c r="AA69" s="18">
        <f>IF(data!BN69&gt;0,data!BN69,"NA")</f>
        <v>8.91</v>
      </c>
      <c r="AB69" s="18">
        <f>IF(data!BN69=0,0,1)</f>
        <v>1</v>
      </c>
      <c r="AC69" s="18">
        <f>IF(data!BN69&gt;0,data!BO69,"NA")</f>
        <v>0</v>
      </c>
      <c r="AD69" s="18">
        <f>IF(data!AS69&gt;0,data!AS69,"NA")</f>
        <v>8.91</v>
      </c>
      <c r="AE69" s="18">
        <f>IF(data!AS69&gt;0,data!F69,"NA")</f>
        <v>1078.2</v>
      </c>
      <c r="AF69" s="17">
        <f>data!CP69/(1.04)+data!CO69/1.04^2+data!CN69/1.04^3+data!CM69/1.04^4+data!CL69/1.04^5+((data!CK69/5)*(1-1.04^-5)/0.04)/1.04^5</f>
        <v>1.2290381770596266</v>
      </c>
    </row>
    <row r="70" spans="1:32" x14ac:dyDescent="0.15">
      <c r="A70" s="2" t="str">
        <f>data!A70</f>
        <v>Sangamo Biosciences Inc. (NasdaqGS:SGMO)</v>
      </c>
      <c r="B70" s="2" t="str">
        <f>data!B70</f>
        <v>NasdaqGS:SGMO</v>
      </c>
      <c r="C70" s="16">
        <f>IF(data!AP70&gt;0,data!AQ70/data!AP70,"NA")</f>
        <v>-0.56644880174291945</v>
      </c>
      <c r="D70" s="16">
        <f>IF(data!AP70&gt;0,O70/data!AP70,"NA")</f>
        <v>-0.26230936819172113</v>
      </c>
      <c r="E70" s="16">
        <f>data!BV70/100</f>
        <v>0</v>
      </c>
      <c r="F70" s="16">
        <f t="shared" si="3"/>
        <v>-3.4406881376275254E-2</v>
      </c>
      <c r="G70" s="16">
        <f>IF(data!AX70&gt;0,N70/data!AX70,"NA")</f>
        <v>-5.7308809293320412E-2</v>
      </c>
      <c r="H70" s="16">
        <f>IF(data!W70=0,"NA",data!W70/100)</f>
        <v>0.42599999999999999</v>
      </c>
      <c r="I70" s="16" t="str">
        <f>IF(data!V70=0,"NA",data!V70/100)</f>
        <v>NA</v>
      </c>
      <c r="J70" s="16">
        <f>IF(data!AX70&gt;0,(AF70+data!AW70)/(data!AX70+AF70+data!AW70),"NA")</f>
        <v>1.6831005723880087E-2</v>
      </c>
      <c r="K70" s="16">
        <f>IF(data!F70&gt;0,(AF70+data!AW70)/(data!F70+AF70+data!AW70),"NA")</f>
        <v>3.279574539930964E-3</v>
      </c>
      <c r="L70" s="17">
        <f>data!F70+data!AW70+AF70-data!AT70</f>
        <v>1072.4068139178494</v>
      </c>
      <c r="M70" s="17">
        <f>data!AW70+data!AX70-data!AT70+X70</f>
        <v>349.93</v>
      </c>
      <c r="N70" s="17">
        <f>data!AS70+data!BC70-(data!BD70+data!BE70+data!BF70+data!BG70+data!BH70)/5</f>
        <v>-11.839999999999996</v>
      </c>
      <c r="O70" s="17">
        <f>data!AR70+data!BC70-(data!BD70+data!BE70+data!BF70+data!BG70+data!BH70)/5</f>
        <v>-12.04</v>
      </c>
      <c r="P70" s="17">
        <f>data!AW70+AF70</f>
        <v>3.5368139178492455</v>
      </c>
      <c r="Q70" s="18" t="str">
        <f>IF(data!AS70&gt;0,data!F70/data!AS70,"NA")</f>
        <v>NA</v>
      </c>
      <c r="R70" s="19" t="str">
        <f>IF(data!AS70&gt;0,(data!F70-data!AT70)/(data!AS70-data!BL70),"NA")</f>
        <v>NA</v>
      </c>
      <c r="S70" s="19" t="str">
        <f>IF(N70&gt;0,data!F70/N70,"NA")</f>
        <v>NA</v>
      </c>
      <c r="T70" s="18">
        <f>IF(data!AP70=0,"NA",L70/data!AP70)</f>
        <v>23.363982874027219</v>
      </c>
      <c r="U70" s="18" t="str">
        <f t="shared" si="4"/>
        <v>NA</v>
      </c>
      <c r="V70" s="18">
        <f t="shared" si="5"/>
        <v>3.0646323948156757</v>
      </c>
      <c r="W70" s="18" t="str">
        <f>IF(data!AQ70&gt;0,L70/data!AQ70,"NA")</f>
        <v>NA</v>
      </c>
      <c r="X70" s="17">
        <f>data!BC70+data!BD70*0.8+data!BE70*0.6+data!BF70*0.4+data!BG70*0.2</f>
        <v>149.36000000000001</v>
      </c>
      <c r="Y70" s="18" t="str">
        <f>IF(data!AQ70&gt;0,L70/(data!AQ70+data!BC70),"NA")</f>
        <v>NA</v>
      </c>
      <c r="Z70" s="18">
        <f>IF(data!EC70&gt;0,IF(data!F70&gt;0,IF(data!EC70*250/data!F70&gt;10,"NA",data!EC70*250/data!F70),"NA"),"NA")</f>
        <v>2.0280956368034233</v>
      </c>
      <c r="AA70" s="18" t="str">
        <f>IF(data!BN70&gt;0,data!BN70,"NA")</f>
        <v>NA</v>
      </c>
      <c r="AB70" s="18">
        <f>IF(data!BN70=0,0,1)</f>
        <v>1</v>
      </c>
      <c r="AC70" s="18" t="str">
        <f>IF(data!BN70&gt;0,data!BO70,"NA")</f>
        <v>NA</v>
      </c>
      <c r="AD70" s="18" t="str">
        <f>IF(data!AS70&gt;0,data!AS70,"NA")</f>
        <v>NA</v>
      </c>
      <c r="AE70" s="18" t="str">
        <f>IF(data!AS70&gt;0,data!F70,"NA")</f>
        <v>NA</v>
      </c>
      <c r="AF70" s="17">
        <f>data!CP70/(1.04)+data!CO70/1.04^2+data!CN70/1.04^3+data!CM70/1.04^4+data!CL70/1.04^5+((data!CK70/5)*(1-1.04^-5)/0.04)/1.04^5</f>
        <v>3.5368139178492455</v>
      </c>
    </row>
    <row r="71" spans="1:32" x14ac:dyDescent="0.15">
      <c r="A71" s="2" t="str">
        <f>data!A71</f>
        <v>Zafgen, Inc. (NasdaqGS:ZFGN)</v>
      </c>
      <c r="B71" s="2" t="str">
        <f>data!B71</f>
        <v>NasdaqGS:ZFGN</v>
      </c>
      <c r="C71" s="16" t="str">
        <f>IF(data!AP71&gt;0,data!AQ71/data!AP71,"NA")</f>
        <v>NA</v>
      </c>
      <c r="D71" s="16" t="str">
        <f>IF(data!AP71&gt;0,O71/data!AP71,"NA")</f>
        <v>NA</v>
      </c>
      <c r="E71" s="16">
        <f>data!BV71/100</f>
        <v>0</v>
      </c>
      <c r="F71" s="16">
        <f t="shared" si="3"/>
        <v>-0.18770793206093503</v>
      </c>
      <c r="G71" s="16">
        <f>IF(data!AX71&gt;0,N71/data!AX71,"NA")</f>
        <v>-0.21494252873563216</v>
      </c>
      <c r="H71" s="16" t="str">
        <f>IF(data!W71=0,"NA",data!W71/100)</f>
        <v>NA</v>
      </c>
      <c r="I71" s="16" t="str">
        <f>IF(data!V71=0,"NA",data!V71/100)</f>
        <v>NA</v>
      </c>
      <c r="J71" s="16">
        <f>IF(data!AX71&gt;0,(AF71+data!AW71)/(data!AX71+AF71+data!AW71),"NA")</f>
        <v>7.217347066732227E-2</v>
      </c>
      <c r="K71" s="16">
        <f>IF(data!F71&gt;0,(AF71+data!AW71)/(data!F71+AF71+data!AW71),"NA")</f>
        <v>7.5068179116889091E-3</v>
      </c>
      <c r="L71" s="17">
        <f>data!F71+data!AW71+AF71-data!AT71</f>
        <v>1023.7210335116066</v>
      </c>
      <c r="M71" s="17">
        <f>data!AW71+data!AX71-data!AT71+X71</f>
        <v>114.22</v>
      </c>
      <c r="N71" s="17">
        <f>data!AS71+data!BC71-(data!BD71+data!BE71+data!BF71+data!BG71+data!BH71)/5</f>
        <v>-22.439999999999998</v>
      </c>
      <c r="O71" s="17">
        <f>data!AR71+data!BC71-(data!BD71+data!BE71+data!BF71+data!BG71+data!BH71)/5</f>
        <v>-21.439999999999998</v>
      </c>
      <c r="P71" s="17">
        <f>data!AW71+AF71</f>
        <v>8.1210335116067363</v>
      </c>
      <c r="Q71" s="18" t="str">
        <f>IF(data!AS71&gt;0,data!F71/data!AS71,"NA")</f>
        <v>NA</v>
      </c>
      <c r="R71" s="19" t="str">
        <f>IF(data!AS71&gt;0,(data!F71-data!AT71)/(data!AS71-data!BL71),"NA")</f>
        <v>NA</v>
      </c>
      <c r="S71" s="19" t="str">
        <f>IF(N71&gt;0,data!F71/N71,"NA")</f>
        <v>NA</v>
      </c>
      <c r="T71" s="18" t="str">
        <f>IF(data!AP71=0,"NA",L71/data!AP71)</f>
        <v>NA</v>
      </c>
      <c r="U71" s="18" t="str">
        <f t="shared" si="4"/>
        <v>NA</v>
      </c>
      <c r="V71" s="18">
        <f t="shared" si="5"/>
        <v>8.9627126029732676</v>
      </c>
      <c r="W71" s="18" t="str">
        <f>IF(data!AQ71&gt;0,L71/data!AQ71,"NA")</f>
        <v>NA</v>
      </c>
      <c r="X71" s="17">
        <f>data!BC71+data!BD71*0.8+data!BE71*0.6+data!BF71*0.4+data!BG71*0.2</f>
        <v>60.36</v>
      </c>
      <c r="Y71" s="18" t="str">
        <f>IF(data!AQ71&gt;0,L71/(data!AQ71+data!BC71),"NA")</f>
        <v>NA</v>
      </c>
      <c r="Z71" s="18">
        <f>IF(data!EC71&gt;0,IF(data!F71&gt;0,IF(data!EC71*250/data!F71&gt;10,"NA",data!EC71*250/data!F71),"NA"),"NA")</f>
        <v>2.2189624662382417</v>
      </c>
      <c r="AA71" s="18" t="str">
        <f>IF(data!BN71&gt;0,data!BN71,"NA")</f>
        <v>NA</v>
      </c>
      <c r="AB71" s="18">
        <f>IF(data!BN71=0,0,1)</f>
        <v>1</v>
      </c>
      <c r="AC71" s="18" t="str">
        <f>IF(data!BN71&gt;0,data!BO71,"NA")</f>
        <v>NA</v>
      </c>
      <c r="AD71" s="18" t="str">
        <f>IF(data!AS71&gt;0,data!AS71,"NA")</f>
        <v>NA</v>
      </c>
      <c r="AE71" s="18" t="str">
        <f>IF(data!AS71&gt;0,data!F71,"NA")</f>
        <v>NA</v>
      </c>
      <c r="AF71" s="17">
        <f>data!CP71/(1.04)+data!CO71/1.04^2+data!CN71/1.04^3+data!CM71/1.04^4+data!CL71/1.04^5+((data!CK71/5)*(1-1.04^-5)/0.04)/1.04^5</f>
        <v>0.56103351160673642</v>
      </c>
    </row>
    <row r="72" spans="1:32" x14ac:dyDescent="0.15">
      <c r="A72" s="2" t="str">
        <f>data!A72</f>
        <v>Karyopharm Therapeutics, Inc. (NasdaqGS:KPTI)</v>
      </c>
      <c r="B72" s="2" t="str">
        <f>data!B72</f>
        <v>NasdaqGS:KPTI</v>
      </c>
      <c r="C72" s="16">
        <f>IF(data!AP72&gt;0,data!AQ72/data!AP72,"NA")</f>
        <v>-329.69432314410477</v>
      </c>
      <c r="D72" s="16">
        <f>IF(data!AP72&gt;0,O72/data!AP72,"NA")</f>
        <v>-222.96943231441045</v>
      </c>
      <c r="E72" s="16">
        <f>data!BV72/100</f>
        <v>0</v>
      </c>
      <c r="F72" s="16">
        <f t="shared" si="3"/>
        <v>-0.25453639082751739</v>
      </c>
      <c r="G72" s="16">
        <f>IF(data!AX72&gt;0,N72/data!AX72,"NA")</f>
        <v>-0.24690522243713731</v>
      </c>
      <c r="H72" s="16" t="str">
        <f>IF(data!W72=0,"NA",data!W72/100)</f>
        <v>NA</v>
      </c>
      <c r="I72" s="16" t="str">
        <f>IF(data!V72=0,"NA",data!V72/100)</f>
        <v>NA</v>
      </c>
      <c r="J72" s="16">
        <f>IF(data!AX72&gt;0,(AF72+data!AW72)/(data!AX72+AF72+data!AW72),"NA")</f>
        <v>3.9586529995177151E-2</v>
      </c>
      <c r="K72" s="16">
        <f>IF(data!F72&gt;0,(AF72+data!AW72)/(data!F72+AF72+data!AW72),"NA")</f>
        <v>7.9683429367546736E-3</v>
      </c>
      <c r="L72" s="17">
        <f>data!F72+data!AW72+AF72-data!AT72</f>
        <v>919.12392709877497</v>
      </c>
      <c r="M72" s="17">
        <f>data!AW72+data!AX72-data!AT72+X72</f>
        <v>200.60000000000002</v>
      </c>
      <c r="N72" s="17">
        <f>data!AS72+data!BC72-(data!BD72+data!BE72+data!BF72+data!BG72+data!BH72)/5</f>
        <v>-51.059999999999995</v>
      </c>
      <c r="O72" s="17">
        <f>data!AR72+data!BC72-(data!BD72+data!BE72+data!BF72+data!BG72+data!BH72)/5</f>
        <v>-51.059999999999995</v>
      </c>
      <c r="P72" s="17">
        <f>data!AW72+AF72</f>
        <v>8.5239270987749958</v>
      </c>
      <c r="Q72" s="18" t="str">
        <f>IF(data!AS72&gt;0,data!F72/data!AS72,"NA")</f>
        <v>NA</v>
      </c>
      <c r="R72" s="19" t="str">
        <f>IF(data!AS72&gt;0,(data!F72-data!AT72)/(data!AS72-data!BL72),"NA")</f>
        <v>NA</v>
      </c>
      <c r="S72" s="19" t="str">
        <f>IF(N72&gt;0,data!F72/N72,"NA")</f>
        <v>NA</v>
      </c>
      <c r="T72" s="18">
        <f>IF(data!AP72=0,"NA",L72/data!AP72)</f>
        <v>4013.6416030514188</v>
      </c>
      <c r="U72" s="18" t="str">
        <f t="shared" si="4"/>
        <v>NA</v>
      </c>
      <c r="V72" s="18">
        <f t="shared" si="5"/>
        <v>4.5818740134535139</v>
      </c>
      <c r="W72" s="18" t="str">
        <f>IF(data!AQ72&gt;0,L72/data!AQ72,"NA")</f>
        <v>NA</v>
      </c>
      <c r="X72" s="17">
        <f>data!BC72+data!BD72*0.8+data!BE72*0.6+data!BF72*0.4+data!BG72*0.2</f>
        <v>144.4</v>
      </c>
      <c r="Y72" s="18" t="str">
        <f>IF(data!AQ72&gt;0,L72/(data!AQ72+data!BC72),"NA")</f>
        <v>NA</v>
      </c>
      <c r="Z72" s="18">
        <f>IF(data!EC72&gt;0,IF(data!F72&gt;0,IF(data!EC72*250/data!F72&gt;10,"NA",data!EC72*250/data!F72),"NA"),"NA")</f>
        <v>1.0483415001884659</v>
      </c>
      <c r="AA72" s="18" t="str">
        <f>IF(data!BN72&gt;0,data!BN72,"NA")</f>
        <v>NA</v>
      </c>
      <c r="AB72" s="18">
        <f>IF(data!BN72=0,0,1)</f>
        <v>1</v>
      </c>
      <c r="AC72" s="18" t="str">
        <f>IF(data!BN72&gt;0,data!BO72,"NA")</f>
        <v>NA</v>
      </c>
      <c r="AD72" s="18" t="str">
        <f>IF(data!AS72&gt;0,data!AS72,"NA")</f>
        <v>NA</v>
      </c>
      <c r="AE72" s="18" t="str">
        <f>IF(data!AS72&gt;0,data!F72,"NA")</f>
        <v>NA</v>
      </c>
      <c r="AF72" s="17">
        <f>data!CP72/(1.04)+data!CO72/1.04^2+data!CN72/1.04^3+data!CM72/1.04^4+data!CL72/1.04^5+((data!CK72/5)*(1-1.04^-5)/0.04)/1.04^5</f>
        <v>8.5239270987749958</v>
      </c>
    </row>
    <row r="73" spans="1:32" x14ac:dyDescent="0.15">
      <c r="A73" s="2" t="str">
        <f>data!A73</f>
        <v>Amicus Therapeutics, Inc. (NasdaqGM:FOLD)</v>
      </c>
      <c r="B73" s="2" t="str">
        <f>data!B73</f>
        <v>NasdaqGM:FOLD</v>
      </c>
      <c r="C73" s="16">
        <f>IF(data!AP73&gt;0,data!AQ73/data!AP73,"NA")</f>
        <v>-55</v>
      </c>
      <c r="D73" s="16">
        <f>IF(data!AP73&gt;0,O73/data!AP73,"NA")</f>
        <v>-51.06557377049181</v>
      </c>
      <c r="E73" s="16">
        <f>data!BV73/100</f>
        <v>0</v>
      </c>
      <c r="F73" s="16">
        <f t="shared" si="3"/>
        <v>-0.25867796047168246</v>
      </c>
      <c r="G73" s="16">
        <f>IF(data!AX73&gt;0,N73/data!AX73,"NA")</f>
        <v>-0.51145662847790507</v>
      </c>
      <c r="H73" s="16" t="str">
        <f>IF(data!W73=0,"NA",data!W73/100)</f>
        <v>NA</v>
      </c>
      <c r="I73" s="16" t="str">
        <f>IF(data!V73=0,"NA",data!V73/100)</f>
        <v>NA</v>
      </c>
      <c r="J73" s="16">
        <f>IF(data!AX73&gt;0,(AF73+data!AW73)/(data!AX73+AF73+data!AW73),"NA")</f>
        <v>0.15007389453354936</v>
      </c>
      <c r="K73" s="16">
        <f>IF(data!F73&gt;0,(AF73+data!AW73)/(data!F73+AF73+data!AW73),"NA")</f>
        <v>2.0173583556042204E-2</v>
      </c>
      <c r="L73" s="17">
        <f>data!F73+data!AW73+AF73-data!AT73</f>
        <v>1045.4772051170673</v>
      </c>
      <c r="M73" s="17">
        <f>data!AW73+data!AX73-data!AT73+X73</f>
        <v>240.84</v>
      </c>
      <c r="N73" s="17">
        <f>data!AS73+data!BC73-(data!BD73+data!BE73+data!BF73+data!BG73+data!BH73)/5</f>
        <v>-62.500000000000007</v>
      </c>
      <c r="O73" s="17">
        <f>data!AR73+data!BC73-(data!BD73+data!BE73+data!BF73+data!BG73+data!BH73)/5</f>
        <v>-62.300000000000004</v>
      </c>
      <c r="P73" s="17">
        <f>data!AW73+AF73</f>
        <v>21.577205117067248</v>
      </c>
      <c r="Q73" s="18" t="str">
        <f>IF(data!AS73&gt;0,data!F73/data!AS73,"NA")</f>
        <v>NA</v>
      </c>
      <c r="R73" s="19" t="str">
        <f>IF(data!AS73&gt;0,(data!F73-data!AT73)/(data!AS73-data!BL73),"NA")</f>
        <v>NA</v>
      </c>
      <c r="S73" s="19" t="str">
        <f>IF(N73&gt;0,data!F73/N73,"NA")</f>
        <v>NA</v>
      </c>
      <c r="T73" s="18">
        <f>IF(data!AP73=0,"NA",L73/data!AP73)</f>
        <v>856.94852878448148</v>
      </c>
      <c r="U73" s="18" t="str">
        <f t="shared" si="4"/>
        <v>NA</v>
      </c>
      <c r="V73" s="18">
        <f t="shared" si="5"/>
        <v>4.3409616555267698</v>
      </c>
      <c r="W73" s="18" t="str">
        <f>IF(data!AQ73&gt;0,L73/data!AQ73,"NA")</f>
        <v>NA</v>
      </c>
      <c r="X73" s="17">
        <f>data!BC73+data!BD73*0.8+data!BE73*0.6+data!BF73*0.4+data!BG73*0.2</f>
        <v>128.34</v>
      </c>
      <c r="Y73" s="18" t="str">
        <f>IF(data!AQ73&gt;0,L73/(data!AQ73+data!BC73),"NA")</f>
        <v>NA</v>
      </c>
      <c r="Z73" s="18">
        <f>IF(data!EC73&gt;0,IF(data!F73&gt;0,IF(data!EC73*250/data!F73&gt;10,"NA",data!EC73*250/data!F73),"NA"),"NA")</f>
        <v>4.0553435114503813</v>
      </c>
      <c r="AA73" s="18" t="str">
        <f>IF(data!BN73&gt;0,data!BN73,"NA")</f>
        <v>NA</v>
      </c>
      <c r="AB73" s="18">
        <f>IF(data!BN73=0,0,1)</f>
        <v>1</v>
      </c>
      <c r="AC73" s="18" t="str">
        <f>IF(data!BN73&gt;0,data!BO73,"NA")</f>
        <v>NA</v>
      </c>
      <c r="AD73" s="18" t="str">
        <f>IF(data!AS73&gt;0,data!AS73,"NA")</f>
        <v>NA</v>
      </c>
      <c r="AE73" s="18" t="str">
        <f>IF(data!AS73&gt;0,data!F73,"NA")</f>
        <v>NA</v>
      </c>
      <c r="AF73" s="17">
        <f>data!CP73/(1.04)+data!CO73/1.04^2+data!CN73/1.04^3+data!CM73/1.04^4+data!CL73/1.04^5+((data!CK73/5)*(1-1.04^-5)/0.04)/1.04^5</f>
        <v>7.1772051170672482</v>
      </c>
    </row>
    <row r="74" spans="1:32" x14ac:dyDescent="0.15">
      <c r="A74" s="2" t="str">
        <f>data!A74</f>
        <v>Arena Pharmaceuticals, Inc. (NasdaqGS:ARNA)</v>
      </c>
      <c r="B74" s="2" t="str">
        <f>data!B74</f>
        <v>NasdaqGS:ARNA</v>
      </c>
      <c r="C74" s="16">
        <f>IF(data!AP74&gt;0,data!AQ74/data!AP74,"NA")</f>
        <v>-2.5972972972972972</v>
      </c>
      <c r="D74" s="16">
        <f>IF(data!AP74&gt;0,O74/data!AP74,"NA")</f>
        <v>-2.1594594594594598</v>
      </c>
      <c r="E74" s="16">
        <f>data!BV74/100</f>
        <v>0</v>
      </c>
      <c r="F74" s="16">
        <f t="shared" si="3"/>
        <v>-0.36318181818181822</v>
      </c>
      <c r="G74" s="16">
        <f>IF(data!AX74&gt;0,N74/data!AX74,"NA")</f>
        <v>-0.74207188160676552</v>
      </c>
      <c r="H74" s="16">
        <f>IF(data!W74=0,"NA",data!W74/100)</f>
        <v>0.10400000000000001</v>
      </c>
      <c r="I74" s="16" t="str">
        <f>IF(data!V74=0,"NA",data!V74/100)</f>
        <v>NA</v>
      </c>
      <c r="J74" s="16">
        <f>IF(data!AX74&gt;0,(AF74+data!AW74)/(data!AX74+AF74+data!AW74),"NA")</f>
        <v>0.63249904429569526</v>
      </c>
      <c r="K74" s="16">
        <f>IF(data!F74&gt;0,(AF74+data!AW74)/(data!F74+AF74+data!AW74),"NA")</f>
        <v>7.2239446175392741E-2</v>
      </c>
      <c r="L74" s="17">
        <f>data!F74+data!AW74+AF74-data!AT74</f>
        <v>963.7071482830595</v>
      </c>
      <c r="M74" s="17">
        <f>data!AW74+data!AX74-data!AT74+X74</f>
        <v>220</v>
      </c>
      <c r="N74" s="17">
        <f>data!AS74+data!BC74-(data!BD74+data!BE74+data!BF74+data!BG74+data!BH74)/5</f>
        <v>-35.100000000000009</v>
      </c>
      <c r="O74" s="17">
        <f>data!AR74+data!BC74-(data!BD74+data!BE74+data!BF74+data!BG74+data!BH74)/5</f>
        <v>-79.900000000000006</v>
      </c>
      <c r="P74" s="17">
        <f>data!AW74+AF74</f>
        <v>81.407148283059399</v>
      </c>
      <c r="Q74" s="18" t="str">
        <f>IF(data!AS74&gt;0,data!F74/data!AS74,"NA")</f>
        <v>NA</v>
      </c>
      <c r="R74" s="19" t="str">
        <f>IF(data!AS74&gt;0,(data!F74-data!AT74)/(data!AS74-data!BL74),"NA")</f>
        <v>NA</v>
      </c>
      <c r="S74" s="19" t="str">
        <f>IF(N74&gt;0,data!F74/N74,"NA")</f>
        <v>NA</v>
      </c>
      <c r="T74" s="18">
        <f>IF(data!AP74=0,"NA",L74/data!AP74)</f>
        <v>26.046139142785393</v>
      </c>
      <c r="U74" s="18" t="str">
        <f t="shared" si="4"/>
        <v>NA</v>
      </c>
      <c r="V74" s="18">
        <f t="shared" si="5"/>
        <v>4.38048703765027</v>
      </c>
      <c r="W74" s="18" t="str">
        <f>IF(data!AQ74&gt;0,L74/data!AQ74,"NA")</f>
        <v>NA</v>
      </c>
      <c r="X74" s="17">
        <f>data!BC74+data!BD74*0.8+data!BE74*0.6+data!BF74*0.4+data!BG74*0.2</f>
        <v>265.2</v>
      </c>
      <c r="Y74" s="18" t="str">
        <f>IF(data!AQ74&gt;0,L74/(data!AQ74+data!BC74),"NA")</f>
        <v>NA</v>
      </c>
      <c r="Z74" s="18">
        <f>IF(data!EC74&gt;0,IF(data!F74&gt;0,IF(data!EC74*250/data!F74&gt;10,"NA",data!EC74*250/data!F74),"NA"),"NA")</f>
        <v>2.7737924438067911</v>
      </c>
      <c r="AA74" s="18" t="str">
        <f>IF(data!BN74&gt;0,data!BN74,"NA")</f>
        <v>NA</v>
      </c>
      <c r="AB74" s="18">
        <f>IF(data!BN74=0,0,1)</f>
        <v>1</v>
      </c>
      <c r="AC74" s="18" t="str">
        <f>IF(data!BN74&gt;0,data!BO74,"NA")</f>
        <v>NA</v>
      </c>
      <c r="AD74" s="18" t="str">
        <f>IF(data!AS74&gt;0,data!AS74,"NA")</f>
        <v>NA</v>
      </c>
      <c r="AE74" s="18" t="str">
        <f>IF(data!AS74&gt;0,data!F74,"NA")</f>
        <v>NA</v>
      </c>
      <c r="AF74" s="17">
        <f>data!CP74/(1.04)+data!CO74/1.04^2+data!CN74/1.04^3+data!CM74/1.04^4+data!CL74/1.04^5+((data!CK74/5)*(1-1.04^-5)/0.04)/1.04^5</f>
        <v>10.707148283059389</v>
      </c>
    </row>
    <row r="75" spans="1:32" x14ac:dyDescent="0.15">
      <c r="A75" s="2" t="str">
        <f>data!A75</f>
        <v>Array BioPharma, Inc. (NasdaqGM:ARRY)</v>
      </c>
      <c r="B75" s="2" t="str">
        <f>data!B75</f>
        <v>NasdaqGM:ARRY</v>
      </c>
      <c r="C75" s="16">
        <f>IF(data!AP75&gt;0,data!AQ75/data!AP75,"NA")</f>
        <v>-1.6132478632478633</v>
      </c>
      <c r="D75" s="16">
        <f>IF(data!AP75&gt;0,O75/data!AP75,"NA")</f>
        <v>-1.6987179487179489</v>
      </c>
      <c r="E75" s="16">
        <f>data!BV75/100</f>
        <v>0</v>
      </c>
      <c r="F75" s="16">
        <f t="shared" si="3"/>
        <v>-0.44458114304887597</v>
      </c>
      <c r="G75" s="16" t="str">
        <f>IF(data!AX75&gt;0,N75/data!AX75,"NA")</f>
        <v>NA</v>
      </c>
      <c r="H75" s="16">
        <f>IF(data!W75=0,"NA",data!W75/100)</f>
        <v>1.1000000000000001E-2</v>
      </c>
      <c r="I75" s="16" t="str">
        <f>IF(data!V75=0,"NA",data!V75/100)</f>
        <v>NA</v>
      </c>
      <c r="J75" s="16" t="str">
        <f>IF(data!AX75&gt;0,(AF75+data!AW75)/(data!AX75+AF75+data!AW75),"NA")</f>
        <v>NA</v>
      </c>
      <c r="K75" s="16">
        <f>IF(data!F75&gt;0,(AF75+data!AW75)/(data!F75+AF75+data!AW75),"NA")</f>
        <v>0.10604801540114525</v>
      </c>
      <c r="L75" s="17">
        <f>data!F75+data!AW75+AF75-data!AT75</f>
        <v>1088.3379494765588</v>
      </c>
      <c r="M75" s="17">
        <f>data!AW75+data!AX75-data!AT75+X75</f>
        <v>178.82</v>
      </c>
      <c r="N75" s="17">
        <f>data!AS75+data!BC75-(data!BD75+data!BE75+data!BF75+data!BG75+data!BH75)/5</f>
        <v>-89.4</v>
      </c>
      <c r="O75" s="17">
        <f>data!AR75+data!BC75-(data!BD75+data!BE75+data!BF75+data!BG75+data!BH75)/5</f>
        <v>-79.5</v>
      </c>
      <c r="P75" s="17">
        <f>data!AW75+AF75</f>
        <v>122.63794947655893</v>
      </c>
      <c r="Q75" s="18" t="str">
        <f>IF(data!AS75&gt;0,data!F75/data!AS75,"NA")</f>
        <v>NA</v>
      </c>
      <c r="R75" s="19" t="str">
        <f>IF(data!AS75&gt;0,(data!F75-data!AT75)/(data!AS75-data!BL75),"NA")</f>
        <v>NA</v>
      </c>
      <c r="S75" s="19" t="str">
        <f>IF(N75&gt;0,data!F75/N75,"NA")</f>
        <v>NA</v>
      </c>
      <c r="T75" s="18">
        <f>IF(data!AP75=0,"NA",L75/data!AP75)</f>
        <v>23.255084390524761</v>
      </c>
      <c r="U75" s="18" t="str">
        <f t="shared" si="4"/>
        <v>NA</v>
      </c>
      <c r="V75" s="18">
        <f t="shared" si="5"/>
        <v>6.086220498135325</v>
      </c>
      <c r="W75" s="18" t="str">
        <f>IF(data!AQ75&gt;0,L75/data!AQ75,"NA")</f>
        <v>NA</v>
      </c>
      <c r="X75" s="17">
        <f>data!BC75+data!BD75*0.8+data!BE75*0.6+data!BF75*0.4+data!BG75*0.2</f>
        <v>154.22</v>
      </c>
      <c r="Y75" s="18" t="str">
        <f>IF(data!AQ75&gt;0,L75/(data!AQ75+data!BC75),"NA")</f>
        <v>NA</v>
      </c>
      <c r="Z75" s="18">
        <f>IF(data!EC75&gt;0,IF(data!F75&gt;0,IF(data!EC75*250/data!F75&gt;10,"NA",data!EC75*250/data!F75),"NA"),"NA")</f>
        <v>2.3094408976591216</v>
      </c>
      <c r="AA75" s="18" t="str">
        <f>IF(data!BN75&gt;0,data!BN75,"NA")</f>
        <v>NA</v>
      </c>
      <c r="AB75" s="18">
        <f>IF(data!BN75=0,0,1)</f>
        <v>1</v>
      </c>
      <c r="AC75" s="18" t="str">
        <f>IF(data!BN75&gt;0,data!BO75,"NA")</f>
        <v>NA</v>
      </c>
      <c r="AD75" s="18" t="str">
        <f>IF(data!AS75&gt;0,data!AS75,"NA")</f>
        <v>NA</v>
      </c>
      <c r="AE75" s="18" t="str">
        <f>IF(data!AS75&gt;0,data!F75,"NA")</f>
        <v>NA</v>
      </c>
      <c r="AF75" s="17">
        <f>data!CP75/(1.04)+data!CO75/1.04^2+data!CN75/1.04^3+data!CM75/1.04^4+data!CL75/1.04^5+((data!CK75/5)*(1-1.04^-5)/0.04)/1.04^5</f>
        <v>16.037949476558943</v>
      </c>
    </row>
    <row r="76" spans="1:32" x14ac:dyDescent="0.15">
      <c r="A76" s="2" t="str">
        <f>data!A76</f>
        <v>Insmed Incorporated (NasdaqGS:INSM)</v>
      </c>
      <c r="B76" s="2" t="str">
        <f>data!B76</f>
        <v>NasdaqGS:INSM</v>
      </c>
      <c r="C76" s="16" t="str">
        <f>IF(data!AP76&gt;0,data!AQ76/data!AP76,"NA")</f>
        <v>NA</v>
      </c>
      <c r="D76" s="16" t="str">
        <f>IF(data!AP76&gt;0,O76/data!AP76,"NA")</f>
        <v>NA</v>
      </c>
      <c r="E76" s="16">
        <f>data!BV76/100</f>
        <v>0</v>
      </c>
      <c r="F76" s="16">
        <f t="shared" si="3"/>
        <v>-0.38113833837742855</v>
      </c>
      <c r="G76" s="16">
        <f>IF(data!AX76&gt;0,N76/data!AX76,"NA")</f>
        <v>-0.3752953813104189</v>
      </c>
      <c r="H76" s="16" t="str">
        <f>IF(data!W76=0,"NA",data!W76/100)</f>
        <v>NA</v>
      </c>
      <c r="I76" s="16" t="str">
        <f>IF(data!V76=0,"NA",data!V76/100)</f>
        <v>NA</v>
      </c>
      <c r="J76" s="16">
        <f>IF(data!AX76&gt;0,(AF76+data!AW76)/(data!AX76+AF76+data!AW76),"NA")</f>
        <v>0.13444284030390388</v>
      </c>
      <c r="K76" s="16">
        <f>IF(data!F76&gt;0,(AF76+data!AW76)/(data!F76+AF76+data!AW76),"NA")</f>
        <v>2.7444449644838137E-2</v>
      </c>
      <c r="L76" s="17">
        <f>data!F76+data!AW76+AF76-data!AT76</f>
        <v>894.62155253314108</v>
      </c>
      <c r="M76" s="17">
        <f>data!AW76+data!AX76-data!AT76+X76</f>
        <v>204.85999999999999</v>
      </c>
      <c r="N76" s="17">
        <f>data!AS76+data!BC76-(data!BD76+data!BE76+data!BF76+data!BG76+data!BH76)/5</f>
        <v>-69.88</v>
      </c>
      <c r="O76" s="17">
        <f>data!AR76+data!BC76-(data!BD76+data!BE76+data!BF76+data!BG76+data!BH76)/5</f>
        <v>-78.080000000000013</v>
      </c>
      <c r="P76" s="17">
        <f>data!AW76+AF76</f>
        <v>28.92155253314094</v>
      </c>
      <c r="Q76" s="18" t="str">
        <f>IF(data!AS76&gt;0,data!F76/data!AS76,"NA")</f>
        <v>NA</v>
      </c>
      <c r="R76" s="19" t="str">
        <f>IF(data!AS76&gt;0,(data!F76-data!AT76)/(data!AS76-data!BL76),"NA")</f>
        <v>NA</v>
      </c>
      <c r="S76" s="19" t="str">
        <f>IF(N76&gt;0,data!F76/N76,"NA")</f>
        <v>NA</v>
      </c>
      <c r="T76" s="18" t="str">
        <f>IF(data!AP76=0,"NA",L76/data!AP76)</f>
        <v>NA</v>
      </c>
      <c r="U76" s="18" t="str">
        <f t="shared" si="4"/>
        <v>NA</v>
      </c>
      <c r="V76" s="18">
        <f t="shared" si="5"/>
        <v>4.3669899079036467</v>
      </c>
      <c r="W76" s="18" t="str">
        <f>IF(data!AQ76&gt;0,L76/data!AQ76,"NA")</f>
        <v>NA</v>
      </c>
      <c r="X76" s="17">
        <f>data!BC76+data!BD76*0.8+data!BE76*0.6+data!BF76*0.4+data!BG76*0.2</f>
        <v>152.95999999999998</v>
      </c>
      <c r="Y76" s="18" t="str">
        <f>IF(data!AQ76&gt;0,L76/(data!AQ76+data!BC76),"NA")</f>
        <v>NA</v>
      </c>
      <c r="Z76" s="18">
        <f>IF(data!EC76&gt;0,IF(data!F76&gt;0,IF(data!EC76*250/data!F76&gt;10,"NA",data!EC76*250/data!F76),"NA"),"NA")</f>
        <v>2.6344033564250169</v>
      </c>
      <c r="AA76" s="18" t="str">
        <f>IF(data!BN76&gt;0,data!BN76,"NA")</f>
        <v>NA</v>
      </c>
      <c r="AB76" s="18">
        <f>IF(data!BN76=0,0,1)</f>
        <v>1</v>
      </c>
      <c r="AC76" s="18" t="str">
        <f>IF(data!BN76&gt;0,data!BO76,"NA")</f>
        <v>NA</v>
      </c>
      <c r="AD76" s="18" t="str">
        <f>IF(data!AS76&gt;0,data!AS76,"NA")</f>
        <v>NA</v>
      </c>
      <c r="AE76" s="18" t="str">
        <f>IF(data!AS76&gt;0,data!F76,"NA")</f>
        <v>NA</v>
      </c>
      <c r="AF76" s="17">
        <f>data!CP76/(1.04)+data!CO76/1.04^2+data!CN76/1.04^3+data!CM76/1.04^4+data!CL76/1.04^5+((data!CK76/5)*(1-1.04^-5)/0.04)/1.04^5</f>
        <v>4.0215525331409419</v>
      </c>
    </row>
    <row r="77" spans="1:32" x14ac:dyDescent="0.15">
      <c r="A77" s="2" t="str">
        <f>data!A77</f>
        <v>Repligen Corporation (NasdaqGS:RGEN)</v>
      </c>
      <c r="B77" s="2" t="str">
        <f>data!B77</f>
        <v>NasdaqGS:RGEN</v>
      </c>
      <c r="C77" s="16">
        <f>IF(data!AP77&gt;0,data!AQ77/data!AP77,"NA")</f>
        <v>0.27716535433070866</v>
      </c>
      <c r="D77" s="16">
        <f>IF(data!AP77&gt;0,O77/data!AP77,"NA")</f>
        <v>0.19814173228346457</v>
      </c>
      <c r="E77" s="16">
        <f>data!BV77/100</f>
        <v>0.26600000000000001</v>
      </c>
      <c r="F77" s="16">
        <f t="shared" si="3"/>
        <v>9.8487661298922891E-2</v>
      </c>
      <c r="G77" s="16">
        <f>IF(data!AX77&gt;0,N77/data!AX77,"NA")</f>
        <v>6.4028648164726948E-2</v>
      </c>
      <c r="H77" s="16" t="str">
        <f>IF(data!W77=0,"NA",data!W77/100)</f>
        <v>NA</v>
      </c>
      <c r="I77" s="16" t="str">
        <f>IF(data!V77=0,"NA",data!V77/100)</f>
        <v>NA</v>
      </c>
      <c r="J77" s="16">
        <f>IF(data!AX77&gt;0,(AF77+data!AW77)/(data!AX77+AF77+data!AW77),"NA")</f>
        <v>9.6318305745397334E-2</v>
      </c>
      <c r="K77" s="16">
        <f>IF(data!F77&gt;0,(AF77+data!AW77)/(data!F77+AF77+data!AW77),"NA")</f>
        <v>1.1742188746557369E-2</v>
      </c>
      <c r="L77" s="17">
        <f>data!F77+data!AW77+AF77-data!AT77</f>
        <v>978.50546939277683</v>
      </c>
      <c r="M77" s="17">
        <f>data!AW77+data!AX77-data!AT77+X77</f>
        <v>93.77000000000001</v>
      </c>
      <c r="N77" s="17">
        <f>data!AS77+data!BC77-(data!BD77+data!BE77+data!BF77+data!BG77+data!BH77)/5</f>
        <v>7.152000000000001</v>
      </c>
      <c r="O77" s="17">
        <f>data!AR77+data!BC77-(data!BD77+data!BE77+data!BF77+data!BG77+data!BH77)/5</f>
        <v>12.582000000000001</v>
      </c>
      <c r="P77" s="17">
        <f>data!AW77+AF77</f>
        <v>11.90546939277683</v>
      </c>
      <c r="Q77" s="18">
        <f>IF(data!AS77&gt;0,data!F77/data!AS77,"NA")</f>
        <v>122.6438188494492</v>
      </c>
      <c r="R77" s="19">
        <f>IF(data!AS77&gt;0,(data!F77-data!AT77)/(data!AS77-data!BL77),"NA")</f>
        <v>122.96145528558708</v>
      </c>
      <c r="S77" s="19">
        <f>IF(N77&gt;0,data!F77/N77,"NA")</f>
        <v>140.10067114093957</v>
      </c>
      <c r="T77" s="18">
        <f>IF(data!AP77=0,"NA",L77/data!AP77)</f>
        <v>15.409534951067352</v>
      </c>
      <c r="U77" s="18">
        <f t="shared" si="4"/>
        <v>77.770264615544178</v>
      </c>
      <c r="V77" s="18">
        <f t="shared" si="5"/>
        <v>10.43516550488191</v>
      </c>
      <c r="W77" s="18">
        <f>IF(data!AQ77&gt;0,L77/data!AQ77,"NA")</f>
        <v>55.596901670044133</v>
      </c>
      <c r="X77" s="17">
        <f>data!BC77+data!BD77*0.8+data!BE77*0.6+data!BF77*0.4+data!BG77*0.2</f>
        <v>17.470000000000002</v>
      </c>
      <c r="Y77" s="18">
        <f>IF(data!AQ77&gt;0,L77/(data!AQ77+data!BC77),"NA")</f>
        <v>42.158787996241998</v>
      </c>
      <c r="Z77" s="18">
        <f>IF(data!EC77&gt;0,IF(data!F77&gt;0,IF(data!EC77*250/data!F77&gt;10,"NA",data!EC77*250/data!F77),"NA"),"NA")</f>
        <v>2.4925149700598803</v>
      </c>
      <c r="AA77" s="18">
        <f>IF(data!BN77&gt;0,data!BN77,"NA")</f>
        <v>11.1</v>
      </c>
      <c r="AB77" s="18">
        <f>IF(data!BN77=0,0,1)</f>
        <v>1</v>
      </c>
      <c r="AC77" s="18">
        <f>IF(data!BN77&gt;0,data!BO77,"NA")</f>
        <v>2.97</v>
      </c>
      <c r="AD77" s="18">
        <f>IF(data!AS77&gt;0,data!AS77,"NA")</f>
        <v>8.17</v>
      </c>
      <c r="AE77" s="18">
        <f>IF(data!AS77&gt;0,data!F77,"NA")</f>
        <v>1002</v>
      </c>
      <c r="AF77" s="17">
        <f>data!CP77/(1.04)+data!CO77/1.04^2+data!CN77/1.04^3+data!CM77/1.04^4+data!CL77/1.04^5+((data!CK77/5)*(1-1.04^-5)/0.04)/1.04^5</f>
        <v>11.90546939277683</v>
      </c>
    </row>
    <row r="78" spans="1:32" x14ac:dyDescent="0.15">
      <c r="A78" s="2" t="str">
        <f>data!A78</f>
        <v>Avalanche Biotechnologies, Inc. (NasdaqGM:AAVL)</v>
      </c>
      <c r="B78" s="2" t="str">
        <f>data!B78</f>
        <v>NasdaqGM:AAVL</v>
      </c>
      <c r="C78" s="16">
        <f>IF(data!AP78&gt;0,data!AQ78/data!AP78,"NA")</f>
        <v>-42.307692307692307</v>
      </c>
      <c r="D78" s="16">
        <f>IF(data!AP78&gt;0,O78/data!AP78,"NA")</f>
        <v>-21.069930069930066</v>
      </c>
      <c r="E78" s="16">
        <f>data!BV78/100</f>
        <v>0</v>
      </c>
      <c r="F78" s="16">
        <f t="shared" si="3"/>
        <v>-0.57423289498761187</v>
      </c>
      <c r="G78" s="16">
        <f>IF(data!AX78&gt;0,N78/data!AX78,"NA")</f>
        <v>-8.7304347826086925E-2</v>
      </c>
      <c r="H78" s="16" t="str">
        <f>IF(data!W78=0,"NA",data!W78/100)</f>
        <v>NA</v>
      </c>
      <c r="I78" s="16" t="str">
        <f>IF(data!V78=0,"NA",data!V78/100)</f>
        <v>NA</v>
      </c>
      <c r="J78" s="16">
        <f>IF(data!AX78&gt;0,(AF78+data!AW78)/(data!AX78+AF78+data!AW78),"NA")</f>
        <v>3.2917140708948793E-2</v>
      </c>
      <c r="K78" s="16">
        <f>IF(data!F78&gt;0,(AF78+data!AW78)/(data!F78+AF78+data!AW78),"NA")</f>
        <v>5.1999534017244855E-3</v>
      </c>
      <c r="L78" s="17">
        <f>data!F78+data!AW78+AF78-data!AT78</f>
        <v>819.18861519849031</v>
      </c>
      <c r="M78" s="17">
        <f>data!AW78+data!AX78-data!AT78+X78</f>
        <v>20.987999999999996</v>
      </c>
      <c r="N78" s="17">
        <f>data!AS78+data!BC78-(data!BD78+data!BE78+data!BF78+data!BG78+data!BH78)/5</f>
        <v>-13.051999999999996</v>
      </c>
      <c r="O78" s="17">
        <f>data!AR78+data!BC78-(data!BD78+data!BE78+data!BF78+data!BG78+data!BH78)/5</f>
        <v>-12.051999999999996</v>
      </c>
      <c r="P78" s="17">
        <f>data!AW78+AF78</f>
        <v>5.0886151984902428</v>
      </c>
      <c r="Q78" s="18" t="str">
        <f>IF(data!AS78&gt;0,data!F78/data!AS78,"NA")</f>
        <v>NA</v>
      </c>
      <c r="R78" s="19" t="str">
        <f>IF(data!AS78&gt;0,(data!F78-data!AT78)/(data!AS78-data!BL78),"NA")</f>
        <v>NA</v>
      </c>
      <c r="S78" s="19" t="str">
        <f>IF(N78&gt;0,data!F78/N78,"NA")</f>
        <v>NA</v>
      </c>
      <c r="T78" s="18">
        <f>IF(data!AP78=0,"NA",L78/data!AP78)</f>
        <v>1432.1479286686895</v>
      </c>
      <c r="U78" s="18" t="str">
        <f t="shared" si="4"/>
        <v>NA</v>
      </c>
      <c r="V78" s="18">
        <f t="shared" si="5"/>
        <v>39.031285267700135</v>
      </c>
      <c r="W78" s="18" t="str">
        <f>IF(data!AQ78&gt;0,L78/data!AQ78,"NA")</f>
        <v>NA</v>
      </c>
      <c r="X78" s="17">
        <f>data!BC78+data!BD78*0.8+data!BE78*0.6+data!BF78*0.4+data!BG78*0.2</f>
        <v>30.888000000000002</v>
      </c>
      <c r="Y78" s="18" t="str">
        <f>IF(data!AQ78&gt;0,L78/(data!AQ78+data!BC78),"NA")</f>
        <v>NA</v>
      </c>
      <c r="Z78" s="18">
        <f>IF(data!EC78&gt;0,IF(data!F78&gt;0,IF(data!EC78*250/data!F78&gt;10,"NA",data!EC78*250/data!F78),"NA"),"NA")</f>
        <v>4.7252182845403183</v>
      </c>
      <c r="AA78" s="18" t="str">
        <f>IF(data!BN78&gt;0,data!BN78,"NA")</f>
        <v>NA</v>
      </c>
      <c r="AB78" s="18">
        <f>IF(data!BN78=0,0,1)</f>
        <v>1</v>
      </c>
      <c r="AC78" s="18" t="str">
        <f>IF(data!BN78&gt;0,data!BO78,"NA")</f>
        <v>NA</v>
      </c>
      <c r="AD78" s="18" t="str">
        <f>IF(data!AS78&gt;0,data!AS78,"NA")</f>
        <v>NA</v>
      </c>
      <c r="AE78" s="18" t="str">
        <f>IF(data!AS78&gt;0,data!F78,"NA")</f>
        <v>NA</v>
      </c>
      <c r="AF78" s="17">
        <f>data!CP78/(1.04)+data!CO78/1.04^2+data!CN78/1.04^3+data!CM78/1.04^4+data!CL78/1.04^5+((data!CK78/5)*(1-1.04^-5)/0.04)/1.04^5</f>
        <v>5.0886151984902428</v>
      </c>
    </row>
    <row r="79" spans="1:32" x14ac:dyDescent="0.15">
      <c r="A79" s="2" t="str">
        <f>data!A79</f>
        <v>Genomic Health Inc. (NasdaqGS:GHDX)</v>
      </c>
      <c r="B79" s="2" t="str">
        <f>data!B79</f>
        <v>NasdaqGS:GHDX</v>
      </c>
      <c r="C79" s="16">
        <f>IF(data!AP79&gt;0,data!AQ79/data!AP79,"NA")</f>
        <v>-6.0935799782372152E-2</v>
      </c>
      <c r="D79" s="16">
        <f>IF(data!AP79&gt;0,O79/data!AP79,"NA")</f>
        <v>-0.11635836053681538</v>
      </c>
      <c r="E79" s="16">
        <f>data!BV79/100</f>
        <v>0</v>
      </c>
      <c r="F79" s="16">
        <f t="shared" si="3"/>
        <v>-0.10493261808190502</v>
      </c>
      <c r="G79" s="16">
        <f>IF(data!AX79&gt;0,N79/data!AX79,"NA")</f>
        <v>-0.22735395189003435</v>
      </c>
      <c r="H79" s="16">
        <f>IF(data!W79=0,"NA",data!W79/100)</f>
        <v>0.96200000000000008</v>
      </c>
      <c r="I79" s="16" t="str">
        <f>IF(data!V79=0,"NA",data!V79/100)</f>
        <v>NA</v>
      </c>
      <c r="J79" s="16">
        <f>IF(data!AX79&gt;0,(AF79+data!AW79)/(data!AX79+AF79+data!AW79),"NA")</f>
        <v>8.3934632596490241E-2</v>
      </c>
      <c r="K79" s="16">
        <f>IF(data!F79&gt;0,(AF79+data!AW79)/(data!F79+AF79+data!AW79),"NA")</f>
        <v>1.3531297770676819E-2</v>
      </c>
      <c r="L79" s="17">
        <f>data!F79+data!AW79+AF79-data!AT79</f>
        <v>955.53146026184163</v>
      </c>
      <c r="M79" s="17">
        <f>data!AW79+data!AX79-data!AT79+X79</f>
        <v>305.71999999999997</v>
      </c>
      <c r="N79" s="17">
        <f>data!AS79+data!BC79-(data!BD79+data!BE79+data!BF79+data!BG79+data!BH79)/5</f>
        <v>-33.08</v>
      </c>
      <c r="O79" s="17">
        <f>data!AR79+data!BC79-(data!BD79+data!BE79+data!BF79+data!BG79+data!BH79)/5</f>
        <v>-32.08</v>
      </c>
      <c r="P79" s="17">
        <f>data!AW79+AF79</f>
        <v>13.331460261841725</v>
      </c>
      <c r="Q79" s="18" t="str">
        <f>IF(data!AS79&gt;0,data!F79/data!AS79,"NA")</f>
        <v>NA</v>
      </c>
      <c r="R79" s="19" t="str">
        <f>IF(data!AS79&gt;0,(data!F79-data!AT79)/(data!AS79-data!BL79),"NA")</f>
        <v>NA</v>
      </c>
      <c r="S79" s="19" t="str">
        <f>IF(N79&gt;0,data!F79/N79,"NA")</f>
        <v>NA</v>
      </c>
      <c r="T79" s="18">
        <f>IF(data!AP79=0,"NA",L79/data!AP79)</f>
        <v>3.4658377231115041</v>
      </c>
      <c r="U79" s="18" t="str">
        <f t="shared" si="4"/>
        <v>NA</v>
      </c>
      <c r="V79" s="18">
        <f t="shared" si="5"/>
        <v>3.1255117763373077</v>
      </c>
      <c r="W79" s="18" t="str">
        <f>IF(data!AQ79&gt;0,L79/data!AQ79,"NA")</f>
        <v>NA</v>
      </c>
      <c r="X79" s="17">
        <f>data!BC79+data!BD79*0.8+data!BE79*0.6+data!BF79*0.4+data!BG79*0.2</f>
        <v>189.92</v>
      </c>
      <c r="Y79" s="18" t="str">
        <f>IF(data!AQ79&gt;0,L79/(data!AQ79+data!BC79),"NA")</f>
        <v>NA</v>
      </c>
      <c r="Z79" s="18">
        <f>IF(data!EC79&gt;0,IF(data!F79&gt;0,IF(data!EC79*250/data!F79&gt;10,"NA",data!EC79*250/data!F79),"NA"),"NA")</f>
        <v>0.84113591933326481</v>
      </c>
      <c r="AA79" s="18" t="str">
        <f>IF(data!BN79&gt;0,data!BN79,"NA")</f>
        <v>NA</v>
      </c>
      <c r="AB79" s="18">
        <f>IF(data!BN79=0,0,1)</f>
        <v>1</v>
      </c>
      <c r="AC79" s="18" t="str">
        <f>IF(data!BN79&gt;0,data!BO79,"NA")</f>
        <v>NA</v>
      </c>
      <c r="AD79" s="18" t="str">
        <f>IF(data!AS79&gt;0,data!AS79,"NA")</f>
        <v>NA</v>
      </c>
      <c r="AE79" s="18" t="str">
        <f>IF(data!AS79&gt;0,data!F79,"NA")</f>
        <v>NA</v>
      </c>
      <c r="AF79" s="17">
        <f>data!CP79/(1.04)+data!CO79/1.04^2+data!CN79/1.04^3+data!CM79/1.04^4+data!CL79/1.04^5+((data!CK79/5)*(1-1.04^-5)/0.04)/1.04^5</f>
        <v>13.331460261841725</v>
      </c>
    </row>
    <row r="80" spans="1:32" x14ac:dyDescent="0.15">
      <c r="A80" s="2" t="str">
        <f>data!A80</f>
        <v>MacroGenics, Inc. (NasdaqGS:MGNX)</v>
      </c>
      <c r="B80" s="2" t="str">
        <f>data!B80</f>
        <v>NasdaqGS:MGNX</v>
      </c>
      <c r="C80" s="16">
        <f>IF(data!AP80&gt;0,data!AQ80/data!AP80,"NA")</f>
        <v>-0.76359832635983271</v>
      </c>
      <c r="D80" s="16">
        <f>IF(data!AP80&gt;0,O80/data!AP80,"NA")</f>
        <v>-0.42301255230125523</v>
      </c>
      <c r="E80" s="16">
        <f>data!BV80/100</f>
        <v>0</v>
      </c>
      <c r="F80" s="16">
        <f t="shared" si="3"/>
        <v>-0.13483595625500133</v>
      </c>
      <c r="G80" s="16">
        <f>IF(data!AX80&gt;0,N80/data!AX80,"NA")</f>
        <v>-0.16669414674361088</v>
      </c>
      <c r="H80" s="16" t="str">
        <f>IF(data!W80=0,"NA",data!W80/100)</f>
        <v>NA</v>
      </c>
      <c r="I80" s="16" t="str">
        <f>IF(data!V80=0,"NA",data!V80/100)</f>
        <v>NA</v>
      </c>
      <c r="J80" s="16">
        <f>IF(data!AX80&gt;0,(AF80+data!AW80)/(data!AX80+AF80+data!AW80),"NA")</f>
        <v>0.12426776351164144</v>
      </c>
      <c r="K80" s="16">
        <f>IF(data!F80&gt;0,(AF80+data!AW80)/(data!F80+AF80+data!AW80),"NA")</f>
        <v>1.7670089916264078E-2</v>
      </c>
      <c r="L80" s="17">
        <f>data!F80+data!AW80+AF80-data!AT80</f>
        <v>816.51265826002566</v>
      </c>
      <c r="M80" s="17">
        <f>data!AW80+data!AX80-data!AT80+X80</f>
        <v>149.95999999999998</v>
      </c>
      <c r="N80" s="17">
        <f>data!AS80+data!BC80-(data!BD80+data!BE80+data!BF80+data!BG80+data!BH80)/5</f>
        <v>-20.22</v>
      </c>
      <c r="O80" s="17">
        <f>data!AR80+data!BC80-(data!BD80+data!BE80+data!BF80+data!BG80+data!BH80)/5</f>
        <v>-20.22</v>
      </c>
      <c r="P80" s="17">
        <f>data!AW80+AF80</f>
        <v>17.212658260025677</v>
      </c>
      <c r="Q80" s="18" t="str">
        <f>IF(data!AS80&gt;0,data!F80/data!AS80,"NA")</f>
        <v>NA</v>
      </c>
      <c r="R80" s="19" t="str">
        <f>IF(data!AS80&gt;0,(data!F80-data!AT80)/(data!AS80-data!BL80),"NA")</f>
        <v>NA</v>
      </c>
      <c r="S80" s="19" t="str">
        <f>IF(N80&gt;0,data!F80/N80,"NA")</f>
        <v>NA</v>
      </c>
      <c r="T80" s="18">
        <f>IF(data!AP80=0,"NA",L80/data!AP80)</f>
        <v>17.081854775314344</v>
      </c>
      <c r="U80" s="18" t="str">
        <f t="shared" si="4"/>
        <v>NA</v>
      </c>
      <c r="V80" s="18">
        <f t="shared" si="5"/>
        <v>5.4448696869833677</v>
      </c>
      <c r="W80" s="18" t="str">
        <f>IF(data!AQ80&gt;0,L80/data!AQ80,"NA")</f>
        <v>NA</v>
      </c>
      <c r="X80" s="17">
        <f>data!BC80+data!BD80*0.8+data!BE80*0.6+data!BF80*0.4+data!BG80*0.2</f>
        <v>186.26</v>
      </c>
      <c r="Y80" s="18" t="str">
        <f>IF(data!AQ80&gt;0,L80/(data!AQ80+data!BC80),"NA")</f>
        <v>NA</v>
      </c>
      <c r="Z80" s="18">
        <f>IF(data!EC80&gt;0,IF(data!F80&gt;0,IF(data!EC80*250/data!F80&gt;10,"NA",data!EC80*250/data!F80),"NA"),"NA")</f>
        <v>1.2148604869892361</v>
      </c>
      <c r="AA80" s="18" t="str">
        <f>IF(data!BN80&gt;0,data!BN80,"NA")</f>
        <v>NA</v>
      </c>
      <c r="AB80" s="18">
        <f>IF(data!BN80=0,0,1)</f>
        <v>1</v>
      </c>
      <c r="AC80" s="18" t="str">
        <f>IF(data!BN80&gt;0,data!BO80,"NA")</f>
        <v>NA</v>
      </c>
      <c r="AD80" s="18" t="str">
        <f>IF(data!AS80&gt;0,data!AS80,"NA")</f>
        <v>NA</v>
      </c>
      <c r="AE80" s="18" t="str">
        <f>IF(data!AS80&gt;0,data!F80,"NA")</f>
        <v>NA</v>
      </c>
      <c r="AF80" s="17">
        <f>data!CP80/(1.04)+data!CO80/1.04^2+data!CN80/1.04^3+data!CM80/1.04^4+data!CL80/1.04^5+((data!CK80/5)*(1-1.04^-5)/0.04)/1.04^5</f>
        <v>17.212658260025677</v>
      </c>
    </row>
    <row r="81" spans="1:32" x14ac:dyDescent="0.15">
      <c r="A81" s="2" t="str">
        <f>data!A81</f>
        <v>Coherus Biosciences, Inc. (NasdaqGM:CHRS)</v>
      </c>
      <c r="B81" s="2" t="str">
        <f>data!B81</f>
        <v>NasdaqGM:CHRS</v>
      </c>
      <c r="C81" s="16">
        <f>IF(data!AP81&gt;0,data!AQ81/data!AP81,"NA")</f>
        <v>-2.0546623794212215</v>
      </c>
      <c r="D81" s="16">
        <f>IF(data!AP81&gt;0,O81/data!AP81,"NA")</f>
        <v>-0.74598070739549849</v>
      </c>
      <c r="E81" s="16">
        <f>data!BV81/100</f>
        <v>0</v>
      </c>
      <c r="F81" s="16">
        <f t="shared" si="3"/>
        <v>-0.22107871164474938</v>
      </c>
      <c r="G81" s="16">
        <f>IF(data!AX81&gt;0,N81/data!AX81,"NA")</f>
        <v>-0.68562874251497008</v>
      </c>
      <c r="H81" s="16" t="str">
        <f>IF(data!W81=0,"NA",data!W81/100)</f>
        <v>NA</v>
      </c>
      <c r="I81" s="16" t="str">
        <f>IF(data!V81=0,"NA",data!V81/100)</f>
        <v>NA</v>
      </c>
      <c r="J81" s="16">
        <f>IF(data!AX81&gt;0,(AF81+data!AW81)/(data!AX81+AF81+data!AW81),"NA")</f>
        <v>3.5143859762156338E-2</v>
      </c>
      <c r="K81" s="16">
        <f>IF(data!F81&gt;0,(AF81+data!AW81)/(data!F81+AF81+data!AW81),"NA")</f>
        <v>2.5635171475645877E-3</v>
      </c>
      <c r="L81" s="17">
        <f>data!F81+data!AW81+AF81-data!AT81</f>
        <v>798.73311902594457</v>
      </c>
      <c r="M81" s="17">
        <f>data!AW81+data!AX81-data!AT81+X81</f>
        <v>104.94000000000001</v>
      </c>
      <c r="N81" s="17">
        <f>data!AS81+data!BC81-(data!BD81+data!BE81+data!BF81+data!BG81+data!BH81)/5</f>
        <v>-45.8</v>
      </c>
      <c r="O81" s="17">
        <f>data!AR81+data!BC81-(data!BD81+data!BE81+data!BF81+data!BG81+data!BH81)/5</f>
        <v>-23.200000000000003</v>
      </c>
      <c r="P81" s="17">
        <f>data!AW81+AF81</f>
        <v>2.4331190259444697</v>
      </c>
      <c r="Q81" s="18" t="str">
        <f>IF(data!AS81&gt;0,data!F81/data!AS81,"NA")</f>
        <v>NA</v>
      </c>
      <c r="R81" s="19" t="str">
        <f>IF(data!AS81&gt;0,(data!F81-data!AT81)/(data!AS81-data!BL81),"NA")</f>
        <v>NA</v>
      </c>
      <c r="S81" s="19" t="str">
        <f>IF(N81&gt;0,data!F81/N81,"NA")</f>
        <v>NA</v>
      </c>
      <c r="T81" s="18">
        <f>IF(data!AP81=0,"NA",L81/data!AP81)</f>
        <v>25.68273694617185</v>
      </c>
      <c r="U81" s="18" t="str">
        <f t="shared" si="4"/>
        <v>NA</v>
      </c>
      <c r="V81" s="18">
        <f t="shared" si="5"/>
        <v>7.611331418200348</v>
      </c>
      <c r="W81" s="18" t="str">
        <f>IF(data!AQ81&gt;0,L81/data!AQ81,"NA")</f>
        <v>NA</v>
      </c>
      <c r="X81" s="17">
        <f>data!BC81+data!BD81*0.8+data!BE81*0.6+data!BF81*0.4+data!BG81*0.2</f>
        <v>188.54000000000002</v>
      </c>
      <c r="Y81" s="18" t="str">
        <f>IF(data!AQ81&gt;0,L81/(data!AQ81+data!BC81),"NA")</f>
        <v>NA</v>
      </c>
      <c r="Z81" s="18">
        <f>IF(data!EC81&gt;0,IF(data!F81&gt;0,IF(data!EC81*250/data!F81&gt;10,"NA",data!EC81*250/data!F81),"NA"),"NA")</f>
        <v>1.2437942325974436</v>
      </c>
      <c r="AA81" s="18" t="str">
        <f>IF(data!BN81&gt;0,data!BN81,"NA")</f>
        <v>NA</v>
      </c>
      <c r="AB81" s="18">
        <f>IF(data!BN81=0,0,1)</f>
        <v>1</v>
      </c>
      <c r="AC81" s="18" t="str">
        <f>IF(data!BN81&gt;0,data!BO81,"NA")</f>
        <v>NA</v>
      </c>
      <c r="AD81" s="18" t="str">
        <f>IF(data!AS81&gt;0,data!AS81,"NA")</f>
        <v>NA</v>
      </c>
      <c r="AE81" s="18" t="str">
        <f>IF(data!AS81&gt;0,data!F81,"NA")</f>
        <v>NA</v>
      </c>
      <c r="AF81" s="17">
        <f>data!CP81/(1.04)+data!CO81/1.04^2+data!CN81/1.04^3+data!CM81/1.04^4+data!CL81/1.04^5+((data!CK81/5)*(1-1.04^-5)/0.04)/1.04^5</f>
        <v>2.4331190259444697</v>
      </c>
    </row>
    <row r="82" spans="1:32" x14ac:dyDescent="0.15">
      <c r="A82" s="2" t="str">
        <f>data!A82</f>
        <v>Orexigen Therapeutics, Inc. (NasdaqGS:OREX)</v>
      </c>
      <c r="B82" s="2" t="str">
        <f>data!B82</f>
        <v>NasdaqGS:OREX</v>
      </c>
      <c r="C82" s="16">
        <f>IF(data!AP82&gt;0,data!AQ82/data!AP82,"NA")</f>
        <v>-0.5477477477477477</v>
      </c>
      <c r="D82" s="16">
        <f>IF(data!AP82&gt;0,O82/data!AP82,"NA")</f>
        <v>-0.62126126126126124</v>
      </c>
      <c r="E82" s="16">
        <f>data!BV82/100</f>
        <v>0</v>
      </c>
      <c r="F82" s="16">
        <f t="shared" si="3"/>
        <v>-0.19217478541968566</v>
      </c>
      <c r="G82" s="16">
        <f>IF(data!AX82&gt;0,N82/data!AX82,"NA")</f>
        <v>-1.8600896860986544</v>
      </c>
      <c r="H82" s="16" t="str">
        <f>IF(data!W82=0,"NA",data!W82/100)</f>
        <v>NA</v>
      </c>
      <c r="I82" s="16" t="str">
        <f>IF(data!V82=0,"NA",data!V82/100)</f>
        <v>NA</v>
      </c>
      <c r="J82" s="16">
        <f>IF(data!AX82&gt;0,(AF82+data!AW82)/(data!AX82+AF82+data!AW82),"NA")</f>
        <v>0.79518175071576946</v>
      </c>
      <c r="K82" s="16">
        <f>IF(data!F82&gt;0,(AF82+data!AW82)/(data!F82+AF82+data!AW82),"NA")</f>
        <v>8.4922970812558604E-2</v>
      </c>
      <c r="L82" s="17">
        <f>data!F82+data!AW82+AF82-data!AT82</f>
        <v>915.27701695493852</v>
      </c>
      <c r="M82" s="17">
        <f>data!AW82+data!AX82-data!AT82+X82</f>
        <v>179.42</v>
      </c>
      <c r="N82" s="17">
        <f>data!AS82+data!BC82-(data!BD82+data!BE82+data!BF82+data!BG82+data!BH82)/5</f>
        <v>-41.48</v>
      </c>
      <c r="O82" s="17">
        <f>data!AR82+data!BC82-(data!BD82+data!BE82+data!BF82+data!BG82+data!BH82)/5</f>
        <v>-34.479999999999997</v>
      </c>
      <c r="P82" s="17">
        <f>data!AW82+AF82</f>
        <v>86.577016954938557</v>
      </c>
      <c r="Q82" s="18" t="str">
        <f>IF(data!AS82&gt;0,data!F82/data!AS82,"NA")</f>
        <v>NA</v>
      </c>
      <c r="R82" s="19" t="str">
        <f>IF(data!AS82&gt;0,(data!F82-data!AT82)/(data!AS82-data!BL82),"NA")</f>
        <v>NA</v>
      </c>
      <c r="S82" s="19" t="str">
        <f>IF(N82&gt;0,data!F82/N82,"NA")</f>
        <v>NA</v>
      </c>
      <c r="T82" s="18">
        <f>IF(data!AP82=0,"NA",L82/data!AP82)</f>
        <v>16.491477782971867</v>
      </c>
      <c r="U82" s="18" t="str">
        <f t="shared" si="4"/>
        <v>NA</v>
      </c>
      <c r="V82" s="18">
        <f t="shared" si="5"/>
        <v>5.1013098704433091</v>
      </c>
      <c r="W82" s="18" t="str">
        <f>IF(data!AQ82&gt;0,L82/data!AQ82,"NA")</f>
        <v>NA</v>
      </c>
      <c r="X82" s="17">
        <f>data!BC82+data!BD82*0.8+data!BE82*0.6+data!BF82*0.4+data!BG82*0.2</f>
        <v>177.42</v>
      </c>
      <c r="Y82" s="18" t="str">
        <f>IF(data!AQ82&gt;0,L82/(data!AQ82+data!BC82),"NA")</f>
        <v>NA</v>
      </c>
      <c r="Z82" s="18" t="str">
        <f>IF(data!EC82&gt;0,IF(data!F82&gt;0,IF(data!EC82*250/data!F82&gt;10,"NA",data!EC82*250/data!F82),"NA"),"NA")</f>
        <v>NA</v>
      </c>
      <c r="AA82" s="18" t="str">
        <f>IF(data!BN82&gt;0,data!BN82,"NA")</f>
        <v>NA</v>
      </c>
      <c r="AB82" s="18">
        <f>IF(data!BN82=0,0,1)</f>
        <v>1</v>
      </c>
      <c r="AC82" s="18" t="str">
        <f>IF(data!BN82&gt;0,data!BO82,"NA")</f>
        <v>NA</v>
      </c>
      <c r="AD82" s="18" t="str">
        <f>IF(data!AS82&gt;0,data!AS82,"NA")</f>
        <v>NA</v>
      </c>
      <c r="AE82" s="18" t="str">
        <f>IF(data!AS82&gt;0,data!F82,"NA")</f>
        <v>NA</v>
      </c>
      <c r="AF82" s="17">
        <f>data!CP82/(1.04)+data!CO82/1.04^2+data!CN82/1.04^3+data!CM82/1.04^4+data!CL82/1.04^5+((data!CK82/5)*(1-1.04^-5)/0.04)/1.04^5</f>
        <v>2.6770169549385523</v>
      </c>
    </row>
    <row r="83" spans="1:32" x14ac:dyDescent="0.15">
      <c r="A83" s="2" t="str">
        <f>data!A83</f>
        <v>Atara Biotherapeutics, Inc. (NasdaqGS:ATRA)</v>
      </c>
      <c r="B83" s="2" t="str">
        <f>data!B83</f>
        <v>NasdaqGS:ATRA</v>
      </c>
      <c r="C83" s="16" t="str">
        <f>IF(data!AP83&gt;0,data!AQ83/data!AP83,"NA")</f>
        <v>NA</v>
      </c>
      <c r="D83" s="16" t="str">
        <f>IF(data!AP83&gt;0,O83/data!AP83,"NA")</f>
        <v>NA</v>
      </c>
      <c r="E83" s="16">
        <f>data!BV83/100</f>
        <v>0</v>
      </c>
      <c r="F83" s="16">
        <f t="shared" si="3"/>
        <v>-0.17088666073506262</v>
      </c>
      <c r="G83" s="16">
        <f>IF(data!AX83&gt;0,N83/data!AX83,"NA")</f>
        <v>-0.19161434108527131</v>
      </c>
      <c r="H83" s="16" t="str">
        <f>IF(data!W83=0,"NA",data!W83/100)</f>
        <v>NA</v>
      </c>
      <c r="I83" s="16" t="str">
        <f>IF(data!V83=0,"NA",data!V83/100)</f>
        <v>NA</v>
      </c>
      <c r="J83" s="16">
        <f>IF(data!AX83&gt;0,(AF83+data!AW83)/(data!AX83+AF83+data!AW83),"NA")</f>
        <v>6.9002634153960294E-3</v>
      </c>
      <c r="K83" s="16">
        <f>IF(data!F83&gt;0,(AF83+data!AW83)/(data!F83+AF83+data!AW83),"NA")</f>
        <v>8.0358774850118565E-4</v>
      </c>
      <c r="L83" s="17">
        <f>data!F83+data!AW83+AF83-data!AT83</f>
        <v>870.41705505321943</v>
      </c>
      <c r="M83" s="17">
        <f>data!AW83+data!AX83-data!AT83+X83</f>
        <v>116.88800000000001</v>
      </c>
      <c r="N83" s="17">
        <f>data!AS83+data!BC83-(data!BD83+data!BE83+data!BF83+data!BG83+data!BH83)/5</f>
        <v>-19.7746</v>
      </c>
      <c r="O83" s="17">
        <f>data!AR83+data!BC83-(data!BD83+data!BE83+data!BF83+data!BG83+data!BH83)/5</f>
        <v>-19.974599999999999</v>
      </c>
      <c r="P83" s="17">
        <f>data!AW83+AF83</f>
        <v>0.71705505321942509</v>
      </c>
      <c r="Q83" s="18" t="str">
        <f>IF(data!AS83&gt;0,data!F83/data!AS83,"NA")</f>
        <v>NA</v>
      </c>
      <c r="R83" s="19" t="str">
        <f>IF(data!AS83&gt;0,(data!F83-data!AT83)/(data!AS83-data!BL83),"NA")</f>
        <v>NA</v>
      </c>
      <c r="S83" s="19" t="str">
        <f>IF(N83&gt;0,data!F83/N83,"NA")</f>
        <v>NA</v>
      </c>
      <c r="T83" s="18" t="str">
        <f>IF(data!AP83=0,"NA",L83/data!AP83)</f>
        <v>NA</v>
      </c>
      <c r="U83" s="18" t="str">
        <f t="shared" si="4"/>
        <v>NA</v>
      </c>
      <c r="V83" s="18">
        <f t="shared" si="5"/>
        <v>7.4465903690132382</v>
      </c>
      <c r="W83" s="18" t="str">
        <f>IF(data!AQ83&gt;0,L83/data!AQ83,"NA")</f>
        <v>NA</v>
      </c>
      <c r="X83" s="17">
        <f>data!BC83+data!BD83*0.8+data!BE83*0.6+data!BF83*0.4+data!BG83*0.2</f>
        <v>35.588000000000001</v>
      </c>
      <c r="Y83" s="18" t="str">
        <f>IF(data!AQ83&gt;0,L83/(data!AQ83+data!BC83),"NA")</f>
        <v>NA</v>
      </c>
      <c r="Z83" s="18">
        <f>IF(data!EC83&gt;0,IF(data!F83&gt;0,IF(data!EC83*250/data!F83&gt;10,"NA",data!EC83*250/data!F83),"NA"),"NA")</f>
        <v>0.71781067743382676</v>
      </c>
      <c r="AA83" s="18" t="str">
        <f>IF(data!BN83&gt;0,data!BN83,"NA")</f>
        <v>NA</v>
      </c>
      <c r="AB83" s="18">
        <f>IF(data!BN83=0,0,1)</f>
        <v>1</v>
      </c>
      <c r="AC83" s="18" t="str">
        <f>IF(data!BN83&gt;0,data!BO83,"NA")</f>
        <v>NA</v>
      </c>
      <c r="AD83" s="18" t="str">
        <f>IF(data!AS83&gt;0,data!AS83,"NA")</f>
        <v>NA</v>
      </c>
      <c r="AE83" s="18" t="str">
        <f>IF(data!AS83&gt;0,data!F83,"NA")</f>
        <v>NA</v>
      </c>
      <c r="AF83" s="17">
        <f>data!CP83/(1.04)+data!CO83/1.04^2+data!CN83/1.04^3+data!CM83/1.04^4+data!CL83/1.04^5+((data!CK83/5)*(1-1.04^-5)/0.04)/1.04^5</f>
        <v>0.71705505321942509</v>
      </c>
    </row>
    <row r="84" spans="1:32" x14ac:dyDescent="0.15">
      <c r="A84" s="2" t="str">
        <f>data!A84</f>
        <v>Hyperion Therapeutics, Inc. (NasdaqGS:HPTX)</v>
      </c>
      <c r="B84" s="2" t="str">
        <f>data!B84</f>
        <v>NasdaqGS:HPTX</v>
      </c>
      <c r="C84" s="16">
        <f>IF(data!AP84&gt;0,data!AQ84/data!AP84,"NA")</f>
        <v>0.31954225352112675</v>
      </c>
      <c r="D84" s="16">
        <f>IF(data!AP84&gt;0,O84/data!AP84,"NA")</f>
        <v>0.34862676056338027</v>
      </c>
      <c r="E84" s="16">
        <f>data!BV84/100</f>
        <v>0</v>
      </c>
      <c r="F84" s="16">
        <f t="shared" si="3"/>
        <v>0.41359288190818327</v>
      </c>
      <c r="G84" s="16">
        <f>IF(data!AX84&gt;0,N84/data!AX84,"NA")</f>
        <v>1.6291793313069909E-2</v>
      </c>
      <c r="H84" s="16" t="str">
        <f>IF(data!W84=0,"NA",data!W84/100)</f>
        <v>NA</v>
      </c>
      <c r="I84" s="16" t="str">
        <f>IF(data!V84=0,"NA",data!V84/100)</f>
        <v>NA</v>
      </c>
      <c r="J84" s="16">
        <f>IF(data!AX84&gt;0,(AF84+data!AW84)/(data!AX84+AF84+data!AW84),"NA")</f>
        <v>0.14158753086001272</v>
      </c>
      <c r="K84" s="16">
        <f>IF(data!F84&gt;0,(AF84+data!AW84)/(data!F84+AF84+data!AW84),"NA")</f>
        <v>2.386335171904164E-2</v>
      </c>
      <c r="L84" s="17">
        <f>data!F84+data!AW84+AF84-data!AT84</f>
        <v>806.80625396418736</v>
      </c>
      <c r="M84" s="17">
        <f>data!AW84+data!AX84-data!AT84+X84</f>
        <v>95.756</v>
      </c>
      <c r="N84" s="17">
        <f>data!AS84+data!BC84-(data!BD84+data!BE84+data!BF84+data!BG84+data!BH84)/5</f>
        <v>2.1440000000000001</v>
      </c>
      <c r="O84" s="17">
        <f>data!AR84+data!BC84-(data!BD84+data!BE84+data!BF84+data!BG84+data!BH84)/5</f>
        <v>39.603999999999999</v>
      </c>
      <c r="P84" s="17">
        <f>data!AW84+AF84</f>
        <v>21.706253964187315</v>
      </c>
      <c r="Q84" s="18" t="str">
        <f>IF(data!AS84&gt;0,data!F84/data!AS84,"NA")</f>
        <v>NA</v>
      </c>
      <c r="R84" s="19" t="str">
        <f>IF(data!AS84&gt;0,(data!F84-data!AT84)/(data!AS84-data!BL84),"NA")</f>
        <v>NA</v>
      </c>
      <c r="S84" s="19">
        <f>IF(N84&gt;0,data!F84/N84,"NA")</f>
        <v>414.13246268656712</v>
      </c>
      <c r="T84" s="18">
        <f>IF(data!AP84=0,"NA",L84/data!AP84)</f>
        <v>7.1021677285579878</v>
      </c>
      <c r="U84" s="18">
        <f t="shared" si="4"/>
        <v>20.37183754075819</v>
      </c>
      <c r="V84" s="18">
        <f t="shared" si="5"/>
        <v>8.4256469982474975</v>
      </c>
      <c r="W84" s="18">
        <f>IF(data!AQ84&gt;0,L84/data!AQ84,"NA")</f>
        <v>22.226067602319212</v>
      </c>
      <c r="X84" s="17">
        <f>data!BC84+data!BD84*0.8+data!BE84*0.6+data!BF84*0.4+data!BG84*0.2</f>
        <v>48.856000000000002</v>
      </c>
      <c r="Y84" s="18">
        <f>IF(data!AQ84&gt;0,L84/(data!AQ84+data!BC84),"NA")</f>
        <v>14.154495683582235</v>
      </c>
      <c r="Z84" s="18">
        <f>IF(data!EC84&gt;0,IF(data!F84&gt;0,IF(data!EC84*250/data!F84&gt;10,"NA",data!EC84*250/data!F84),"NA"),"NA")</f>
        <v>7.6866764275256223</v>
      </c>
      <c r="AA84" s="18" t="str">
        <f>IF(data!BN84&gt;0,data!BN84,"NA")</f>
        <v>NA</v>
      </c>
      <c r="AB84" s="18">
        <f>IF(data!BN84=0,0,1)</f>
        <v>1</v>
      </c>
      <c r="AC84" s="18" t="str">
        <f>IF(data!BN84&gt;0,data!BO84,"NA")</f>
        <v>NA</v>
      </c>
      <c r="AD84" s="18" t="str">
        <f>IF(data!AS84&gt;0,data!AS84,"NA")</f>
        <v>NA</v>
      </c>
      <c r="AE84" s="18" t="str">
        <f>IF(data!AS84&gt;0,data!F84,"NA")</f>
        <v>NA</v>
      </c>
      <c r="AF84" s="17">
        <f>data!CP84/(1.04)+data!CO84/1.04^2+data!CN84/1.04^3+data!CM84/1.04^4+data!CL84/1.04^5+((data!CK84/5)*(1-1.04^-5)/0.04)/1.04^5</f>
        <v>3.6062539641873128</v>
      </c>
    </row>
    <row r="85" spans="1:32" x14ac:dyDescent="0.15">
      <c r="A85" s="2" t="str">
        <f>data!A85</f>
        <v>Regulus Therapeutics Inc. (NasdaqGM:RGLS)</v>
      </c>
      <c r="B85" s="2" t="str">
        <f>data!B85</f>
        <v>NasdaqGM:RGLS</v>
      </c>
      <c r="C85" s="16">
        <f>IF(data!AP85&gt;0,data!AQ85/data!AP85,"NA")</f>
        <v>-5.6584093872229468</v>
      </c>
      <c r="D85" s="16">
        <f>IF(data!AP85&gt;0,O85/data!AP85,"NA")</f>
        <v>-4.7953063885267273</v>
      </c>
      <c r="E85" s="16">
        <f>data!BV85/100</f>
        <v>0</v>
      </c>
      <c r="F85" s="16">
        <f t="shared" si="3"/>
        <v>-0.15948313242563525</v>
      </c>
      <c r="G85" s="16">
        <f>IF(data!AX85&gt;0,N85/data!AX85,"NA")</f>
        <v>-0.3680303030303031</v>
      </c>
      <c r="H85" s="16" t="str">
        <f>IF(data!W85=0,"NA",data!W85/100)</f>
        <v>NA</v>
      </c>
      <c r="I85" s="16" t="str">
        <f>IF(data!V85=0,"NA",data!V85/100)</f>
        <v>NA</v>
      </c>
      <c r="J85" s="16">
        <f>IF(data!AX85&gt;0,(AF85+data!AW85)/(data!AX85+AF85+data!AW85),"NA")</f>
        <v>0.16681259964162123</v>
      </c>
      <c r="K85" s="16">
        <f>IF(data!F85&gt;0,(AF85+data!AW85)/(data!F85+AF85+data!AW85),"NA")</f>
        <v>3.0164258563239472E-2</v>
      </c>
      <c r="L85" s="17">
        <f>data!F85+data!AW85+AF85-data!AT85</f>
        <v>838.82774379836144</v>
      </c>
      <c r="M85" s="17">
        <f>data!AW85+data!AX85-data!AT85+X85</f>
        <v>230.62</v>
      </c>
      <c r="N85" s="17">
        <f>data!AS85+data!BC85-(data!BD85+data!BE85+data!BF85+data!BG85+data!BH85)/5</f>
        <v>-48.580000000000005</v>
      </c>
      <c r="O85" s="17">
        <f>data!AR85+data!BC85-(data!BD85+data!BE85+data!BF85+data!BG85+data!BH85)/5</f>
        <v>-36.78</v>
      </c>
      <c r="P85" s="17">
        <f>data!AW85+AF85</f>
        <v>26.427743798361401</v>
      </c>
      <c r="Q85" s="18" t="str">
        <f>IF(data!AS85&gt;0,data!F85/data!AS85,"NA")</f>
        <v>NA</v>
      </c>
      <c r="R85" s="19" t="str">
        <f>IF(data!AS85&gt;0,(data!F85-data!AT85)/(data!AS85-data!BL85),"NA")</f>
        <v>NA</v>
      </c>
      <c r="S85" s="19" t="str">
        <f>IF(N85&gt;0,data!F85/N85,"NA")</f>
        <v>NA</v>
      </c>
      <c r="T85" s="18">
        <f>IF(data!AP85=0,"NA",L85/data!AP85)</f>
        <v>109.36476451086851</v>
      </c>
      <c r="U85" s="18" t="str">
        <f t="shared" si="4"/>
        <v>NA</v>
      </c>
      <c r="V85" s="18">
        <f t="shared" si="5"/>
        <v>3.6372723258969795</v>
      </c>
      <c r="W85" s="18" t="str">
        <f>IF(data!AQ85&gt;0,L85/data!AQ85,"NA")</f>
        <v>NA</v>
      </c>
      <c r="X85" s="17">
        <f>data!BC85+data!BD85*0.8+data!BE85*0.6+data!BF85*0.4+data!BG85*0.2</f>
        <v>112.52</v>
      </c>
      <c r="Y85" s="18" t="str">
        <f>IF(data!AQ85&gt;0,L85/(data!AQ85+data!BC85),"NA")</f>
        <v>NA</v>
      </c>
      <c r="Z85" s="18">
        <f>IF(data!EC85&gt;0,IF(data!F85&gt;0,IF(data!EC85*250/data!F85&gt;10,"NA",data!EC85*250/data!F85),"NA"),"NA")</f>
        <v>1.6505825585500764</v>
      </c>
      <c r="AA85" s="18" t="str">
        <f>IF(data!BN85&gt;0,data!BN85,"NA")</f>
        <v>NA</v>
      </c>
      <c r="AB85" s="18">
        <f>IF(data!BN85=0,0,1)</f>
        <v>1</v>
      </c>
      <c r="AC85" s="18" t="str">
        <f>IF(data!BN85&gt;0,data!BO85,"NA")</f>
        <v>NA</v>
      </c>
      <c r="AD85" s="18" t="str">
        <f>IF(data!AS85&gt;0,data!AS85,"NA")</f>
        <v>NA</v>
      </c>
      <c r="AE85" s="18" t="str">
        <f>IF(data!AS85&gt;0,data!F85,"NA")</f>
        <v>NA</v>
      </c>
      <c r="AF85" s="17">
        <f>data!CP85/(1.04)+data!CO85/1.04^2+data!CN85/1.04^3+data!CM85/1.04^4+data!CL85/1.04^5+((data!CK85/5)*(1-1.04^-5)/0.04)/1.04^5</f>
        <v>3.027743798361402</v>
      </c>
    </row>
    <row r="86" spans="1:32" x14ac:dyDescent="0.15">
      <c r="A86" s="2" t="str">
        <f>data!A86</f>
        <v>Raptor Pharmaceuticals Corp. (NasdaqGM:RPTP)</v>
      </c>
      <c r="B86" s="2" t="str">
        <f>data!B86</f>
        <v>NasdaqGM:RPTP</v>
      </c>
      <c r="C86" s="16">
        <f>IF(data!AP86&gt;0,data!AQ86/data!AP86,"NA")</f>
        <v>-0.5611510791366906</v>
      </c>
      <c r="D86" s="16">
        <f>IF(data!AP86&gt;0,O86/data!AP86,"NA")</f>
        <v>-0.39539568345323745</v>
      </c>
      <c r="E86" s="16">
        <f>data!BV86/100</f>
        <v>0</v>
      </c>
      <c r="F86" s="16">
        <f t="shared" si="3"/>
        <v>-0.20849772382397574</v>
      </c>
      <c r="G86" s="16">
        <f>IF(data!AX86&gt;0,N86/data!AX86,"NA")</f>
        <v>-0.81554192229038858</v>
      </c>
      <c r="H86" s="16" t="str">
        <f>IF(data!W86=0,"NA",data!W86/100)</f>
        <v>NA</v>
      </c>
      <c r="I86" s="16" t="str">
        <f>IF(data!V86=0,"NA",data!V86/100)</f>
        <v>NA</v>
      </c>
      <c r="J86" s="16">
        <f>IF(data!AX86&gt;0,(AF86+data!AW86)/(data!AX86+AF86+data!AW86),"NA")</f>
        <v>0.7274705412301149</v>
      </c>
      <c r="K86" s="16">
        <f>IF(data!F86&gt;0,(AF86+data!AW86)/(data!F86+AF86+data!AW86),"NA")</f>
        <v>0.13607802540107322</v>
      </c>
      <c r="L86" s="17">
        <f>data!F86+data!AW86+AF86-data!AT86</f>
        <v>809.63014388506735</v>
      </c>
      <c r="M86" s="17">
        <f>data!AW86+data!AX86-data!AT86+X86</f>
        <v>131.80000000000001</v>
      </c>
      <c r="N86" s="17">
        <f>data!AS86+data!BC86-(data!BD86+data!BE86+data!BF86+data!BG86+data!BH86)/5</f>
        <v>-39.880000000000003</v>
      </c>
      <c r="O86" s="17">
        <f>data!AR86+data!BC86-(data!BD86+data!BE86+data!BF86+data!BG86+data!BH86)/5</f>
        <v>-27.480000000000004</v>
      </c>
      <c r="P86" s="17">
        <f>data!AW86+AF86</f>
        <v>130.53014388506733</v>
      </c>
      <c r="Q86" s="18" t="str">
        <f>IF(data!AS86&gt;0,data!F86/data!AS86,"NA")</f>
        <v>NA</v>
      </c>
      <c r="R86" s="19" t="str">
        <f>IF(data!AS86&gt;0,(data!F86-data!AT86)/(data!AS86-data!BL86),"NA")</f>
        <v>NA</v>
      </c>
      <c r="S86" s="19" t="str">
        <f>IF(N86&gt;0,data!F86/N86,"NA")</f>
        <v>NA</v>
      </c>
      <c r="T86" s="18">
        <f>IF(data!AP86=0,"NA",L86/data!AP86)</f>
        <v>11.649354588274351</v>
      </c>
      <c r="U86" s="18" t="str">
        <f t="shared" si="4"/>
        <v>NA</v>
      </c>
      <c r="V86" s="18">
        <f t="shared" si="5"/>
        <v>6.1428690734830598</v>
      </c>
      <c r="W86" s="18" t="str">
        <f>IF(data!AQ86&gt;0,L86/data!AQ86,"NA")</f>
        <v>NA</v>
      </c>
      <c r="X86" s="17">
        <f>data!BC86+data!BD86*0.8+data!BE86*0.6+data!BF86*0.4+data!BG86*0.2</f>
        <v>112.50000000000001</v>
      </c>
      <c r="Y86" s="18" t="str">
        <f>IF(data!AQ86&gt;0,L86/(data!AQ86+data!BC86),"NA")</f>
        <v>NA</v>
      </c>
      <c r="Z86" s="18">
        <f>IF(data!EC86&gt;0,IF(data!F86&gt;0,IF(data!EC86*250/data!F86&gt;10,"NA",data!EC86*250/data!F86),"NA"),"NA")</f>
        <v>9.5330034994569797</v>
      </c>
      <c r="AA86" s="18" t="str">
        <f>IF(data!BN86&gt;0,data!BN86,"NA")</f>
        <v>NA</v>
      </c>
      <c r="AB86" s="18">
        <f>IF(data!BN86=0,0,1)</f>
        <v>1</v>
      </c>
      <c r="AC86" s="18" t="str">
        <f>IF(data!BN86&gt;0,data!BO86,"NA")</f>
        <v>NA</v>
      </c>
      <c r="AD86" s="18" t="str">
        <f>IF(data!AS86&gt;0,data!AS86,"NA")</f>
        <v>NA</v>
      </c>
      <c r="AE86" s="18" t="str">
        <f>IF(data!AS86&gt;0,data!F86,"NA")</f>
        <v>NA</v>
      </c>
      <c r="AF86" s="17">
        <f>data!CP86/(1.04)+data!CO86/1.04^2+data!CN86/1.04^3+data!CM86/1.04^4+data!CL86/1.04^5+((data!CK86/5)*(1-1.04^-5)/0.04)/1.04^5</f>
        <v>10.530143885067343</v>
      </c>
    </row>
    <row r="87" spans="1:32" x14ac:dyDescent="0.15">
      <c r="A87" s="2" t="str">
        <f>data!A87</f>
        <v>Otonomy, Inc. (NasdaqGM:OTIC)</v>
      </c>
      <c r="B87" s="2" t="str">
        <f>data!B87</f>
        <v>NasdaqGM:OTIC</v>
      </c>
      <c r="C87" s="16" t="str">
        <f>IF(data!AP87&gt;0,data!AQ87/data!AP87,"NA")</f>
        <v>NA</v>
      </c>
      <c r="D87" s="16" t="str">
        <f>IF(data!AP87&gt;0,O87/data!AP87,"NA")</f>
        <v>NA</v>
      </c>
      <c r="E87" s="16">
        <f>data!BV87/100</f>
        <v>0</v>
      </c>
      <c r="F87" s="16">
        <f t="shared" si="3"/>
        <v>-0.29171537996371705</v>
      </c>
      <c r="G87" s="16">
        <f>IF(data!AX87&gt;0,N87/data!AX87,"NA")</f>
        <v>-0.20992187500000001</v>
      </c>
      <c r="H87" s="16" t="str">
        <f>IF(data!W87=0,"NA",data!W87/100)</f>
        <v>NA</v>
      </c>
      <c r="I87" s="16" t="str">
        <f>IF(data!V87=0,"NA",data!V87/100)</f>
        <v>NA</v>
      </c>
      <c r="J87" s="16">
        <f>IF(data!AX87&gt;0,(AF87+data!AW87)/(data!AX87+AF87+data!AW87),"NA")</f>
        <v>7.7962530543077887E-3</v>
      </c>
      <c r="K87" s="16">
        <f>IF(data!F87&gt;0,(AF87+data!AW87)/(data!F87+AF87+data!AW87),"NA")</f>
        <v>1.4591993548601092E-3</v>
      </c>
      <c r="L87" s="17">
        <f>data!F87+data!AW87+AF87-data!AT87</f>
        <v>687.30691387512684</v>
      </c>
      <c r="M87" s="17">
        <f>data!AW87+data!AX87-data!AT87+X87</f>
        <v>99.219999999999985</v>
      </c>
      <c r="N87" s="17">
        <f>data!AS87+data!BC87-(data!BD87+data!BE87+data!BF87+data!BG87+data!BH87)/5</f>
        <v>-32.244</v>
      </c>
      <c r="O87" s="17">
        <f>data!AR87+data!BC87-(data!BD87+data!BE87+data!BF87+data!BG87+data!BH87)/5</f>
        <v>-28.943999999999999</v>
      </c>
      <c r="P87" s="17">
        <f>data!AW87+AF87</f>
        <v>1.2069138751269211</v>
      </c>
      <c r="Q87" s="18" t="str">
        <f>IF(data!AS87&gt;0,data!F87/data!AS87,"NA")</f>
        <v>NA</v>
      </c>
      <c r="R87" s="19" t="str">
        <f>IF(data!AS87&gt;0,(data!F87-data!AT87)/(data!AS87-data!BL87),"NA")</f>
        <v>NA</v>
      </c>
      <c r="S87" s="19" t="str">
        <f>IF(N87&gt;0,data!F87/N87,"NA")</f>
        <v>NA</v>
      </c>
      <c r="T87" s="18" t="str">
        <f>IF(data!AP87=0,"NA",L87/data!AP87)</f>
        <v>NA</v>
      </c>
      <c r="U87" s="18" t="str">
        <f t="shared" si="4"/>
        <v>NA</v>
      </c>
      <c r="V87" s="18">
        <f t="shared" si="5"/>
        <v>6.9271005228293383</v>
      </c>
      <c r="W87" s="18" t="str">
        <f>IF(data!AQ87&gt;0,L87/data!AQ87,"NA")</f>
        <v>NA</v>
      </c>
      <c r="X87" s="17">
        <f>data!BC87+data!BD87*0.8+data!BE87*0.6+data!BF87*0.4+data!BG87*0.2</f>
        <v>85.42</v>
      </c>
      <c r="Y87" s="18" t="str">
        <f>IF(data!AQ87&gt;0,L87/(data!AQ87+data!BC87),"NA")</f>
        <v>NA</v>
      </c>
      <c r="Z87" s="18">
        <f>IF(data!EC87&gt;0,IF(data!F87&gt;0,IF(data!EC87*250/data!F87&gt;10,"NA",data!EC87*250/data!F87),"NA"),"NA")</f>
        <v>0.72042620171933647</v>
      </c>
      <c r="AA87" s="18" t="str">
        <f>IF(data!BN87&gt;0,data!BN87,"NA")</f>
        <v>NA</v>
      </c>
      <c r="AB87" s="18">
        <f>IF(data!BN87=0,0,1)</f>
        <v>1</v>
      </c>
      <c r="AC87" s="18" t="str">
        <f>IF(data!BN87&gt;0,data!BO87,"NA")</f>
        <v>NA</v>
      </c>
      <c r="AD87" s="18" t="str">
        <f>IF(data!AS87&gt;0,data!AS87,"NA")</f>
        <v>NA</v>
      </c>
      <c r="AE87" s="18" t="str">
        <f>IF(data!AS87&gt;0,data!F87,"NA")</f>
        <v>NA</v>
      </c>
      <c r="AF87" s="17">
        <f>data!CP87/(1.04)+data!CO87/1.04^2+data!CN87/1.04^3+data!CM87/1.04^4+data!CL87/1.04^5+((data!CK87/5)*(1-1.04^-5)/0.04)/1.04^5</f>
        <v>1.2069138751269211</v>
      </c>
    </row>
    <row r="88" spans="1:32" x14ac:dyDescent="0.15">
      <c r="A88" s="2" t="str">
        <f>data!A88</f>
        <v>Momenta Pharmaceuticals Inc. (NasdaqGS:MNTA)</v>
      </c>
      <c r="B88" s="2" t="str">
        <f>data!B88</f>
        <v>NasdaqGS:MNTA</v>
      </c>
      <c r="C88" s="16">
        <f>IF(data!AP88&gt;0,data!AQ88/data!AP88,"NA")</f>
        <v>-1.7342256214149141</v>
      </c>
      <c r="D88" s="16">
        <f>IF(data!AP88&gt;0,O88/data!AP88,"NA")</f>
        <v>-1.8936902485659655</v>
      </c>
      <c r="E88" s="16">
        <f>data!BV88/100</f>
        <v>0</v>
      </c>
      <c r="F88" s="16">
        <f t="shared" si="3"/>
        <v>-0.20927185902041157</v>
      </c>
      <c r="G88" s="16">
        <f>IF(data!AX88&gt;0,N88/data!AX88,"NA")</f>
        <v>-0.47596899224806188</v>
      </c>
      <c r="H88" s="16">
        <f>IF(data!W88=0,"NA",data!W88/100)</f>
        <v>0.20899999999999999</v>
      </c>
      <c r="I88" s="16" t="str">
        <f>IF(data!V88=0,"NA",data!V88/100)</f>
        <v>NA</v>
      </c>
      <c r="J88" s="16">
        <f>IF(data!AX88&gt;0,(AF88+data!AW88)/(data!AX88+AF88+data!AW88),"NA")</f>
        <v>0.10809969615610668</v>
      </c>
      <c r="K88" s="16">
        <f>IF(data!F88&gt;0,(AF88+data!AW88)/(data!F88+AF88+data!AW88),"NA")</f>
        <v>3.0197387813934395E-2</v>
      </c>
      <c r="L88" s="17">
        <f>data!F88+data!AW88+AF88-data!AT88</f>
        <v>767.11599919908269</v>
      </c>
      <c r="M88" s="17">
        <f>data!AW88+data!AX88-data!AT88+X88</f>
        <v>473.26000000000005</v>
      </c>
      <c r="N88" s="17">
        <f>data!AS88+data!BC88-(data!BD88+data!BE88+data!BF88+data!BG88+data!BH88)/5</f>
        <v>-98.239999999999981</v>
      </c>
      <c r="O88" s="17">
        <f>data!AR88+data!BC88-(data!BD88+data!BE88+data!BF88+data!BG88+data!BH88)/5</f>
        <v>-99.039999999999992</v>
      </c>
      <c r="P88" s="17">
        <f>data!AW88+AF88</f>
        <v>25.015999199082664</v>
      </c>
      <c r="Q88" s="18" t="str">
        <f>IF(data!AS88&gt;0,data!F88/data!AS88,"NA")</f>
        <v>NA</v>
      </c>
      <c r="R88" s="19" t="str">
        <f>IF(data!AS88&gt;0,(data!F88-data!AT88)/(data!AS88-data!BL88),"NA")</f>
        <v>NA</v>
      </c>
      <c r="S88" s="19" t="str">
        <f>IF(N88&gt;0,data!F88/N88,"NA")</f>
        <v>NA</v>
      </c>
      <c r="T88" s="18">
        <f>IF(data!AP88=0,"NA",L88/data!AP88)</f>
        <v>14.667609927324717</v>
      </c>
      <c r="U88" s="18" t="str">
        <f t="shared" si="4"/>
        <v>NA</v>
      </c>
      <c r="V88" s="18">
        <f t="shared" si="5"/>
        <v>1.6209187321960077</v>
      </c>
      <c r="W88" s="18" t="str">
        <f>IF(data!AQ88&gt;0,L88/data!AQ88,"NA")</f>
        <v>NA</v>
      </c>
      <c r="X88" s="17">
        <f>data!BC88+data!BD88*0.8+data!BE88*0.6+data!BF88*0.4+data!BG88*0.2</f>
        <v>328.16</v>
      </c>
      <c r="Y88" s="18" t="str">
        <f>IF(data!AQ88&gt;0,L88/(data!AQ88+data!BC88),"NA")</f>
        <v>NA</v>
      </c>
      <c r="Z88" s="18">
        <f>IF(data!EC88&gt;0,IF(data!F88&gt;0,IF(data!EC88*250/data!F88&gt;10,"NA",data!EC88*250/data!F88),"NA"),"NA")</f>
        <v>3.1740104555638537</v>
      </c>
      <c r="AA88" s="18" t="str">
        <f>IF(data!BN88&gt;0,data!BN88,"NA")</f>
        <v>NA</v>
      </c>
      <c r="AB88" s="18">
        <f>IF(data!BN88=0,0,1)</f>
        <v>1</v>
      </c>
      <c r="AC88" s="18" t="str">
        <f>IF(data!BN88&gt;0,data!BO88,"NA")</f>
        <v>NA</v>
      </c>
      <c r="AD88" s="18" t="str">
        <f>IF(data!AS88&gt;0,data!AS88,"NA")</f>
        <v>NA</v>
      </c>
      <c r="AE88" s="18" t="str">
        <f>IF(data!AS88&gt;0,data!F88,"NA")</f>
        <v>NA</v>
      </c>
      <c r="AF88" s="17">
        <f>data!CP88/(1.04)+data!CO88/1.04^2+data!CN88/1.04^3+data!CM88/1.04^4+data!CL88/1.04^5+((data!CK88/5)*(1-1.04^-5)/0.04)/1.04^5</f>
        <v>25.015999199082664</v>
      </c>
    </row>
    <row r="89" spans="1:32" x14ac:dyDescent="0.15">
      <c r="A89" s="2" t="str">
        <f>data!A89</f>
        <v>OncoMed Pharmaceuticals, Inc. (NasdaqGS:OMED)</v>
      </c>
      <c r="B89" s="2" t="str">
        <f>data!B89</f>
        <v>NasdaqGS:OMED</v>
      </c>
      <c r="C89" s="16">
        <f>IF(data!AP89&gt;0,data!AQ89/data!AP89,"NA")</f>
        <v>-1.2424242424242424</v>
      </c>
      <c r="D89" s="16">
        <f>IF(data!AP89&gt;0,O89/data!AP89,"NA")</f>
        <v>-0.80050505050505039</v>
      </c>
      <c r="E89" s="16">
        <f>data!BV89/100</f>
        <v>0</v>
      </c>
      <c r="F89" s="16">
        <f t="shared" si="3"/>
        <v>-0.12446992304067848</v>
      </c>
      <c r="G89" s="16">
        <f>IF(data!AX89&gt;0,N89/data!AX89,"NA")</f>
        <v>-0.40706806282722502</v>
      </c>
      <c r="H89" s="16" t="str">
        <f>IF(data!W89=0,"NA",data!W89/100)</f>
        <v>NA</v>
      </c>
      <c r="I89" s="16" t="str">
        <f>IF(data!V89=0,"NA",data!V89/100)</f>
        <v>NA</v>
      </c>
      <c r="J89" s="16">
        <f>IF(data!AX89&gt;0,(AF89+data!AW89)/(data!AX89+AF89+data!AW89),"NA")</f>
        <v>8.9430070539674708E-2</v>
      </c>
      <c r="K89" s="16">
        <f>IF(data!F89&gt;0,(AF89+data!AW89)/(data!F89+AF89+data!AW89),"NA")</f>
        <v>9.5866385752452331E-3</v>
      </c>
      <c r="L89" s="17">
        <f>data!F89+data!AW89+AF89-data!AT89</f>
        <v>754.60349552316166</v>
      </c>
      <c r="M89" s="17">
        <f>data!AW89+data!AX89-data!AT89+X89</f>
        <v>254.68</v>
      </c>
      <c r="N89" s="17">
        <f>data!AS89+data!BC89-(data!BD89+data!BE89+data!BF89+data!BG89+data!BH89)/5</f>
        <v>-31.099999999999994</v>
      </c>
      <c r="O89" s="17">
        <f>data!AR89+data!BC89-(data!BD89+data!BE89+data!BF89+data!BG89+data!BH89)/5</f>
        <v>-31.699999999999996</v>
      </c>
      <c r="P89" s="17">
        <f>data!AW89+AF89</f>
        <v>7.503495523161626</v>
      </c>
      <c r="Q89" s="18" t="str">
        <f>IF(data!AS89&gt;0,data!F89/data!AS89,"NA")</f>
        <v>NA</v>
      </c>
      <c r="R89" s="19" t="str">
        <f>IF(data!AS89&gt;0,(data!F89-data!AT89)/(data!AS89-data!BL89),"NA")</f>
        <v>NA</v>
      </c>
      <c r="S89" s="19" t="str">
        <f>IF(N89&gt;0,data!F89/N89,"NA")</f>
        <v>NA</v>
      </c>
      <c r="T89" s="18">
        <f>IF(data!AP89=0,"NA",L89/data!AP89)</f>
        <v>19.055643826342465</v>
      </c>
      <c r="U89" s="18" t="str">
        <f t="shared" si="4"/>
        <v>NA</v>
      </c>
      <c r="V89" s="18">
        <f t="shared" si="5"/>
        <v>2.9629476029651389</v>
      </c>
      <c r="W89" s="18" t="str">
        <f>IF(data!AQ89&gt;0,L89/data!AQ89,"NA")</f>
        <v>NA</v>
      </c>
      <c r="X89" s="17">
        <f>data!BC89+data!BD89*0.8+data!BE89*0.6+data!BF89*0.4+data!BG89*0.2</f>
        <v>206.38</v>
      </c>
      <c r="Y89" s="18" t="str">
        <f>IF(data!AQ89&gt;0,L89/(data!AQ89+data!BC89),"NA")</f>
        <v>NA</v>
      </c>
      <c r="Z89" s="18">
        <f>IF(data!EC89&gt;0,IF(data!F89&gt;0,IF(data!EC89*250/data!F89&gt;10,"NA",data!EC89*250/data!F89),"NA"),"NA")</f>
        <v>1.1126160990712073</v>
      </c>
      <c r="AA89" s="18" t="str">
        <f>IF(data!BN89&gt;0,data!BN89,"NA")</f>
        <v>NA</v>
      </c>
      <c r="AB89" s="18">
        <f>IF(data!BN89=0,0,1)</f>
        <v>1</v>
      </c>
      <c r="AC89" s="18" t="str">
        <f>IF(data!BN89&gt;0,data!BO89,"NA")</f>
        <v>NA</v>
      </c>
      <c r="AD89" s="18" t="str">
        <f>IF(data!AS89&gt;0,data!AS89,"NA")</f>
        <v>NA</v>
      </c>
      <c r="AE89" s="18" t="str">
        <f>IF(data!AS89&gt;0,data!F89,"NA")</f>
        <v>NA</v>
      </c>
      <c r="AF89" s="17">
        <f>data!CP89/(1.04)+data!CO89/1.04^2+data!CN89/1.04^3+data!CM89/1.04^4+data!CL89/1.04^5+((data!CK89/5)*(1-1.04^-5)/0.04)/1.04^5</f>
        <v>7.503495523161626</v>
      </c>
    </row>
    <row r="90" spans="1:32" x14ac:dyDescent="0.15">
      <c r="A90" s="2" t="str">
        <f>data!A90</f>
        <v>Epizyme, Inc. (NasdaqGS:EPZM)</v>
      </c>
      <c r="B90" s="2" t="str">
        <f>data!B90</f>
        <v>NasdaqGS:EPZM</v>
      </c>
      <c r="C90" s="16">
        <f>IF(data!AP90&gt;0,data!AQ90/data!AP90,"NA")</f>
        <v>-1.3115942028985508</v>
      </c>
      <c r="D90" s="16">
        <f>IF(data!AP90&gt;0,O90/data!AP90,"NA")</f>
        <v>-0.92270531400966194</v>
      </c>
      <c r="E90" s="16">
        <f>data!BV90/100</f>
        <v>0</v>
      </c>
      <c r="F90" s="16">
        <f t="shared" si="3"/>
        <v>-0.20745085261214294</v>
      </c>
      <c r="G90" s="16">
        <f>IF(data!AX90&gt;0,N90/data!AX90,"NA")</f>
        <v>-0.2376793512164691</v>
      </c>
      <c r="H90" s="16" t="str">
        <f>IF(data!W90=0,"NA",data!W90/100)</f>
        <v>NA</v>
      </c>
      <c r="I90" s="16" t="str">
        <f>IF(data!V90=0,"NA",data!V90/100)</f>
        <v>NA</v>
      </c>
      <c r="J90" s="16">
        <f>IF(data!AX90&gt;0,(AF90+data!AW90)/(data!AX90+AF90+data!AW90),"NA")</f>
        <v>5.4831560508971339E-2</v>
      </c>
      <c r="K90" s="16">
        <f>IF(data!F90&gt;0,(AF90+data!AW90)/(data!F90+AF90+data!AW90),"NA")</f>
        <v>1.2113334662878589E-2</v>
      </c>
      <c r="L90" s="17">
        <f>data!F90+data!AW90+AF90-data!AT90</f>
        <v>577.59939974965857</v>
      </c>
      <c r="M90" s="17">
        <f>data!AW90+data!AX90-data!AT90+X90</f>
        <v>184.14000000000001</v>
      </c>
      <c r="N90" s="17">
        <f>data!AS90+data!BC90-(data!BD90+data!BE90+data!BF90+data!BG90+data!BH90)/5</f>
        <v>-38.1</v>
      </c>
      <c r="O90" s="17">
        <f>data!AR90+data!BC90-(data!BD90+data!BE90+data!BF90+data!BG90+data!BH90)/5</f>
        <v>-38.200000000000003</v>
      </c>
      <c r="P90" s="17">
        <f>data!AW90+AF90</f>
        <v>9.299399749658626</v>
      </c>
      <c r="Q90" s="18" t="str">
        <f>IF(data!AS90&gt;0,data!F90/data!AS90,"NA")</f>
        <v>NA</v>
      </c>
      <c r="R90" s="19" t="str">
        <f>IF(data!AS90&gt;0,(data!F90-data!AT90)/(data!AS90-data!BL90),"NA")</f>
        <v>NA</v>
      </c>
      <c r="S90" s="19" t="str">
        <f>IF(N90&gt;0,data!F90/N90,"NA")</f>
        <v>NA</v>
      </c>
      <c r="T90" s="18">
        <f>IF(data!AP90=0,"NA",L90/data!AP90)</f>
        <v>13.951676322455521</v>
      </c>
      <c r="U90" s="18" t="str">
        <f t="shared" si="4"/>
        <v>NA</v>
      </c>
      <c r="V90" s="18">
        <f t="shared" si="5"/>
        <v>3.1367405221552001</v>
      </c>
      <c r="W90" s="18" t="str">
        <f>IF(data!AQ90&gt;0,L90/data!AQ90,"NA")</f>
        <v>NA</v>
      </c>
      <c r="X90" s="17">
        <f>data!BC90+data!BD90*0.8+data!BE90*0.6+data!BF90*0.4+data!BG90*0.2</f>
        <v>213.94</v>
      </c>
      <c r="Y90" s="18" t="str">
        <f>IF(data!AQ90&gt;0,L90/(data!AQ90+data!BC90),"NA")</f>
        <v>NA</v>
      </c>
      <c r="Z90" s="18">
        <f>IF(data!EC90&gt;0,IF(data!F90&gt;0,IF(data!EC90*250/data!F90&gt;10,"NA",data!EC90*250/data!F90),"NA"),"NA")</f>
        <v>4.9446202531645573</v>
      </c>
      <c r="AA90" s="18" t="str">
        <f>IF(data!BN90&gt;0,data!BN90,"NA")</f>
        <v>NA</v>
      </c>
      <c r="AB90" s="18">
        <f>IF(data!BN90=0,0,1)</f>
        <v>1</v>
      </c>
      <c r="AC90" s="18" t="str">
        <f>IF(data!BN90&gt;0,data!BO90,"NA")</f>
        <v>NA</v>
      </c>
      <c r="AD90" s="18" t="str">
        <f>IF(data!AS90&gt;0,data!AS90,"NA")</f>
        <v>NA</v>
      </c>
      <c r="AE90" s="18" t="str">
        <f>IF(data!AS90&gt;0,data!F90,"NA")</f>
        <v>NA</v>
      </c>
      <c r="AF90" s="17">
        <f>data!CP90/(1.04)+data!CO90/1.04^2+data!CN90/1.04^3+data!CM90/1.04^4+data!CL90/1.04^5+((data!CK90/5)*(1-1.04^-5)/0.04)/1.04^5</f>
        <v>9.299399749658626</v>
      </c>
    </row>
    <row r="91" spans="1:32" x14ac:dyDescent="0.15">
      <c r="A91" s="2" t="str">
        <f>data!A91</f>
        <v>Aegerion Pharmaceuticals, Inc. (NasdaqGS:AEGR)</v>
      </c>
      <c r="B91" s="2" t="str">
        <f>data!B91</f>
        <v>NasdaqGS:AEGR</v>
      </c>
      <c r="C91" s="16">
        <f>IF(data!AP91&gt;0,data!AQ91/data!AP91,"NA")</f>
        <v>-0.16098484848484848</v>
      </c>
      <c r="D91" s="16">
        <f>IF(data!AP91&gt;0,O91/data!AP91,"NA")</f>
        <v>-0.13131313131313135</v>
      </c>
      <c r="E91" s="16">
        <f>data!BV91/100</f>
        <v>0</v>
      </c>
      <c r="F91" s="16">
        <f t="shared" si="3"/>
        <v>-0.19156382390863874</v>
      </c>
      <c r="G91" s="16">
        <f>IF(data!AX91&gt;0,N91/data!AX91,"NA")</f>
        <v>-0.2089831565814099</v>
      </c>
      <c r="H91" s="16" t="str">
        <f>IF(data!W91=0,"NA",data!W91/100)</f>
        <v>NA</v>
      </c>
      <c r="I91" s="16" t="str">
        <f>IF(data!V91=0,"NA",data!V91/100)</f>
        <v>NA</v>
      </c>
      <c r="J91" s="16">
        <f>IF(data!AX91&gt;0,(AF91+data!AW91)/(data!AX91+AF91+data!AW91),"NA")</f>
        <v>0.59544602133965219</v>
      </c>
      <c r="K91" s="16">
        <f>IF(data!F91&gt;0,(AF91+data!AW91)/(data!F91+AF91+data!AW91),"NA")</f>
        <v>0.24096566474694395</v>
      </c>
      <c r="L91" s="17">
        <f>data!F91+data!AW91+AF91-data!AT91</f>
        <v>603.23884192369644</v>
      </c>
      <c r="M91" s="17">
        <f>data!AW91+data!AX91-data!AT91+X91</f>
        <v>108.58000000000007</v>
      </c>
      <c r="N91" s="17">
        <f>data!AS91+data!BC91-(data!BD91+data!BE91+data!BF91+data!BG91+data!BH91)/5</f>
        <v>-33.500000000000007</v>
      </c>
      <c r="O91" s="17">
        <f>data!AR91+data!BC91-(data!BD91+data!BE91+data!BF91+data!BG91+data!BH91)/5</f>
        <v>-20.800000000000008</v>
      </c>
      <c r="P91" s="17">
        <f>data!AW91+AF91</f>
        <v>235.93884192369637</v>
      </c>
      <c r="Q91" s="18" t="str">
        <f>IF(data!AS91&gt;0,data!F91/data!AS91,"NA")</f>
        <v>NA</v>
      </c>
      <c r="R91" s="19" t="str">
        <f>IF(data!AS91&gt;0,(data!F91-data!AT91)/(data!AS91-data!BL91),"NA")</f>
        <v>NA</v>
      </c>
      <c r="S91" s="19" t="str">
        <f>IF(N91&gt;0,data!F91/N91,"NA")</f>
        <v>NA</v>
      </c>
      <c r="T91" s="18">
        <f>IF(data!AP91=0,"NA",L91/data!AP91)</f>
        <v>3.8083260222455584</v>
      </c>
      <c r="U91" s="18" t="str">
        <f t="shared" si="4"/>
        <v>NA</v>
      </c>
      <c r="V91" s="18">
        <f t="shared" si="5"/>
        <v>5.5557086196693319</v>
      </c>
      <c r="W91" s="18" t="str">
        <f>IF(data!AQ91&gt;0,L91/data!AQ91,"NA")</f>
        <v>NA</v>
      </c>
      <c r="X91" s="17">
        <f>data!BC91+data!BD91*0.8+data!BE91*0.6+data!BF91*0.4+data!BG91*0.2</f>
        <v>105.28</v>
      </c>
      <c r="Y91" s="18" t="str">
        <f>IF(data!AQ91&gt;0,L91/(data!AQ91+data!BC91),"NA")</f>
        <v>NA</v>
      </c>
      <c r="Z91" s="18">
        <f>IF(data!EC91&gt;0,IF(data!F91&gt;0,IF(data!EC91*250/data!F91&gt;10,"NA",data!EC91*250/data!F91),"NA"),"NA")</f>
        <v>2.677610333692142</v>
      </c>
      <c r="AA91" s="18" t="str">
        <f>IF(data!BN91&gt;0,data!BN91,"NA")</f>
        <v>NA</v>
      </c>
      <c r="AB91" s="18">
        <f>IF(data!BN91=0,0,1)</f>
        <v>1</v>
      </c>
      <c r="AC91" s="18" t="str">
        <f>IF(data!BN91&gt;0,data!BO91,"NA")</f>
        <v>NA</v>
      </c>
      <c r="AD91" s="18" t="str">
        <f>IF(data!AS91&gt;0,data!AS91,"NA")</f>
        <v>NA</v>
      </c>
      <c r="AE91" s="18" t="str">
        <f>IF(data!AS91&gt;0,data!F91,"NA")</f>
        <v>NA</v>
      </c>
      <c r="AF91" s="17">
        <f>data!CP91/(1.04)+data!CO91/1.04^2+data!CN91/1.04^3+data!CM91/1.04^4+data!CL91/1.04^5+((data!CK91/5)*(1-1.04^-5)/0.04)/1.04^5</f>
        <v>17.038841923696378</v>
      </c>
    </row>
    <row r="92" spans="1:32" x14ac:dyDescent="0.15">
      <c r="A92" s="2" t="str">
        <f>data!A92</f>
        <v>TG Therapeutics, Inc. (NasdaqCM:TGTX)</v>
      </c>
      <c r="B92" s="2" t="str">
        <f>data!B92</f>
        <v>NasdaqCM:TGTX</v>
      </c>
      <c r="C92" s="16">
        <f>IF(data!AP92&gt;0,data!AQ92/data!AP92,"NA")</f>
        <v>-366.44736842105266</v>
      </c>
      <c r="D92" s="16">
        <f>IF(data!AP92&gt;0,O92/data!AP92,"NA")</f>
        <v>-218.68421052631581</v>
      </c>
      <c r="E92" s="16">
        <f>data!BV92/100</f>
        <v>0</v>
      </c>
      <c r="F92" s="16">
        <f t="shared" si="3"/>
        <v>-0.30762111887464721</v>
      </c>
      <c r="G92" s="16">
        <f>IF(data!AX92&gt;0,N92/data!AX92,"NA")</f>
        <v>-0.41622971285892635</v>
      </c>
      <c r="H92" s="16" t="str">
        <f>IF(data!W92=0,"NA",data!W92/100)</f>
        <v>NA</v>
      </c>
      <c r="I92" s="16" t="str">
        <f>IF(data!V92=0,"NA",data!V92/100)</f>
        <v>NA</v>
      </c>
      <c r="J92" s="16">
        <f>IF(data!AX92&gt;0,(AF92+data!AW92)/(data!AX92+AF92+data!AW92),"NA")</f>
        <v>3.4214618973561432E-3</v>
      </c>
      <c r="K92" s="16">
        <f>IF(data!F92&gt;0,(AF92+data!AW92)/(data!F92+AF92+data!AW92),"NA")</f>
        <v>3.7406059781684638E-4</v>
      </c>
      <c r="L92" s="17">
        <f>data!F92+data!AW92+AF92-data!AT92</f>
        <v>679.47499999999991</v>
      </c>
      <c r="M92" s="17">
        <f>data!AW92+data!AX92-data!AT92+X92</f>
        <v>108.05499999999999</v>
      </c>
      <c r="N92" s="17">
        <f>data!AS92+data!BC92-(data!BD92+data!BE92+data!BF92+data!BG92+data!BH92)/5</f>
        <v>-33.339999999999996</v>
      </c>
      <c r="O92" s="17">
        <f>data!AR92+data!BC92-(data!BD92+data!BE92+data!BF92+data!BG92+data!BH92)/5</f>
        <v>-33.24</v>
      </c>
      <c r="P92" s="17">
        <f>data!AW92+AF92</f>
        <v>0.27500000000000002</v>
      </c>
      <c r="Q92" s="18" t="str">
        <f>IF(data!AS92&gt;0,data!F92/data!AS92,"NA")</f>
        <v>NA</v>
      </c>
      <c r="R92" s="19" t="str">
        <f>IF(data!AS92&gt;0,(data!F92-data!AT92)/(data!AS92-data!BL92),"NA")</f>
        <v>NA</v>
      </c>
      <c r="S92" s="19" t="str">
        <f>IF(N92&gt;0,data!F92/N92,"NA")</f>
        <v>NA</v>
      </c>
      <c r="T92" s="18">
        <f>IF(data!AP92=0,"NA",L92/data!AP92)</f>
        <v>4470.2302631578941</v>
      </c>
      <c r="U92" s="18" t="str">
        <f t="shared" si="4"/>
        <v>NA</v>
      </c>
      <c r="V92" s="18">
        <f t="shared" si="5"/>
        <v>6.2882328443848037</v>
      </c>
      <c r="W92" s="18" t="str">
        <f>IF(data!AQ92&gt;0,L92/data!AQ92,"NA")</f>
        <v>NA</v>
      </c>
      <c r="X92" s="17">
        <f>data!BC92+data!BD92*0.8+data!BE92*0.6+data!BF92*0.4+data!BG92*0.2</f>
        <v>83.38</v>
      </c>
      <c r="Y92" s="18" t="str">
        <f>IF(data!AQ92&gt;0,L92/(data!AQ92+data!BC92),"NA")</f>
        <v>NA</v>
      </c>
      <c r="Z92" s="18">
        <f>IF(data!EC92&gt;0,IF(data!F92&gt;0,IF(data!EC92*250/data!F92&gt;10,"NA",data!EC92*250/data!F92),"NA"),"NA")</f>
        <v>2.5411620628656961</v>
      </c>
      <c r="AA92" s="18" t="str">
        <f>IF(data!BN92&gt;0,data!BN92,"NA")</f>
        <v>NA</v>
      </c>
      <c r="AB92" s="18">
        <f>IF(data!BN92=0,0,1)</f>
        <v>1</v>
      </c>
      <c r="AC92" s="18" t="str">
        <f>IF(data!BN92&gt;0,data!BO92,"NA")</f>
        <v>NA</v>
      </c>
      <c r="AD92" s="18" t="str">
        <f>IF(data!AS92&gt;0,data!AS92,"NA")</f>
        <v>NA</v>
      </c>
      <c r="AE92" s="18" t="str">
        <f>IF(data!AS92&gt;0,data!F92,"NA")</f>
        <v>NA</v>
      </c>
      <c r="AF92" s="17">
        <f>data!CP92/(1.04)+data!CO92/1.04^2+data!CN92/1.04^3+data!CM92/1.04^4+data!CL92/1.04^5+((data!CK92/5)*(1-1.04^-5)/0.04)/1.04^5</f>
        <v>0</v>
      </c>
    </row>
    <row r="93" spans="1:32" x14ac:dyDescent="0.15">
      <c r="A93" s="2" t="str">
        <f>data!A93</f>
        <v>Retrophin, Inc. (NasdaqGM:RTRX)</v>
      </c>
      <c r="B93" s="2" t="str">
        <f>data!B93</f>
        <v>NasdaqGM:RTRX</v>
      </c>
      <c r="C93" s="16">
        <f>IF(data!AP93&gt;0,data!AQ93/data!AP93,"NA")</f>
        <v>-2.4113475177304964</v>
      </c>
      <c r="D93" s="16">
        <f>IF(data!AP93&gt;0,O93/data!AP93,"NA")</f>
        <v>-1.538794326241135</v>
      </c>
      <c r="E93" s="16">
        <f>data!BV93/100</f>
        <v>0</v>
      </c>
      <c r="F93" s="16">
        <f t="shared" si="3"/>
        <v>-0.33350241323127056</v>
      </c>
      <c r="G93" s="16" t="str">
        <f>IF(data!AX93&gt;0,N93/data!AX93,"NA")</f>
        <v>NA</v>
      </c>
      <c r="H93" s="16" t="str">
        <f>IF(data!W93=0,"NA",data!W93/100)</f>
        <v>NA</v>
      </c>
      <c r="I93" s="16" t="str">
        <f>IF(data!V93=0,"NA",data!V93/100)</f>
        <v>NA</v>
      </c>
      <c r="J93" s="16" t="str">
        <f>IF(data!AX93&gt;0,(AF93+data!AW93)/(data!AX93+AF93+data!AW93),"NA")</f>
        <v>NA</v>
      </c>
      <c r="K93" s="16">
        <f>IF(data!F93&gt;0,(AF93+data!AW93)/(data!F93+AF93+data!AW93),"NA")</f>
        <v>0.10704723875152171</v>
      </c>
      <c r="L93" s="17">
        <f>data!F93+data!AW93+AF93-data!AT93</f>
        <v>787.32973372781055</v>
      </c>
      <c r="M93" s="17">
        <f>data!AW93+data!AX93-data!AT93+X93</f>
        <v>130.11600000000001</v>
      </c>
      <c r="N93" s="17">
        <f>data!AS93+data!BC93-(data!BD93+data!BE93+data!BF93+data!BG93+data!BH93)/5</f>
        <v>-80.894000000000005</v>
      </c>
      <c r="O93" s="17">
        <f>data!AR93+data!BC93-(data!BD93+data!BE93+data!BF93+data!BG93+data!BH93)/5</f>
        <v>-43.394000000000005</v>
      </c>
      <c r="P93" s="17">
        <f>data!AW93+AF93</f>
        <v>86.229733727810654</v>
      </c>
      <c r="Q93" s="18" t="str">
        <f>IF(data!AS93&gt;0,data!F93/data!AS93,"NA")</f>
        <v>NA</v>
      </c>
      <c r="R93" s="19" t="str">
        <f>IF(data!AS93&gt;0,(data!F93-data!AT93)/(data!AS93-data!BL93),"NA")</f>
        <v>NA</v>
      </c>
      <c r="S93" s="19" t="str">
        <f>IF(N93&gt;0,data!F93/N93,"NA")</f>
        <v>NA</v>
      </c>
      <c r="T93" s="18">
        <f>IF(data!AP93=0,"NA",L93/data!AP93)</f>
        <v>27.91949410382307</v>
      </c>
      <c r="U93" s="18" t="str">
        <f t="shared" si="4"/>
        <v>NA</v>
      </c>
      <c r="V93" s="18">
        <f t="shared" si="5"/>
        <v>6.0509832282564053</v>
      </c>
      <c r="W93" s="18" t="str">
        <f>IF(data!AQ93&gt;0,L93/data!AQ93,"NA")</f>
        <v>NA</v>
      </c>
      <c r="X93" s="17">
        <f>data!BC93+data!BD93*0.8+data!BE93*0.6+data!BF93*0.4+data!BG93*0.2</f>
        <v>101.816</v>
      </c>
      <c r="Y93" s="18" t="str">
        <f>IF(data!AQ93&gt;0,L93/(data!AQ93+data!BC93),"NA")</f>
        <v>NA</v>
      </c>
      <c r="Z93" s="18">
        <f>IF(data!EC93&gt;0,IF(data!F93&gt;0,IF(data!EC93*250/data!F93&gt;10,"NA",data!EC93*250/data!F93),"NA"),"NA")</f>
        <v>4.7268177394689284</v>
      </c>
      <c r="AA93" s="18" t="str">
        <f>IF(data!BN93&gt;0,data!BN93,"NA")</f>
        <v>NA</v>
      </c>
      <c r="AB93" s="18">
        <f>IF(data!BN93=0,0,1)</f>
        <v>1</v>
      </c>
      <c r="AC93" s="18" t="str">
        <f>IF(data!BN93&gt;0,data!BO93,"NA")</f>
        <v>NA</v>
      </c>
      <c r="AD93" s="18" t="str">
        <f>IF(data!AS93&gt;0,data!AS93,"NA")</f>
        <v>NA</v>
      </c>
      <c r="AE93" s="18" t="str">
        <f>IF(data!AS93&gt;0,data!F93,"NA")</f>
        <v>NA</v>
      </c>
      <c r="AF93" s="17">
        <f>data!CP93/(1.04)+data!CO93/1.04^2+data!CN93/1.04^3+data!CM93/1.04^4+data!CL93/1.04^5+((data!CK93/5)*(1-1.04^-5)/0.04)/1.04^5</f>
        <v>2.4297337278106506</v>
      </c>
    </row>
    <row r="94" spans="1:32" x14ac:dyDescent="0.15">
      <c r="A94" s="2" t="str">
        <f>data!A94</f>
        <v>ImmunoGen, Inc. (NasdaqGS:IMGN)</v>
      </c>
      <c r="B94" s="2" t="str">
        <f>data!B94</f>
        <v>NasdaqGS:IMGN</v>
      </c>
      <c r="C94" s="16">
        <f>IF(data!AP94&gt;0,data!AQ94/data!AP94,"NA")</f>
        <v>-0.90418353576248323</v>
      </c>
      <c r="D94" s="16">
        <f>IF(data!AP94&gt;0,O94/data!AP94,"NA")</f>
        <v>-0.68421052631578938</v>
      </c>
      <c r="E94" s="16">
        <f>data!BV94/100</f>
        <v>0</v>
      </c>
      <c r="F94" s="16">
        <f t="shared" si="3"/>
        <v>-0.16750363420113645</v>
      </c>
      <c r="G94" s="16">
        <f>IF(data!AX94&gt;0,N94/data!AX94,"NA")</f>
        <v>-0.66064516129032247</v>
      </c>
      <c r="H94" s="16">
        <f>IF(data!W94=0,"NA",data!W94/100)</f>
        <v>7.8100000000000003E-2</v>
      </c>
      <c r="I94" s="16" t="str">
        <f>IF(data!V94=0,"NA",data!V94/100)</f>
        <v>NA</v>
      </c>
      <c r="J94" s="16">
        <f>IF(data!AX94&gt;0,(AF94+data!AW94)/(data!AX94+AF94+data!AW94),"NA")</f>
        <v>0.44731453922061992</v>
      </c>
      <c r="K94" s="16">
        <f>IF(data!F94&gt;0,(AF94+data!AW94)/(data!F94+AF94+data!AW94),"NA")</f>
        <v>8.1131084988207508E-2</v>
      </c>
      <c r="L94" s="17">
        <f>data!F94+data!AW94+AF94-data!AT94</f>
        <v>666.5244232926118</v>
      </c>
      <c r="M94" s="17">
        <f>data!AW94+data!AX94-data!AT94+X94</f>
        <v>302.68000000000006</v>
      </c>
      <c r="N94" s="17">
        <f>data!AS94+data!BC94-(data!BD94+data!BE94+data!BF94+data!BG94+data!BH94)/5</f>
        <v>-51.199999999999989</v>
      </c>
      <c r="O94" s="17">
        <f>data!AR94+data!BC94-(data!BD94+data!BE94+data!BF94+data!BG94+data!BH94)/5</f>
        <v>-50.699999999999989</v>
      </c>
      <c r="P94" s="17">
        <f>data!AW94+AF94</f>
        <v>62.724423292611803</v>
      </c>
      <c r="Q94" s="18" t="str">
        <f>IF(data!AS94&gt;0,data!F94/data!AS94,"NA")</f>
        <v>NA</v>
      </c>
      <c r="R94" s="19" t="str">
        <f>IF(data!AS94&gt;0,(data!F94-data!AT94)/(data!AS94-data!BL94),"NA")</f>
        <v>NA</v>
      </c>
      <c r="S94" s="19" t="str">
        <f>IF(N94&gt;0,data!F94/N94,"NA")</f>
        <v>NA</v>
      </c>
      <c r="T94" s="18">
        <f>IF(data!AP94=0,"NA",L94/data!AP94)</f>
        <v>8.9949314884293106</v>
      </c>
      <c r="U94" s="18" t="str">
        <f t="shared" si="4"/>
        <v>NA</v>
      </c>
      <c r="V94" s="18">
        <f t="shared" si="5"/>
        <v>2.2020761969492919</v>
      </c>
      <c r="W94" s="18" t="str">
        <f>IF(data!AQ94&gt;0,L94/data!AQ94,"NA")</f>
        <v>NA</v>
      </c>
      <c r="X94" s="17">
        <f>data!BC94+data!BD94*0.8+data!BE94*0.6+data!BF94*0.4+data!BG94*0.2</f>
        <v>331.78000000000003</v>
      </c>
      <c r="Y94" s="18" t="str">
        <f>IF(data!AQ94&gt;0,L94/(data!AQ94+data!BC94),"NA")</f>
        <v>NA</v>
      </c>
      <c r="Z94" s="18">
        <f>IF(data!EC94&gt;0,IF(data!F94&gt;0,IF(data!EC94*250/data!F94&gt;10,"NA",data!EC94*250/data!F94),"NA"),"NA")</f>
        <v>3.0370213963963963</v>
      </c>
      <c r="AA94" s="18" t="str">
        <f>IF(data!BN94&gt;0,data!BN94,"NA")</f>
        <v>NA</v>
      </c>
      <c r="AB94" s="18">
        <f>IF(data!BN94=0,0,1)</f>
        <v>1</v>
      </c>
      <c r="AC94" s="18" t="str">
        <f>IF(data!BN94&gt;0,data!BO94,"NA")</f>
        <v>NA</v>
      </c>
      <c r="AD94" s="18" t="str">
        <f>IF(data!AS94&gt;0,data!AS94,"NA")</f>
        <v>NA</v>
      </c>
      <c r="AE94" s="18" t="str">
        <f>IF(data!AS94&gt;0,data!F94,"NA")</f>
        <v>NA</v>
      </c>
      <c r="AF94" s="17">
        <f>data!CP94/(1.04)+data!CO94/1.04^2+data!CN94/1.04^3+data!CM94/1.04^4+data!CL94/1.04^5+((data!CK94/5)*(1-1.04^-5)/0.04)/1.04^5</f>
        <v>62.724423292611803</v>
      </c>
    </row>
    <row r="95" spans="1:32" x14ac:dyDescent="0.15">
      <c r="A95" s="2" t="str">
        <f>data!A95</f>
        <v>Infinity Pharmaceuticals, Inc. (NasdaqGS:INFI)</v>
      </c>
      <c r="B95" s="2" t="str">
        <f>data!B95</f>
        <v>NasdaqGS:INFI</v>
      </c>
      <c r="C95" s="16">
        <f>IF(data!AP95&gt;0,data!AQ95/data!AP95,"NA")</f>
        <v>-3.787878787878788E-2</v>
      </c>
      <c r="D95" s="16">
        <f>IF(data!AP95&gt;0,O95/data!AP95,"NA")</f>
        <v>0.12266666666666663</v>
      </c>
      <c r="E95" s="16">
        <f>data!BV95/100</f>
        <v>0</v>
      </c>
      <c r="F95" s="16">
        <f t="shared" si="3"/>
        <v>6.8640417811238835E-2</v>
      </c>
      <c r="G95" s="16">
        <f>IF(data!AX95&gt;0,N95/data!AX95,"NA")</f>
        <v>5.1360381861575065E-2</v>
      </c>
      <c r="H95" s="16" t="str">
        <f>IF(data!W95=0,"NA",data!W95/100)</f>
        <v>NA</v>
      </c>
      <c r="I95" s="16" t="str">
        <f>IF(data!V95=0,"NA",data!V95/100)</f>
        <v>NA</v>
      </c>
      <c r="J95" s="16">
        <f>IF(data!AX95&gt;0,(AF95+data!AW95)/(data!AX95+AF95+data!AW95),"NA")</f>
        <v>0.20436943919780556</v>
      </c>
      <c r="K95" s="16">
        <f>IF(data!F95&gt;0,(AF95+data!AW95)/(data!F95+AF95+data!AW95),"NA")</f>
        <v>7.1199029292356858E-2</v>
      </c>
      <c r="L95" s="17">
        <f>data!F95+data!AW95+AF95-data!AT95</f>
        <v>448.41316357276628</v>
      </c>
      <c r="M95" s="17">
        <f>data!AW95+data!AX95-data!AT95+X95</f>
        <v>294.87</v>
      </c>
      <c r="N95" s="17">
        <f>data!AS95+data!BC95-(data!BD95+data!BE95+data!BF95+data!BG95+data!BH95)/5</f>
        <v>10.759999999999977</v>
      </c>
      <c r="O95" s="17">
        <f>data!AR95+data!BC95-(data!BD95+data!BE95+data!BF95+data!BG95+data!BH95)/5</f>
        <v>20.239999999999995</v>
      </c>
      <c r="P95" s="17">
        <f>data!AW95+AF95</f>
        <v>53.813163572766292</v>
      </c>
      <c r="Q95" s="18" t="str">
        <f>IF(data!AS95&gt;0,data!F95/data!AS95,"NA")</f>
        <v>NA</v>
      </c>
      <c r="R95" s="19" t="str">
        <f>IF(data!AS95&gt;0,(data!F95-data!AT95)/(data!AS95-data!BL95),"NA")</f>
        <v>NA</v>
      </c>
      <c r="S95" s="19">
        <f>IF(N95&gt;0,data!F95/N95,"NA")</f>
        <v>65.241635687732483</v>
      </c>
      <c r="T95" s="18">
        <f>IF(data!AP95=0,"NA",L95/data!AP95)</f>
        <v>2.717655536804644</v>
      </c>
      <c r="U95" s="18">
        <f t="shared" si="4"/>
        <v>22.154800571776995</v>
      </c>
      <c r="V95" s="18">
        <f t="shared" si="5"/>
        <v>1.5207147677714459</v>
      </c>
      <c r="W95" s="18" t="str">
        <f>IF(data!AQ95&gt;0,L95/data!AQ95,"NA")</f>
        <v>NA</v>
      </c>
      <c r="X95" s="17">
        <f>data!BC95+data!BD95*0.8+data!BE95*0.6+data!BF95*0.4+data!BG95*0.2</f>
        <v>386.09999999999997</v>
      </c>
      <c r="Y95" s="18" t="str">
        <f>IF(data!AQ95&gt;0,L95/(data!AQ95+data!BC95),"NA")</f>
        <v>NA</v>
      </c>
      <c r="Z95" s="18">
        <f>IF(data!EC95&gt;0,IF(data!F95&gt;0,IF(data!EC95*250/data!F95&gt;10,"NA",data!EC95*250/data!F95),"NA"),"NA")</f>
        <v>2.8774928774928776</v>
      </c>
      <c r="AA95" s="18" t="str">
        <f>IF(data!BN95&gt;0,data!BN95,"NA")</f>
        <v>NA</v>
      </c>
      <c r="AB95" s="18">
        <f>IF(data!BN95=0,0,1)</f>
        <v>1</v>
      </c>
      <c r="AC95" s="18" t="str">
        <f>IF(data!BN95&gt;0,data!BO95,"NA")</f>
        <v>NA</v>
      </c>
      <c r="AD95" s="18" t="str">
        <f>IF(data!AS95&gt;0,data!AS95,"NA")</f>
        <v>NA</v>
      </c>
      <c r="AE95" s="18" t="str">
        <f>IF(data!AS95&gt;0,data!F95,"NA")</f>
        <v>NA</v>
      </c>
      <c r="AF95" s="17">
        <f>data!CP95/(1.04)+data!CO95/1.04^2+data!CN95/1.04^3+data!CM95/1.04^4+data!CL95/1.04^5+((data!CK95/5)*(1-1.04^-5)/0.04)/1.04^5</f>
        <v>47.143163572766291</v>
      </c>
    </row>
    <row r="96" spans="1:32" x14ac:dyDescent="0.15">
      <c r="A96" s="2" t="str">
        <f>data!A96</f>
        <v>Lexicon Pharmaceuticals, Inc. (NasdaqGS:LXRX)</v>
      </c>
      <c r="B96" s="2" t="str">
        <f>data!B96</f>
        <v>NasdaqGS:LXRX</v>
      </c>
      <c r="C96" s="16">
        <f>IF(data!AP96&gt;0,data!AQ96/data!AP96,"NA")</f>
        <v>-3.4192139737991267</v>
      </c>
      <c r="D96" s="16">
        <f>IF(data!AP96&gt;0,O96/data!AP96,"NA")</f>
        <v>-3.565065502183407</v>
      </c>
      <c r="E96" s="16">
        <f>data!BV96/100</f>
        <v>0</v>
      </c>
      <c r="F96" s="16">
        <f t="shared" si="3"/>
        <v>-0.15549291482553715</v>
      </c>
      <c r="G96" s="16">
        <f>IF(data!AX96&gt;0,N96/data!AX96,"NA")</f>
        <v>-0.35823943661971835</v>
      </c>
      <c r="H96" s="16">
        <f>IF(data!W96=0,"NA",data!W96/100)</f>
        <v>-9.4600000000000004E-2</v>
      </c>
      <c r="I96" s="16" t="str">
        <f>IF(data!V96=0,"NA",data!V96/100)</f>
        <v>NA</v>
      </c>
      <c r="J96" s="16">
        <f>IF(data!AX96&gt;0,(AF96+data!AW96)/(data!AX96+AF96+data!AW96),"NA")</f>
        <v>0.28146558458725784</v>
      </c>
      <c r="K96" s="16">
        <f>IF(data!F96&gt;0,(AF96+data!AW96)/(data!F96+AF96+data!AW96),"NA")</f>
        <v>0.13896587095408255</v>
      </c>
      <c r="L96" s="17">
        <f>data!F96+data!AW96+AF96-data!AT96</f>
        <v>663.24898725534808</v>
      </c>
      <c r="M96" s="17">
        <f>data!AW96+data!AX96-data!AT96+X96</f>
        <v>525.04</v>
      </c>
      <c r="N96" s="17">
        <f>data!AS96+data!BC96-(data!BD96+data!BE96+data!BF96+data!BG96+data!BH96)/5</f>
        <v>-101.74000000000001</v>
      </c>
      <c r="O96" s="17">
        <f>data!AR96+data!BC96-(data!BD96+data!BE96+data!BF96+data!BG96+data!BH96)/5</f>
        <v>-81.640000000000015</v>
      </c>
      <c r="P96" s="17">
        <f>data!AW96+AF96</f>
        <v>111.2489872553482</v>
      </c>
      <c r="Q96" s="18" t="str">
        <f>IF(data!AS96&gt;0,data!F96/data!AS96,"NA")</f>
        <v>NA</v>
      </c>
      <c r="R96" s="19" t="str">
        <f>IF(data!AS96&gt;0,(data!F96-data!AT96)/(data!AS96-data!BL96),"NA")</f>
        <v>NA</v>
      </c>
      <c r="S96" s="19" t="str">
        <f>IF(N96&gt;0,data!F96/N96,"NA")</f>
        <v>NA</v>
      </c>
      <c r="T96" s="18">
        <f>IF(data!AP96=0,"NA",L96/data!AP96)</f>
        <v>28.962837871412582</v>
      </c>
      <c r="U96" s="18" t="str">
        <f t="shared" si="4"/>
        <v>NA</v>
      </c>
      <c r="V96" s="18">
        <f t="shared" si="5"/>
        <v>1.2632351578076872</v>
      </c>
      <c r="W96" s="18" t="str">
        <f>IF(data!AQ96&gt;0,L96/data!AQ96,"NA")</f>
        <v>NA</v>
      </c>
      <c r="X96" s="17">
        <f>data!BC96+data!BD96*0.8+data!BE96*0.6+data!BF96*0.4+data!BG96*0.2</f>
        <v>270.64</v>
      </c>
      <c r="Y96" s="18" t="str">
        <f>IF(data!AQ96&gt;0,L96/(data!AQ96+data!BC96),"NA")</f>
        <v>NA</v>
      </c>
      <c r="Z96" s="18">
        <f>IF(data!EC96&gt;0,IF(data!F96&gt;0,IF(data!EC96*250/data!F96&gt;10,"NA",data!EC96*250/data!F96),"NA"),"NA")</f>
        <v>0.59480632525750765</v>
      </c>
      <c r="AA96" s="18" t="str">
        <f>IF(data!BN96&gt;0,data!BN96,"NA")</f>
        <v>NA</v>
      </c>
      <c r="AB96" s="18">
        <f>IF(data!BN96=0,0,1)</f>
        <v>1</v>
      </c>
      <c r="AC96" s="18" t="str">
        <f>IF(data!BN96&gt;0,data!BO96,"NA")</f>
        <v>NA</v>
      </c>
      <c r="AD96" s="18" t="str">
        <f>IF(data!AS96&gt;0,data!AS96,"NA")</f>
        <v>NA</v>
      </c>
      <c r="AE96" s="18" t="str">
        <f>IF(data!AS96&gt;0,data!F96,"NA")</f>
        <v>NA</v>
      </c>
      <c r="AF96" s="17">
        <f>data!CP96/(1.04)+data!CO96/1.04^2+data!CN96/1.04^3+data!CM96/1.04^4+data!CL96/1.04^5+((data!CK96/5)*(1-1.04^-5)/0.04)/1.04^5</f>
        <v>3.5489872553482016</v>
      </c>
    </row>
    <row r="97" spans="1:32" x14ac:dyDescent="0.15">
      <c r="A97" s="2" t="str">
        <f>data!A97</f>
        <v>Dynavax Technologies Corporation (NasdaqCM:DVAX)</v>
      </c>
      <c r="B97" s="2" t="str">
        <f>data!B97</f>
        <v>NasdaqCM:DVAX</v>
      </c>
      <c r="C97" s="16">
        <f>IF(data!AP97&gt;0,data!AQ97/data!AP97,"NA")</f>
        <v>-8.1727272727272737</v>
      </c>
      <c r="D97" s="16">
        <f>IF(data!AP97&gt;0,O97/data!AP97,"NA")</f>
        <v>-5.8818181818181818</v>
      </c>
      <c r="E97" s="16">
        <f>data!BV97/100</f>
        <v>0</v>
      </c>
      <c r="F97" s="16">
        <f t="shared" si="3"/>
        <v>-0.23659767424851896</v>
      </c>
      <c r="G97" s="16">
        <f>IF(data!AX97&gt;0,N97/data!AX97,"NA")</f>
        <v>-0.63781094527363191</v>
      </c>
      <c r="H97" s="16">
        <f>IF(data!W97=0,"NA",data!W97/100)</f>
        <v>-2.8999999999999998E-2</v>
      </c>
      <c r="I97" s="16" t="str">
        <f>IF(data!V97=0,"NA",data!V97/100)</f>
        <v>NA</v>
      </c>
      <c r="J97" s="16">
        <f>IF(data!AX97&gt;0,(AF97+data!AW97)/(data!AX97+AF97+data!AW97),"NA")</f>
        <v>0.15606880200926138</v>
      </c>
      <c r="K97" s="16">
        <f>IF(data!F97&gt;0,(AF97+data!AW97)/(data!F97+AF97+data!AW97),"NA")</f>
        <v>2.7534719030393381E-2</v>
      </c>
      <c r="L97" s="17">
        <f>data!F97+data!AW97+AF97-data!AT97</f>
        <v>625.48553711401348</v>
      </c>
      <c r="M97" s="17">
        <f>data!AW97+data!AX97-data!AT97+X97</f>
        <v>273.46000000000004</v>
      </c>
      <c r="N97" s="17">
        <f>data!AS97+data!BC97-(data!BD97+data!BE97+data!BF97+data!BG97+data!BH97)/5</f>
        <v>-64.100000000000009</v>
      </c>
      <c r="O97" s="17">
        <f>data!AR97+data!BC97-(data!BD97+data!BE97+data!BF97+data!BG97+data!BH97)/5</f>
        <v>-64.7</v>
      </c>
      <c r="P97" s="17">
        <f>data!AW97+AF97</f>
        <v>18.585537114013526</v>
      </c>
      <c r="Q97" s="18" t="str">
        <f>IF(data!AS97&gt;0,data!F97/data!AS97,"NA")</f>
        <v>NA</v>
      </c>
      <c r="R97" s="19" t="str">
        <f>IF(data!AS97&gt;0,(data!F97-data!AT97)/(data!AS97-data!BL97),"NA")</f>
        <v>NA</v>
      </c>
      <c r="S97" s="19" t="str">
        <f>IF(N97&gt;0,data!F97/N97,"NA")</f>
        <v>NA</v>
      </c>
      <c r="T97" s="18">
        <f>IF(data!AP97=0,"NA",L97/data!AP97)</f>
        <v>56.862321555819406</v>
      </c>
      <c r="U97" s="18" t="str">
        <f t="shared" si="4"/>
        <v>NA</v>
      </c>
      <c r="V97" s="18">
        <f t="shared" si="5"/>
        <v>2.2873017520442236</v>
      </c>
      <c r="W97" s="18" t="str">
        <f>IF(data!AQ97&gt;0,L97/data!AQ97,"NA")</f>
        <v>NA</v>
      </c>
      <c r="X97" s="17">
        <f>data!BC97+data!BD97*0.8+data!BE97*0.6+data!BF97*0.4+data!BG97*0.2</f>
        <v>212.9</v>
      </c>
      <c r="Y97" s="18" t="str">
        <f>IF(data!AQ97&gt;0,L97/(data!AQ97+data!BC97),"NA")</f>
        <v>NA</v>
      </c>
      <c r="Z97" s="18">
        <f>IF(data!EC97&gt;0,IF(data!F97&gt;0,IF(data!EC97*250/data!F97&gt;10,"NA",data!EC97*250/data!F97),"NA"),"NA")</f>
        <v>4.3799512492382693</v>
      </c>
      <c r="AA97" s="18" t="str">
        <f>IF(data!BN97&gt;0,data!BN97,"NA")</f>
        <v>NA</v>
      </c>
      <c r="AB97" s="18">
        <f>IF(data!BN97=0,0,1)</f>
        <v>1</v>
      </c>
      <c r="AC97" s="18" t="str">
        <f>IF(data!BN97&gt;0,data!BO97,"NA")</f>
        <v>NA</v>
      </c>
      <c r="AD97" s="18" t="str">
        <f>IF(data!AS97&gt;0,data!AS97,"NA")</f>
        <v>NA</v>
      </c>
      <c r="AE97" s="18" t="str">
        <f>IF(data!AS97&gt;0,data!F97,"NA")</f>
        <v>NA</v>
      </c>
      <c r="AF97" s="17">
        <f>data!CP97/(1.04)+data!CO97/1.04^2+data!CN97/1.04^3+data!CM97/1.04^4+data!CL97/1.04^5+((data!CK97/5)*(1-1.04^-5)/0.04)/1.04^5</f>
        <v>9.0255371140135274</v>
      </c>
    </row>
    <row r="98" spans="1:32" x14ac:dyDescent="0.15">
      <c r="A98" s="2" t="str">
        <f>data!A98</f>
        <v>Vital Therapies, Inc. (NasdaqGS:VTL)</v>
      </c>
      <c r="B98" s="2" t="str">
        <f>data!B98</f>
        <v>NasdaqGS:VTL</v>
      </c>
      <c r="C98" s="16" t="str">
        <f>IF(data!AP98&gt;0,data!AQ98/data!AP98,"NA")</f>
        <v>NA</v>
      </c>
      <c r="D98" s="16" t="str">
        <f>IF(data!AP98&gt;0,O98/data!AP98,"NA")</f>
        <v>NA</v>
      </c>
      <c r="E98" s="16">
        <f>data!BV98/100</f>
        <v>0</v>
      </c>
      <c r="F98" s="16">
        <f t="shared" si="3"/>
        <v>-0.38202475147088655</v>
      </c>
      <c r="G98" s="16">
        <f>IF(data!AX98&gt;0,N98/data!AX98,"NA")</f>
        <v>-0.35922131147540987</v>
      </c>
      <c r="H98" s="16" t="str">
        <f>IF(data!W98=0,"NA",data!W98/100)</f>
        <v>NA</v>
      </c>
      <c r="I98" s="16" t="str">
        <f>IF(data!V98=0,"NA",data!V98/100)</f>
        <v>NA</v>
      </c>
      <c r="J98" s="16">
        <f>IF(data!AX98&gt;0,(AF98+data!AW98)/(data!AX98+AF98+data!AW98),"NA")</f>
        <v>2.0554512392357702E-2</v>
      </c>
      <c r="K98" s="16">
        <f>IF(data!F98&gt;0,(AF98+data!AW98)/(data!F98+AF98+data!AW98),"NA")</f>
        <v>3.3366889667561361E-3</v>
      </c>
      <c r="L98" s="17">
        <f>data!F98+data!AW98+AF98-data!AT98</f>
        <v>511.64822058488841</v>
      </c>
      <c r="M98" s="17">
        <f>data!AW98+data!AX98-data!AT98+X98</f>
        <v>98.58</v>
      </c>
      <c r="N98" s="17">
        <f>data!AS98+data!BC98-(data!BD98+data!BE98+data!BF98+data!BG98+data!BH98)/5</f>
        <v>-35.06</v>
      </c>
      <c r="O98" s="17">
        <f>data!AR98+data!BC98-(data!BD98+data!BE98+data!BF98+data!BG98+data!BH98)/5</f>
        <v>-37.659999999999997</v>
      </c>
      <c r="P98" s="17">
        <f>data!AW98+AF98</f>
        <v>2.048220584888484</v>
      </c>
      <c r="Q98" s="18" t="str">
        <f>IF(data!AS98&gt;0,data!F98/data!AS98,"NA")</f>
        <v>NA</v>
      </c>
      <c r="R98" s="19" t="str">
        <f>IF(data!AS98&gt;0,(data!F98-data!AT98)/(data!AS98-data!BL98),"NA")</f>
        <v>NA</v>
      </c>
      <c r="S98" s="19" t="str">
        <f>IF(N98&gt;0,data!F98/N98,"NA")</f>
        <v>NA</v>
      </c>
      <c r="T98" s="18" t="str">
        <f>IF(data!AP98=0,"NA",L98/data!AP98)</f>
        <v>NA</v>
      </c>
      <c r="U98" s="18" t="str">
        <f t="shared" si="4"/>
        <v>NA</v>
      </c>
      <c r="V98" s="18">
        <f t="shared" si="5"/>
        <v>5.1901828016320595</v>
      </c>
      <c r="W98" s="18" t="str">
        <f>IF(data!AQ98&gt;0,L98/data!AQ98,"NA")</f>
        <v>NA</v>
      </c>
      <c r="X98" s="17">
        <f>data!BC98+data!BD98*0.8+data!BE98*0.6+data!BF98*0.4+data!BG98*0.2</f>
        <v>103.18</v>
      </c>
      <c r="Y98" s="18" t="str">
        <f>IF(data!AQ98&gt;0,L98/(data!AQ98+data!BC98),"NA")</f>
        <v>NA</v>
      </c>
      <c r="Z98" s="18">
        <f>IF(data!EC98&gt;0,IF(data!F98&gt;0,IF(data!EC98*250/data!F98&gt;10,"NA",data!EC98*250/data!F98),"NA"),"NA")</f>
        <v>0.45766590389016021</v>
      </c>
      <c r="AA98" s="18" t="str">
        <f>IF(data!BN98&gt;0,data!BN98,"NA")</f>
        <v>NA</v>
      </c>
      <c r="AB98" s="18">
        <f>IF(data!BN98=0,0,1)</f>
        <v>1</v>
      </c>
      <c r="AC98" s="18" t="str">
        <f>IF(data!BN98&gt;0,data!BO98,"NA")</f>
        <v>NA</v>
      </c>
      <c r="AD98" s="18" t="str">
        <f>IF(data!AS98&gt;0,data!AS98,"NA")</f>
        <v>NA</v>
      </c>
      <c r="AE98" s="18" t="str">
        <f>IF(data!AS98&gt;0,data!F98,"NA")</f>
        <v>NA</v>
      </c>
      <c r="AF98" s="17">
        <f>data!CP98/(1.04)+data!CO98/1.04^2+data!CN98/1.04^3+data!CM98/1.04^4+data!CL98/1.04^5+((data!CK98/5)*(1-1.04^-5)/0.04)/1.04^5</f>
        <v>2.048220584888484</v>
      </c>
    </row>
    <row r="99" spans="1:32" x14ac:dyDescent="0.15">
      <c r="A99" s="2" t="str">
        <f>data!A99</f>
        <v>Osiris Therapeutics, Inc. (NasdaqGM:OSIR)</v>
      </c>
      <c r="B99" s="2" t="str">
        <f>data!B99</f>
        <v>NasdaqGM:OSIR</v>
      </c>
      <c r="C99" s="16">
        <f>IF(data!AP99&gt;0,data!AQ99/data!AP99,"NA")</f>
        <v>4.4407345575959933E-2</v>
      </c>
      <c r="D99" s="16">
        <f>IF(data!AP99&gt;0,O99/data!AP99,"NA")</f>
        <v>6.3138564273789652E-2</v>
      </c>
      <c r="E99" s="16">
        <f>data!BV99/100</f>
        <v>0</v>
      </c>
      <c r="F99" s="16">
        <f t="shared" si="3"/>
        <v>3.8324736783437875E-2</v>
      </c>
      <c r="G99" s="16">
        <f>IF(data!AX99&gt;0,N99/data!AX99,"NA")</f>
        <v>3.2380952380952409E-3</v>
      </c>
      <c r="H99" s="16">
        <f>IF(data!W99=0,"NA",data!W99/100)</f>
        <v>0.314</v>
      </c>
      <c r="I99" s="16" t="str">
        <f>IF(data!V99=0,"NA",data!V99/100)</f>
        <v>NA</v>
      </c>
      <c r="J99" s="16">
        <f>IF(data!AX99&gt;0,(AF99+data!AW99)/(data!AX99+AF99+data!AW99),"NA")</f>
        <v>9.4589737280577985E-2</v>
      </c>
      <c r="K99" s="16">
        <f>IF(data!F99&gt;0,(AF99+data!AW99)/(data!F99+AF99+data!AW99),"NA")</f>
        <v>1.4235147947789597E-2</v>
      </c>
      <c r="L99" s="17">
        <f>data!F99+data!AW99+AF99-data!AT99</f>
        <v>614.26562168083217</v>
      </c>
      <c r="M99" s="17">
        <f>data!AW99+data!AX99-data!AT99+X99</f>
        <v>98.683000000000007</v>
      </c>
      <c r="N99" s="17">
        <f>data!AS99+data!BC99-(data!BD99+data!BE99+data!BF99+data!BG99+data!BH99)/5</f>
        <v>0.27200000000000024</v>
      </c>
      <c r="O99" s="17">
        <f>data!AR99+data!BC99-(data!BD99+data!BE99+data!BF99+data!BG99+data!BH99)/5</f>
        <v>3.782</v>
      </c>
      <c r="P99" s="17">
        <f>data!AW99+AF99</f>
        <v>8.7756216808322147</v>
      </c>
      <c r="Q99" s="18" t="str">
        <f>IF(data!AS99&gt;0,data!F99/data!AS99,"NA")</f>
        <v>NA</v>
      </c>
      <c r="R99" s="19" t="str">
        <f>IF(data!AS99&gt;0,(data!F99-data!AT99)/(data!AS99-data!BL99),"NA")</f>
        <v>NA</v>
      </c>
      <c r="S99" s="19">
        <f>IF(N99&gt;0,data!F99/N99,"NA")</f>
        <v>2234.1911764705865</v>
      </c>
      <c r="T99" s="18">
        <f>IF(data!AP99=0,"NA",L99/data!AP99)</f>
        <v>10.254851780982174</v>
      </c>
      <c r="U99" s="18">
        <f t="shared" si="4"/>
        <v>162.41819716574093</v>
      </c>
      <c r="V99" s="18">
        <f t="shared" si="5"/>
        <v>6.2246346552175362</v>
      </c>
      <c r="W99" s="18">
        <f>IF(data!AQ99&gt;0,L99/data!AQ99,"NA")</f>
        <v>230.92692544392185</v>
      </c>
      <c r="X99" s="17">
        <f>data!BC99+data!BD99*0.8+data!BE99*0.6+data!BF99*0.4+data!BG99*0.2</f>
        <v>16.776</v>
      </c>
      <c r="Y99" s="18">
        <f>IF(data!AQ99&gt;0,L99/(data!AQ99+data!BC99),"NA")</f>
        <v>64.523699756389931</v>
      </c>
      <c r="Z99" s="18">
        <f>IF(data!EC99&gt;0,IF(data!F99&gt;0,IF(data!EC99*250/data!F99&gt;10,"NA",data!EC99*250/data!F99),"NA"),"NA")</f>
        <v>0.61708079644561453</v>
      </c>
      <c r="AA99" s="18" t="str">
        <f>IF(data!BN99&gt;0,data!BN99,"NA")</f>
        <v>NA</v>
      </c>
      <c r="AB99" s="18">
        <f>IF(data!BN99=0,0,1)</f>
        <v>1</v>
      </c>
      <c r="AC99" s="18" t="str">
        <f>IF(data!BN99&gt;0,data!BO99,"NA")</f>
        <v>NA</v>
      </c>
      <c r="AD99" s="18" t="str">
        <f>IF(data!AS99&gt;0,data!AS99,"NA")</f>
        <v>NA</v>
      </c>
      <c r="AE99" s="18" t="str">
        <f>IF(data!AS99&gt;0,data!F99,"NA")</f>
        <v>NA</v>
      </c>
      <c r="AF99" s="17">
        <f>data!CP99/(1.04)+data!CO99/1.04^2+data!CN99/1.04^3+data!CM99/1.04^4+data!CL99/1.04^5+((data!CK99/5)*(1-1.04^-5)/0.04)/1.04^5</f>
        <v>8.6586216808322138</v>
      </c>
    </row>
    <row r="100" spans="1:32" x14ac:dyDescent="0.15">
      <c r="A100" s="2" t="str">
        <f>data!A100</f>
        <v>Geron Corporation (NasdaqGS:GERN)</v>
      </c>
      <c r="B100" s="2" t="str">
        <f>data!B100</f>
        <v>NasdaqGS:GERN</v>
      </c>
      <c r="C100" s="16">
        <f>IF(data!AP100&gt;0,data!AQ100/data!AP100,"NA")</f>
        <v>-31.565217391304348</v>
      </c>
      <c r="D100" s="16">
        <f>IF(data!AP100&gt;0,O100/data!AP100,"NA")</f>
        <v>-33.686956521739127</v>
      </c>
      <c r="E100" s="16">
        <f>data!BV100/100</f>
        <v>0</v>
      </c>
      <c r="F100" s="16">
        <f t="shared" si="3"/>
        <v>-0.25655629139072844</v>
      </c>
      <c r="G100" s="16">
        <f>IF(data!AX100&gt;0,N100/data!AX100,"NA")</f>
        <v>-0.29181331293037494</v>
      </c>
      <c r="H100" s="16">
        <f>IF(data!W100=0,"NA",data!W100/100)</f>
        <v>9.11E-3</v>
      </c>
      <c r="I100" s="16" t="str">
        <f>IF(data!V100=0,"NA",data!V100/100)</f>
        <v>NA</v>
      </c>
      <c r="J100" s="16">
        <f>IF(data!AX100&gt;0,(AF100+data!AW100)/(data!AX100+AF100+data!AW100),"NA")</f>
        <v>7.1161446831495435E-3</v>
      </c>
      <c r="K100" s="16">
        <f>IF(data!F100&gt;0,(AF100+data!AW100)/(data!F100+AF100+data!AW100),"NA")</f>
        <v>1.5406077626859283E-3</v>
      </c>
      <c r="L100" s="17">
        <f>data!F100+data!AW100+AF100-data!AT100</f>
        <v>565.2367461310879</v>
      </c>
      <c r="M100" s="17">
        <f>data!AW100+data!AX100-data!AT100+X100</f>
        <v>151</v>
      </c>
      <c r="N100" s="17">
        <f>data!AS100+data!BC100-(data!BD100+data!BE100+data!BF100+data!BG100+data!BH100)/5</f>
        <v>-38.14</v>
      </c>
      <c r="O100" s="17">
        <f>data!AR100+data!BC100-(data!BD100+data!BE100+data!BF100+data!BG100+data!BH100)/5</f>
        <v>-38.739999999999995</v>
      </c>
      <c r="P100" s="17">
        <f>data!AW100+AF100</f>
        <v>0.93674613108784699</v>
      </c>
      <c r="Q100" s="18" t="str">
        <f>IF(data!AS100&gt;0,data!F100/data!AS100,"NA")</f>
        <v>NA</v>
      </c>
      <c r="R100" s="19" t="str">
        <f>IF(data!AS100&gt;0,(data!F100-data!AT100)/(data!AS100-data!BL100),"NA")</f>
        <v>NA</v>
      </c>
      <c r="S100" s="19" t="str">
        <f>IF(N100&gt;0,data!F100/N100,"NA")</f>
        <v>NA</v>
      </c>
      <c r="T100" s="18">
        <f>IF(data!AP100=0,"NA",L100/data!AP100)</f>
        <v>491.51021402703299</v>
      </c>
      <c r="U100" s="18" t="str">
        <f t="shared" si="4"/>
        <v>NA</v>
      </c>
      <c r="V100" s="18">
        <f t="shared" si="5"/>
        <v>3.7432897094774034</v>
      </c>
      <c r="W100" s="18" t="str">
        <f>IF(data!AQ100&gt;0,L100/data!AQ100,"NA")</f>
        <v>NA</v>
      </c>
      <c r="X100" s="17">
        <f>data!BC100+data!BD100*0.8+data!BE100*0.6+data!BF100*0.4+data!BG100*0.2</f>
        <v>63.099999999999994</v>
      </c>
      <c r="Y100" s="18" t="str">
        <f>IF(data!AQ100&gt;0,L100/(data!AQ100+data!BC100),"NA")</f>
        <v>NA</v>
      </c>
      <c r="Z100" s="18">
        <f>IF(data!EC100&gt;0,IF(data!F100&gt;0,IF(data!EC100*250/data!F100&gt;10,"NA",data!EC100*250/data!F100),"NA"),"NA")</f>
        <v>3.3890627573711085</v>
      </c>
      <c r="AA100" s="18" t="str">
        <f>IF(data!BN100&gt;0,data!BN100,"NA")</f>
        <v>NA</v>
      </c>
      <c r="AB100" s="18">
        <f>IF(data!BN100=0,0,1)</f>
        <v>1</v>
      </c>
      <c r="AC100" s="18" t="str">
        <f>IF(data!BN100&gt;0,data!BO100,"NA")</f>
        <v>NA</v>
      </c>
      <c r="AD100" s="18" t="str">
        <f>IF(data!AS100&gt;0,data!AS100,"NA")</f>
        <v>NA</v>
      </c>
      <c r="AE100" s="18" t="str">
        <f>IF(data!AS100&gt;0,data!F100,"NA")</f>
        <v>NA</v>
      </c>
      <c r="AF100" s="17">
        <f>data!CP100/(1.04)+data!CO100/1.04^2+data!CN100/1.04^3+data!CM100/1.04^4+data!CL100/1.04^5+((data!CK100/5)*(1-1.04^-5)/0.04)/1.04^5</f>
        <v>0.93674613108784699</v>
      </c>
    </row>
    <row r="101" spans="1:32" x14ac:dyDescent="0.15">
      <c r="A101" s="2" t="str">
        <f>data!A101</f>
        <v>Eagle Pharmaceuticals Inc. (NasdaqGM:EGRX)</v>
      </c>
      <c r="B101" s="2" t="str">
        <f>data!B101</f>
        <v>NasdaqGM:EGRX</v>
      </c>
      <c r="C101" s="16">
        <f>IF(data!AP101&gt;0,data!AQ101/data!AP101,"NA")</f>
        <v>-1.6369426751592357</v>
      </c>
      <c r="D101" s="16">
        <f>IF(data!AP101&gt;0,O101/data!AP101,"NA")</f>
        <v>-1.2802547770700639</v>
      </c>
      <c r="E101" s="16">
        <f>data!BV101/100</f>
        <v>0</v>
      </c>
      <c r="F101" s="16">
        <f t="shared" si="3"/>
        <v>-0.50477147162230041</v>
      </c>
      <c r="G101" s="16">
        <f>IF(data!AX101&gt;0,N101/data!AX101,"NA")</f>
        <v>-0.51971326164874554</v>
      </c>
      <c r="H101" s="16" t="str">
        <f>IF(data!W101=0,"NA",data!W101/100)</f>
        <v>NA</v>
      </c>
      <c r="I101" s="16" t="str">
        <f>IF(data!V101=0,"NA",data!V101/100)</f>
        <v>NA</v>
      </c>
      <c r="J101" s="16">
        <f>IF(data!AX101&gt;0,(AF101+data!AW101)/(data!AX101+AF101+data!AW101),"NA")</f>
        <v>6.2333036509349951E-3</v>
      </c>
      <c r="K101" s="16">
        <f>IF(data!F101&gt;0,(AF101+data!AW101)/(data!F101+AF101+data!AW101),"NA")</f>
        <v>2.8955532574974146E-4</v>
      </c>
      <c r="L101" s="17">
        <f>data!F101+data!AW101+AF101-data!AT101</f>
        <v>569.47500000000002</v>
      </c>
      <c r="M101" s="17">
        <f>data!AW101+data!AX101-data!AT101+X101</f>
        <v>39.82</v>
      </c>
      <c r="N101" s="17">
        <f>data!AS101+data!BC101-(data!BD101+data!BE101+data!BF101+data!BG101+data!BH101)/5</f>
        <v>-14.5</v>
      </c>
      <c r="O101" s="17">
        <f>data!AR101+data!BC101-(data!BD101+data!BE101+data!BF101+data!BG101+data!BH101)/5</f>
        <v>-20.100000000000001</v>
      </c>
      <c r="P101" s="17">
        <f>data!AW101+AF101</f>
        <v>0.17499999999999999</v>
      </c>
      <c r="Q101" s="18" t="str">
        <f>IF(data!AS101&gt;0,data!F101/data!AS101,"NA")</f>
        <v>NA</v>
      </c>
      <c r="R101" s="19" t="str">
        <f>IF(data!AS101&gt;0,(data!F101-data!AT101)/(data!AS101-data!BL101),"NA")</f>
        <v>NA</v>
      </c>
      <c r="S101" s="19" t="str">
        <f>IF(N101&gt;0,data!F101/N101,"NA")</f>
        <v>NA</v>
      </c>
      <c r="T101" s="18">
        <f>IF(data!AP101=0,"NA",L101/data!AP101)</f>
        <v>36.272292993630579</v>
      </c>
      <c r="U101" s="18" t="str">
        <f t="shared" si="4"/>
        <v>NA</v>
      </c>
      <c r="V101" s="18">
        <f t="shared" si="5"/>
        <v>14.301230537418384</v>
      </c>
      <c r="W101" s="18" t="str">
        <f>IF(data!AQ101&gt;0,L101/data!AQ101,"NA")</f>
        <v>NA</v>
      </c>
      <c r="X101" s="17">
        <f>data!BC101+data!BD101*0.8+data!BE101*0.6+data!BF101*0.4+data!BG101*0.2</f>
        <v>46.82</v>
      </c>
      <c r="Y101" s="18" t="str">
        <f>IF(data!AQ101&gt;0,L101/(data!AQ101+data!BC101),"NA")</f>
        <v>NA</v>
      </c>
      <c r="Z101" s="18">
        <f>IF(data!EC101&gt;0,IF(data!F101&gt;0,IF(data!EC101*250/data!F101&gt;10,"NA",data!EC101*250/data!F101),"NA"),"NA")</f>
        <v>3.8439258523667656</v>
      </c>
      <c r="AA101" s="18" t="str">
        <f>IF(data!BN101&gt;0,data!BN101,"NA")</f>
        <v>NA</v>
      </c>
      <c r="AB101" s="18">
        <f>IF(data!BN101=0,0,1)</f>
        <v>1</v>
      </c>
      <c r="AC101" s="18" t="str">
        <f>IF(data!BN101&gt;0,data!BO101,"NA")</f>
        <v>NA</v>
      </c>
      <c r="AD101" s="18" t="str">
        <f>IF(data!AS101&gt;0,data!AS101,"NA")</f>
        <v>NA</v>
      </c>
      <c r="AE101" s="18" t="str">
        <f>IF(data!AS101&gt;0,data!F101,"NA")</f>
        <v>NA</v>
      </c>
      <c r="AF101" s="17">
        <f>data!CP101/(1.04)+data!CO101/1.04^2+data!CN101/1.04^3+data!CM101/1.04^4+data!CL101/1.04^5+((data!CK101/5)*(1-1.04^-5)/0.04)/1.04^5</f>
        <v>0.17499999999999999</v>
      </c>
    </row>
    <row r="102" spans="1:32" x14ac:dyDescent="0.15">
      <c r="A102" s="2" t="str">
        <f>data!A102</f>
        <v>BioCryst Pharmaceuticals, Inc. (NasdaqGS:BCRX)</v>
      </c>
      <c r="B102" s="2" t="str">
        <f>data!B102</f>
        <v>NasdaqGS:BCRX</v>
      </c>
      <c r="C102" s="16">
        <f>IF(data!AP102&gt;0,data!AQ102/data!AP102,"NA")</f>
        <v>-3.3529411764705883</v>
      </c>
      <c r="D102" s="16">
        <f>IF(data!AP102&gt;0,O102/data!AP102,"NA")</f>
        <v>-2.763235294117647</v>
      </c>
      <c r="E102" s="16">
        <f>data!BV102/100</f>
        <v>0</v>
      </c>
      <c r="F102" s="16">
        <f t="shared" si="3"/>
        <v>-0.19244162228594838</v>
      </c>
      <c r="G102" s="16">
        <f>IF(data!AX102&gt;0,N102/data!AX102,"NA")</f>
        <v>-0.48915343915343923</v>
      </c>
      <c r="H102" s="16">
        <f>IF(data!W102=0,"NA",data!W102/100)</f>
        <v>0.44799999999999995</v>
      </c>
      <c r="I102" s="16" t="str">
        <f>IF(data!V102=0,"NA",data!V102/100)</f>
        <v>NA</v>
      </c>
      <c r="J102" s="16">
        <f>IF(data!AX102&gt;0,(AF102+data!AW102)/(data!AX102+AF102+data!AW102),"NA")</f>
        <v>0.29835835149232814</v>
      </c>
      <c r="K102" s="16">
        <f>IF(data!F102&gt;0,(AF102+data!AW102)/(data!F102+AF102+data!AW102),"NA")</f>
        <v>5.0830020472397493E-2</v>
      </c>
      <c r="L102" s="17">
        <f>data!F102+data!AW102+AF102-data!AT102</f>
        <v>577.94730969975103</v>
      </c>
      <c r="M102" s="17">
        <f>data!AW102+data!AX102-data!AT102+X102</f>
        <v>195.28</v>
      </c>
      <c r="N102" s="17">
        <f>data!AS102+data!BC102-(data!BD102+data!BE102+data!BF102+data!BG102+data!BH102)/5</f>
        <v>-36.980000000000004</v>
      </c>
      <c r="O102" s="17">
        <f>data!AR102+data!BC102-(data!BD102+data!BE102+data!BF102+data!BG102+data!BH102)/5</f>
        <v>-37.58</v>
      </c>
      <c r="P102" s="17">
        <f>data!AW102+AF102</f>
        <v>32.147309699751062</v>
      </c>
      <c r="Q102" s="18" t="str">
        <f>IF(data!AS102&gt;0,data!F102/data!AS102,"NA")</f>
        <v>NA</v>
      </c>
      <c r="R102" s="19" t="str">
        <f>IF(data!AS102&gt;0,(data!F102-data!AT102)/(data!AS102-data!BL102),"NA")</f>
        <v>NA</v>
      </c>
      <c r="S102" s="19" t="str">
        <f>IF(N102&gt;0,data!F102/N102,"NA")</f>
        <v>NA</v>
      </c>
      <c r="T102" s="18">
        <f>IF(data!AP102=0,"NA",L102/data!AP102)</f>
        <v>42.496125713216991</v>
      </c>
      <c r="U102" s="18" t="str">
        <f t="shared" si="4"/>
        <v>NA</v>
      </c>
      <c r="V102" s="18">
        <f t="shared" si="5"/>
        <v>2.9595827002240425</v>
      </c>
      <c r="W102" s="18" t="str">
        <f>IF(data!AQ102&gt;0,L102/data!AQ102,"NA")</f>
        <v>NA</v>
      </c>
      <c r="X102" s="17">
        <f>data!BC102+data!BD102*0.8+data!BE102*0.6+data!BF102*0.4+data!BG102*0.2</f>
        <v>144.18</v>
      </c>
      <c r="Y102" s="18" t="str">
        <f>IF(data!AQ102&gt;0,L102/(data!AQ102+data!BC102),"NA")</f>
        <v>NA</v>
      </c>
      <c r="Z102" s="18">
        <f>IF(data!EC102&gt;0,IF(data!F102&gt;0,IF(data!EC102*250/data!F102&gt;10,"NA",data!EC102*250/data!F102),"NA"),"NA")</f>
        <v>3.081792437114776</v>
      </c>
      <c r="AA102" s="18" t="str">
        <f>IF(data!BN102&gt;0,data!BN102,"NA")</f>
        <v>NA</v>
      </c>
      <c r="AB102" s="18">
        <f>IF(data!BN102=0,0,1)</f>
        <v>1</v>
      </c>
      <c r="AC102" s="18" t="str">
        <f>IF(data!BN102&gt;0,data!BO102,"NA")</f>
        <v>NA</v>
      </c>
      <c r="AD102" s="18" t="str">
        <f>IF(data!AS102&gt;0,data!AS102,"NA")</f>
        <v>NA</v>
      </c>
      <c r="AE102" s="18" t="str">
        <f>IF(data!AS102&gt;0,data!F102,"NA")</f>
        <v>NA</v>
      </c>
      <c r="AF102" s="17">
        <f>data!CP102/(1.04)+data!CO102/1.04^2+data!CN102/1.04^3+data!CM102/1.04^4+data!CL102/1.04^5+((data!CK102/5)*(1-1.04^-5)/0.04)/1.04^5</f>
        <v>2.1473096997510623</v>
      </c>
    </row>
    <row r="103" spans="1:32" x14ac:dyDescent="0.15">
      <c r="A103" s="2" t="str">
        <f>data!A103</f>
        <v>Bellicum Pharmaceuticals, Inc. (NasdaqGM:BLCM)</v>
      </c>
      <c r="B103" s="2" t="str">
        <f>data!B103</f>
        <v>NasdaqGM:BLCM</v>
      </c>
      <c r="C103" s="16">
        <f>IF(data!AP103&gt;0,data!AQ103/data!AP103,"NA")</f>
        <v>-7.8651685393258424</v>
      </c>
      <c r="D103" s="16">
        <f>IF(data!AP103&gt;0,O103/data!AP103,"NA")</f>
        <v>-6.4842696629213474</v>
      </c>
      <c r="E103" s="16">
        <f>data!BV103/100</f>
        <v>0</v>
      </c>
      <c r="F103" s="16">
        <f t="shared" si="3"/>
        <v>-0.40056916776566942</v>
      </c>
      <c r="G103" s="16">
        <f>IF(data!AX103&gt;0,N103/data!AX103,"NA")</f>
        <v>-0.4224530271398747</v>
      </c>
      <c r="H103" s="16" t="str">
        <f>IF(data!W103=0,"NA",data!W103/100)</f>
        <v>NA</v>
      </c>
      <c r="I103" s="16" t="str">
        <f>IF(data!V103=0,"NA",data!V103/100)</f>
        <v>NA</v>
      </c>
      <c r="J103" s="16">
        <f>IF(data!AX103&gt;0,(AF103+data!AW103)/(data!AX103+AF103+data!AW103),"NA")</f>
        <v>2.456174484005379E-2</v>
      </c>
      <c r="K103" s="16">
        <f>IF(data!F103&gt;0,(AF103+data!AW103)/(data!F103+AF103+data!AW103),"NA")</f>
        <v>8.0782501891461782E-3</v>
      </c>
      <c r="L103" s="17">
        <f>data!F103+data!AW103+AF103-data!AT103</f>
        <v>405.62452916569544</v>
      </c>
      <c r="M103" s="17">
        <f>data!AW103+data!AX103-data!AT103+X103</f>
        <v>28.814</v>
      </c>
      <c r="N103" s="17">
        <f>data!AS103+data!BC103-(data!BD103+data!BE103+data!BF103+data!BG103+data!BH103)/5</f>
        <v>-80.941999999999993</v>
      </c>
      <c r="O103" s="17">
        <f>data!AR103+data!BC103-(data!BD103+data!BE103+data!BF103+data!BG103+data!BH103)/5</f>
        <v>-11.541999999999998</v>
      </c>
      <c r="P103" s="17">
        <f>data!AW103+AF103</f>
        <v>4.8245291656955169</v>
      </c>
      <c r="Q103" s="18" t="str">
        <f>IF(data!AS103&gt;0,data!F103/data!AS103,"NA")</f>
        <v>NA</v>
      </c>
      <c r="R103" s="19" t="str">
        <f>IF(data!AS103&gt;0,(data!F103-data!AT103)/(data!AS103-data!BL103),"NA")</f>
        <v>NA</v>
      </c>
      <c r="S103" s="19" t="str">
        <f>IF(N103&gt;0,data!F103/N103,"NA")</f>
        <v>NA</v>
      </c>
      <c r="T103" s="18">
        <f>IF(data!AP103=0,"NA",L103/data!AP103)</f>
        <v>227.8789489694918</v>
      </c>
      <c r="U103" s="18" t="str">
        <f t="shared" si="4"/>
        <v>NA</v>
      </c>
      <c r="V103" s="18">
        <f t="shared" si="5"/>
        <v>14.077341888168787</v>
      </c>
      <c r="W103" s="18" t="str">
        <f>IF(data!AQ103&gt;0,L103/data!AQ103,"NA")</f>
        <v>NA</v>
      </c>
      <c r="X103" s="17">
        <f>data!BC103+data!BD103*0.8+data!BE103*0.6+data!BF103*0.4+data!BG103*0.2</f>
        <v>28.814</v>
      </c>
      <c r="Y103" s="18" t="str">
        <f>IF(data!AQ103&gt;0,L103/(data!AQ103+data!BC103),"NA")</f>
        <v>NA</v>
      </c>
      <c r="Z103" s="18">
        <f>IF(data!EC103&gt;0,IF(data!F103&gt;0,IF(data!EC103*250/data!F103&gt;10,"NA",data!EC103*250/data!F103),"NA"),"NA")</f>
        <v>2.8612424037812292</v>
      </c>
      <c r="AA103" s="18" t="str">
        <f>IF(data!BN103&gt;0,data!BN103,"NA")</f>
        <v>NA</v>
      </c>
      <c r="AB103" s="18">
        <f>IF(data!BN103=0,0,1)</f>
        <v>1</v>
      </c>
      <c r="AC103" s="18" t="str">
        <f>IF(data!BN103&gt;0,data!BO103,"NA")</f>
        <v>NA</v>
      </c>
      <c r="AD103" s="18" t="str">
        <f>IF(data!AS103&gt;0,data!AS103,"NA")</f>
        <v>NA</v>
      </c>
      <c r="AE103" s="18" t="str">
        <f>IF(data!AS103&gt;0,data!F103,"NA")</f>
        <v>NA</v>
      </c>
      <c r="AF103" s="17">
        <f>data!CP103/(1.04)+data!CO103/1.04^2+data!CN103/1.04^3+data!CM103/1.04^4+data!CL103/1.04^5+((data!CK103/5)*(1-1.04^-5)/0.04)/1.04^5</f>
        <v>4.8245291656955169</v>
      </c>
    </row>
    <row r="104" spans="1:32" x14ac:dyDescent="0.15">
      <c r="A104" s="2" t="str">
        <f>data!A104</f>
        <v>Xencor, Inc. (NasdaqGM:XNCR)</v>
      </c>
      <c r="B104" s="2" t="str">
        <f>data!B104</f>
        <v>NasdaqGM:XNCR</v>
      </c>
      <c r="C104" s="16">
        <f>IF(data!AP104&gt;0,data!AQ104/data!AP104,"NA")</f>
        <v>-1.5861344537815127</v>
      </c>
      <c r="D104" s="16">
        <f>IF(data!AP104&gt;0,O104/data!AP104,"NA")</f>
        <v>-1.5105042016806725</v>
      </c>
      <c r="E104" s="16">
        <f>data!BV104/100</f>
        <v>0</v>
      </c>
      <c r="F104" s="16">
        <f t="shared" si="3"/>
        <v>-0.25034818941504183</v>
      </c>
      <c r="G104" s="16">
        <f>IF(data!AX104&gt;0,N104/data!AX104,"NA")</f>
        <v>-0.25092748735244519</v>
      </c>
      <c r="H104" s="16" t="str">
        <f>IF(data!W104=0,"NA",data!W104/100)</f>
        <v>NA</v>
      </c>
      <c r="I104" s="16" t="str">
        <f>IF(data!V104=0,"NA",data!V104/100)</f>
        <v>NA</v>
      </c>
      <c r="J104" s="16">
        <f>IF(data!AX104&gt;0,(AF104+data!AW104)/(data!AX104+AF104+data!AW104),"NA")</f>
        <v>4.2008179397590245E-2</v>
      </c>
      <c r="K104" s="16">
        <f>IF(data!F104&gt;0,(AF104+data!AW104)/(data!F104+AF104+data!AW104),"NA")</f>
        <v>4.3746943766826306E-3</v>
      </c>
      <c r="L104" s="17">
        <f>data!F104+data!AW104+AF104-data!AT104</f>
        <v>539.80031973624841</v>
      </c>
      <c r="M104" s="17">
        <f>data!AW104+data!AX104-data!AT104+X104</f>
        <v>57.439999999999991</v>
      </c>
      <c r="N104" s="17">
        <f>data!AS104+data!BC104-(data!BD104+data!BE104+data!BF104+data!BG104+data!BH104)/5</f>
        <v>-14.879999999999999</v>
      </c>
      <c r="O104" s="17">
        <f>data!AR104+data!BC104-(data!BD104+data!BE104+data!BF104+data!BG104+data!BH104)/5</f>
        <v>-14.38</v>
      </c>
      <c r="P104" s="17">
        <f>data!AW104+AF104</f>
        <v>2.6003197362485237</v>
      </c>
      <c r="Q104" s="18" t="str">
        <f>IF(data!AS104&gt;0,data!F104/data!AS104,"NA")</f>
        <v>NA</v>
      </c>
      <c r="R104" s="19" t="str">
        <f>IF(data!AS104&gt;0,(data!F104-data!AT104)/(data!AS104-data!BL104),"NA")</f>
        <v>NA</v>
      </c>
      <c r="S104" s="19" t="str">
        <f>IF(N104&gt;0,data!F104/N104,"NA")</f>
        <v>NA</v>
      </c>
      <c r="T104" s="18">
        <f>IF(data!AP104=0,"NA",L104/data!AP104)</f>
        <v>56.701714258009289</v>
      </c>
      <c r="U104" s="18" t="str">
        <f t="shared" si="4"/>
        <v>NA</v>
      </c>
      <c r="V104" s="18">
        <f t="shared" si="5"/>
        <v>9.3976378784165817</v>
      </c>
      <c r="W104" s="18" t="str">
        <f>IF(data!AQ104&gt;0,L104/data!AQ104,"NA")</f>
        <v>NA</v>
      </c>
      <c r="X104" s="17">
        <f>data!BC104+data!BD104*0.8+data!BE104*0.6+data!BF104*0.4+data!BG104*0.2</f>
        <v>52.739999999999995</v>
      </c>
      <c r="Y104" s="18" t="str">
        <f>IF(data!AQ104&gt;0,L104/(data!AQ104+data!BC104),"NA")</f>
        <v>NA</v>
      </c>
      <c r="Z104" s="18">
        <f>IF(data!EC104&gt;0,IF(data!F104&gt;0,IF(data!EC104*250/data!F104&gt;10,"NA",data!EC104*250/data!F104),"NA"),"NA")</f>
        <v>1.2630956404190605</v>
      </c>
      <c r="AA104" s="18" t="str">
        <f>IF(data!BN104&gt;0,data!BN104,"NA")</f>
        <v>NA</v>
      </c>
      <c r="AB104" s="18">
        <f>IF(data!BN104=0,0,1)</f>
        <v>1</v>
      </c>
      <c r="AC104" s="18" t="str">
        <f>IF(data!BN104&gt;0,data!BO104,"NA")</f>
        <v>NA</v>
      </c>
      <c r="AD104" s="18" t="str">
        <f>IF(data!AS104&gt;0,data!AS104,"NA")</f>
        <v>NA</v>
      </c>
      <c r="AE104" s="18" t="str">
        <f>IF(data!AS104&gt;0,data!F104,"NA")</f>
        <v>NA</v>
      </c>
      <c r="AF104" s="17">
        <f>data!CP104/(1.04)+data!CO104/1.04^2+data!CN104/1.04^3+data!CM104/1.04^4+data!CL104/1.04^5+((data!CK104/5)*(1-1.04^-5)/0.04)/1.04^5</f>
        <v>2.6003197362485237</v>
      </c>
    </row>
    <row r="105" spans="1:32" x14ac:dyDescent="0.15">
      <c r="A105" s="2" t="str">
        <f>data!A105</f>
        <v>Enanta Pharmaceuticals, Inc. (NasdaqGS:ENTA)</v>
      </c>
      <c r="B105" s="2" t="str">
        <f>data!B105</f>
        <v>NasdaqGS:ENTA</v>
      </c>
      <c r="C105" s="16">
        <f>IF(data!AP105&gt;0,data!AQ105/data!AP105,"NA")</f>
        <v>0.76508447304907479</v>
      </c>
      <c r="D105" s="16">
        <f>IF(data!AP105&gt;0,O105/data!AP105,"NA")</f>
        <v>0.77489943684633955</v>
      </c>
      <c r="E105" s="16">
        <f>data!BV105/100</f>
        <v>0.14000000000000001</v>
      </c>
      <c r="F105" s="16">
        <f t="shared" si="3"/>
        <v>0.38349097003282362</v>
      </c>
      <c r="G105" s="16">
        <f>IF(data!AX105&gt;0,N105/data!AX105,"NA")</f>
        <v>0.42757560225525376</v>
      </c>
      <c r="H105" s="16" t="str">
        <f>IF(data!W105=0,"NA",data!W105/100)</f>
        <v>NA</v>
      </c>
      <c r="I105" s="16" t="str">
        <f>IF(data!V105=0,"NA",data!V105/100)</f>
        <v>NA</v>
      </c>
      <c r="J105" s="16">
        <f>IF(data!AX105&gt;0,(AF105+data!AW105)/(data!AX105+AF105+data!AW105),"NA")</f>
        <v>1.8906983473192786E-2</v>
      </c>
      <c r="K105" s="16">
        <f>IF(data!F105&gt;0,(AF105+data!AW105)/(data!F105+AF105+data!AW105),"NA")</f>
        <v>6.3795315687575011E-3</v>
      </c>
      <c r="L105" s="17">
        <f>data!F105+data!AW105+AF105-data!AT105</f>
        <v>555.25983970274149</v>
      </c>
      <c r="M105" s="17">
        <f>data!AW105+data!AX105-data!AT105+X105</f>
        <v>216.00299999999999</v>
      </c>
      <c r="N105" s="17">
        <f>data!AS105+data!BC105-(data!BD105+data!BE105+data!BF105+data!BG105+data!BH105)/5</f>
        <v>83.42</v>
      </c>
      <c r="O105" s="17">
        <f>data!AR105+data!BC105-(data!BD105+data!BE105+data!BF105+data!BG105+data!BH105)/5</f>
        <v>96.320000000000007</v>
      </c>
      <c r="P105" s="17">
        <f>data!AW105+AF105</f>
        <v>3.7598397027415</v>
      </c>
      <c r="Q105" s="18">
        <f>IF(data!AS105&gt;0,data!F105/data!AS105,"NA")</f>
        <v>7.1589242053789732</v>
      </c>
      <c r="R105" s="19">
        <f>IF(data!AS105&gt;0,(data!F105-data!AT105)/(data!AS105-data!BL105),"NA")</f>
        <v>6.7822664944967102</v>
      </c>
      <c r="S105" s="19">
        <f>IF(N105&gt;0,data!F105/N105,"NA")</f>
        <v>7.0198993047230882</v>
      </c>
      <c r="T105" s="18">
        <f>IF(data!AP105=0,"NA",L105/data!AP105)</f>
        <v>4.4670944465224576</v>
      </c>
      <c r="U105" s="18">
        <f t="shared" si="4"/>
        <v>5.7647408607012194</v>
      </c>
      <c r="V105" s="18">
        <f t="shared" si="5"/>
        <v>2.5706117030908899</v>
      </c>
      <c r="W105" s="18">
        <f>IF(data!AQ105&gt;0,L105/data!AQ105,"NA")</f>
        <v>5.8386944237932861</v>
      </c>
      <c r="X105" s="17">
        <f>data!BC105+data!BD105*0.8+data!BE105*0.6+data!BF105*0.4+data!BG105*0.2</f>
        <v>54.82</v>
      </c>
      <c r="Y105" s="18">
        <f>IF(data!AQ105&gt;0,L105/(data!AQ105+data!BC105),"NA")</f>
        <v>4.8664315486655694</v>
      </c>
      <c r="Z105" s="18">
        <f>IF(data!EC105&gt;0,IF(data!F105&gt;0,IF(data!EC105*250/data!F105&gt;10,"NA",data!EC105*250/data!F105),"NA"),"NA")</f>
        <v>4.5679644808743172</v>
      </c>
      <c r="AA105" s="18">
        <f>IF(data!BN105&gt;0,data!BN105,"NA")</f>
        <v>95.1</v>
      </c>
      <c r="AB105" s="18">
        <f>IF(data!BN105=0,0,1)</f>
        <v>1</v>
      </c>
      <c r="AC105" s="18">
        <f>IF(data!BN105&gt;0,data!BO105,"NA")</f>
        <v>13.3</v>
      </c>
      <c r="AD105" s="18">
        <f>IF(data!AS105&gt;0,data!AS105,"NA")</f>
        <v>81.8</v>
      </c>
      <c r="AE105" s="18">
        <f>IF(data!AS105&gt;0,data!F105,"NA")</f>
        <v>585.6</v>
      </c>
      <c r="AF105" s="17">
        <f>data!CP105/(1.04)+data!CO105/1.04^2+data!CN105/1.04^3+data!CM105/1.04^4+data!CL105/1.04^5+((data!CK105/5)*(1-1.04^-5)/0.04)/1.04^5</f>
        <v>3.5768397027415002</v>
      </c>
    </row>
    <row r="106" spans="1:32" x14ac:dyDescent="0.15">
      <c r="A106" s="2" t="str">
        <f>data!A106</f>
        <v>Five Prime Therapeutics, Inc. (NasdaqGS:FPRX)</v>
      </c>
      <c r="B106" s="2" t="str">
        <f>data!B106</f>
        <v>NasdaqGS:FPRX</v>
      </c>
      <c r="C106" s="16">
        <f>IF(data!AP106&gt;0,data!AQ106/data!AP106,"NA")</f>
        <v>-1.875</v>
      </c>
      <c r="D106" s="16">
        <f>IF(data!AP106&gt;0,O106/data!AP106,"NA")</f>
        <v>-1.5270833333333333</v>
      </c>
      <c r="E106" s="16">
        <f>data!BV106/100</f>
        <v>0</v>
      </c>
      <c r="F106" s="16">
        <f t="shared" si="3"/>
        <v>-0.15729613733905576</v>
      </c>
      <c r="G106" s="16">
        <f>IF(data!AX106&gt;0,N106/data!AX106,"NA")</f>
        <v>-0.34178403755868542</v>
      </c>
      <c r="H106" s="16" t="str">
        <f>IF(data!W106=0,"NA",data!W106/100)</f>
        <v>NA</v>
      </c>
      <c r="I106" s="16" t="str">
        <f>IF(data!V106=0,"NA",data!V106/100)</f>
        <v>NA</v>
      </c>
      <c r="J106" s="16">
        <f>IF(data!AX106&gt;0,(AF106+data!AW106)/(data!AX106+AF106+data!AW106),"NA")</f>
        <v>9.7197697445229117E-2</v>
      </c>
      <c r="K106" s="16">
        <f>IF(data!F106&gt;0,(AF106+data!AW106)/(data!F106+AF106+data!AW106),"NA")</f>
        <v>1.5694178692731077E-2</v>
      </c>
      <c r="L106" s="17">
        <f>data!F106+data!AW106+AF106-data!AT106</f>
        <v>569.17282089212563</v>
      </c>
      <c r="M106" s="17">
        <f>data!AW106+data!AX106-data!AT106+X106</f>
        <v>186.40000000000003</v>
      </c>
      <c r="N106" s="17">
        <f>data!AS106+data!BC106-(data!BD106+data!BE106+data!BF106+data!BG106+data!BH106)/5</f>
        <v>-29.119999999999997</v>
      </c>
      <c r="O106" s="17">
        <f>data!AR106+data!BC106-(data!BD106+data!BE106+data!BF106+data!BG106+data!BH106)/5</f>
        <v>-29.32</v>
      </c>
      <c r="P106" s="17">
        <f>data!AW106+AF106</f>
        <v>9.1728208921256247</v>
      </c>
      <c r="Q106" s="18" t="str">
        <f>IF(data!AS106&gt;0,data!F106/data!AS106,"NA")</f>
        <v>NA</v>
      </c>
      <c r="R106" s="19" t="str">
        <f>IF(data!AS106&gt;0,(data!F106-data!AT106)/(data!AS106-data!BL106),"NA")</f>
        <v>NA</v>
      </c>
      <c r="S106" s="19" t="str">
        <f>IF(N106&gt;0,data!F106/N106,"NA")</f>
        <v>NA</v>
      </c>
      <c r="T106" s="18">
        <f>IF(data!AP106=0,"NA",L106/data!AP106)</f>
        <v>29.644417754798212</v>
      </c>
      <c r="U106" s="18" t="str">
        <f t="shared" si="4"/>
        <v>NA</v>
      </c>
      <c r="V106" s="18">
        <f t="shared" si="5"/>
        <v>3.0535022580049653</v>
      </c>
      <c r="W106" s="18" t="str">
        <f>IF(data!AQ106&gt;0,L106/data!AQ106,"NA")</f>
        <v>NA</v>
      </c>
      <c r="X106" s="17">
        <f>data!BC106+data!BD106*0.8+data!BE106*0.6+data!BF106*0.4+data!BG106*0.2</f>
        <v>116.50000000000001</v>
      </c>
      <c r="Y106" s="18" t="str">
        <f>IF(data!AQ106&gt;0,L106/(data!AQ106+data!BC106),"NA")</f>
        <v>NA</v>
      </c>
      <c r="Z106" s="18">
        <f>IF(data!EC106&gt;0,IF(data!F106&gt;0,IF(data!EC106*250/data!F106&gt;10,"NA",data!EC106*250/data!F106),"NA"),"NA")</f>
        <v>1.7686424474187383</v>
      </c>
      <c r="AA106" s="18" t="str">
        <f>IF(data!BN106&gt;0,data!BN106,"NA")</f>
        <v>NA</v>
      </c>
      <c r="AB106" s="18">
        <f>IF(data!BN106=0,0,1)</f>
        <v>1</v>
      </c>
      <c r="AC106" s="18" t="str">
        <f>IF(data!BN106&gt;0,data!BO106,"NA")</f>
        <v>NA</v>
      </c>
      <c r="AD106" s="18" t="str">
        <f>IF(data!AS106&gt;0,data!AS106,"NA")</f>
        <v>NA</v>
      </c>
      <c r="AE106" s="18" t="str">
        <f>IF(data!AS106&gt;0,data!F106,"NA")</f>
        <v>NA</v>
      </c>
      <c r="AF106" s="17">
        <f>data!CP106/(1.04)+data!CO106/1.04^2+data!CN106/1.04^3+data!CM106/1.04^4+data!CL106/1.04^5+((data!CK106/5)*(1-1.04^-5)/0.04)/1.04^5</f>
        <v>9.1728208921256247</v>
      </c>
    </row>
    <row r="107" spans="1:32" x14ac:dyDescent="0.15">
      <c r="A107" s="2" t="str">
        <f>data!A107</f>
        <v>Versartis, Inc. (NasdaqGS:VSAR)</v>
      </c>
      <c r="B107" s="2" t="str">
        <f>data!B107</f>
        <v>NasdaqGS:VSAR</v>
      </c>
      <c r="C107" s="16" t="str">
        <f>IF(data!AP107&gt;0,data!AQ107/data!AP107,"NA")</f>
        <v>NA</v>
      </c>
      <c r="D107" s="16" t="str">
        <f>IF(data!AP107&gt;0,O107/data!AP107,"NA")</f>
        <v>NA</v>
      </c>
      <c r="E107" s="16">
        <f>data!BV107/100</f>
        <v>0</v>
      </c>
      <c r="F107" s="16">
        <f t="shared" si="3"/>
        <v>-0.44853364002300167</v>
      </c>
      <c r="G107" s="16">
        <f>IF(data!AX107&gt;0,N107/data!AX107,"NA")</f>
        <v>-0.25448028673835127</v>
      </c>
      <c r="H107" s="16" t="str">
        <f>IF(data!W107=0,"NA",data!W107/100)</f>
        <v>NA</v>
      </c>
      <c r="I107" s="16" t="str">
        <f>IF(data!V107=0,"NA",data!V107/100)</f>
        <v>NA</v>
      </c>
      <c r="J107" s="16">
        <f>IF(data!AX107&gt;0,(AF107+data!AW107)/(data!AX107+AF107+data!AW107),"NA")</f>
        <v>1.1385802384122328E-2</v>
      </c>
      <c r="K107" s="16">
        <f>IF(data!F107&gt;0,(AF107+data!AW107)/(data!F107+AF107+data!AW107),"NA")</f>
        <v>3.4066782747303312E-3</v>
      </c>
      <c r="L107" s="17">
        <f>data!F107+data!AW107+AF107-data!AT107</f>
        <v>395.32793439918066</v>
      </c>
      <c r="M107" s="17">
        <f>data!AW107+data!AX107-data!AT107+X107</f>
        <v>69.560000000000016</v>
      </c>
      <c r="N107" s="17">
        <f>data!AS107+data!BC107-(data!BD107+data!BE107+data!BF107+data!BG107+data!BH107)/5</f>
        <v>-42.6</v>
      </c>
      <c r="O107" s="17">
        <f>data!AR107+data!BC107-(data!BD107+data!BE107+data!BF107+data!BG107+data!BH107)/5</f>
        <v>-31.200000000000003</v>
      </c>
      <c r="P107" s="17">
        <f>data!AW107+AF107</f>
        <v>1.927934399180701</v>
      </c>
      <c r="Q107" s="18" t="str">
        <f>IF(data!AS107&gt;0,data!F107/data!AS107,"NA")</f>
        <v>NA</v>
      </c>
      <c r="R107" s="19" t="str">
        <f>IF(data!AS107&gt;0,(data!F107-data!AT107)/(data!AS107-data!BL107),"NA")</f>
        <v>NA</v>
      </c>
      <c r="S107" s="19" t="str">
        <f>IF(N107&gt;0,data!F107/N107,"NA")</f>
        <v>NA</v>
      </c>
      <c r="T107" s="18" t="str">
        <f>IF(data!AP107=0,"NA",L107/data!AP107)</f>
        <v>NA</v>
      </c>
      <c r="U107" s="18" t="str">
        <f t="shared" si="4"/>
        <v>NA</v>
      </c>
      <c r="V107" s="18">
        <f t="shared" si="5"/>
        <v>5.6832653018858625</v>
      </c>
      <c r="W107" s="18" t="str">
        <f>IF(data!AQ107&gt;0,L107/data!AQ107,"NA")</f>
        <v>NA</v>
      </c>
      <c r="X107" s="17">
        <f>data!BC107+data!BD107*0.8+data!BE107*0.6+data!BF107*0.4+data!BG107*0.2</f>
        <v>72.760000000000005</v>
      </c>
      <c r="Y107" s="18" t="str">
        <f>IF(data!AQ107&gt;0,L107/(data!AQ107+data!BC107),"NA")</f>
        <v>NA</v>
      </c>
      <c r="Z107" s="18">
        <f>IF(data!EC107&gt;0,IF(data!F107&gt;0,IF(data!EC107*250/data!F107&gt;10,"NA",data!EC107*250/data!F107),"NA"),"NA")</f>
        <v>1.3209219858156029</v>
      </c>
      <c r="AA107" s="18" t="str">
        <f>IF(data!BN107&gt;0,data!BN107,"NA")</f>
        <v>NA</v>
      </c>
      <c r="AB107" s="18">
        <f>IF(data!BN107=0,0,1)</f>
        <v>1</v>
      </c>
      <c r="AC107" s="18" t="str">
        <f>IF(data!BN107&gt;0,data!BO107,"NA")</f>
        <v>NA</v>
      </c>
      <c r="AD107" s="18" t="str">
        <f>IF(data!AS107&gt;0,data!AS107,"NA")</f>
        <v>NA</v>
      </c>
      <c r="AE107" s="18" t="str">
        <f>IF(data!AS107&gt;0,data!F107,"NA")</f>
        <v>NA</v>
      </c>
      <c r="AF107" s="17">
        <f>data!CP107/(1.04)+data!CO107/1.04^2+data!CN107/1.04^3+data!CM107/1.04^4+data!CL107/1.04^5+((data!CK107/5)*(1-1.04^-5)/0.04)/1.04^5</f>
        <v>1.927934399180701</v>
      </c>
    </row>
    <row r="108" spans="1:32" x14ac:dyDescent="0.15">
      <c r="A108" s="2" t="str">
        <f>data!A108</f>
        <v>Sarepta Therapeutics, Inc. (NasdaqGS:SRPT)</v>
      </c>
      <c r="B108" s="2" t="str">
        <f>data!B108</f>
        <v>NasdaqGS:SRPT</v>
      </c>
      <c r="C108" s="16">
        <f>IF(data!AP108&gt;0,data!AQ108/data!AP108,"NA")</f>
        <v>-13.319672131147541</v>
      </c>
      <c r="D108" s="16">
        <f>IF(data!AP108&gt;0,O108/data!AP108,"NA")</f>
        <v>-12.036885245901637</v>
      </c>
      <c r="E108" s="16">
        <f>data!BV108/100</f>
        <v>0</v>
      </c>
      <c r="F108" s="16">
        <f t="shared" si="3"/>
        <v>-0.26419592057031049</v>
      </c>
      <c r="G108" s="16">
        <f>IF(data!AX108&gt;0,N108/data!AX108,"NA")</f>
        <v>-0.48276140492531289</v>
      </c>
      <c r="H108" s="16">
        <f>IF(data!W108=0,"NA",data!W108/100)</f>
        <v>0.36599999999999999</v>
      </c>
      <c r="I108" s="16" t="str">
        <f>IF(data!V108=0,"NA",data!V108/100)</f>
        <v>NA</v>
      </c>
      <c r="J108" s="16">
        <f>IF(data!AX108&gt;0,(AF108+data!AW108)/(data!AX108+AF108+data!AW108),"NA")</f>
        <v>0.11237596283781039</v>
      </c>
      <c r="K108" s="16">
        <f>IF(data!F108&gt;0,(AF108+data!AW108)/(data!F108+AF108+data!AW108),"NA")</f>
        <v>5.2975896755208418E-2</v>
      </c>
      <c r="L108" s="17">
        <f>data!F108+data!AW108+AF108-data!AT108</f>
        <v>518.35959012998148</v>
      </c>
      <c r="M108" s="17">
        <f>data!AW108+data!AX108-data!AT108+X108</f>
        <v>444.67</v>
      </c>
      <c r="N108" s="17">
        <f>data!AS108+data!BC108-(data!BD108+data!BE108+data!BF108+data!BG108+data!BH108)/5</f>
        <v>-119.58</v>
      </c>
      <c r="O108" s="17">
        <f>data!AR108+data!BC108-(data!BD108+data!BE108+data!BF108+data!BG108+data!BH108)/5</f>
        <v>-117.47999999999998</v>
      </c>
      <c r="P108" s="17">
        <f>data!AW108+AF108</f>
        <v>31.359590129981385</v>
      </c>
      <c r="Q108" s="18" t="str">
        <f>IF(data!AS108&gt;0,data!F108/data!AS108,"NA")</f>
        <v>NA</v>
      </c>
      <c r="R108" s="19" t="str">
        <f>IF(data!AS108&gt;0,(data!F108-data!AT108)/(data!AS108-data!BL108),"NA")</f>
        <v>NA</v>
      </c>
      <c r="S108" s="19" t="str">
        <f>IF(N108&gt;0,data!F108/N108,"NA")</f>
        <v>NA</v>
      </c>
      <c r="T108" s="18">
        <f>IF(data!AP108=0,"NA",L108/data!AP108)</f>
        <v>53.110613742825976</v>
      </c>
      <c r="U108" s="18" t="str">
        <f t="shared" si="4"/>
        <v>NA</v>
      </c>
      <c r="V108" s="18">
        <f t="shared" si="5"/>
        <v>1.1657174761733002</v>
      </c>
      <c r="W108" s="18" t="str">
        <f>IF(data!AQ108&gt;0,L108/data!AQ108,"NA")</f>
        <v>NA</v>
      </c>
      <c r="X108" s="17">
        <f>data!BC108+data!BD108*0.8+data!BE108*0.6+data!BF108*0.4+data!BG108*0.2</f>
        <v>264.24</v>
      </c>
      <c r="Y108" s="18" t="str">
        <f>IF(data!AQ108&gt;0,L108/(data!AQ108+data!BC108),"NA")</f>
        <v>NA</v>
      </c>
      <c r="Z108" s="18">
        <f>IF(data!EC108&gt;0,IF(data!F108&gt;0,IF(data!EC108*250/data!F108&gt;10,"NA",data!EC108*250/data!F108),"NA"),"NA")</f>
        <v>4.6378879771673205</v>
      </c>
      <c r="AA108" s="18" t="str">
        <f>IF(data!BN108&gt;0,data!BN108,"NA")</f>
        <v>NA</v>
      </c>
      <c r="AB108" s="18">
        <f>IF(data!BN108=0,0,1)</f>
        <v>1</v>
      </c>
      <c r="AC108" s="18" t="str">
        <f>IF(data!BN108&gt;0,data!BO108,"NA")</f>
        <v>NA</v>
      </c>
      <c r="AD108" s="18" t="str">
        <f>IF(data!AS108&gt;0,data!AS108,"NA")</f>
        <v>NA</v>
      </c>
      <c r="AE108" s="18" t="str">
        <f>IF(data!AS108&gt;0,data!F108,"NA")</f>
        <v>NA</v>
      </c>
      <c r="AF108" s="17">
        <f>data!CP108/(1.04)+data!CO108/1.04^2+data!CN108/1.04^3+data!CM108/1.04^4+data!CL108/1.04^5+((data!CK108/5)*(1-1.04^-5)/0.04)/1.04^5</f>
        <v>25.029590129981386</v>
      </c>
    </row>
    <row r="109" spans="1:32" x14ac:dyDescent="0.15">
      <c r="A109" s="2" t="str">
        <f>data!A109</f>
        <v>Northwest Biotherapeutics, Inc. (NasdaqCM:NWBO)</v>
      </c>
      <c r="B109" s="2" t="str">
        <f>data!B109</f>
        <v>NasdaqCM:NWBO</v>
      </c>
      <c r="C109" s="16">
        <f>IF(data!AP109&gt;0,data!AQ109/data!AP109,"NA")</f>
        <v>-69.724137931034477</v>
      </c>
      <c r="D109" s="16">
        <f>IF(data!AP109&gt;0,O109/data!AP109,"NA")</f>
        <v>-49.075862068965513</v>
      </c>
      <c r="E109" s="16">
        <f>data!BV109/100</f>
        <v>0</v>
      </c>
      <c r="F109" s="16">
        <f t="shared" si="3"/>
        <v>-0.37020081157007589</v>
      </c>
      <c r="G109" s="16" t="str">
        <f>IF(data!AX109&gt;0,N109/data!AX109,"NA")</f>
        <v>NA</v>
      </c>
      <c r="H109" s="16">
        <f>IF(data!W109=0,"NA",data!W109/100)</f>
        <v>0.14099999999999999</v>
      </c>
      <c r="I109" s="16" t="str">
        <f>IF(data!V109=0,"NA",data!V109/100)</f>
        <v>NA</v>
      </c>
      <c r="J109" s="16" t="str">
        <f>IF(data!AX109&gt;0,(AF109+data!AW109)/(data!AX109+AF109+data!AW109),"NA")</f>
        <v>NA</v>
      </c>
      <c r="K109" s="16">
        <f>IF(data!F109&gt;0,(AF109+data!AW109)/(data!F109+AF109+data!AW109),"NA")</f>
        <v>4.7277855077550224E-2</v>
      </c>
      <c r="L109" s="17">
        <f>data!F109+data!AW109+AF109-data!AT109</f>
        <v>552.66220698680024</v>
      </c>
      <c r="M109" s="17">
        <f>data!AW109+data!AX109-data!AT109+X109</f>
        <v>192.22000000000003</v>
      </c>
      <c r="N109" s="17">
        <f>data!AS109+data!BC109-(data!BD109+data!BE109+data!BF109+data!BG109+data!BH109)/5</f>
        <v>-105.66</v>
      </c>
      <c r="O109" s="17">
        <f>data!AR109+data!BC109-(data!BD109+data!BE109+data!BF109+data!BG109+data!BH109)/5</f>
        <v>-71.16</v>
      </c>
      <c r="P109" s="17">
        <f>data!AW109+AF109</f>
        <v>26.76220698680018</v>
      </c>
      <c r="Q109" s="18" t="str">
        <f>IF(data!AS109&gt;0,data!F109/data!AS109,"NA")</f>
        <v>NA</v>
      </c>
      <c r="R109" s="19" t="str">
        <f>IF(data!AS109&gt;0,(data!F109-data!AT109)/(data!AS109-data!BL109),"NA")</f>
        <v>NA</v>
      </c>
      <c r="S109" s="19" t="str">
        <f>IF(N109&gt;0,data!F109/N109,"NA")</f>
        <v>NA</v>
      </c>
      <c r="T109" s="18">
        <f>IF(data!AP109=0,"NA",L109/data!AP109)</f>
        <v>381.14634964606915</v>
      </c>
      <c r="U109" s="18" t="str">
        <f t="shared" si="4"/>
        <v>NA</v>
      </c>
      <c r="V109" s="18">
        <f t="shared" si="5"/>
        <v>2.8751545468047039</v>
      </c>
      <c r="W109" s="18" t="str">
        <f>IF(data!AQ109&gt;0,L109/data!AQ109,"NA")</f>
        <v>NA</v>
      </c>
      <c r="X109" s="17">
        <f>data!BC109+data!BD109*0.8+data!BE109*0.6+data!BF109*0.4+data!BG109*0.2</f>
        <v>214.92000000000004</v>
      </c>
      <c r="Y109" s="18" t="str">
        <f>IF(data!AQ109&gt;0,L109/(data!AQ109+data!BC109),"NA")</f>
        <v>NA</v>
      </c>
      <c r="Z109" s="18">
        <f>IF(data!EC109&gt;0,IF(data!F109&gt;0,IF(data!EC109*250/data!F109&gt;10,"NA",data!EC109*250/data!F109),"NA"),"NA")</f>
        <v>3.5184498423882813</v>
      </c>
      <c r="AA109" s="18" t="str">
        <f>IF(data!BN109&gt;0,data!BN109,"NA")</f>
        <v>NA</v>
      </c>
      <c r="AB109" s="18">
        <f>IF(data!BN109=0,0,1)</f>
        <v>1</v>
      </c>
      <c r="AC109" s="18" t="str">
        <f>IF(data!BN109&gt;0,data!BO109,"NA")</f>
        <v>NA</v>
      </c>
      <c r="AD109" s="18" t="str">
        <f>IF(data!AS109&gt;0,data!AS109,"NA")</f>
        <v>NA</v>
      </c>
      <c r="AE109" s="18" t="str">
        <f>IF(data!AS109&gt;0,data!F109,"NA")</f>
        <v>NA</v>
      </c>
      <c r="AF109" s="17">
        <f>data!CP109/(1.04)+data!CO109/1.04^2+data!CN109/1.04^3+data!CM109/1.04^4+data!CL109/1.04^5+((data!CK109/5)*(1-1.04^-5)/0.04)/1.04^5</f>
        <v>1.062206986800182</v>
      </c>
    </row>
    <row r="110" spans="1:32" x14ac:dyDescent="0.15">
      <c r="A110" s="2" t="str">
        <f>data!A110</f>
        <v>Invitae Corporation (NYSE:NVTA)</v>
      </c>
      <c r="B110" s="2" t="str">
        <f>data!B110</f>
        <v>NYSE:NVTA</v>
      </c>
      <c r="C110" s="16">
        <f>IF(data!AP110&gt;0,data!AQ110/data!AP110,"NA")</f>
        <v>-28.374999999999996</v>
      </c>
      <c r="D110" s="16">
        <f>IF(data!AP110&gt;0,O110/data!AP110,"NA")</f>
        <v>-25.932500000000001</v>
      </c>
      <c r="E110" s="16">
        <f>data!BV110/100</f>
        <v>0</v>
      </c>
      <c r="F110" s="16">
        <f t="shared" si="3"/>
        <v>-0.54323121235925631</v>
      </c>
      <c r="G110" s="16">
        <f>IF(data!AX110&gt;0,N110/data!AX110,"NA")</f>
        <v>-0.35153456998313665</v>
      </c>
      <c r="H110" s="16" t="str">
        <f>IF(data!W110=0,"NA",data!W110/100)</f>
        <v>NA</v>
      </c>
      <c r="I110" s="16" t="str">
        <f>IF(data!V110=0,"NA",data!V110/100)</f>
        <v>NA</v>
      </c>
      <c r="J110" s="16">
        <f>IF(data!AX110&gt;0,(AF110+data!AW110)/(data!AX110+AF110+data!AW110),"NA")</f>
        <v>2.8983134108400196E-2</v>
      </c>
      <c r="K110" s="16">
        <f>IF(data!F110&gt;0,(AF110+data!AW110)/(data!F110+AF110+data!AW110),"NA")</f>
        <v>6.7629527739569012E-3</v>
      </c>
      <c r="L110" s="17">
        <f>data!F110+data!AW110+AF110-data!AT110</f>
        <v>416.43999999999994</v>
      </c>
      <c r="M110" s="17">
        <f>data!AW110+data!AX110-data!AT110+X110</f>
        <v>76.38000000000001</v>
      </c>
      <c r="N110" s="17">
        <f>data!AS110+data!BC110-(data!BD110+data!BE110+data!BF110+data!BG110+data!BH110)/5</f>
        <v>-41.692000000000007</v>
      </c>
      <c r="O110" s="17">
        <f>data!AR110+data!BC110-(data!BD110+data!BE110+data!BF110+data!BG110+data!BH110)/5</f>
        <v>-41.492000000000004</v>
      </c>
      <c r="P110" s="17">
        <f>data!AW110+AF110</f>
        <v>3.54</v>
      </c>
      <c r="Q110" s="18" t="str">
        <f>IF(data!AS110&gt;0,data!F110/data!AS110,"NA")</f>
        <v>NA</v>
      </c>
      <c r="R110" s="19" t="str">
        <f>IF(data!AS110&gt;0,(data!F110-data!AT110)/(data!AS110-data!BL110),"NA")</f>
        <v>NA</v>
      </c>
      <c r="S110" s="19" t="str">
        <f>IF(N110&gt;0,data!F110/N110,"NA")</f>
        <v>NA</v>
      </c>
      <c r="T110" s="18">
        <f>IF(data!AP110=0,"NA",L110/data!AP110)</f>
        <v>260.27499999999992</v>
      </c>
      <c r="U110" s="18" t="str">
        <f t="shared" si="4"/>
        <v>NA</v>
      </c>
      <c r="V110" s="18">
        <f t="shared" si="5"/>
        <v>5.4522126211049997</v>
      </c>
      <c r="W110" s="18" t="str">
        <f>IF(data!AQ110&gt;0,L110/data!AQ110,"NA")</f>
        <v>NA</v>
      </c>
      <c r="X110" s="17">
        <f>data!BC110+data!BD110*0.8+data!BE110*0.6+data!BF110*0.4+data!BG110*0.2</f>
        <v>61.240000000000009</v>
      </c>
      <c r="Y110" s="18" t="str">
        <f>IF(data!AQ110&gt;0,L110/(data!AQ110+data!BC110),"NA")</f>
        <v>NA</v>
      </c>
      <c r="Z110" s="18">
        <f>IF(data!EC110&gt;0,IF(data!F110&gt;0,IF(data!EC110*250/data!F110&gt;10,"NA",data!EC110*250/data!F110),"NA"),"NA")</f>
        <v>2.3850740527024428</v>
      </c>
      <c r="AA110" s="18" t="str">
        <f>IF(data!BN110&gt;0,data!BN110,"NA")</f>
        <v>NA</v>
      </c>
      <c r="AB110" s="18">
        <f>IF(data!BN110=0,0,1)</f>
        <v>1</v>
      </c>
      <c r="AC110" s="18" t="str">
        <f>IF(data!BN110&gt;0,data!BO110,"NA")</f>
        <v>NA</v>
      </c>
      <c r="AD110" s="18" t="str">
        <f>IF(data!AS110&gt;0,data!AS110,"NA")</f>
        <v>NA</v>
      </c>
      <c r="AE110" s="18" t="str">
        <f>IF(data!AS110&gt;0,data!F110,"NA")</f>
        <v>NA</v>
      </c>
      <c r="AF110" s="17">
        <f>data!CP110/(1.04)+data!CO110/1.04^2+data!CN110/1.04^3+data!CM110/1.04^4+data!CL110/1.04^5+((data!CK110/5)*(1-1.04^-5)/0.04)/1.04^5</f>
        <v>0</v>
      </c>
    </row>
    <row r="111" spans="1:32" x14ac:dyDescent="0.15">
      <c r="A111" s="2" t="str">
        <f>data!A111</f>
        <v>Inovio Pharmaceuticals, Inc. (NasdaqGS:INO)</v>
      </c>
      <c r="B111" s="2" t="str">
        <f>data!B111</f>
        <v>NasdaqGS:INO</v>
      </c>
      <c r="C111" s="16">
        <f>IF(data!AP111&gt;0,data!AQ111/data!AP111,"NA")</f>
        <v>-3.6095238095238096</v>
      </c>
      <c r="D111" s="16">
        <f>IF(data!AP111&gt;0,O111/data!AP111,"NA")</f>
        <v>-2.92</v>
      </c>
      <c r="E111" s="16">
        <f>data!BV111/100</f>
        <v>0</v>
      </c>
      <c r="F111" s="16">
        <f t="shared" si="3"/>
        <v>-0.18921254011355218</v>
      </c>
      <c r="G111" s="16">
        <f>IF(data!AX111&gt;0,N111/data!AX111,"NA")</f>
        <v>-0.24448430493273543</v>
      </c>
      <c r="H111" s="16">
        <f>IF(data!W111=0,"NA",data!W111/100)</f>
        <v>0.245</v>
      </c>
      <c r="I111" s="16" t="str">
        <f>IF(data!V111=0,"NA",data!V111/100)</f>
        <v>NA</v>
      </c>
      <c r="J111" s="16">
        <f>IF(data!AX111&gt;0,(AF111+data!AW111)/(data!AX111+AF111+data!AW111),"NA")</f>
        <v>8.9484436954547858E-2</v>
      </c>
      <c r="K111" s="16">
        <f>IF(data!F111&gt;0,(AF111+data!AW111)/(data!F111+AF111+data!AW111),"NA")</f>
        <v>2.1312692904097812E-2</v>
      </c>
      <c r="L111" s="17">
        <f>data!F111+data!AW111+AF111-data!AT111</f>
        <v>473.65809355203078</v>
      </c>
      <c r="M111" s="17">
        <f>data!AW111+data!AX111-data!AT111+X111</f>
        <v>162.04000000000002</v>
      </c>
      <c r="N111" s="17">
        <f>data!AS111+data!BC111-(data!BD111+data!BE111+data!BF111+data!BG111+data!BH111)/5</f>
        <v>-27.26</v>
      </c>
      <c r="O111" s="17">
        <f>data!AR111+data!BC111-(data!BD111+data!BE111+data!BF111+data!BG111+data!BH111)/5</f>
        <v>-30.66</v>
      </c>
      <c r="P111" s="17">
        <f>data!AW111+AF111</f>
        <v>10.958093552030824</v>
      </c>
      <c r="Q111" s="18" t="str">
        <f>IF(data!AS111&gt;0,data!F111/data!AS111,"NA")</f>
        <v>NA</v>
      </c>
      <c r="R111" s="19" t="str">
        <f>IF(data!AS111&gt;0,(data!F111-data!AT111)/(data!AS111-data!BL111),"NA")</f>
        <v>NA</v>
      </c>
      <c r="S111" s="19" t="str">
        <f>IF(N111&gt;0,data!F111/N111,"NA")</f>
        <v>NA</v>
      </c>
      <c r="T111" s="18">
        <f>IF(data!AP111=0,"NA",L111/data!AP111)</f>
        <v>45.110294624002933</v>
      </c>
      <c r="U111" s="18" t="str">
        <f t="shared" si="4"/>
        <v>NA</v>
      </c>
      <c r="V111" s="18">
        <f t="shared" si="5"/>
        <v>2.9230936407802437</v>
      </c>
      <c r="W111" s="18" t="str">
        <f>IF(data!AQ111&gt;0,L111/data!AQ111,"NA")</f>
        <v>NA</v>
      </c>
      <c r="X111" s="17">
        <f>data!BC111+data!BD111*0.8+data!BE111*0.6+data!BF111*0.4+data!BG111*0.2</f>
        <v>91.04</v>
      </c>
      <c r="Y111" s="18" t="str">
        <f>IF(data!AQ111&gt;0,L111/(data!AQ111+data!BC111),"NA")</f>
        <v>NA</v>
      </c>
      <c r="Z111" s="18">
        <f>IF(data!EC111&gt;0,IF(data!F111&gt;0,IF(data!EC111*250/data!F111&gt;10,"NA",data!EC111*250/data!F111),"NA"),"NA")</f>
        <v>1.7289348171701113</v>
      </c>
      <c r="AA111" s="18" t="str">
        <f>IF(data!BN111&gt;0,data!BN111,"NA")</f>
        <v>NA</v>
      </c>
      <c r="AB111" s="18">
        <f>IF(data!BN111=0,0,1)</f>
        <v>1</v>
      </c>
      <c r="AC111" s="18" t="str">
        <f>IF(data!BN111&gt;0,data!BO111,"NA")</f>
        <v>NA</v>
      </c>
      <c r="AD111" s="18" t="str">
        <f>IF(data!AS111&gt;0,data!AS111,"NA")</f>
        <v>NA</v>
      </c>
      <c r="AE111" s="18" t="str">
        <f>IF(data!AS111&gt;0,data!F111,"NA")</f>
        <v>NA</v>
      </c>
      <c r="AF111" s="17">
        <f>data!CP111/(1.04)+data!CO111/1.04^2+data!CN111/1.04^3+data!CM111/1.04^4+data!CL111/1.04^5+((data!CK111/5)*(1-1.04^-5)/0.04)/1.04^5</f>
        <v>10.958093552030824</v>
      </c>
    </row>
    <row r="112" spans="1:32" x14ac:dyDescent="0.15">
      <c r="A112" s="2" t="str">
        <f>data!A112</f>
        <v>Exelixis, Inc. (NasdaqGS:EXEL)</v>
      </c>
      <c r="B112" s="2" t="str">
        <f>data!B112</f>
        <v>NasdaqGS:EXEL</v>
      </c>
      <c r="C112" s="16">
        <f>IF(data!AP112&gt;0,data!AQ112/data!AP112,"NA")</f>
        <v>-8.5458167330677295</v>
      </c>
      <c r="D112" s="16">
        <f>IF(data!AP112&gt;0,O112/data!AP112,"NA")</f>
        <v>-8.6231075697211157</v>
      </c>
      <c r="E112" s="16">
        <f>data!BV112/100</f>
        <v>0</v>
      </c>
      <c r="F112" s="16">
        <f t="shared" si="3"/>
        <v>-0.28758968907786342</v>
      </c>
      <c r="G112" s="16" t="str">
        <f>IF(data!AX112&gt;0,N112/data!AX112,"NA")</f>
        <v>NA</v>
      </c>
      <c r="H112" s="16">
        <f>IF(data!W112=0,"NA",data!W112/100)</f>
        <v>-7.17E-2</v>
      </c>
      <c r="I112" s="16" t="str">
        <f>IF(data!V112=0,"NA",data!V112/100)</f>
        <v>NA</v>
      </c>
      <c r="J112" s="16" t="str">
        <f>IF(data!AX112&gt;0,(AF112+data!AW112)/(data!AX112+AF112+data!AW112),"NA")</f>
        <v>NA</v>
      </c>
      <c r="K112" s="16">
        <f>IF(data!F112&gt;0,(AF112+data!AW112)/(data!F112+AF112+data!AW112),"NA")</f>
        <v>0.44978738528620565</v>
      </c>
      <c r="L112" s="17">
        <f>data!F112+data!AW112+AF112-data!AT112</f>
        <v>823.97766545726688</v>
      </c>
      <c r="M112" s="17">
        <f>data!AW112+data!AX112-data!AT112+X112</f>
        <v>752.6</v>
      </c>
      <c r="N112" s="17">
        <f>data!AS112+data!BC112-(data!BD112+data!BE112+data!BF112+data!BG112+data!BH112)/5</f>
        <v>-268.04000000000002</v>
      </c>
      <c r="O112" s="17">
        <f>data!AR112+data!BC112-(data!BD112+data!BE112+data!BF112+data!BG112+data!BH112)/5</f>
        <v>-216.44000000000003</v>
      </c>
      <c r="P112" s="17">
        <f>data!AW112+AF112</f>
        <v>406.77766545726689</v>
      </c>
      <c r="Q112" s="18" t="str">
        <f>IF(data!AS112&gt;0,data!F112/data!AS112,"NA")</f>
        <v>NA</v>
      </c>
      <c r="R112" s="19" t="str">
        <f>IF(data!AS112&gt;0,(data!F112-data!AT112)/(data!AS112-data!BL112),"NA")</f>
        <v>NA</v>
      </c>
      <c r="S112" s="19" t="str">
        <f>IF(N112&gt;0,data!F112/N112,"NA")</f>
        <v>NA</v>
      </c>
      <c r="T112" s="18">
        <f>IF(data!AP112=0,"NA",L112/data!AP112)</f>
        <v>32.827795436544498</v>
      </c>
      <c r="U112" s="18" t="str">
        <f t="shared" si="4"/>
        <v>NA</v>
      </c>
      <c r="V112" s="18">
        <f t="shared" si="5"/>
        <v>1.0948414369615558</v>
      </c>
      <c r="W112" s="18" t="str">
        <f>IF(data!AQ112&gt;0,L112/data!AQ112,"NA")</f>
        <v>NA</v>
      </c>
      <c r="X112" s="17">
        <f>data!BC112+data!BD112*0.8+data!BE112*0.6+data!BF112*0.4+data!BG112*0.2</f>
        <v>586.1</v>
      </c>
      <c r="Y112" s="18" t="str">
        <f>IF(data!AQ112&gt;0,L112/(data!AQ112+data!BC112),"NA")</f>
        <v>NA</v>
      </c>
      <c r="Z112" s="18">
        <f>IF(data!EC112&gt;0,IF(data!F112&gt;0,IF(data!EC112*250/data!F112&gt;10,"NA",data!EC112*250/data!F112),"NA"),"NA")</f>
        <v>2.5321543408360125</v>
      </c>
      <c r="AA112" s="18" t="str">
        <f>IF(data!BN112&gt;0,data!BN112,"NA")</f>
        <v>NA</v>
      </c>
      <c r="AB112" s="18">
        <f>IF(data!BN112=0,0,1)</f>
        <v>1</v>
      </c>
      <c r="AC112" s="18" t="str">
        <f>IF(data!BN112&gt;0,data!BO112,"NA")</f>
        <v>NA</v>
      </c>
      <c r="AD112" s="18" t="str">
        <f>IF(data!AS112&gt;0,data!AS112,"NA")</f>
        <v>NA</v>
      </c>
      <c r="AE112" s="18" t="str">
        <f>IF(data!AS112&gt;0,data!F112,"NA")</f>
        <v>NA</v>
      </c>
      <c r="AF112" s="17">
        <f>data!CP112/(1.04)+data!CO112/1.04^2+data!CN112/1.04^3+data!CM112/1.04^4+data!CL112/1.04^5+((data!CK112/5)*(1-1.04^-5)/0.04)/1.04^5</f>
        <v>45.077665457266903</v>
      </c>
    </row>
    <row r="113" spans="1:32" x14ac:dyDescent="0.15">
      <c r="A113" s="2" t="str">
        <f>data!A113</f>
        <v>Lion Biotechnologies, Inc. (NasdaqGM:LBIO)</v>
      </c>
      <c r="B113" s="2" t="str">
        <f>data!B113</f>
        <v>NasdaqGM:LBIO</v>
      </c>
      <c r="C113" s="16" t="str">
        <f>IF(data!AP113&gt;0,data!AQ113/data!AP113,"NA")</f>
        <v>NA</v>
      </c>
      <c r="D113" s="16" t="str">
        <f>IF(data!AP113&gt;0,O113/data!AP113,"NA")</f>
        <v>NA</v>
      </c>
      <c r="E113" s="16">
        <f>data!BV113/100</f>
        <v>0</v>
      </c>
      <c r="F113" s="16">
        <f t="shared" si="3"/>
        <v>-1.9119655048508806</v>
      </c>
      <c r="G113" s="16">
        <f>IF(data!AX113&gt;0,N113/data!AX113,"NA")</f>
        <v>-0.23754464285714286</v>
      </c>
      <c r="H113" s="16" t="str">
        <f>IF(data!W113=0,"NA",data!W113/100)</f>
        <v>NA</v>
      </c>
      <c r="I113" s="16" t="str">
        <f>IF(data!V113=0,"NA",data!V113/100)</f>
        <v>NA</v>
      </c>
      <c r="J113" s="16">
        <f>IF(data!AX113&gt;0,(AF113+data!AW113)/(data!AX113+AF113+data!AW113),"NA")</f>
        <v>1.2995014858973884E-2</v>
      </c>
      <c r="K113" s="16">
        <f>IF(data!F113&gt;0,(AF113+data!AW113)/(data!F113+AF113+data!AW113),"NA")</f>
        <v>1.1933113270521612E-3</v>
      </c>
      <c r="L113" s="17">
        <f>data!F113+data!AW113+AF113-data!AT113</f>
        <v>449.38984166690796</v>
      </c>
      <c r="M113" s="17">
        <f>data!AW113+data!AX113-data!AT113+X113</f>
        <v>5.5659999999999989</v>
      </c>
      <c r="N113" s="17">
        <f>data!AS113+data!BC113-(data!BD113+data!BE113+data!BF113+data!BG113+data!BH113)/5</f>
        <v>-10.641999999999999</v>
      </c>
      <c r="O113" s="17">
        <f>data!AR113+data!BC113-(data!BD113+data!BE113+data!BF113+data!BG113+data!BH113)/5</f>
        <v>-10.641999999999999</v>
      </c>
      <c r="P113" s="17">
        <f>data!AW113+AF113</f>
        <v>0.5898416669079406</v>
      </c>
      <c r="Q113" s="18" t="str">
        <f>IF(data!AS113&gt;0,data!F113/data!AS113,"NA")</f>
        <v>NA</v>
      </c>
      <c r="R113" s="19" t="str">
        <f>IF(data!AS113&gt;0,(data!F113-data!AT113)/(data!AS113-data!BL113),"NA")</f>
        <v>NA</v>
      </c>
      <c r="S113" s="19" t="str">
        <f>IF(N113&gt;0,data!F113/N113,"NA")</f>
        <v>NA</v>
      </c>
      <c r="T113" s="18" t="str">
        <f>IF(data!AP113=0,"NA",L113/data!AP113)</f>
        <v>NA</v>
      </c>
      <c r="U113" s="18" t="str">
        <f t="shared" si="4"/>
        <v>NA</v>
      </c>
      <c r="V113" s="18">
        <f t="shared" si="5"/>
        <v>80.738383339365441</v>
      </c>
      <c r="W113" s="18" t="str">
        <f>IF(data!AQ113&gt;0,L113/data!AQ113,"NA")</f>
        <v>NA</v>
      </c>
      <c r="X113" s="17">
        <f>data!BC113+data!BD113*0.8+data!BE113*0.6+data!BF113*0.4+data!BG113*0.2</f>
        <v>5.6660000000000004</v>
      </c>
      <c r="Y113" s="18" t="str">
        <f>IF(data!AQ113&gt;0,L113/(data!AQ113+data!BC113),"NA")</f>
        <v>NA</v>
      </c>
      <c r="Z113" s="18">
        <f>IF(data!EC113&gt;0,IF(data!F113&gt;0,IF(data!EC113*250/data!F113&gt;10,"NA",data!EC113*250/data!F113),"NA"),"NA")</f>
        <v>2.0964148268179055</v>
      </c>
      <c r="AA113" s="18" t="str">
        <f>IF(data!BN113&gt;0,data!BN113,"NA")</f>
        <v>NA</v>
      </c>
      <c r="AB113" s="18">
        <f>IF(data!BN113=0,0,1)</f>
        <v>1</v>
      </c>
      <c r="AC113" s="18" t="str">
        <f>IF(data!BN113&gt;0,data!BO113,"NA")</f>
        <v>NA</v>
      </c>
      <c r="AD113" s="18" t="str">
        <f>IF(data!AS113&gt;0,data!AS113,"NA")</f>
        <v>NA</v>
      </c>
      <c r="AE113" s="18" t="str">
        <f>IF(data!AS113&gt;0,data!F113,"NA")</f>
        <v>NA</v>
      </c>
      <c r="AF113" s="17">
        <f>data!CP113/(1.04)+data!CO113/1.04^2+data!CN113/1.04^3+data!CM113/1.04^4+data!CL113/1.04^5+((data!CK113/5)*(1-1.04^-5)/0.04)/1.04^5</f>
        <v>0.5898416669079406</v>
      </c>
    </row>
    <row r="114" spans="1:32" x14ac:dyDescent="0.15">
      <c r="A114" s="2" t="str">
        <f>data!A114</f>
        <v>Celladon Corporation (NasdaqGM:CLDN)</v>
      </c>
      <c r="B114" s="2" t="str">
        <f>data!B114</f>
        <v>NasdaqGM:CLDN</v>
      </c>
      <c r="C114" s="16" t="str">
        <f>IF(data!AP114&gt;0,data!AQ114/data!AP114,"NA")</f>
        <v>NA</v>
      </c>
      <c r="D114" s="16" t="str">
        <f>IF(data!AP114&gt;0,O114/data!AP114,"NA")</f>
        <v>NA</v>
      </c>
      <c r="E114" s="16">
        <f>data!BV114/100</f>
        <v>0</v>
      </c>
      <c r="F114" s="16">
        <f t="shared" si="3"/>
        <v>-0.17743006863975203</v>
      </c>
      <c r="G114" s="16">
        <f>IF(data!AX114&gt;0,N114/data!AX114,"NA")</f>
        <v>-0.30170731707317072</v>
      </c>
      <c r="H114" s="16" t="str">
        <f>IF(data!W114=0,"NA",data!W114/100)</f>
        <v>NA</v>
      </c>
      <c r="I114" s="16" t="str">
        <f>IF(data!V114=0,"NA",data!V114/100)</f>
        <v>NA</v>
      </c>
      <c r="J114" s="16">
        <f>IF(data!AX114&gt;0,(AF114+data!AW114)/(data!AX114+AF114+data!AW114),"NA")</f>
        <v>0.11104824148771709</v>
      </c>
      <c r="K114" s="16">
        <f>IF(data!F114&gt;0,(AF114+data!AW114)/(data!F114+AF114+data!AW114),"NA")</f>
        <v>2.0415762771117944E-2</v>
      </c>
      <c r="L114" s="17">
        <f>data!F114+data!AW114+AF114-data!AT114</f>
        <v>487.34347577334484</v>
      </c>
      <c r="M114" s="17">
        <f>data!AW114+data!AX114-data!AT114+X114</f>
        <v>135.48999999999998</v>
      </c>
      <c r="N114" s="17">
        <f>data!AS114+data!BC114-(data!BD114+data!BE114+data!BF114+data!BG114+data!BH114)/5</f>
        <v>-24.74</v>
      </c>
      <c r="O114" s="17">
        <f>data!AR114+data!BC114-(data!BD114+data!BE114+data!BF114+data!BG114+data!BH114)/5</f>
        <v>-24.04</v>
      </c>
      <c r="P114" s="17">
        <f>data!AW114+AF114</f>
        <v>10.243475773344771</v>
      </c>
      <c r="Q114" s="18" t="str">
        <f>IF(data!AS114&gt;0,data!F114/data!AS114,"NA")</f>
        <v>NA</v>
      </c>
      <c r="R114" s="19" t="str">
        <f>IF(data!AS114&gt;0,(data!F114-data!AT114)/(data!AS114-data!BL114),"NA")</f>
        <v>NA</v>
      </c>
      <c r="S114" s="19" t="str">
        <f>IF(N114&gt;0,data!F114/N114,"NA")</f>
        <v>NA</v>
      </c>
      <c r="T114" s="18" t="str">
        <f>IF(data!AP114=0,"NA",L114/data!AP114)</f>
        <v>NA</v>
      </c>
      <c r="U114" s="18" t="str">
        <f t="shared" si="4"/>
        <v>NA</v>
      </c>
      <c r="V114" s="18">
        <f t="shared" si="5"/>
        <v>3.5968962711148049</v>
      </c>
      <c r="W114" s="18" t="str">
        <f>IF(data!AQ114&gt;0,L114/data!AQ114,"NA")</f>
        <v>NA</v>
      </c>
      <c r="X114" s="17">
        <f>data!BC114+data!BD114*0.8+data!BE114*0.6+data!BF114*0.4+data!BG114*0.2</f>
        <v>57.98</v>
      </c>
      <c r="Y114" s="18" t="str">
        <f>IF(data!AQ114&gt;0,L114/(data!AQ114+data!BC114),"NA")</f>
        <v>NA</v>
      </c>
      <c r="Z114" s="18" t="str">
        <f>IF(data!EC114&gt;0,IF(data!F114&gt;0,IF(data!EC114*250/data!F114&gt;10,"NA",data!EC114*250/data!F114),"NA"),"NA")</f>
        <v>NA</v>
      </c>
      <c r="AA114" s="18" t="str">
        <f>IF(data!BN114&gt;0,data!BN114,"NA")</f>
        <v>NA</v>
      </c>
      <c r="AB114" s="18">
        <f>IF(data!BN114=0,0,1)</f>
        <v>1</v>
      </c>
      <c r="AC114" s="18" t="str">
        <f>IF(data!BN114&gt;0,data!BO114,"NA")</f>
        <v>NA</v>
      </c>
      <c r="AD114" s="18" t="str">
        <f>IF(data!AS114&gt;0,data!AS114,"NA")</f>
        <v>NA</v>
      </c>
      <c r="AE114" s="18" t="str">
        <f>IF(data!AS114&gt;0,data!F114,"NA")</f>
        <v>NA</v>
      </c>
      <c r="AF114" s="17">
        <f>data!CP114/(1.04)+data!CO114/1.04^2+data!CN114/1.04^3+data!CM114/1.04^4+data!CL114/1.04^5+((data!CK114/5)*(1-1.04^-5)/0.04)/1.04^5</f>
        <v>0.3334757733447708</v>
      </c>
    </row>
    <row r="115" spans="1:32" x14ac:dyDescent="0.15">
      <c r="A115" s="2" t="str">
        <f>data!A115</f>
        <v>Flexion Therapeutics, Inc. (NasdaqGM:FLXN)</v>
      </c>
      <c r="B115" s="2" t="str">
        <f>data!B115</f>
        <v>NasdaqGM:FLXN</v>
      </c>
      <c r="C115" s="16" t="str">
        <f>IF(data!AP115&gt;0,data!AQ115/data!AP115,"NA")</f>
        <v>NA</v>
      </c>
      <c r="D115" s="16" t="str">
        <f>IF(data!AP115&gt;0,O115/data!AP115,"NA")</f>
        <v>NA</v>
      </c>
      <c r="E115" s="16">
        <f>data!BV115/100</f>
        <v>0</v>
      </c>
      <c r="F115" s="16">
        <f t="shared" si="3"/>
        <v>-0.24032132098627693</v>
      </c>
      <c r="G115" s="16">
        <f>IF(data!AX115&gt;0,N115/data!AX115,"NA")</f>
        <v>-0.15072463768115943</v>
      </c>
      <c r="H115" s="16" t="str">
        <f>IF(data!W115=0,"NA",data!W115/100)</f>
        <v>NA</v>
      </c>
      <c r="I115" s="16" t="str">
        <f>IF(data!V115=0,"NA",data!V115/100)</f>
        <v>NA</v>
      </c>
      <c r="J115" s="16">
        <f>IF(data!AX115&gt;0,(AF115+data!AW115)/(data!AX115+AF115+data!AW115),"NA")</f>
        <v>2.7480474629528285E-2</v>
      </c>
      <c r="K115" s="16">
        <f>IF(data!F115&gt;0,(AF115+data!AW115)/(data!F115+AF115+data!AW115),"NA")</f>
        <v>8.4544391792562013E-3</v>
      </c>
      <c r="L115" s="17">
        <f>data!F115+data!AW115+AF115-data!AT115</f>
        <v>381.19443786982242</v>
      </c>
      <c r="M115" s="17">
        <f>data!AW115+data!AX115-data!AT115+X115</f>
        <v>89.63000000000001</v>
      </c>
      <c r="N115" s="17">
        <f>data!AS115+data!BC115-(data!BD115+data!BE115+data!BF115+data!BG115+data!BH115)/5</f>
        <v>-21.840000000000003</v>
      </c>
      <c r="O115" s="17">
        <f>data!AR115+data!BC115-(data!BD115+data!BE115+data!BF115+data!BG115+data!BH115)/5</f>
        <v>-21.540000000000003</v>
      </c>
      <c r="P115" s="17">
        <f>data!AW115+AF115</f>
        <v>4.0944378698224853</v>
      </c>
      <c r="Q115" s="18" t="str">
        <f>IF(data!AS115&gt;0,data!F115/data!AS115,"NA")</f>
        <v>NA</v>
      </c>
      <c r="R115" s="19" t="str">
        <f>IF(data!AS115&gt;0,(data!F115-data!AT115)/(data!AS115-data!BL115),"NA")</f>
        <v>NA</v>
      </c>
      <c r="S115" s="19" t="str">
        <f>IF(N115&gt;0,data!F115/N115,"NA")</f>
        <v>NA</v>
      </c>
      <c r="T115" s="18" t="str">
        <f>IF(data!AP115=0,"NA",L115/data!AP115)</f>
        <v>NA</v>
      </c>
      <c r="U115" s="18" t="str">
        <f t="shared" si="4"/>
        <v>NA</v>
      </c>
      <c r="V115" s="18">
        <f t="shared" si="5"/>
        <v>4.2529782201252075</v>
      </c>
      <c r="W115" s="18" t="str">
        <f>IF(data!AQ115&gt;0,L115/data!AQ115,"NA")</f>
        <v>NA</v>
      </c>
      <c r="X115" s="17">
        <f>data!BC115+data!BD115*0.8+data!BE115*0.6+data!BF115*0.4+data!BG115*0.2</f>
        <v>44.239999999999995</v>
      </c>
      <c r="Y115" s="18" t="str">
        <f>IF(data!AQ115&gt;0,L115/(data!AQ115+data!BC115),"NA")</f>
        <v>NA</v>
      </c>
      <c r="Z115" s="18">
        <f>IF(data!EC115&gt;0,IF(data!F115&gt;0,IF(data!EC115*250/data!F115&gt;10,"NA",data!EC115*250/data!F115),"NA"),"NA")</f>
        <v>0.85381091211995008</v>
      </c>
      <c r="AA115" s="18" t="str">
        <f>IF(data!BN115&gt;0,data!BN115,"NA")</f>
        <v>NA</v>
      </c>
      <c r="AB115" s="18">
        <f>IF(data!BN115=0,0,1)</f>
        <v>1</v>
      </c>
      <c r="AC115" s="18" t="str">
        <f>IF(data!BN115&gt;0,data!BO115,"NA")</f>
        <v>NA</v>
      </c>
      <c r="AD115" s="18" t="str">
        <f>IF(data!AS115&gt;0,data!AS115,"NA")</f>
        <v>NA</v>
      </c>
      <c r="AE115" s="18" t="str">
        <f>IF(data!AS115&gt;0,data!F115,"NA")</f>
        <v>NA</v>
      </c>
      <c r="AF115" s="17">
        <f>data!CP115/(1.04)+data!CO115/1.04^2+data!CN115/1.04^3+data!CM115/1.04^4+data!CL115/1.04^5+((data!CK115/5)*(1-1.04^-5)/0.04)/1.04^5</f>
        <v>0.50443786982248517</v>
      </c>
    </row>
    <row r="116" spans="1:32" x14ac:dyDescent="0.15">
      <c r="A116" s="2" t="str">
        <f>data!A116</f>
        <v>Mirati Therapeutics, Inc. (NasdaqCM:MRTX)</v>
      </c>
      <c r="B116" s="2" t="str">
        <f>data!B116</f>
        <v>NasdaqCM:MRTX</v>
      </c>
      <c r="C116" s="16" t="str">
        <f>IF(data!AP116&gt;0,data!AQ116/data!AP116,"NA")</f>
        <v>NA</v>
      </c>
      <c r="D116" s="16" t="str">
        <f>IF(data!AP116&gt;0,O116/data!AP116,"NA")</f>
        <v>NA</v>
      </c>
      <c r="E116" s="16">
        <f>data!BV116/100</f>
        <v>0</v>
      </c>
      <c r="F116" s="16">
        <f t="shared" si="3"/>
        <v>-0.3721483403611201</v>
      </c>
      <c r="G116" s="16">
        <f>IF(data!AX116&gt;0,N116/data!AX116,"NA")</f>
        <v>-1.3992882562277582</v>
      </c>
      <c r="H116" s="16" t="str">
        <f>IF(data!W116=0,"NA",data!W116/100)</f>
        <v>NA</v>
      </c>
      <c r="I116" s="16" t="str">
        <f>IF(data!V116=0,"NA",data!V116/100)</f>
        <v>NA</v>
      </c>
      <c r="J116" s="16">
        <f>IF(data!AX116&gt;0,(AF116+data!AW116)/(data!AX116+AF116+data!AW116),"NA")</f>
        <v>2.6781867871266941E-2</v>
      </c>
      <c r="K116" s="16">
        <f>IF(data!F116&gt;0,(AF116+data!AW116)/(data!F116+AF116+data!AW116),"NA")</f>
        <v>1.6804112996574782E-3</v>
      </c>
      <c r="L116" s="17">
        <f>data!F116+data!AW116+AF116-data!AT116</f>
        <v>453.58328038015128</v>
      </c>
      <c r="M116" s="17">
        <f>data!AW116+data!AX116-data!AT116+X116</f>
        <v>92.490000000000009</v>
      </c>
      <c r="N116" s="17">
        <f>data!AS116+data!BC116-(data!BD116+data!BE116+data!BF116+data!BG116+data!BH116)/5</f>
        <v>-39.320000000000007</v>
      </c>
      <c r="O116" s="17">
        <f>data!AR116+data!BC116-(data!BD116+data!BE116+data!BF116+data!BG116+data!BH116)/5</f>
        <v>-34.42</v>
      </c>
      <c r="P116" s="17">
        <f>data!AW116+AF116</f>
        <v>0.77328038015125511</v>
      </c>
      <c r="Q116" s="18" t="str">
        <f>IF(data!AS116&gt;0,data!F116/data!AS116,"NA")</f>
        <v>NA</v>
      </c>
      <c r="R116" s="19" t="str">
        <f>IF(data!AS116&gt;0,(data!F116-data!AT116)/(data!AS116-data!BL116),"NA")</f>
        <v>NA</v>
      </c>
      <c r="S116" s="19" t="str">
        <f>IF(N116&gt;0,data!F116/N116,"NA")</f>
        <v>NA</v>
      </c>
      <c r="T116" s="18" t="str">
        <f>IF(data!AP116=0,"NA",L116/data!AP116)</f>
        <v>NA</v>
      </c>
      <c r="U116" s="18" t="str">
        <f t="shared" si="4"/>
        <v>NA</v>
      </c>
      <c r="V116" s="18">
        <f t="shared" si="5"/>
        <v>4.9041332076997648</v>
      </c>
      <c r="W116" s="18" t="str">
        <f>IF(data!AQ116&gt;0,L116/data!AQ116,"NA")</f>
        <v>NA</v>
      </c>
      <c r="X116" s="17">
        <f>data!BC116+data!BD116*0.8+data!BE116*0.6+data!BF116*0.4+data!BG116*0.2</f>
        <v>70.98</v>
      </c>
      <c r="Y116" s="18" t="str">
        <f>IF(data!AQ116&gt;0,L116/(data!AQ116+data!BC116),"NA")</f>
        <v>NA</v>
      </c>
      <c r="Z116" s="18">
        <f>IF(data!EC116&gt;0,IF(data!F116&gt;0,IF(data!EC116*250/data!F116&gt;10,"NA",data!EC116*250/data!F116),"NA"),"NA")</f>
        <v>1.9373095341750111</v>
      </c>
      <c r="AA116" s="18" t="str">
        <f>IF(data!BN116&gt;0,data!BN116,"NA")</f>
        <v>NA</v>
      </c>
      <c r="AB116" s="18">
        <f>IF(data!BN116=0,0,1)</f>
        <v>1</v>
      </c>
      <c r="AC116" s="18" t="str">
        <f>IF(data!BN116&gt;0,data!BO116,"NA")</f>
        <v>NA</v>
      </c>
      <c r="AD116" s="18" t="str">
        <f>IF(data!AS116&gt;0,data!AS116,"NA")</f>
        <v>NA</v>
      </c>
      <c r="AE116" s="18" t="str">
        <f>IF(data!AS116&gt;0,data!F116,"NA")</f>
        <v>NA</v>
      </c>
      <c r="AF116" s="17">
        <f>data!CP116/(1.04)+data!CO116/1.04^2+data!CN116/1.04^3+data!CM116/1.04^4+data!CL116/1.04^5+((data!CK116/5)*(1-1.04^-5)/0.04)/1.04^5</f>
        <v>0.77328038015125511</v>
      </c>
    </row>
    <row r="117" spans="1:32" x14ac:dyDescent="0.15">
      <c r="A117" s="2" t="str">
        <f>data!A117</f>
        <v>Sorrento Therapeutics, Inc. (NasdaqCM:SRNE)</v>
      </c>
      <c r="B117" s="2" t="str">
        <f>data!B117</f>
        <v>NasdaqCM:SRNE</v>
      </c>
      <c r="C117" s="16">
        <f>IF(data!AP117&gt;0,data!AQ117/data!AP117,"NA")</f>
        <v>-8.1723237597911229</v>
      </c>
      <c r="D117" s="16">
        <f>IF(data!AP117&gt;0,O117/data!AP117,"NA")</f>
        <v>-6.2250652741514365</v>
      </c>
      <c r="E117" s="16">
        <f>data!BV117/100</f>
        <v>0</v>
      </c>
      <c r="F117" s="16">
        <f t="shared" si="3"/>
        <v>-0.22373409406553812</v>
      </c>
      <c r="G117" s="16">
        <f>IF(data!AX117&gt;0,N117/data!AX117,"NA")</f>
        <v>-0.22117755289788413</v>
      </c>
      <c r="H117" s="16" t="str">
        <f>IF(data!W117=0,"NA",data!W117/100)</f>
        <v>NA</v>
      </c>
      <c r="I117" s="16" t="str">
        <f>IF(data!V117=0,"NA",data!V117/100)</f>
        <v>NA</v>
      </c>
      <c r="J117" s="16">
        <f>IF(data!AX117&gt;0,(AF117+data!AW117)/(data!AX117+AF117+data!AW117),"NA")</f>
        <v>0.10753902033368425</v>
      </c>
      <c r="K117" s="16">
        <f>IF(data!F117&gt;0,(AF117+data!AW117)/(data!F117+AF117+data!AW117),"NA")</f>
        <v>2.8592224643114929E-2</v>
      </c>
      <c r="L117" s="17">
        <f>data!F117+data!AW117+AF117-data!AT117</f>
        <v>386.1980421291272</v>
      </c>
      <c r="M117" s="17">
        <f>data!AW117+data!AX117-data!AT117+X117</f>
        <v>106.56399999999999</v>
      </c>
      <c r="N117" s="17">
        <f>data!AS117+data!BC117-(data!BD117+data!BE117+data!BF117+data!BG117+data!BH117)/5</f>
        <v>-24.042000000000005</v>
      </c>
      <c r="O117" s="17">
        <f>data!AR117+data!BC117-(data!BD117+data!BE117+data!BF117+data!BG117+data!BH117)/5</f>
        <v>-23.842000000000002</v>
      </c>
      <c r="P117" s="17">
        <f>data!AW117+AF117</f>
        <v>13.098042129127132</v>
      </c>
      <c r="Q117" s="18" t="str">
        <f>IF(data!AS117&gt;0,data!F117/data!AS117,"NA")</f>
        <v>NA</v>
      </c>
      <c r="R117" s="19" t="str">
        <f>IF(data!AS117&gt;0,(data!F117-data!AT117)/(data!AS117-data!BL117),"NA")</f>
        <v>NA</v>
      </c>
      <c r="S117" s="19" t="str">
        <f>IF(N117&gt;0,data!F117/N117,"NA")</f>
        <v>NA</v>
      </c>
      <c r="T117" s="18">
        <f>IF(data!AP117=0,"NA",L117/data!AP117)</f>
        <v>100.83499794494183</v>
      </c>
      <c r="U117" s="18" t="str">
        <f t="shared" si="4"/>
        <v>NA</v>
      </c>
      <c r="V117" s="18">
        <f t="shared" si="5"/>
        <v>3.6240948362404493</v>
      </c>
      <c r="W117" s="18" t="str">
        <f>IF(data!AQ117&gt;0,L117/data!AQ117,"NA")</f>
        <v>NA</v>
      </c>
      <c r="X117" s="17">
        <f>data!BC117+data!BD117*0.8+data!BE117*0.6+data!BF117*0.4+data!BG117*0.2</f>
        <v>57.664000000000001</v>
      </c>
      <c r="Y117" s="18" t="str">
        <f>IF(data!AQ117&gt;0,L117/(data!AQ117+data!BC117),"NA")</f>
        <v>NA</v>
      </c>
      <c r="Z117" s="18">
        <f>IF(data!EC117&gt;0,IF(data!F117&gt;0,IF(data!EC117*250/data!F117&gt;10,"NA",data!EC117*250/data!F117),"NA"),"NA")</f>
        <v>3.095505617977528</v>
      </c>
      <c r="AA117" s="18" t="str">
        <f>IF(data!BN117&gt;0,data!BN117,"NA")</f>
        <v>NA</v>
      </c>
      <c r="AB117" s="18">
        <f>IF(data!BN117=0,0,1)</f>
        <v>1</v>
      </c>
      <c r="AC117" s="18" t="str">
        <f>IF(data!BN117&gt;0,data!BO117,"NA")</f>
        <v>NA</v>
      </c>
      <c r="AD117" s="18" t="str">
        <f>IF(data!AS117&gt;0,data!AS117,"NA")</f>
        <v>NA</v>
      </c>
      <c r="AE117" s="18" t="str">
        <f>IF(data!AS117&gt;0,data!F117,"NA")</f>
        <v>NA</v>
      </c>
      <c r="AF117" s="17">
        <f>data!CP117/(1.04)+data!CO117/1.04^2+data!CN117/1.04^3+data!CM117/1.04^4+data!CL117/1.04^5+((data!CK117/5)*(1-1.04^-5)/0.04)/1.04^5</f>
        <v>0.99804212912713131</v>
      </c>
    </row>
    <row r="118" spans="1:32" x14ac:dyDescent="0.15">
      <c r="A118" s="2" t="str">
        <f>data!A118</f>
        <v>Paratek Pharmaceuticals, Inc. (NasdaqGM:PRTK)</v>
      </c>
      <c r="B118" s="2" t="str">
        <f>data!B118</f>
        <v>NasdaqGM:PRTK</v>
      </c>
      <c r="C118" s="16">
        <f>IF(data!AP118&gt;0,data!AQ118/data!AP118,"NA")</f>
        <v>-17.949367088607595</v>
      </c>
      <c r="D118" s="16">
        <f>IF(data!AP118&gt;0,O118/data!AP118,"NA")</f>
        <v>-20.718987341772152</v>
      </c>
      <c r="E118" s="16">
        <f>data!BV118/100</f>
        <v>0</v>
      </c>
      <c r="F118" s="16">
        <f t="shared" si="3"/>
        <v>-24.070588235294004</v>
      </c>
      <c r="G118" s="16" t="str">
        <f>IF(data!AX118&gt;0,N118/data!AX118,"NA")</f>
        <v>NA</v>
      </c>
      <c r="H118" s="16" t="str">
        <f>IF(data!W118=0,"NA",data!W118/100)</f>
        <v>NA</v>
      </c>
      <c r="I118" s="16" t="str">
        <f>IF(data!V118=0,"NA",data!V118/100)</f>
        <v>NA</v>
      </c>
      <c r="J118" s="16" t="str">
        <f>IF(data!AX118&gt;0,(AF118+data!AW118)/(data!AX118+AF118+data!AW118),"NA")</f>
        <v>NA</v>
      </c>
      <c r="K118" s="16">
        <f>IF(data!F118&gt;0,(AF118+data!AW118)/(data!F118+AF118+data!AW118),"NA")</f>
        <v>2.5881547787321678E-2</v>
      </c>
      <c r="L118" s="17">
        <f>data!F118+data!AW118+AF118-data!AT118</f>
        <v>452.11092939235323</v>
      </c>
      <c r="M118" s="17">
        <f>data!AW118+data!AX118-data!AT118+X118</f>
        <v>0.34000000000000163</v>
      </c>
      <c r="N118" s="17">
        <f>data!AS118+data!BC118-(data!BD118+data!BE118+data!BF118+data!BG118+data!BH118)/5</f>
        <v>-9.3739999999999988</v>
      </c>
      <c r="O118" s="17">
        <f>data!AR118+data!BC118-(data!BD118+data!BE118+data!BF118+data!BG118+data!BH118)/5</f>
        <v>-8.1840000000000011</v>
      </c>
      <c r="P118" s="17">
        <f>data!AW118+AF118</f>
        <v>11.740929392353209</v>
      </c>
      <c r="Q118" s="18" t="str">
        <f>IF(data!AS118&gt;0,data!F118/data!AS118,"NA")</f>
        <v>NA</v>
      </c>
      <c r="R118" s="19" t="str">
        <f>IF(data!AS118&gt;0,(data!F118-data!AT118)/(data!AS118-data!BL118),"NA")</f>
        <v>NA</v>
      </c>
      <c r="S118" s="19" t="str">
        <f>IF(N118&gt;0,data!F118/N118,"NA")</f>
        <v>NA</v>
      </c>
      <c r="T118" s="18">
        <f>IF(data!AP118=0,"NA",L118/data!AP118)</f>
        <v>1144.584631373046</v>
      </c>
      <c r="U118" s="18" t="str">
        <f t="shared" si="4"/>
        <v>NA</v>
      </c>
      <c r="V118" s="18">
        <f t="shared" si="5"/>
        <v>1329.7380276245619</v>
      </c>
      <c r="W118" s="18" t="str">
        <f>IF(data!AQ118&gt;0,L118/data!AQ118,"NA")</f>
        <v>NA</v>
      </c>
      <c r="X118" s="17">
        <f>data!BC118+data!BD118*0.8+data!BE118*0.6+data!BF118*0.4+data!BG118*0.2</f>
        <v>10.370000000000001</v>
      </c>
      <c r="Y118" s="18" t="str">
        <f>IF(data!AQ118&gt;0,L118/(data!AQ118+data!BC118),"NA")</f>
        <v>NA</v>
      </c>
      <c r="Z118" s="18">
        <f>IF(data!EC118&gt;0,IF(data!F118&gt;0,IF(data!EC118*250/data!F118&gt;10,"NA",data!EC118*250/data!F118),"NA"),"NA")</f>
        <v>0.66757184883457799</v>
      </c>
      <c r="AA118" s="18" t="str">
        <f>IF(data!BN118&gt;0,data!BN118,"NA")</f>
        <v>NA</v>
      </c>
      <c r="AB118" s="18">
        <f>IF(data!BN118=0,0,1)</f>
        <v>1</v>
      </c>
      <c r="AC118" s="18" t="str">
        <f>IF(data!BN118&gt;0,data!BO118,"NA")</f>
        <v>NA</v>
      </c>
      <c r="AD118" s="18" t="str">
        <f>IF(data!AS118&gt;0,data!AS118,"NA")</f>
        <v>NA</v>
      </c>
      <c r="AE118" s="18" t="str">
        <f>IF(data!AS118&gt;0,data!F118,"NA")</f>
        <v>NA</v>
      </c>
      <c r="AF118" s="17">
        <f>data!CP118/(1.04)+data!CO118/1.04^2+data!CN118/1.04^3+data!CM118/1.04^4+data!CL118/1.04^5+((data!CK118/5)*(1-1.04^-5)/0.04)/1.04^5</f>
        <v>1.4409293923532089</v>
      </c>
    </row>
    <row r="119" spans="1:32" x14ac:dyDescent="0.15">
      <c r="A119" s="2" t="str">
        <f>data!A119</f>
        <v>Dicerna Pharmaceuticals, Inc. (NasdaqGS:DRNA)</v>
      </c>
      <c r="B119" s="2" t="str">
        <f>data!B119</f>
        <v>NasdaqGS:DRNA</v>
      </c>
      <c r="C119" s="16" t="str">
        <f>IF(data!AP119&gt;0,data!AQ119/data!AP119,"NA")</f>
        <v>NA</v>
      </c>
      <c r="D119" s="16" t="str">
        <f>IF(data!AP119&gt;0,O119/data!AP119,"NA")</f>
        <v>NA</v>
      </c>
      <c r="E119" s="16">
        <f>data!BV119/100</f>
        <v>0</v>
      </c>
      <c r="F119" s="16">
        <f t="shared" si="3"/>
        <v>-0.2362103458130895</v>
      </c>
      <c r="G119" s="16">
        <f>IF(data!AX119&gt;0,N119/data!AX119,"NA")</f>
        <v>-0.36480162767039676</v>
      </c>
      <c r="H119" s="16" t="str">
        <f>IF(data!W119=0,"NA",data!W119/100)</f>
        <v>NA</v>
      </c>
      <c r="I119" s="16" t="str">
        <f>IF(data!V119=0,"NA",data!V119/100)</f>
        <v>NA</v>
      </c>
      <c r="J119" s="16">
        <f>IF(data!AX119&gt;0,(AF119+data!AW119)/(data!AX119+AF119+data!AW119),"NA")</f>
        <v>8.6552961139039306E-2</v>
      </c>
      <c r="K119" s="16">
        <f>IF(data!F119&gt;0,(AF119+data!AW119)/(data!F119+AF119+data!AW119),"NA")</f>
        <v>2.1333105488217111E-2</v>
      </c>
      <c r="L119" s="17">
        <f>data!F119+data!AW119+AF119-data!AT119</f>
        <v>410.51433976793766</v>
      </c>
      <c r="M119" s="17">
        <f>data!AW119+data!AX119-data!AT119+X119</f>
        <v>139.95999999999998</v>
      </c>
      <c r="N119" s="17">
        <f>data!AS119+data!BC119-(data!BD119+data!BE119+data!BF119+data!BG119+data!BH119)/5</f>
        <v>-35.86</v>
      </c>
      <c r="O119" s="17">
        <f>data!AR119+data!BC119-(data!BD119+data!BE119+data!BF119+data!BG119+data!BH119)/5</f>
        <v>-33.06</v>
      </c>
      <c r="P119" s="17">
        <f>data!AW119+AF119</f>
        <v>9.3143397679376818</v>
      </c>
      <c r="Q119" s="18" t="str">
        <f>IF(data!AS119&gt;0,data!F119/data!AS119,"NA")</f>
        <v>NA</v>
      </c>
      <c r="R119" s="19" t="str">
        <f>IF(data!AS119&gt;0,(data!F119-data!AT119)/(data!AS119-data!BL119),"NA")</f>
        <v>NA</v>
      </c>
      <c r="S119" s="19" t="str">
        <f>IF(N119&gt;0,data!F119/N119,"NA")</f>
        <v>NA</v>
      </c>
      <c r="T119" s="18" t="str">
        <f>IF(data!AP119=0,"NA",L119/data!AP119)</f>
        <v>NA</v>
      </c>
      <c r="U119" s="18" t="str">
        <f t="shared" si="4"/>
        <v>NA</v>
      </c>
      <c r="V119" s="18">
        <f t="shared" si="5"/>
        <v>2.9330833078589436</v>
      </c>
      <c r="W119" s="18" t="str">
        <f>IF(data!AQ119&gt;0,L119/data!AQ119,"NA")</f>
        <v>NA</v>
      </c>
      <c r="X119" s="17">
        <f>data!BC119+data!BD119*0.8+data!BE119*0.6+data!BF119*0.4+data!BG119*0.2</f>
        <v>67.759999999999991</v>
      </c>
      <c r="Y119" s="18" t="str">
        <f>IF(data!AQ119&gt;0,L119/(data!AQ119+data!BC119),"NA")</f>
        <v>NA</v>
      </c>
      <c r="Z119" s="18">
        <f>IF(data!EC119&gt;0,IF(data!F119&gt;0,IF(data!EC119*250/data!F119&gt;10,"NA",data!EC119*250/data!F119),"NA"),"NA")</f>
        <v>3.0599110695062017</v>
      </c>
      <c r="AA119" s="18" t="str">
        <f>IF(data!BN119&gt;0,data!BN119,"NA")</f>
        <v>NA</v>
      </c>
      <c r="AB119" s="18">
        <f>IF(data!BN119=0,0,1)</f>
        <v>1</v>
      </c>
      <c r="AC119" s="18" t="str">
        <f>IF(data!BN119&gt;0,data!BO119,"NA")</f>
        <v>NA</v>
      </c>
      <c r="AD119" s="18" t="str">
        <f>IF(data!AS119&gt;0,data!AS119,"NA")</f>
        <v>NA</v>
      </c>
      <c r="AE119" s="18" t="str">
        <f>IF(data!AS119&gt;0,data!F119,"NA")</f>
        <v>NA</v>
      </c>
      <c r="AF119" s="17">
        <f>data!CP119/(1.04)+data!CO119/1.04^2+data!CN119/1.04^3+data!CM119/1.04^4+data!CL119/1.04^5+((data!CK119/5)*(1-1.04^-5)/0.04)/1.04^5</f>
        <v>9.3143397679376818</v>
      </c>
    </row>
    <row r="120" spans="1:32" x14ac:dyDescent="0.15">
      <c r="A120" s="2" t="str">
        <f>data!A120</f>
        <v>XOMA Corporation (NasdaqGM:XOMA)</v>
      </c>
      <c r="B120" s="2" t="str">
        <f>data!B120</f>
        <v>NasdaqGM:XOMA</v>
      </c>
      <c r="C120" s="16">
        <f>IF(data!AP120&gt;0,data!AQ120/data!AP120,"NA")</f>
        <v>-4.2275132275132279</v>
      </c>
      <c r="D120" s="16">
        <f>IF(data!AP120&gt;0,O120/data!AP120,"NA")</f>
        <v>-4.1693121693121684</v>
      </c>
      <c r="E120" s="16">
        <f>data!BV120/100</f>
        <v>0</v>
      </c>
      <c r="F120" s="16">
        <f t="shared" si="3"/>
        <v>-0.38510409539634438</v>
      </c>
      <c r="G120" s="16">
        <f>IF(data!AX120&gt;0,N120/data!AX120,"NA")</f>
        <v>-11.419354838709669</v>
      </c>
      <c r="H120" s="16">
        <f>IF(data!W120=0,"NA",data!W120/100)</f>
        <v>0.17800000000000002</v>
      </c>
      <c r="I120" s="16" t="str">
        <f>IF(data!V120=0,"NA",data!V120/100)</f>
        <v>NA</v>
      </c>
      <c r="J120" s="16">
        <f>IF(data!AX120&gt;0,(AF120+data!AW120)/(data!AX120+AF120+data!AW120),"NA")</f>
        <v>0.95047093458881604</v>
      </c>
      <c r="K120" s="16">
        <f>IF(data!F120&gt;0,(AF120+data!AW120)/(data!F120+AF120+data!AW120),"NA")</f>
        <v>0.1233225638618867</v>
      </c>
      <c r="L120" s="17">
        <f>data!F120+data!AW120+AF120-data!AT120</f>
        <v>403.98951131551144</v>
      </c>
      <c r="M120" s="17">
        <f>data!AW120+data!AX120-data!AT120+X120</f>
        <v>204.61999999999998</v>
      </c>
      <c r="N120" s="17">
        <f>data!AS120+data!BC120-(data!BD120+data!BE120+data!BF120+data!BG120+data!BH120)/5</f>
        <v>-35.399999999999977</v>
      </c>
      <c r="O120" s="17">
        <f>data!AR120+data!BC120-(data!BD120+data!BE120+data!BF120+data!BG120+data!BH120)/5</f>
        <v>-78.799999999999983</v>
      </c>
      <c r="P120" s="17">
        <f>data!AW120+AF120</f>
        <v>59.489511315511479</v>
      </c>
      <c r="Q120" s="18" t="str">
        <f>IF(data!AS120&gt;0,data!F120/data!AS120,"NA")</f>
        <v>NA</v>
      </c>
      <c r="R120" s="19" t="str">
        <f>IF(data!AS120&gt;0,(data!F120-data!AT120)/(data!AS120-data!BL120),"NA")</f>
        <v>NA</v>
      </c>
      <c r="S120" s="19" t="str">
        <f>IF(N120&gt;0,data!F120/N120,"NA")</f>
        <v>NA</v>
      </c>
      <c r="T120" s="18">
        <f>IF(data!AP120=0,"NA",L120/data!AP120)</f>
        <v>21.37510641881013</v>
      </c>
      <c r="U120" s="18" t="str">
        <f t="shared" si="4"/>
        <v>NA</v>
      </c>
      <c r="V120" s="18">
        <f t="shared" si="5"/>
        <v>1.9743402957458287</v>
      </c>
      <c r="W120" s="18" t="str">
        <f>IF(data!AQ120&gt;0,L120/data!AQ120,"NA")</f>
        <v>NA</v>
      </c>
      <c r="X120" s="17">
        <f>data!BC120+data!BD120*0.8+data!BE120*0.6+data!BF120*0.4+data!BG120*0.2</f>
        <v>244.42</v>
      </c>
      <c r="Y120" s="18" t="str">
        <f>IF(data!AQ120&gt;0,L120/(data!AQ120+data!BC120),"NA")</f>
        <v>NA</v>
      </c>
      <c r="Z120" s="18">
        <f>IF(data!EC120&gt;0,IF(data!F120&gt;0,IF(data!EC120*250/data!F120&gt;10,"NA",data!EC120*250/data!F120),"NA"),"NA")</f>
        <v>5.970678647434382</v>
      </c>
      <c r="AA120" s="18" t="str">
        <f>IF(data!BN120&gt;0,data!BN120,"NA")</f>
        <v>NA</v>
      </c>
      <c r="AB120" s="18">
        <f>IF(data!BN120=0,0,1)</f>
        <v>1</v>
      </c>
      <c r="AC120" s="18" t="str">
        <f>IF(data!BN120&gt;0,data!BO120,"NA")</f>
        <v>NA</v>
      </c>
      <c r="AD120" s="18" t="str">
        <f>IF(data!AS120&gt;0,data!AS120,"NA")</f>
        <v>NA</v>
      </c>
      <c r="AE120" s="18" t="str">
        <f>IF(data!AS120&gt;0,data!F120,"NA")</f>
        <v>NA</v>
      </c>
      <c r="AF120" s="17">
        <f>data!CP120/(1.04)+data!CO120/1.04^2+data!CN120/1.04^3+data!CM120/1.04^4+data!CL120/1.04^5+((data!CK120/5)*(1-1.04^-5)/0.04)/1.04^5</f>
        <v>23.989511315511482</v>
      </c>
    </row>
    <row r="121" spans="1:32" x14ac:dyDescent="0.15">
      <c r="A121" s="2" t="str">
        <f>data!A121</f>
        <v>Heron Therapeutics, Inc. (NasdaqCM:HRTX)</v>
      </c>
      <c r="B121" s="2" t="str">
        <f>data!B121</f>
        <v>NasdaqCM:HRTX</v>
      </c>
      <c r="C121" s="16" t="str">
        <f>IF(data!AP121&gt;0,data!AQ121/data!AP121,"NA")</f>
        <v>NA</v>
      </c>
      <c r="D121" s="16" t="str">
        <f>IF(data!AP121&gt;0,O121/data!AP121,"NA")</f>
        <v>NA</v>
      </c>
      <c r="E121" s="16">
        <f>data!BV121/100</f>
        <v>0</v>
      </c>
      <c r="F121" s="16">
        <f t="shared" si="3"/>
        <v>-0.4359051789219387</v>
      </c>
      <c r="G121" s="16">
        <f>IF(data!AX121&gt;0,N121/data!AX121,"NA")</f>
        <v>-0.94358161648177519</v>
      </c>
      <c r="H121" s="16" t="str">
        <f>IF(data!W121=0,"NA",data!W121/100)</f>
        <v>NA</v>
      </c>
      <c r="I121" s="16" t="str">
        <f>IF(data!V121=0,"NA",data!V121/100)</f>
        <v>NA</v>
      </c>
      <c r="J121" s="16">
        <f>IF(data!AX121&gt;0,(AF121+data!AW121)/(data!AX121+AF121+data!AW121),"NA")</f>
        <v>4.6844833750446915E-2</v>
      </c>
      <c r="K121" s="16">
        <f>IF(data!F121&gt;0,(AF121+data!AW121)/(data!F121+AF121+data!AW121),"NA")</f>
        <v>7.3313824013249923E-3</v>
      </c>
      <c r="L121" s="17">
        <f>data!F121+data!AW121+AF121-data!AT121</f>
        <v>350.30118343195267</v>
      </c>
      <c r="M121" s="17">
        <f>data!AW121+data!AX121-data!AT121+X121</f>
        <v>132.46</v>
      </c>
      <c r="N121" s="17">
        <f>data!AS121+data!BC121-(data!BD121+data!BE121+data!BF121+data!BG121+data!BH121)/5</f>
        <v>-59.540000000000013</v>
      </c>
      <c r="O121" s="17">
        <f>data!AR121+data!BC121-(data!BD121+data!BE121+data!BF121+data!BG121+data!BH121)/5</f>
        <v>-57.74</v>
      </c>
      <c r="P121" s="17">
        <f>data!AW121+AF121</f>
        <v>3.1011834319526628</v>
      </c>
      <c r="Q121" s="18" t="str">
        <f>IF(data!AS121&gt;0,data!F121/data!AS121,"NA")</f>
        <v>NA</v>
      </c>
      <c r="R121" s="19" t="str">
        <f>IF(data!AS121&gt;0,(data!F121-data!AT121)/(data!AS121-data!BL121),"NA")</f>
        <v>NA</v>
      </c>
      <c r="S121" s="19" t="str">
        <f>IF(N121&gt;0,data!F121/N121,"NA")</f>
        <v>NA</v>
      </c>
      <c r="T121" s="18" t="str">
        <f>IF(data!AP121=0,"NA",L121/data!AP121)</f>
        <v>NA</v>
      </c>
      <c r="U121" s="18" t="str">
        <f t="shared" si="4"/>
        <v>NA</v>
      </c>
      <c r="V121" s="18">
        <f t="shared" si="5"/>
        <v>2.6445808805069655</v>
      </c>
      <c r="W121" s="18" t="str">
        <f>IF(data!AQ121&gt;0,L121/data!AQ121,"NA")</f>
        <v>NA</v>
      </c>
      <c r="X121" s="17">
        <f>data!BC121+data!BD121*0.8+data!BE121*0.6+data!BF121*0.4+data!BG121*0.2</f>
        <v>140.46</v>
      </c>
      <c r="Y121" s="18" t="str">
        <f>IF(data!AQ121&gt;0,L121/(data!AQ121+data!BC121),"NA")</f>
        <v>NA</v>
      </c>
      <c r="Z121" s="18">
        <f>IF(data!EC121&gt;0,IF(data!F121&gt;0,IF(data!EC121*250/data!F121&gt;10,"NA",data!EC121*250/data!F121),"NA"),"NA")</f>
        <v>1.4050964515360802</v>
      </c>
      <c r="AA121" s="18" t="str">
        <f>IF(data!BN121&gt;0,data!BN121,"NA")</f>
        <v>NA</v>
      </c>
      <c r="AB121" s="18">
        <f>IF(data!BN121=0,0,1)</f>
        <v>1</v>
      </c>
      <c r="AC121" s="18" t="str">
        <f>IF(data!BN121&gt;0,data!BO121,"NA")</f>
        <v>NA</v>
      </c>
      <c r="AD121" s="18" t="str">
        <f>IF(data!AS121&gt;0,data!AS121,"NA")</f>
        <v>NA</v>
      </c>
      <c r="AE121" s="18" t="str">
        <f>IF(data!AS121&gt;0,data!F121,"NA")</f>
        <v>NA</v>
      </c>
      <c r="AF121" s="17">
        <f>data!CP121/(1.04)+data!CO121/1.04^2+data!CN121/1.04^3+data!CM121/1.04^4+data!CL121/1.04^5+((data!CK121/5)*(1-1.04^-5)/0.04)/1.04^5</f>
        <v>1.5011834319526627</v>
      </c>
    </row>
    <row r="122" spans="1:32" x14ac:dyDescent="0.15">
      <c r="A122" s="2" t="str">
        <f>data!A122</f>
        <v>Synergy Pharmaceuticals, Inc. (NasdaqGS:SGYP)</v>
      </c>
      <c r="B122" s="2" t="str">
        <f>data!B122</f>
        <v>NasdaqGS:SGYP</v>
      </c>
      <c r="C122" s="16" t="str">
        <f>IF(data!AP122&gt;0,data!AQ122/data!AP122,"NA")</f>
        <v>NA</v>
      </c>
      <c r="D122" s="16" t="str">
        <f>IF(data!AP122&gt;0,O122/data!AP122,"NA")</f>
        <v>NA</v>
      </c>
      <c r="E122" s="16">
        <f>data!BV122/100</f>
        <v>0</v>
      </c>
      <c r="F122" s="16">
        <f t="shared" si="3"/>
        <v>-0.2586286240220893</v>
      </c>
      <c r="G122" s="16" t="str">
        <f>IF(data!AX122&gt;0,N122/data!AX122,"NA")</f>
        <v>NA</v>
      </c>
      <c r="H122" s="16" t="str">
        <f>IF(data!W122=0,"NA",data!W122/100)</f>
        <v>NA</v>
      </c>
      <c r="I122" s="16" t="str">
        <f>IF(data!V122=0,"NA",data!V122/100)</f>
        <v>NA</v>
      </c>
      <c r="J122" s="16" t="str">
        <f>IF(data!AX122&gt;0,(AF122+data!AW122)/(data!AX122+AF122+data!AW122),"NA")</f>
        <v>NA</v>
      </c>
      <c r="K122" s="16">
        <f>IF(data!F122&gt;0,(AF122+data!AW122)/(data!F122+AF122+data!AW122),"NA")</f>
        <v>0.32871076368302837</v>
      </c>
      <c r="L122" s="17">
        <f>data!F122+data!AW122+AF122-data!AT122</f>
        <v>473.79893743653417</v>
      </c>
      <c r="M122" s="17">
        <f>data!AW122+data!AX122-data!AT122+X122</f>
        <v>260.76</v>
      </c>
      <c r="N122" s="17">
        <f>data!AS122+data!BC122-(data!BD122+data!BE122+data!BF122+data!BG122+data!BH122)/5</f>
        <v>-68.94</v>
      </c>
      <c r="O122" s="17">
        <f>data!AR122+data!BC122-(data!BD122+data!BE122+data!BF122+data!BG122+data!BH122)/5</f>
        <v>-67.44</v>
      </c>
      <c r="P122" s="17">
        <f>data!AW122+AF122</f>
        <v>203.8989374365342</v>
      </c>
      <c r="Q122" s="18" t="str">
        <f>IF(data!AS122&gt;0,data!F122/data!AS122,"NA")</f>
        <v>NA</v>
      </c>
      <c r="R122" s="19" t="str">
        <f>IF(data!AS122&gt;0,(data!F122-data!AT122)/(data!AS122-data!BL122),"NA")</f>
        <v>NA</v>
      </c>
      <c r="S122" s="19" t="str">
        <f>IF(N122&gt;0,data!F122/N122,"NA")</f>
        <v>NA</v>
      </c>
      <c r="T122" s="18" t="str">
        <f>IF(data!AP122=0,"NA",L122/data!AP122)</f>
        <v>NA</v>
      </c>
      <c r="U122" s="18" t="str">
        <f t="shared" si="4"/>
        <v>NA</v>
      </c>
      <c r="V122" s="18">
        <f t="shared" si="5"/>
        <v>1.8169923969801127</v>
      </c>
      <c r="W122" s="18" t="str">
        <f>IF(data!AQ122&gt;0,L122/data!AQ122,"NA")</f>
        <v>NA</v>
      </c>
      <c r="X122" s="17">
        <f>data!BC122+data!BD122*0.8+data!BE122*0.6+data!BF122*0.4+data!BG122*0.2</f>
        <v>212.42000000000002</v>
      </c>
      <c r="Y122" s="18" t="str">
        <f>IF(data!AQ122&gt;0,L122/(data!AQ122+data!BC122),"NA")</f>
        <v>NA</v>
      </c>
      <c r="Z122" s="18">
        <f>IF(data!EC122&gt;0,IF(data!F122&gt;0,IF(data!EC122*250/data!F122&gt;10,"NA",data!EC122*250/data!F122),"NA"),"NA")</f>
        <v>8.3453410182516823</v>
      </c>
      <c r="AA122" s="18" t="str">
        <f>IF(data!BN122&gt;0,data!BN122,"NA")</f>
        <v>NA</v>
      </c>
      <c r="AB122" s="18">
        <f>IF(data!BN122=0,0,1)</f>
        <v>1</v>
      </c>
      <c r="AC122" s="18" t="str">
        <f>IF(data!BN122&gt;0,data!BO122,"NA")</f>
        <v>NA</v>
      </c>
      <c r="AD122" s="18" t="str">
        <f>IF(data!AS122&gt;0,data!AS122,"NA")</f>
        <v>NA</v>
      </c>
      <c r="AE122" s="18" t="str">
        <f>IF(data!AS122&gt;0,data!F122,"NA")</f>
        <v>NA</v>
      </c>
      <c r="AF122" s="17">
        <f>data!CP122/(1.04)+data!CO122/1.04^2+data!CN122/1.04^3+data!CM122/1.04^4+data!CL122/1.04^5+((data!CK122/5)*(1-1.04^-5)/0.04)/1.04^5</f>
        <v>3.8989374365341987</v>
      </c>
    </row>
    <row r="123" spans="1:32" x14ac:dyDescent="0.15">
      <c r="A123" s="2" t="str">
        <f>data!A123</f>
        <v>BioTime, Inc. (AMEX:BTX)</v>
      </c>
      <c r="B123" s="2" t="str">
        <f>data!B123</f>
        <v>AMEX:BTX</v>
      </c>
      <c r="C123" s="16">
        <f>IF(data!AP123&gt;0,data!AQ123/data!AP123,"NA")</f>
        <v>-8.072519083969464</v>
      </c>
      <c r="D123" s="16">
        <f>IF(data!AP123&gt;0,O123/data!AP123,"NA")</f>
        <v>-8.1297709923664101</v>
      </c>
      <c r="E123" s="16">
        <f>data!BV123/100</f>
        <v>0</v>
      </c>
      <c r="F123" s="16">
        <f t="shared" si="3"/>
        <v>-0.31175217897209589</v>
      </c>
      <c r="G123" s="16">
        <f>IF(data!AX123&gt;0,N123/data!AX123,"NA")</f>
        <v>-0.45135566188197757</v>
      </c>
      <c r="H123" s="16">
        <f>IF(data!W123=0,"NA",data!W123/100)</f>
        <v>0.22500000000000001</v>
      </c>
      <c r="I123" s="16" t="str">
        <f>IF(data!V123=0,"NA",data!V123/100)</f>
        <v>NA</v>
      </c>
      <c r="J123" s="16">
        <f>IF(data!AX123&gt;0,(AF123+data!AW123)/(data!AX123+AF123+data!AW123),"NA")</f>
        <v>0.13627914746611922</v>
      </c>
      <c r="K123" s="16">
        <f>IF(data!F123&gt;0,(AF123+data!AW123)/(data!F123+AF123+data!AW123),"NA")</f>
        <v>2.3239519218980806E-2</v>
      </c>
      <c r="L123" s="17">
        <f>data!F123+data!AW123+AF123-data!AT123</f>
        <v>396.19289829122249</v>
      </c>
      <c r="M123" s="17">
        <f>data!AW123+data!AX123-data!AT123+X123</f>
        <v>136.64700000000002</v>
      </c>
      <c r="N123" s="17">
        <f>data!AS123+data!BC123-(data!BD123+data!BE123+data!BF123+data!BG123+data!BH123)/5</f>
        <v>-28.299999999999994</v>
      </c>
      <c r="O123" s="17">
        <f>data!AR123+data!BC123-(data!BD123+data!BE123+data!BF123+data!BG123+data!BH123)/5</f>
        <v>-42.599999999999994</v>
      </c>
      <c r="P123" s="17">
        <f>data!AW123+AF123</f>
        <v>9.8928982912225063</v>
      </c>
      <c r="Q123" s="18" t="str">
        <f>IF(data!AS123&gt;0,data!F123/data!AS123,"NA")</f>
        <v>NA</v>
      </c>
      <c r="R123" s="19" t="str">
        <f>IF(data!AS123&gt;0,(data!F123-data!AT123)/(data!AS123-data!BL123),"NA")</f>
        <v>NA</v>
      </c>
      <c r="S123" s="19" t="str">
        <f>IF(N123&gt;0,data!F123/N123,"NA")</f>
        <v>NA</v>
      </c>
      <c r="T123" s="18">
        <f>IF(data!AP123=0,"NA",L123/data!AP123)</f>
        <v>75.609331734966119</v>
      </c>
      <c r="U123" s="18" t="str">
        <f t="shared" si="4"/>
        <v>NA</v>
      </c>
      <c r="V123" s="18">
        <f t="shared" si="5"/>
        <v>2.8993896557642862</v>
      </c>
      <c r="W123" s="18" t="str">
        <f>IF(data!AQ123&gt;0,L123/data!AQ123,"NA")</f>
        <v>NA</v>
      </c>
      <c r="X123" s="17">
        <f>data!BC123+data!BD123*0.8+data!BE123*0.6+data!BF123*0.4+data!BG123*0.2</f>
        <v>102.92000000000002</v>
      </c>
      <c r="Y123" s="18" t="str">
        <f>IF(data!AQ123&gt;0,L123/(data!AQ123+data!BC123),"NA")</f>
        <v>NA</v>
      </c>
      <c r="Z123" s="18">
        <f>IF(data!EC123&gt;0,IF(data!F123&gt;0,IF(data!EC123*250/data!F123&gt;10,"NA",data!EC123*250/data!F123),"NA"),"NA")</f>
        <v>0.69745069745069743</v>
      </c>
      <c r="AA123" s="18" t="str">
        <f>IF(data!BN123&gt;0,data!BN123,"NA")</f>
        <v>NA</v>
      </c>
      <c r="AB123" s="18">
        <f>IF(data!BN123=0,0,1)</f>
        <v>1</v>
      </c>
      <c r="AC123" s="18" t="str">
        <f>IF(data!BN123&gt;0,data!BO123,"NA")</f>
        <v>NA</v>
      </c>
      <c r="AD123" s="18" t="str">
        <f>IF(data!AS123&gt;0,data!AS123,"NA")</f>
        <v>NA</v>
      </c>
      <c r="AE123" s="18" t="str">
        <f>IF(data!AS123&gt;0,data!F123,"NA")</f>
        <v>NA</v>
      </c>
      <c r="AF123" s="17">
        <f>data!CP123/(1.04)+data!CO123/1.04^2+data!CN123/1.04^3+data!CM123/1.04^4+data!CL123/1.04^5+((data!CK123/5)*(1-1.04^-5)/0.04)/1.04^5</f>
        <v>9.3658982912225071</v>
      </c>
    </row>
    <row r="124" spans="1:32" x14ac:dyDescent="0.15">
      <c r="A124" s="2" t="str">
        <f>data!A124</f>
        <v>Immune Design Corp. (NasdaqGM:IMDZ)</v>
      </c>
      <c r="B124" s="2" t="str">
        <f>data!B124</f>
        <v>NasdaqGM:IMDZ</v>
      </c>
      <c r="C124" s="16">
        <f>IF(data!AP124&gt;0,data!AQ124/data!AP124,"NA")</f>
        <v>-4.4849785407725316</v>
      </c>
      <c r="D124" s="16">
        <f>IF(data!AP124&gt;0,O124/data!AP124,"NA")</f>
        <v>-2.9785407725321886</v>
      </c>
      <c r="E124" s="16">
        <f>data!BV124/100</f>
        <v>0</v>
      </c>
      <c r="F124" s="16">
        <f t="shared" si="3"/>
        <v>-0.3711229946524065</v>
      </c>
      <c r="G124" s="16">
        <f>IF(data!AX124&gt;0,N124/data!AX124,"NA")</f>
        <v>-0.24151898734177213</v>
      </c>
      <c r="H124" s="16" t="str">
        <f>IF(data!W124=0,"NA",data!W124/100)</f>
        <v>NA</v>
      </c>
      <c r="I124" s="16" t="str">
        <f>IF(data!V124=0,"NA",data!V124/100)</f>
        <v>NA</v>
      </c>
      <c r="J124" s="16">
        <f>IF(data!AX124&gt;0,(AF124+data!AW124)/(data!AX124+AF124+data!AW124),"NA")</f>
        <v>1.6032707655527199E-2</v>
      </c>
      <c r="K124" s="16">
        <f>IF(data!F124&gt;0,(AF124+data!AW124)/(data!F124+AF124+data!AW124),"NA")</f>
        <v>3.1558271100401549E-3</v>
      </c>
      <c r="L124" s="17">
        <f>data!F124+data!AW124+AF124-data!AT124</f>
        <v>324.48722155161158</v>
      </c>
      <c r="M124" s="17">
        <f>data!AW124+data!AX124-data!AT124+X124</f>
        <v>37.399999999999991</v>
      </c>
      <c r="N124" s="17">
        <f>data!AS124+data!BC124-(data!BD124+data!BE124+data!BF124+data!BG124+data!BH124)/5</f>
        <v>-19.079999999999998</v>
      </c>
      <c r="O124" s="17">
        <f>data!AR124+data!BC124-(data!BD124+data!BE124+data!BF124+data!BG124+data!BH124)/5</f>
        <v>-13.879999999999999</v>
      </c>
      <c r="P124" s="17">
        <f>data!AW124+AF124</f>
        <v>1.2872215516115306</v>
      </c>
      <c r="Q124" s="18" t="str">
        <f>IF(data!AS124&gt;0,data!F124/data!AS124,"NA")</f>
        <v>NA</v>
      </c>
      <c r="R124" s="19" t="str">
        <f>IF(data!AS124&gt;0,(data!F124-data!AT124)/(data!AS124-data!BL124),"NA")</f>
        <v>NA</v>
      </c>
      <c r="S124" s="19" t="str">
        <f>IF(N124&gt;0,data!F124/N124,"NA")</f>
        <v>NA</v>
      </c>
      <c r="T124" s="18">
        <f>IF(data!AP124=0,"NA",L124/data!AP124)</f>
        <v>69.632450976740685</v>
      </c>
      <c r="U124" s="18" t="str">
        <f t="shared" si="4"/>
        <v>NA</v>
      </c>
      <c r="V124" s="18">
        <f t="shared" si="5"/>
        <v>8.6761289184922905</v>
      </c>
      <c r="W124" s="18" t="str">
        <f>IF(data!AQ124&gt;0,L124/data!AQ124,"NA")</f>
        <v>NA</v>
      </c>
      <c r="X124" s="17">
        <f>data!BC124+data!BD124*0.8+data!BE124*0.6+data!BF124*0.4+data!BG124*0.2</f>
        <v>41.8</v>
      </c>
      <c r="Y124" s="18" t="str">
        <f>IF(data!AQ124&gt;0,L124/(data!AQ124+data!BC124),"NA")</f>
        <v>NA</v>
      </c>
      <c r="Z124" s="18">
        <f>IF(data!EC124&gt;0,IF(data!F124&gt;0,IF(data!EC124*250/data!F124&gt;10,"NA",data!EC124*250/data!F124),"NA"),"NA")</f>
        <v>1.0329562223315296</v>
      </c>
      <c r="AA124" s="18" t="str">
        <f>IF(data!BN124&gt;0,data!BN124,"NA")</f>
        <v>NA</v>
      </c>
      <c r="AB124" s="18">
        <f>IF(data!BN124=0,0,1)</f>
        <v>1</v>
      </c>
      <c r="AC124" s="18" t="str">
        <f>IF(data!BN124&gt;0,data!BO124,"NA")</f>
        <v>NA</v>
      </c>
      <c r="AD124" s="18" t="str">
        <f>IF(data!AS124&gt;0,data!AS124,"NA")</f>
        <v>NA</v>
      </c>
      <c r="AE124" s="18" t="str">
        <f>IF(data!AS124&gt;0,data!F124,"NA")</f>
        <v>NA</v>
      </c>
      <c r="AF124" s="17">
        <f>data!CP124/(1.04)+data!CO124/1.04^2+data!CN124/1.04^3+data!CM124/1.04^4+data!CL124/1.04^5+((data!CK124/5)*(1-1.04^-5)/0.04)/1.04^5</f>
        <v>1.2872215516115306</v>
      </c>
    </row>
    <row r="125" spans="1:32" x14ac:dyDescent="0.15">
      <c r="A125" s="2" t="str">
        <f>data!A125</f>
        <v>Idera Pharmaceuticals, Inc. (NasdaqCM:IDRA)</v>
      </c>
      <c r="B125" s="2" t="str">
        <f>data!B125</f>
        <v>NasdaqCM:IDRA</v>
      </c>
      <c r="C125" s="16">
        <f>IF(data!AP125&gt;0,data!AQ125/data!AP125,"NA")</f>
        <v>-527.39726027397262</v>
      </c>
      <c r="D125" s="16">
        <f>IF(data!AP125&gt;0,O125/data!AP125,"NA")</f>
        <v>-366.05479452054789</v>
      </c>
      <c r="E125" s="16">
        <f>data!BV125/100</f>
        <v>0</v>
      </c>
      <c r="F125" s="16">
        <f t="shared" si="3"/>
        <v>-0.29873672442705418</v>
      </c>
      <c r="G125" s="16">
        <f>IF(data!AX125&gt;0,N125/data!AX125,"NA")</f>
        <v>-0.6111059907834101</v>
      </c>
      <c r="H125" s="16">
        <f>IF(data!W125=0,"NA",data!W125/100)</f>
        <v>-0.22600000000000001</v>
      </c>
      <c r="I125" s="16" t="str">
        <f>IF(data!V125=0,"NA",data!V125/100)</f>
        <v>NA</v>
      </c>
      <c r="J125" s="16">
        <f>IF(data!AX125&gt;0,(AF125+data!AW125)/(data!AX125+AF125+data!AW125),"NA")</f>
        <v>9.7676456404769949E-2</v>
      </c>
      <c r="K125" s="16">
        <f>IF(data!F125&gt;0,(AF125+data!AW125)/(data!F125+AF125+data!AW125),"NA")</f>
        <v>1.1506414996362296E-2</v>
      </c>
      <c r="L125" s="17">
        <f>data!F125+data!AW125+AF125-data!AT125</f>
        <v>388.29804676832049</v>
      </c>
      <c r="M125" s="17">
        <f>data!AW125+data!AX125-data!AT125+X125</f>
        <v>89.449999999999989</v>
      </c>
      <c r="N125" s="17">
        <f>data!AS125+data!BC125-(data!BD125+data!BE125+data!BF125+data!BG125+data!BH125)/5</f>
        <v>-26.521999999999998</v>
      </c>
      <c r="O125" s="17">
        <f>data!AR125+data!BC125-(data!BD125+data!BE125+data!BF125+data!BG125+data!BH125)/5</f>
        <v>-26.721999999999994</v>
      </c>
      <c r="P125" s="17">
        <f>data!AW125+AF125</f>
        <v>4.6980467683204372</v>
      </c>
      <c r="Q125" s="18" t="str">
        <f>IF(data!AS125&gt;0,data!F125/data!AS125,"NA")</f>
        <v>NA</v>
      </c>
      <c r="R125" s="19" t="str">
        <f>IF(data!AS125&gt;0,(data!F125-data!AT125)/(data!AS125-data!BL125),"NA")</f>
        <v>NA</v>
      </c>
      <c r="S125" s="19" t="str">
        <f>IF(N125&gt;0,data!F125/N125,"NA")</f>
        <v>NA</v>
      </c>
      <c r="T125" s="18">
        <f>IF(data!AP125=0,"NA",L125/data!AP125)</f>
        <v>5319.1513255934315</v>
      </c>
      <c r="U125" s="18" t="str">
        <f t="shared" si="4"/>
        <v>NA</v>
      </c>
      <c r="V125" s="18">
        <f t="shared" si="5"/>
        <v>4.3409507743803299</v>
      </c>
      <c r="W125" s="18" t="str">
        <f>IF(data!AQ125&gt;0,L125/data!AQ125,"NA")</f>
        <v>NA</v>
      </c>
      <c r="X125" s="17">
        <f>data!BC125+data!BD125*0.8+data!BE125*0.6+data!BF125*0.4+data!BG125*0.2</f>
        <v>65.179999999999993</v>
      </c>
      <c r="Y125" s="18" t="str">
        <f>IF(data!AQ125&gt;0,L125/(data!AQ125+data!BC125),"NA")</f>
        <v>NA</v>
      </c>
      <c r="Z125" s="18">
        <f>IF(data!EC125&gt;0,IF(data!F125&gt;0,IF(data!EC125*250/data!F125&gt;10,"NA",data!EC125*250/data!F125),"NA"),"NA")</f>
        <v>5.8659563924677895</v>
      </c>
      <c r="AA125" s="18" t="str">
        <f>IF(data!BN125&gt;0,data!BN125,"NA")</f>
        <v>NA</v>
      </c>
      <c r="AB125" s="18">
        <f>IF(data!BN125=0,0,1)</f>
        <v>1</v>
      </c>
      <c r="AC125" s="18" t="str">
        <f>IF(data!BN125&gt;0,data!BO125,"NA")</f>
        <v>NA</v>
      </c>
      <c r="AD125" s="18" t="str">
        <f>IF(data!AS125&gt;0,data!AS125,"NA")</f>
        <v>NA</v>
      </c>
      <c r="AE125" s="18" t="str">
        <f>IF(data!AS125&gt;0,data!F125,"NA")</f>
        <v>NA</v>
      </c>
      <c r="AF125" s="17">
        <f>data!CP125/(1.04)+data!CO125/1.04^2+data!CN125/1.04^3+data!CM125/1.04^4+data!CL125/1.04^5+((data!CK125/5)*(1-1.04^-5)/0.04)/1.04^5</f>
        <v>3.8280467683204371</v>
      </c>
    </row>
    <row r="126" spans="1:32" x14ac:dyDescent="0.15">
      <c r="A126" s="2" t="str">
        <f>data!A126</f>
        <v>Progenics Pharmaceuticals, Inc. (NasdaqGS:PGNX)</v>
      </c>
      <c r="B126" s="2" t="str">
        <f>data!B126</f>
        <v>NasdaqGS:PGNX</v>
      </c>
      <c r="C126" s="16">
        <f>IF(data!AP126&gt;0,data!AQ126/data!AP126,"NA")</f>
        <v>1.8941441441441442E-2</v>
      </c>
      <c r="D126" s="16">
        <f>IF(data!AP126&gt;0,O126/data!AP126,"NA")</f>
        <v>-8.2972972972972917E-2</v>
      </c>
      <c r="E126" s="16">
        <f>data!BV126/100</f>
        <v>0</v>
      </c>
      <c r="F126" s="16">
        <f t="shared" si="3"/>
        <v>-3.7699549733933663E-2</v>
      </c>
      <c r="G126" s="16">
        <f>IF(data!AX126&gt;0,N126/data!AX126,"NA")</f>
        <v>3.4427542033627447E-3</v>
      </c>
      <c r="H126" s="16">
        <f>IF(data!W126=0,"NA",data!W126/100)</f>
        <v>0.16600000000000001</v>
      </c>
      <c r="I126" s="16" t="str">
        <f>IF(data!V126=0,"NA",data!V126/100)</f>
        <v>NA</v>
      </c>
      <c r="J126" s="16">
        <f>IF(data!AX126&gt;0,(AF126+data!AW126)/(data!AX126+AF126+data!AW126),"NA")</f>
        <v>7.668100186354862E-2</v>
      </c>
      <c r="K126" s="16">
        <f>IF(data!F126&gt;0,(AF126+data!AW126)/(data!F126+AF126+data!AW126),"NA")</f>
        <v>2.508109052899072E-2</v>
      </c>
      <c r="L126" s="17">
        <f>data!F126+data!AW126+AF126-data!AT126</f>
        <v>294.27285829933913</v>
      </c>
      <c r="M126" s="17">
        <f>data!AW126+data!AX126-data!AT126+X126</f>
        <v>97.72</v>
      </c>
      <c r="N126" s="17">
        <f>data!AS126+data!BC126-(data!BD126+data!BE126+data!BF126+data!BG126+data!BH126)/5</f>
        <v>0.43000000000000682</v>
      </c>
      <c r="O126" s="17">
        <f>data!AR126+data!BC126-(data!BD126+data!BE126+data!BF126+data!BG126+data!BH126)/5</f>
        <v>-3.6839999999999975</v>
      </c>
      <c r="P126" s="17">
        <f>data!AW126+AF126</f>
        <v>10.372858299339176</v>
      </c>
      <c r="Q126" s="18">
        <f>IF(data!AS126&gt;0,data!F126/data!AS126,"NA")</f>
        <v>91.428571428571416</v>
      </c>
      <c r="R126" s="19">
        <f>IF(data!AS126&gt;0,(data!F126-data!AT126)/(data!AS126-data!BL126),"NA")</f>
        <v>65.129616884606563</v>
      </c>
      <c r="S126" s="19">
        <f>IF(N126&gt;0,data!F126/N126,"NA")</f>
        <v>937.67441860463623</v>
      </c>
      <c r="T126" s="18">
        <f>IF(data!AP126=0,"NA",L126/data!AP126)</f>
        <v>6.6277670788139451</v>
      </c>
      <c r="U126" s="18" t="str">
        <f t="shared" si="4"/>
        <v>NA</v>
      </c>
      <c r="V126" s="18">
        <f t="shared" si="5"/>
        <v>3.0113882347455907</v>
      </c>
      <c r="W126" s="18">
        <f>IF(data!AQ126&gt;0,L126/data!AQ126,"NA")</f>
        <v>349.90827383988005</v>
      </c>
      <c r="X126" s="17">
        <f>data!BC126+data!BD126*0.8+data!BE126*0.6+data!BF126*0.4+data!BG126*0.2</f>
        <v>92.11999999999999</v>
      </c>
      <c r="Y126" s="18">
        <f>IF(data!AQ126&gt;0,L126/(data!AQ126+data!BC126),"NA")</f>
        <v>9.9953418124159885</v>
      </c>
      <c r="Z126" s="18">
        <f>IF(data!EC126&gt;0,IF(data!F126&gt;0,IF(data!EC126*250/data!F126&gt;10,"NA",data!EC126*250/data!F126),"NA"),"NA")</f>
        <v>3.5776289682539684</v>
      </c>
      <c r="AA126" s="18">
        <f>IF(data!BN126&gt;0,data!BN126,"NA")</f>
        <v>3.42</v>
      </c>
      <c r="AB126" s="18">
        <f>IF(data!BN126=0,0,1)</f>
        <v>1</v>
      </c>
      <c r="AC126" s="18">
        <f>IF(data!BN126&gt;0,data!BO126,"NA")</f>
        <v>-0.98899999999999999</v>
      </c>
      <c r="AD126" s="18">
        <f>IF(data!AS126&gt;0,data!AS126,"NA")</f>
        <v>4.41</v>
      </c>
      <c r="AE126" s="18">
        <f>IF(data!AS126&gt;0,data!F126,"NA")</f>
        <v>403.2</v>
      </c>
      <c r="AF126" s="17">
        <f>data!CP126/(1.04)+data!CO126/1.04^2+data!CN126/1.04^3+data!CM126/1.04^4+data!CL126/1.04^5+((data!CK126/5)*(1-1.04^-5)/0.04)/1.04^5</f>
        <v>10.372858299339176</v>
      </c>
    </row>
    <row r="127" spans="1:32" x14ac:dyDescent="0.15">
      <c r="A127" s="2" t="str">
        <f>data!A127</f>
        <v>Cellular Biomedicine Group Inc. (NasdaqCM:CBMG)</v>
      </c>
      <c r="B127" s="2" t="str">
        <f>data!B127</f>
        <v>NasdaqCM:CBMG</v>
      </c>
      <c r="C127" s="16">
        <f>IF(data!AP127&gt;0,data!AQ127/data!AP127,"NA")</f>
        <v>-1.4602409638554215</v>
      </c>
      <c r="D127" s="16">
        <f>IF(data!AP127&gt;0,O127/data!AP127,"NA")</f>
        <v>-1.7161445783132527</v>
      </c>
      <c r="E127" s="16">
        <f>data!BV127/100</f>
        <v>0</v>
      </c>
      <c r="F127" s="16">
        <f t="shared" si="3"/>
        <v>-0.21515966285006499</v>
      </c>
      <c r="G127" s="16">
        <f>IF(data!AX127&gt;0,N127/data!AX127,"NA")</f>
        <v>-0.45735537190082648</v>
      </c>
      <c r="H127" s="16" t="str">
        <f>IF(data!W127=0,"NA",data!W127/100)</f>
        <v>NA</v>
      </c>
      <c r="I127" s="16" t="str">
        <f>IF(data!V127=0,"NA",data!V127/100)</f>
        <v>NA</v>
      </c>
      <c r="J127" s="16">
        <f>IF(data!AX127&gt;0,(AF127+data!AW127)/(data!AX127+AF127+data!AW127),"NA")</f>
        <v>1.0053650938498089E-2</v>
      </c>
      <c r="K127" s="16">
        <f>IF(data!F127&gt;0,(AF127+data!AW127)/(data!F127+AF127+data!AW127),"NA")</f>
        <v>9.2355409825324445E-4</v>
      </c>
      <c r="L127" s="17">
        <f>data!F127+data!AW127+AF127-data!AT127</f>
        <v>389.34865384615387</v>
      </c>
      <c r="M127" s="17">
        <f>data!AW127+data!AX127-data!AT127+X127</f>
        <v>33.100999999999992</v>
      </c>
      <c r="N127" s="17">
        <f>data!AS127+data!BC127-(data!BD127+data!BE127+data!BF127+data!BG127+data!BH127)/5</f>
        <v>-16.602</v>
      </c>
      <c r="O127" s="17">
        <f>data!AR127+data!BC127-(data!BD127+data!BE127+data!BF127+data!BG127+data!BH127)/5</f>
        <v>-7.1219999999999999</v>
      </c>
      <c r="P127" s="17">
        <f>data!AW127+AF127</f>
        <v>0.36865384615384611</v>
      </c>
      <c r="Q127" s="18" t="str">
        <f>IF(data!AS127&gt;0,data!F127/data!AS127,"NA")</f>
        <v>NA</v>
      </c>
      <c r="R127" s="19" t="str">
        <f>IF(data!AS127&gt;0,(data!F127-data!AT127)/(data!AS127-data!BL127),"NA")</f>
        <v>NA</v>
      </c>
      <c r="S127" s="19" t="str">
        <f>IF(N127&gt;0,data!F127/N127,"NA")</f>
        <v>NA</v>
      </c>
      <c r="T127" s="18">
        <f>IF(data!AP127=0,"NA",L127/data!AP127)</f>
        <v>93.818952734012967</v>
      </c>
      <c r="U127" s="18" t="str">
        <f t="shared" si="4"/>
        <v>NA</v>
      </c>
      <c r="V127" s="18">
        <f t="shared" si="5"/>
        <v>11.762443849012234</v>
      </c>
      <c r="W127" s="18" t="str">
        <f>IF(data!AQ127&gt;0,L127/data!AQ127,"NA")</f>
        <v>NA</v>
      </c>
      <c r="X127" s="17">
        <f>data!BC127+data!BD127*0.8+data!BE127*0.6+data!BF127*0.4+data!BG127*0.2</f>
        <v>6.5860000000000003</v>
      </c>
      <c r="Y127" s="18" t="str">
        <f>IF(data!AQ127&gt;0,L127/(data!AQ127+data!BC127),"NA")</f>
        <v>NA</v>
      </c>
      <c r="Z127" s="18">
        <f>IF(data!EC127&gt;0,IF(data!F127&gt;0,IF(data!EC127*250/data!F127&gt;10,"NA",data!EC127*250/data!F127),"NA"),"NA")</f>
        <v>3.1845536609829486</v>
      </c>
      <c r="AA127" s="18" t="str">
        <f>IF(data!BN127&gt;0,data!BN127,"NA")</f>
        <v>NA</v>
      </c>
      <c r="AB127" s="18">
        <f>IF(data!BN127=0,0,1)</f>
        <v>1</v>
      </c>
      <c r="AC127" s="18" t="str">
        <f>IF(data!BN127&gt;0,data!BO127,"NA")</f>
        <v>NA</v>
      </c>
      <c r="AD127" s="18" t="str">
        <f>IF(data!AS127&gt;0,data!AS127,"NA")</f>
        <v>NA</v>
      </c>
      <c r="AE127" s="18" t="str">
        <f>IF(data!AS127&gt;0,data!F127,"NA")</f>
        <v>NA</v>
      </c>
      <c r="AF127" s="17">
        <f>data!CP127/(1.04)+data!CO127/1.04^2+data!CN127/1.04^3+data!CM127/1.04^4+data!CL127/1.04^5+((data!CK127/5)*(1-1.04^-5)/0.04)/1.04^5</f>
        <v>0.33365384615384613</v>
      </c>
    </row>
    <row r="128" spans="1:32" x14ac:dyDescent="0.15">
      <c r="A128" s="2" t="str">
        <f>data!A128</f>
        <v>Spectrum Pharmaceuticals, Inc. (NasdaqGS:SPPI)</v>
      </c>
      <c r="B128" s="2" t="str">
        <f>data!B128</f>
        <v>NasdaqGS:SPPI</v>
      </c>
      <c r="C128" s="16">
        <f>IF(data!AP128&gt;0,data!AQ128/data!AP128,"NA")</f>
        <v>-3.3297644539614556E-2</v>
      </c>
      <c r="D128" s="16">
        <f>IF(data!AP128&gt;0,O128/data!AP128,"NA")</f>
        <v>-0.10449678800856524</v>
      </c>
      <c r="E128" s="16">
        <f>data!BV128/100</f>
        <v>0</v>
      </c>
      <c r="F128" s="16">
        <f t="shared" si="3"/>
        <v>-4.5545755751551613E-2</v>
      </c>
      <c r="G128" s="16">
        <f>IF(data!AX128&gt;0,N128/data!AX128,"NA")</f>
        <v>-0.13205027494108401</v>
      </c>
      <c r="H128" s="16">
        <f>IF(data!W128=0,"NA",data!W128/100)</f>
        <v>0.93200000000000005</v>
      </c>
      <c r="I128" s="16" t="str">
        <f>IF(data!V128=0,"NA",data!V128/100)</f>
        <v>NA</v>
      </c>
      <c r="J128" s="16">
        <f>IF(data!AX128&gt;0,(AF128+data!AW128)/(data!AX128+AF128+data!AW128),"NA")</f>
        <v>0.28380955435004335</v>
      </c>
      <c r="K128" s="16">
        <f>IF(data!F128&gt;0,(AF128+data!AW128)/(data!F128+AF128+data!AW128),"NA")</f>
        <v>0.20349668615321145</v>
      </c>
      <c r="L128" s="17">
        <f>data!F128+data!AW128+AF128-data!AT128</f>
        <v>365.8920364358471</v>
      </c>
      <c r="M128" s="17">
        <f>data!AW128+data!AX128-data!AT128+X128</f>
        <v>428.58</v>
      </c>
      <c r="N128" s="17">
        <f>data!AS128+data!BC128-(data!BD128+data!BE128+data!BF128+data!BG128+data!BH128)/5</f>
        <v>-33.61999999999999</v>
      </c>
      <c r="O128" s="17">
        <f>data!AR128+data!BC128-(data!BD128+data!BE128+data!BF128+data!BG128+data!BH128)/5</f>
        <v>-19.519999999999989</v>
      </c>
      <c r="P128" s="17">
        <f>data!AW128+AF128</f>
        <v>100.89203643584716</v>
      </c>
      <c r="Q128" s="18" t="str">
        <f>IF(data!AS128&gt;0,data!F128/data!AS128,"NA")</f>
        <v>NA</v>
      </c>
      <c r="R128" s="19" t="str">
        <f>IF(data!AS128&gt;0,(data!F128-data!AT128)/(data!AS128-data!BL128),"NA")</f>
        <v>NA</v>
      </c>
      <c r="S128" s="19" t="str">
        <f>IF(N128&gt;0,data!F128/N128,"NA")</f>
        <v>NA</v>
      </c>
      <c r="T128" s="18">
        <f>IF(data!AP128=0,"NA",L128/data!AP128)</f>
        <v>1.9587368117550701</v>
      </c>
      <c r="U128" s="18" t="str">
        <f t="shared" si="4"/>
        <v>NA</v>
      </c>
      <c r="V128" s="18">
        <f t="shared" si="5"/>
        <v>0.85373101039676869</v>
      </c>
      <c r="W128" s="18" t="str">
        <f>IF(data!AQ128&gt;0,L128/data!AQ128,"NA")</f>
        <v>NA</v>
      </c>
      <c r="X128" s="17">
        <f>data!BC128+data!BD128*0.8+data!BE128*0.6+data!BF128*0.4+data!BG128*0.2</f>
        <v>207.58</v>
      </c>
      <c r="Y128" s="18" t="str">
        <f>IF(data!AQ128&gt;0,L128/(data!AQ128+data!BC128),"NA")</f>
        <v>NA</v>
      </c>
      <c r="Z128" s="18">
        <f>IF(data!EC128&gt;0,IF(data!F128&gt;0,IF(data!EC128*250/data!F128&gt;10,"NA",data!EC128*250/data!F128),"NA"),"NA")</f>
        <v>2.6905545707774121</v>
      </c>
      <c r="AA128" s="18" t="str">
        <f>IF(data!BN128&gt;0,data!BN128,"NA")</f>
        <v>NA</v>
      </c>
      <c r="AB128" s="18">
        <f>IF(data!BN128=0,0,1)</f>
        <v>1</v>
      </c>
      <c r="AC128" s="18" t="str">
        <f>IF(data!BN128&gt;0,data!BO128,"NA")</f>
        <v>NA</v>
      </c>
      <c r="AD128" s="18" t="str">
        <f>IF(data!AS128&gt;0,data!AS128,"NA")</f>
        <v>NA</v>
      </c>
      <c r="AE128" s="18" t="str">
        <f>IF(data!AS128&gt;0,data!F128,"NA")</f>
        <v>NA</v>
      </c>
      <c r="AF128" s="17">
        <f>data!CP128/(1.04)+data!CO128/1.04^2+data!CN128/1.04^3+data!CM128/1.04^4+data!CL128/1.04^5+((data!CK128/5)*(1-1.04^-5)/0.04)/1.04^5</f>
        <v>4.5920364358471604</v>
      </c>
    </row>
    <row r="129" spans="1:32" x14ac:dyDescent="0.15">
      <c r="A129" s="2" t="str">
        <f>data!A129</f>
        <v>Vanda Pharmaceuticals, Inc. (NasdaqGM:VNDA)</v>
      </c>
      <c r="B129" s="2" t="str">
        <f>data!B129</f>
        <v>NasdaqGM:VNDA</v>
      </c>
      <c r="C129" s="16">
        <f>IF(data!AP129&gt;0,data!AQ129/data!AP129,"NA")</f>
        <v>-1.0796812749003983</v>
      </c>
      <c r="D129" s="16">
        <f>IF(data!AP129&gt;0,O129/data!AP129,"NA")</f>
        <v>-1.2864541832669321</v>
      </c>
      <c r="E129" s="16">
        <f>data!BV129/100</f>
        <v>0</v>
      </c>
      <c r="F129" s="16">
        <f t="shared" si="3"/>
        <v>-0.38689192427510177</v>
      </c>
      <c r="G129" s="16">
        <f>IF(data!AX129&gt;0,N129/data!AX129,"NA")</f>
        <v>7.848258706467659E-2</v>
      </c>
      <c r="H129" s="16">
        <f>IF(data!W129=0,"NA",data!W129/100)</f>
        <v>1.0740000000000001</v>
      </c>
      <c r="I129" s="16" t="str">
        <f>IF(data!V129=0,"NA",data!V129/100)</f>
        <v>NA</v>
      </c>
      <c r="J129" s="16">
        <f>IF(data!AX129&gt;0,(AF129+data!AW129)/(data!AX129+AF129+data!AW129),"NA")</f>
        <v>6.9297520791761893E-2</v>
      </c>
      <c r="K129" s="16">
        <f>IF(data!F129&gt;0,(AF129+data!AW129)/(data!F129+AF129+data!AW129),"NA")</f>
        <v>3.0114544089283261E-2</v>
      </c>
      <c r="L129" s="17">
        <f>data!F129+data!AW129+AF129-data!AT129</f>
        <v>336.67272124255533</v>
      </c>
      <c r="M129" s="17">
        <f>data!AW129+data!AX129-data!AT129+X129</f>
        <v>166.92000000000002</v>
      </c>
      <c r="N129" s="17">
        <f>data!AS129+data!BC129-(data!BD129+data!BE129+data!BF129+data!BG129+data!BH129)/5</f>
        <v>12.619999999999997</v>
      </c>
      <c r="O129" s="17">
        <f>data!AR129+data!BC129-(data!BD129+data!BE129+data!BF129+data!BG129+data!BH129)/5</f>
        <v>-64.58</v>
      </c>
      <c r="P129" s="17">
        <f>data!AW129+AF129</f>
        <v>11.972721242555256</v>
      </c>
      <c r="Q129" s="18">
        <f>IF(data!AS129&gt;0,data!F129/data!AS129,"NA")</f>
        <v>19.089108910891092</v>
      </c>
      <c r="R129" s="19">
        <f>IF(data!AS129&gt;0,(data!F129-data!AT129)/(data!AS129-data!BL129),"NA")</f>
        <v>16.074257425742577</v>
      </c>
      <c r="S129" s="19">
        <f>IF(N129&gt;0,data!F129/N129,"NA")</f>
        <v>30.554675118858963</v>
      </c>
      <c r="T129" s="18">
        <f>IF(data!AP129=0,"NA",L129/data!AP129)</f>
        <v>6.7066279131983126</v>
      </c>
      <c r="U129" s="18" t="str">
        <f t="shared" si="4"/>
        <v>NA</v>
      </c>
      <c r="V129" s="18">
        <f t="shared" si="5"/>
        <v>2.0169705322463174</v>
      </c>
      <c r="W129" s="18" t="str">
        <f>IF(data!AQ129&gt;0,L129/data!AQ129,"NA")</f>
        <v>NA</v>
      </c>
      <c r="X129" s="17">
        <f>data!BC129+data!BD129*0.8+data!BE129*0.6+data!BF129*0.4+data!BG129*0.2</f>
        <v>67.02</v>
      </c>
      <c r="Y129" s="18" t="str">
        <f>IF(data!AQ129&gt;0,L129/(data!AQ129+data!BC129),"NA")</f>
        <v>NA</v>
      </c>
      <c r="Z129" s="18">
        <f>IF(data!EC129&gt;0,IF(data!F129&gt;0,IF(data!EC129*250/data!F129&gt;10,"NA",data!EC129*250/data!F129),"NA"),"NA")</f>
        <v>4.3114626556016598</v>
      </c>
      <c r="AA129" s="18">
        <f>IF(data!BN129&gt;0,data!BN129,"NA")</f>
        <v>20.2</v>
      </c>
      <c r="AB129" s="18">
        <f>IF(data!BN129=0,0,1)</f>
        <v>1</v>
      </c>
      <c r="AC129" s="18">
        <f>IF(data!BN129&gt;0,data!BO129,"NA")</f>
        <v>0</v>
      </c>
      <c r="AD129" s="18">
        <f>IF(data!AS129&gt;0,data!AS129,"NA")</f>
        <v>20.2</v>
      </c>
      <c r="AE129" s="18">
        <f>IF(data!AS129&gt;0,data!F129,"NA")</f>
        <v>385.6</v>
      </c>
      <c r="AF129" s="17">
        <f>data!CP129/(1.04)+data!CO129/1.04^2+data!CN129/1.04^3+data!CM129/1.04^4+data!CL129/1.04^5+((data!CK129/5)*(1-1.04^-5)/0.04)/1.04^5</f>
        <v>11.972721242555256</v>
      </c>
    </row>
    <row r="130" spans="1:32" x14ac:dyDescent="0.15">
      <c r="A130" s="2" t="str">
        <f>data!A130</f>
        <v>Arrowhead Research Corp. (NasdaqGS:ARWR)</v>
      </c>
      <c r="B130" s="2" t="str">
        <f>data!B130</f>
        <v>NasdaqGS:ARWR</v>
      </c>
      <c r="C130" s="16">
        <f>IF(data!AP130&gt;0,data!AQ130/data!AP130,"NA")</f>
        <v>-217.21854304635761</v>
      </c>
      <c r="D130" s="16">
        <f>IF(data!AP130&gt;0,O130/data!AP130,"NA")</f>
        <v>-132.51655629139071</v>
      </c>
      <c r="E130" s="16">
        <f>data!BV130/100</f>
        <v>0</v>
      </c>
      <c r="F130" s="16">
        <f t="shared" ref="F130:F193" si="6">IF(M130&gt;0,O130*(1-E130)/M130,"NA")</f>
        <v>-0.29042300742385646</v>
      </c>
      <c r="G130" s="16">
        <f>IF(data!AX130&gt;0,N130/data!AX130,"NA")</f>
        <v>-0.30075497597803702</v>
      </c>
      <c r="H130" s="16">
        <f>IF(data!W130=0,"NA",data!W130/100)</f>
        <v>-7.5599999999999999E-3</v>
      </c>
      <c r="I130" s="16" t="str">
        <f>IF(data!V130=0,"NA",data!V130/100)</f>
        <v>NA</v>
      </c>
      <c r="J130" s="16">
        <f>IF(data!AX130&gt;0,(AF130+data!AW130)/(data!AX130+AF130+data!AW130),"NA")</f>
        <v>2.3445012003217698E-2</v>
      </c>
      <c r="K130" s="16">
        <f>IF(data!F130&gt;0,(AF130+data!AW130)/(data!F130+AF130+data!AW130),"NA")</f>
        <v>9.0620887886888012E-3</v>
      </c>
      <c r="L130" s="17">
        <f>data!F130+data!AW130+AF130-data!AT130</f>
        <v>281.99794767407411</v>
      </c>
      <c r="M130" s="17">
        <f>data!AW130+data!AX130-data!AT130+X130</f>
        <v>137.79900000000001</v>
      </c>
      <c r="N130" s="17">
        <f>data!AS130+data!BC130-(data!BD130+data!BE130+data!BF130+data!BG130+data!BH130)/5</f>
        <v>-43.819999999999993</v>
      </c>
      <c r="O130" s="17">
        <f>data!AR130+data!BC130-(data!BD130+data!BE130+data!BF130+data!BG130+data!BH130)/5</f>
        <v>-40.019999999999996</v>
      </c>
      <c r="P130" s="17">
        <f>data!AW130+AF130</f>
        <v>3.4979476740741133</v>
      </c>
      <c r="Q130" s="18" t="str">
        <f>IF(data!AS130&gt;0,data!F130/data!AS130,"NA")</f>
        <v>NA</v>
      </c>
      <c r="R130" s="19" t="str">
        <f>IF(data!AS130&gt;0,(data!F130-data!AT130)/(data!AS130-data!BL130),"NA")</f>
        <v>NA</v>
      </c>
      <c r="S130" s="19" t="str">
        <f>IF(N130&gt;0,data!F130/N130,"NA")</f>
        <v>NA</v>
      </c>
      <c r="T130" s="18">
        <f>IF(data!AP130=0,"NA",L130/data!AP130)</f>
        <v>933.76803865587453</v>
      </c>
      <c r="U130" s="18" t="str">
        <f t="shared" ref="U130:U193" si="7">IF(O130&gt;0,L130/O130,"NA")</f>
        <v>NA</v>
      </c>
      <c r="V130" s="18">
        <f t="shared" ref="V130:V193" si="8">IF(M130&gt;0,L130/M130,"NA")</f>
        <v>2.0464440792318821</v>
      </c>
      <c r="W130" s="18" t="str">
        <f>IF(data!AQ130&gt;0,L130/data!AQ130,"NA")</f>
        <v>NA</v>
      </c>
      <c r="X130" s="17">
        <f>data!BC130+data!BD130*0.8+data!BE130*0.6+data!BF130*0.4+data!BG130*0.2</f>
        <v>95.18</v>
      </c>
      <c r="Y130" s="18" t="str">
        <f>IF(data!AQ130&gt;0,L130/(data!AQ130+data!BC130),"NA")</f>
        <v>NA</v>
      </c>
      <c r="Z130" s="18">
        <f>IF(data!EC130&gt;0,IF(data!F130&gt;0,IF(data!EC130*250/data!F130&gt;10,"NA",data!EC130*250/data!F130),"NA"),"NA")</f>
        <v>3.9934640522875817</v>
      </c>
      <c r="AA130" s="18" t="str">
        <f>IF(data!BN130&gt;0,data!BN130,"NA")</f>
        <v>NA</v>
      </c>
      <c r="AB130" s="18">
        <f>IF(data!BN130=0,0,1)</f>
        <v>1</v>
      </c>
      <c r="AC130" s="18" t="str">
        <f>IF(data!BN130&gt;0,data!BO130,"NA")</f>
        <v>NA</v>
      </c>
      <c r="AD130" s="18" t="str">
        <f>IF(data!AS130&gt;0,data!AS130,"NA")</f>
        <v>NA</v>
      </c>
      <c r="AE130" s="18" t="str">
        <f>IF(data!AS130&gt;0,data!F130,"NA")</f>
        <v>NA</v>
      </c>
      <c r="AF130" s="17">
        <f>data!CP130/(1.04)+data!CO130/1.04^2+data!CN130/1.04^3+data!CM130/1.04^4+data!CL130/1.04^5+((data!CK130/5)*(1-1.04^-5)/0.04)/1.04^5</f>
        <v>2.5789476740741133</v>
      </c>
    </row>
    <row r="131" spans="1:32" x14ac:dyDescent="0.15">
      <c r="A131" s="2" t="str">
        <f>data!A131</f>
        <v>Verastem, Inc. (NasdaqGM:VSTM)</v>
      </c>
      <c r="B131" s="2" t="str">
        <f>data!B131</f>
        <v>NasdaqGM:VSTM</v>
      </c>
      <c r="C131" s="16" t="str">
        <f>IF(data!AP131&gt;0,data!AQ131/data!AP131,"NA")</f>
        <v>NA</v>
      </c>
      <c r="D131" s="16" t="str">
        <f>IF(data!AP131&gt;0,O131/data!AP131,"NA")</f>
        <v>NA</v>
      </c>
      <c r="E131" s="16">
        <f>data!BV131/100</f>
        <v>0</v>
      </c>
      <c r="F131" s="16">
        <f t="shared" si="6"/>
        <v>-0.30509362315045174</v>
      </c>
      <c r="G131" s="16">
        <f>IF(data!AX131&gt;0,N131/data!AX131,"NA")</f>
        <v>-0.52252252252252251</v>
      </c>
      <c r="H131" s="16" t="str">
        <f>IF(data!W131=0,"NA",data!W131/100)</f>
        <v>NA</v>
      </c>
      <c r="I131" s="16" t="str">
        <f>IF(data!V131=0,"NA",data!V131/100)</f>
        <v>NA</v>
      </c>
      <c r="J131" s="16">
        <f>IF(data!AX131&gt;0,(AF131+data!AW131)/(data!AX131+AF131+data!AW131),"NA")</f>
        <v>2.443485385682833E-2</v>
      </c>
      <c r="K131" s="16">
        <f>IF(data!F131&gt;0,(AF131+data!AW131)/(data!F131+AF131+data!AW131),"NA")</f>
        <v>5.9008212313340479E-3</v>
      </c>
      <c r="L131" s="17">
        <f>data!F131+data!AW131+AF131-data!AT131</f>
        <v>343.02416209831256</v>
      </c>
      <c r="M131" s="17">
        <f>data!AW131+data!AX131-data!AT131+X131</f>
        <v>152.74</v>
      </c>
      <c r="N131" s="17">
        <f>data!AS131+data!BC131-(data!BD131+data!BE131+data!BF131+data!BG131+data!BH131)/5</f>
        <v>-46.4</v>
      </c>
      <c r="O131" s="17">
        <f>data!AR131+data!BC131-(data!BD131+data!BE131+data!BF131+data!BG131+data!BH131)/5</f>
        <v>-46.6</v>
      </c>
      <c r="P131" s="17">
        <f>data!AW131+AF131</f>
        <v>2.2241620983125188</v>
      </c>
      <c r="Q131" s="18" t="str">
        <f>IF(data!AS131&gt;0,data!F131/data!AS131,"NA")</f>
        <v>NA</v>
      </c>
      <c r="R131" s="19" t="str">
        <f>IF(data!AS131&gt;0,(data!F131-data!AT131)/(data!AS131-data!BL131),"NA")</f>
        <v>NA</v>
      </c>
      <c r="S131" s="19" t="str">
        <f>IF(N131&gt;0,data!F131/N131,"NA")</f>
        <v>NA</v>
      </c>
      <c r="T131" s="18" t="str">
        <f>IF(data!AP131=0,"NA",L131/data!AP131)</f>
        <v>NA</v>
      </c>
      <c r="U131" s="18" t="str">
        <f t="shared" si="7"/>
        <v>NA</v>
      </c>
      <c r="V131" s="18">
        <f t="shared" si="8"/>
        <v>2.2458043871828766</v>
      </c>
      <c r="W131" s="18" t="str">
        <f>IF(data!AQ131&gt;0,L131/data!AQ131,"NA")</f>
        <v>NA</v>
      </c>
      <c r="X131" s="17">
        <f>data!BC131+data!BD131*0.8+data!BE131*0.6+data!BF131*0.4+data!BG131*0.2</f>
        <v>97.84</v>
      </c>
      <c r="Y131" s="18" t="str">
        <f>IF(data!AQ131&gt;0,L131/(data!AQ131+data!BC131),"NA")</f>
        <v>NA</v>
      </c>
      <c r="Z131" s="18">
        <f>IF(data!EC131&gt;0,IF(data!F131&gt;0,IF(data!EC131*250/data!F131&gt;10,"NA",data!EC131*250/data!F131),"NA"),"NA")</f>
        <v>4.2100346944222045</v>
      </c>
      <c r="AA131" s="18" t="str">
        <f>IF(data!BN131&gt;0,data!BN131,"NA")</f>
        <v>NA</v>
      </c>
      <c r="AB131" s="18">
        <f>IF(data!BN131=0,0,1)</f>
        <v>1</v>
      </c>
      <c r="AC131" s="18" t="str">
        <f>IF(data!BN131&gt;0,data!BO131,"NA")</f>
        <v>NA</v>
      </c>
      <c r="AD131" s="18" t="str">
        <f>IF(data!AS131&gt;0,data!AS131,"NA")</f>
        <v>NA</v>
      </c>
      <c r="AE131" s="18" t="str">
        <f>IF(data!AS131&gt;0,data!F131,"NA")</f>
        <v>NA</v>
      </c>
      <c r="AF131" s="17">
        <f>data!CP131/(1.04)+data!CO131/1.04^2+data!CN131/1.04^3+data!CM131/1.04^4+data!CL131/1.04^5+((data!CK131/5)*(1-1.04^-5)/0.04)/1.04^5</f>
        <v>2.2241620983125188</v>
      </c>
    </row>
    <row r="132" spans="1:32" x14ac:dyDescent="0.15">
      <c r="A132" s="2" t="str">
        <f>data!A132</f>
        <v>Cellceutix Corporation (OTCPK:CTIX)</v>
      </c>
      <c r="B132" s="2" t="str">
        <f>data!B132</f>
        <v>OTCPK:CTIX</v>
      </c>
      <c r="C132" s="16" t="str">
        <f>IF(data!AP132&gt;0,data!AQ132/data!AP132,"NA")</f>
        <v>NA</v>
      </c>
      <c r="D132" s="16" t="str">
        <f>IF(data!AP132&gt;0,O132/data!AP132,"NA")</f>
        <v>NA</v>
      </c>
      <c r="E132" s="16">
        <f>data!BV132/100</f>
        <v>0</v>
      </c>
      <c r="F132" s="16">
        <f t="shared" si="6"/>
        <v>-0.28837131367292224</v>
      </c>
      <c r="G132" s="16">
        <f>IF(data!AX132&gt;0,N132/data!AX132,"NA")</f>
        <v>-0.99494382022471917</v>
      </c>
      <c r="H132" s="16" t="str">
        <f>IF(data!W132=0,"NA",data!W132/100)</f>
        <v>NA</v>
      </c>
      <c r="I132" s="16" t="str">
        <f>IF(data!V132=0,"NA",data!V132/100)</f>
        <v>NA</v>
      </c>
      <c r="J132" s="16">
        <f>IF(data!AX132&gt;0,(AF132+data!AW132)/(data!AX132+AF132+data!AW132),"NA")</f>
        <v>0.28339743191161948</v>
      </c>
      <c r="K132" s="16">
        <f>IF(data!F132&gt;0,(AF132+data!AW132)/(data!F132+AF132+data!AW132),"NA")</f>
        <v>7.7035591566645308E-3</v>
      </c>
      <c r="L132" s="17">
        <f>data!F132+data!AW132+AF132-data!AT132</f>
        <v>356.04577237518612</v>
      </c>
      <c r="M132" s="17">
        <f>data!AW132+data!AX132-data!AT132+X132</f>
        <v>23.872</v>
      </c>
      <c r="N132" s="17">
        <f>data!AS132+data!BC132-(data!BD132+data!BE132+data!BF132+data!BG132+data!BH132)/5</f>
        <v>-7.0840000000000005</v>
      </c>
      <c r="O132" s="17">
        <f>data!AR132+data!BC132-(data!BD132+data!BE132+data!BF132+data!BG132+data!BH132)/5</f>
        <v>-6.8839999999999995</v>
      </c>
      <c r="P132" s="17">
        <f>data!AW132+AF132</f>
        <v>2.8157723751861736</v>
      </c>
      <c r="Q132" s="18" t="str">
        <f>IF(data!AS132&gt;0,data!F132/data!AS132,"NA")</f>
        <v>NA</v>
      </c>
      <c r="R132" s="19" t="str">
        <f>IF(data!AS132&gt;0,(data!F132-data!AT132)/(data!AS132-data!BL132),"NA")</f>
        <v>NA</v>
      </c>
      <c r="S132" s="19" t="str">
        <f>IF(N132&gt;0,data!F132/N132,"NA")</f>
        <v>NA</v>
      </c>
      <c r="T132" s="18" t="str">
        <f>IF(data!AP132=0,"NA",L132/data!AP132)</f>
        <v>NA</v>
      </c>
      <c r="U132" s="18" t="str">
        <f t="shared" si="7"/>
        <v>NA</v>
      </c>
      <c r="V132" s="18">
        <f t="shared" si="8"/>
        <v>14.914786041185746</v>
      </c>
      <c r="W132" s="18" t="str">
        <f>IF(data!AQ132&gt;0,L132/data!AQ132,"NA")</f>
        <v>NA</v>
      </c>
      <c r="X132" s="17">
        <f>data!BC132+data!BD132*0.8+data!BE132*0.6+data!BF132*0.4+data!BG132*0.2</f>
        <v>24.202000000000002</v>
      </c>
      <c r="Y132" s="18" t="str">
        <f>IF(data!AQ132&gt;0,L132/(data!AQ132+data!BC132),"NA")</f>
        <v>NA</v>
      </c>
      <c r="Z132" s="18">
        <f>IF(data!EC132&gt;0,IF(data!F132&gt;0,IF(data!EC132*250/data!F132&gt;10,"NA",data!EC132*250/data!F132),"NA"),"NA")</f>
        <v>0.18748276812792941</v>
      </c>
      <c r="AA132" s="18" t="str">
        <f>IF(data!BN132&gt;0,data!BN132,"NA")</f>
        <v>NA</v>
      </c>
      <c r="AB132" s="18">
        <f>IF(data!BN132=0,0,1)</f>
        <v>1</v>
      </c>
      <c r="AC132" s="18" t="str">
        <f>IF(data!BN132&gt;0,data!BO132,"NA")</f>
        <v>NA</v>
      </c>
      <c r="AD132" s="18" t="str">
        <f>IF(data!AS132&gt;0,data!AS132,"NA")</f>
        <v>NA</v>
      </c>
      <c r="AE132" s="18" t="str">
        <f>IF(data!AS132&gt;0,data!F132,"NA")</f>
        <v>NA</v>
      </c>
      <c r="AF132" s="17">
        <f>data!CP132/(1.04)+data!CO132/1.04^2+data!CN132/1.04^3+data!CM132/1.04^4+data!CL132/1.04^5+((data!CK132/5)*(1-1.04^-5)/0.04)/1.04^5</f>
        <v>0.79577237518617361</v>
      </c>
    </row>
    <row r="133" spans="1:32" x14ac:dyDescent="0.15">
      <c r="A133" s="2" t="str">
        <f>data!A133</f>
        <v>Advaxis, Inc. (NasdaqCM:ADXS)</v>
      </c>
      <c r="B133" s="2" t="str">
        <f>data!B133</f>
        <v>NasdaqCM:ADXS</v>
      </c>
      <c r="C133" s="16">
        <f>IF(data!AP133&gt;0,data!AQ133/data!AP133,"NA")</f>
        <v>-20.100000000000001</v>
      </c>
      <c r="D133" s="16">
        <f>IF(data!AP133&gt;0,O133/data!AP133,"NA")</f>
        <v>-16.393999999999998</v>
      </c>
      <c r="E133" s="16">
        <f>data!BV133/100</f>
        <v>0</v>
      </c>
      <c r="F133" s="16">
        <f t="shared" si="6"/>
        <v>-0.62091429004279819</v>
      </c>
      <c r="G133" s="16">
        <f>IF(data!AX133&gt;0,N133/data!AX133,"NA")</f>
        <v>-0.45840764331210188</v>
      </c>
      <c r="H133" s="16">
        <f>IF(data!W133=0,"NA",data!W133/100)</f>
        <v>0.218</v>
      </c>
      <c r="I133" s="16" t="str">
        <f>IF(data!V133=0,"NA",data!V133/100)</f>
        <v>NA</v>
      </c>
      <c r="J133" s="16">
        <f>IF(data!AX133&gt;0,(AF133+data!AW133)/(data!AX133+AF133+data!AW133),"NA")</f>
        <v>9.8466760657778558E-3</v>
      </c>
      <c r="K133" s="16">
        <f>IF(data!F133&gt;0,(AF133+data!AW133)/(data!F133+AF133+data!AW133),"NA")</f>
        <v>8.7196220179675888E-4</v>
      </c>
      <c r="L133" s="17">
        <f>data!F133+data!AW133+AF133-data!AT133</f>
        <v>327.51226035502958</v>
      </c>
      <c r="M133" s="17">
        <f>data!AW133+data!AX133-data!AT133+X133</f>
        <v>26.402999999999995</v>
      </c>
      <c r="N133" s="17">
        <f>data!AS133+data!BC133-(data!BD133+data!BE133+data!BF133+data!BG133+data!BH133)/5</f>
        <v>-14.393999999999998</v>
      </c>
      <c r="O133" s="17">
        <f>data!AR133+data!BC133-(data!BD133+data!BE133+data!BF133+data!BG133+data!BH133)/5</f>
        <v>-16.393999999999998</v>
      </c>
      <c r="P133" s="17">
        <f>data!AW133+AF133</f>
        <v>0.31226035502958577</v>
      </c>
      <c r="Q133" s="18" t="str">
        <f>IF(data!AS133&gt;0,data!F133/data!AS133,"NA")</f>
        <v>NA</v>
      </c>
      <c r="R133" s="19" t="str">
        <f>IF(data!AS133&gt;0,(data!F133-data!AT133)/(data!AS133-data!BL133),"NA")</f>
        <v>NA</v>
      </c>
      <c r="S133" s="19" t="str">
        <f>IF(N133&gt;0,data!F133/N133,"NA")</f>
        <v>NA</v>
      </c>
      <c r="T133" s="18">
        <f>IF(data!AP133=0,"NA",L133/data!AP133)</f>
        <v>327.51226035502958</v>
      </c>
      <c r="U133" s="18" t="str">
        <f t="shared" si="7"/>
        <v>NA</v>
      </c>
      <c r="V133" s="18">
        <f t="shared" si="8"/>
        <v>12.404357851571021</v>
      </c>
      <c r="W133" s="18" t="str">
        <f>IF(data!AQ133&gt;0,L133/data!AQ133,"NA")</f>
        <v>NA</v>
      </c>
      <c r="X133" s="17">
        <f>data!BC133+data!BD133*0.8+data!BE133*0.6+data!BF133*0.4+data!BG133*0.2</f>
        <v>25.54</v>
      </c>
      <c r="Y133" s="18" t="str">
        <f>IF(data!AQ133&gt;0,L133/(data!AQ133+data!BC133),"NA")</f>
        <v>NA</v>
      </c>
      <c r="Z133" s="18">
        <f>IF(data!EC133&gt;0,IF(data!F133&gt;0,IF(data!EC133*250/data!F133&gt;10,"NA",data!EC133*250/data!F133),"NA"),"NA")</f>
        <v>5.9809949692565674</v>
      </c>
      <c r="AA133" s="18" t="str">
        <f>IF(data!BN133&gt;0,data!BN133,"NA")</f>
        <v>NA</v>
      </c>
      <c r="AB133" s="18">
        <f>IF(data!BN133=0,0,1)</f>
        <v>1</v>
      </c>
      <c r="AC133" s="18" t="str">
        <f>IF(data!BN133&gt;0,data!BO133,"NA")</f>
        <v>NA</v>
      </c>
      <c r="AD133" s="18" t="str">
        <f>IF(data!AS133&gt;0,data!AS133,"NA")</f>
        <v>NA</v>
      </c>
      <c r="AE133" s="18" t="str">
        <f>IF(data!AS133&gt;0,data!F133,"NA")</f>
        <v>NA</v>
      </c>
      <c r="AF133" s="17">
        <f>data!CP133/(1.04)+data!CO133/1.04^2+data!CN133/1.04^3+data!CM133/1.04^4+data!CL133/1.04^5+((data!CK133/5)*(1-1.04^-5)/0.04)/1.04^5</f>
        <v>0.24926035502958577</v>
      </c>
    </row>
    <row r="134" spans="1:32" x14ac:dyDescent="0.15">
      <c r="A134" s="2" t="str">
        <f>data!A134</f>
        <v>Immunomedics Inc. (NasdaqGM:IMMU)</v>
      </c>
      <c r="B134" s="2" t="str">
        <f>data!B134</f>
        <v>NasdaqGM:IMMU</v>
      </c>
      <c r="C134" s="16">
        <f>IF(data!AP134&gt;0,data!AQ134/data!AP134,"NA")</f>
        <v>-10.135746606334841</v>
      </c>
      <c r="D134" s="16">
        <f>IF(data!AP134&gt;0,O134/data!AP134,"NA")</f>
        <v>-8.7511312217194579</v>
      </c>
      <c r="E134" s="16">
        <f>data!BV134/100</f>
        <v>0</v>
      </c>
      <c r="F134" s="16">
        <f t="shared" si="6"/>
        <v>-0.32638595899080247</v>
      </c>
      <c r="G134" s="16">
        <f>IF(data!AX134&gt;0,N134/data!AX134,"NA")</f>
        <v>-2.3962732919254659</v>
      </c>
      <c r="H134" s="16">
        <f>IF(data!W134=0,"NA",data!W134/100)</f>
        <v>5.5700000000000003E-3</v>
      </c>
      <c r="I134" s="16" t="str">
        <f>IF(data!V134=0,"NA",data!V134/100)</f>
        <v>NA</v>
      </c>
      <c r="J134" s="16">
        <f>IF(data!AX134&gt;0,(AF134+data!AW134)/(data!AX134+AF134+data!AW134),"NA")</f>
        <v>0.45300623318521271</v>
      </c>
      <c r="K134" s="16">
        <f>IF(data!F134&gt;0,(AF134+data!AW134)/(data!F134+AF134+data!AW134),"NA")</f>
        <v>3.7054926244747016E-2</v>
      </c>
      <c r="L134" s="17">
        <f>data!F134+data!AW134+AF134-data!AT134</f>
        <v>356.98360779731053</v>
      </c>
      <c r="M134" s="17">
        <f>data!AW134+data!AX134-data!AT134+X134</f>
        <v>118.51</v>
      </c>
      <c r="N134" s="17">
        <f>data!AS134+data!BC134-(data!BD134+data!BE134+data!BF134+data!BG134+data!BH134)/5</f>
        <v>-38.580000000000005</v>
      </c>
      <c r="O134" s="17">
        <f>data!AR134+data!BC134-(data!BD134+data!BE134+data!BF134+data!BG134+data!BH134)/5</f>
        <v>-38.68</v>
      </c>
      <c r="P134" s="17">
        <f>data!AW134+AF134</f>
        <v>13.333607797310567</v>
      </c>
      <c r="Q134" s="18" t="str">
        <f>IF(data!AS134&gt;0,data!F134/data!AS134,"NA")</f>
        <v>NA</v>
      </c>
      <c r="R134" s="19" t="str">
        <f>IF(data!AS134&gt;0,(data!F134-data!AT134)/(data!AS134-data!BL134),"NA")</f>
        <v>NA</v>
      </c>
      <c r="S134" s="19" t="str">
        <f>IF(N134&gt;0,data!F134/N134,"NA")</f>
        <v>NA</v>
      </c>
      <c r="T134" s="18">
        <f>IF(data!AP134=0,"NA",L134/data!AP134)</f>
        <v>80.765522126088356</v>
      </c>
      <c r="U134" s="18" t="str">
        <f t="shared" si="7"/>
        <v>NA</v>
      </c>
      <c r="V134" s="18">
        <f t="shared" si="8"/>
        <v>3.0122656973868072</v>
      </c>
      <c r="W134" s="18" t="str">
        <f>IF(data!AQ134&gt;0,L134/data!AQ134,"NA")</f>
        <v>NA</v>
      </c>
      <c r="X134" s="17">
        <f>data!BC134+data!BD134*0.8+data!BE134*0.6+data!BF134*0.4+data!BG134*0.2</f>
        <v>105.26</v>
      </c>
      <c r="Y134" s="18" t="str">
        <f>IF(data!AQ134&gt;0,L134/(data!AQ134+data!BC134),"NA")</f>
        <v>NA</v>
      </c>
      <c r="Z134" s="18">
        <f>IF(data!EC134&gt;0,IF(data!F134&gt;0,IF(data!EC134*250/data!F134&gt;10,"NA",data!EC134*250/data!F134),"NA"),"NA")</f>
        <v>1.6666666666666667</v>
      </c>
      <c r="AA134" s="18" t="str">
        <f>IF(data!BN134&gt;0,data!BN134,"NA")</f>
        <v>NA</v>
      </c>
      <c r="AB134" s="18">
        <f>IF(data!BN134=0,0,1)</f>
        <v>1</v>
      </c>
      <c r="AC134" s="18" t="str">
        <f>IF(data!BN134&gt;0,data!BO134,"NA")</f>
        <v>NA</v>
      </c>
      <c r="AD134" s="18" t="str">
        <f>IF(data!AS134&gt;0,data!AS134,"NA")</f>
        <v>NA</v>
      </c>
      <c r="AE134" s="18" t="str">
        <f>IF(data!AS134&gt;0,data!F134,"NA")</f>
        <v>NA</v>
      </c>
      <c r="AF134" s="17">
        <f>data!CP134/(1.04)+data!CO134/1.04^2+data!CN134/1.04^3+data!CM134/1.04^4+data!CL134/1.04^5+((data!CK134/5)*(1-1.04^-5)/0.04)/1.04^5</f>
        <v>13.333607797310567</v>
      </c>
    </row>
    <row r="135" spans="1:32" x14ac:dyDescent="0.15">
      <c r="A135" s="2" t="str">
        <f>data!A135</f>
        <v>Agenus Inc. (NasdaqCM:AGEN)</v>
      </c>
      <c r="B135" s="2" t="str">
        <f>data!B135</f>
        <v>NasdaqCM:AGEN</v>
      </c>
      <c r="C135" s="16">
        <f>IF(data!AP135&gt;0,data!AQ135/data!AP135,"NA")</f>
        <v>-5.0143266475644692</v>
      </c>
      <c r="D135" s="16">
        <f>IF(data!AP135&gt;0,O135/data!AP135,"NA")</f>
        <v>-4.1977077363896846</v>
      </c>
      <c r="E135" s="16">
        <f>data!BV135/100</f>
        <v>0</v>
      </c>
      <c r="F135" s="16">
        <f t="shared" si="6"/>
        <v>-0.49804521502634713</v>
      </c>
      <c r="G135" s="16">
        <f>IF(data!AX135&gt;0,N135/data!AX135,"NA")</f>
        <v>-1.5304347826086957</v>
      </c>
      <c r="H135" s="16">
        <f>IF(data!W135=0,"NA",data!W135/100)</f>
        <v>0.25700000000000001</v>
      </c>
      <c r="I135" s="16" t="str">
        <f>IF(data!V135=0,"NA",data!V135/100)</f>
        <v>NA</v>
      </c>
      <c r="J135" s="16">
        <f>IF(data!AX135&gt;0,(AF135+data!AW135)/(data!AX135+AF135+data!AW135),"NA")</f>
        <v>0.43137916651154007</v>
      </c>
      <c r="K135" s="16">
        <f>IF(data!F135&gt;0,(AF135+data!AW135)/(data!F135+AF135+data!AW135),"NA")</f>
        <v>4.8008823126867731E-2</v>
      </c>
      <c r="L135" s="17">
        <f>data!F135+data!AW135+AF135-data!AT135</f>
        <v>337.74874659075743</v>
      </c>
      <c r="M135" s="17">
        <f>data!AW135+data!AX135-data!AT135+X135</f>
        <v>58.83</v>
      </c>
      <c r="N135" s="17">
        <f>data!AS135+data!BC135-(data!BD135+data!BE135+data!BF135+data!BG135+data!BH135)/5</f>
        <v>-35.200000000000003</v>
      </c>
      <c r="O135" s="17">
        <f>data!AR135+data!BC135-(data!BD135+data!BE135+data!BF135+data!BG135+data!BH135)/5</f>
        <v>-29.3</v>
      </c>
      <c r="P135" s="17">
        <f>data!AW135+AF135</f>
        <v>17.448746590757445</v>
      </c>
      <c r="Q135" s="18" t="str">
        <f>IF(data!AS135&gt;0,data!F135/data!AS135,"NA")</f>
        <v>NA</v>
      </c>
      <c r="R135" s="19" t="str">
        <f>IF(data!AS135&gt;0,(data!F135-data!AT135)/(data!AS135-data!BL135),"NA")</f>
        <v>NA</v>
      </c>
      <c r="S135" s="19" t="str">
        <f>IF(N135&gt;0,data!F135/N135,"NA")</f>
        <v>NA</v>
      </c>
      <c r="T135" s="18">
        <f>IF(data!AP135=0,"NA",L135/data!AP135)</f>
        <v>48.388072577472407</v>
      </c>
      <c r="U135" s="18" t="str">
        <f t="shared" si="7"/>
        <v>NA</v>
      </c>
      <c r="V135" s="18">
        <f t="shared" si="8"/>
        <v>5.7410971713540278</v>
      </c>
      <c r="W135" s="18" t="str">
        <f>IF(data!AQ135&gt;0,L135/data!AQ135,"NA")</f>
        <v>NA</v>
      </c>
      <c r="X135" s="17">
        <f>data!BC135+data!BD135*0.8+data!BE135*0.6+data!BF135*0.4+data!BG135*0.2</f>
        <v>55.5</v>
      </c>
      <c r="Y135" s="18" t="str">
        <f>IF(data!AQ135&gt;0,L135/(data!AQ135+data!BC135),"NA")</f>
        <v>NA</v>
      </c>
      <c r="Z135" s="18">
        <f>IF(data!EC135&gt;0,IF(data!F135&gt;0,IF(data!EC135*250/data!F135&gt;10,"NA",data!EC135*250/data!F135),"NA"),"NA")</f>
        <v>3.0780346820809248</v>
      </c>
      <c r="AA135" s="18" t="str">
        <f>IF(data!BN135&gt;0,data!BN135,"NA")</f>
        <v>NA</v>
      </c>
      <c r="AB135" s="18">
        <f>IF(data!BN135=0,0,1)</f>
        <v>1</v>
      </c>
      <c r="AC135" s="18" t="str">
        <f>IF(data!BN135&gt;0,data!BO135,"NA")</f>
        <v>NA</v>
      </c>
      <c r="AD135" s="18" t="str">
        <f>IF(data!AS135&gt;0,data!AS135,"NA")</f>
        <v>NA</v>
      </c>
      <c r="AE135" s="18" t="str">
        <f>IF(data!AS135&gt;0,data!F135,"NA")</f>
        <v>NA</v>
      </c>
      <c r="AF135" s="17">
        <f>data!CP135/(1.04)+data!CO135/1.04^2+data!CN135/1.04^3+data!CM135/1.04^4+data!CL135/1.04^5+((data!CK135/5)*(1-1.04^-5)/0.04)/1.04^5</f>
        <v>11.418746590757443</v>
      </c>
    </row>
    <row r="136" spans="1:32" x14ac:dyDescent="0.15">
      <c r="A136" s="2" t="str">
        <f>data!A136</f>
        <v>Catalyst Pharmaceutical Partners Inc. (NasdaqCM:CPRX)</v>
      </c>
      <c r="B136" s="2" t="str">
        <f>data!B136</f>
        <v>NasdaqCM:CPRX</v>
      </c>
      <c r="C136" s="16" t="str">
        <f>IF(data!AP136&gt;0,data!AQ136/data!AP136,"NA")</f>
        <v>NA</v>
      </c>
      <c r="D136" s="16" t="str">
        <f>IF(data!AP136&gt;0,O136/data!AP136,"NA")</f>
        <v>NA</v>
      </c>
      <c r="E136" s="16">
        <f>data!BV136/100</f>
        <v>0</v>
      </c>
      <c r="F136" s="16">
        <f t="shared" si="6"/>
        <v>-0.24061236279607159</v>
      </c>
      <c r="G136" s="16">
        <f>IF(data!AX136&gt;0,N136/data!AX136,"NA")</f>
        <v>-0.40420454545454543</v>
      </c>
      <c r="H136" s="16" t="str">
        <f>IF(data!W136=0,"NA",data!W136/100)</f>
        <v>NA</v>
      </c>
      <c r="I136" s="16" t="str">
        <f>IF(data!V136=0,"NA",data!V136/100)</f>
        <v>NA</v>
      </c>
      <c r="J136" s="16">
        <f>IF(data!AX136&gt;0,(AF136+data!AW136)/(data!AX136+AF136+data!AW136),"NA")</f>
        <v>8.1105881585268567E-3</v>
      </c>
      <c r="K136" s="16">
        <f>IF(data!F136&gt;0,(AF136+data!AW136)/(data!F136+AF136+data!AW136),"NA")</f>
        <v>8.4261536208971065E-4</v>
      </c>
      <c r="L136" s="17">
        <f>data!F136+data!AW136+AF136-data!AT136</f>
        <v>332.48782715066</v>
      </c>
      <c r="M136" s="17">
        <f>data!AW136+data!AX136-data!AT136+X136</f>
        <v>55.39200000000001</v>
      </c>
      <c r="N136" s="17">
        <f>data!AS136+data!BC136-(data!BD136+data!BE136+data!BF136+data!BG136+data!BH136)/5</f>
        <v>-14.228</v>
      </c>
      <c r="O136" s="17">
        <f>data!AR136+data!BC136-(data!BD136+data!BE136+data!BF136+data!BG136+data!BH136)/5</f>
        <v>-13.327999999999999</v>
      </c>
      <c r="P136" s="17">
        <f>data!AW136+AF136</f>
        <v>0.28782715065999087</v>
      </c>
      <c r="Q136" s="18" t="str">
        <f>IF(data!AS136&gt;0,data!F136/data!AS136,"NA")</f>
        <v>NA</v>
      </c>
      <c r="R136" s="19" t="str">
        <f>IF(data!AS136&gt;0,(data!F136-data!AT136)/(data!AS136-data!BL136),"NA")</f>
        <v>NA</v>
      </c>
      <c r="S136" s="19" t="str">
        <f>IF(N136&gt;0,data!F136/N136,"NA")</f>
        <v>NA</v>
      </c>
      <c r="T136" s="18" t="str">
        <f>IF(data!AP136=0,"NA",L136/data!AP136)</f>
        <v>NA</v>
      </c>
      <c r="U136" s="18" t="str">
        <f t="shared" si="7"/>
        <v>NA</v>
      </c>
      <c r="V136" s="18">
        <f t="shared" si="8"/>
        <v>6.0024521077169979</v>
      </c>
      <c r="W136" s="18" t="str">
        <f>IF(data!AQ136&gt;0,L136/data!AQ136,"NA")</f>
        <v>NA</v>
      </c>
      <c r="X136" s="17">
        <f>data!BC136+data!BD136*0.8+data!BE136*0.6+data!BF136*0.4+data!BG136*0.2</f>
        <v>29.292000000000005</v>
      </c>
      <c r="Y136" s="18" t="str">
        <f>IF(data!AQ136&gt;0,L136/(data!AQ136+data!BC136),"NA")</f>
        <v>NA</v>
      </c>
      <c r="Z136" s="18">
        <f>IF(data!EC136&gt;0,IF(data!F136&gt;0,IF(data!EC136*250/data!F136&gt;10,"NA",data!EC136*250/data!F136),"NA"),"NA")</f>
        <v>1.6407852329329036</v>
      </c>
      <c r="AA136" s="18" t="str">
        <f>IF(data!BN136&gt;0,data!BN136,"NA")</f>
        <v>NA</v>
      </c>
      <c r="AB136" s="18">
        <f>IF(data!BN136=0,0,1)</f>
        <v>1</v>
      </c>
      <c r="AC136" s="18" t="str">
        <f>IF(data!BN136&gt;0,data!BO136,"NA")</f>
        <v>NA</v>
      </c>
      <c r="AD136" s="18" t="str">
        <f>IF(data!AS136&gt;0,data!AS136,"NA")</f>
        <v>NA</v>
      </c>
      <c r="AE136" s="18" t="str">
        <f>IF(data!AS136&gt;0,data!F136,"NA")</f>
        <v>NA</v>
      </c>
      <c r="AF136" s="17">
        <f>data!CP136/(1.04)+data!CO136/1.04^2+data!CN136/1.04^3+data!CM136/1.04^4+data!CL136/1.04^5+((data!CK136/5)*(1-1.04^-5)/0.04)/1.04^5</f>
        <v>0.28782715065999087</v>
      </c>
    </row>
    <row r="137" spans="1:32" x14ac:dyDescent="0.15">
      <c r="A137" s="2" t="str">
        <f>data!A137</f>
        <v>Pfenex Inc. (AMEX:PFNX)</v>
      </c>
      <c r="B137" s="2" t="str">
        <f>data!B137</f>
        <v>AMEX:PFNX</v>
      </c>
      <c r="C137" s="16">
        <f>IF(data!AP137&gt;0,data!AQ137/data!AP137,"NA")</f>
        <v>-0.8226415094339623</v>
      </c>
      <c r="D137" s="16">
        <f>IF(data!AP137&gt;0,O137/data!AP137,"NA")</f>
        <v>-0.93943396226415121</v>
      </c>
      <c r="E137" s="16">
        <f>data!BV137/100</f>
        <v>0</v>
      </c>
      <c r="F137" s="16">
        <f t="shared" si="6"/>
        <v>-0.31379592865696104</v>
      </c>
      <c r="G137" s="16">
        <f>IF(data!AX137&gt;0,N137/data!AX137,"NA")</f>
        <v>-0.16741235392320533</v>
      </c>
      <c r="H137" s="16" t="str">
        <f>IF(data!W137=0,"NA",data!W137/100)</f>
        <v>NA</v>
      </c>
      <c r="I137" s="16" t="str">
        <f>IF(data!V137=0,"NA",data!V137/100)</f>
        <v>NA</v>
      </c>
      <c r="J137" s="16">
        <f>IF(data!AX137&gt;0,(AF137+data!AW137)/(data!AX137+AF137+data!AW137),"NA")</f>
        <v>0.12252129630545493</v>
      </c>
      <c r="K137" s="16">
        <f>IF(data!F137&gt;0,(AF137+data!AW137)/(data!F137+AF137+data!AW137),"NA")</f>
        <v>2.4077827968262216E-2</v>
      </c>
      <c r="L137" s="17">
        <f>data!F137+data!AW137+AF137-data!AT137</f>
        <v>301.66376497548765</v>
      </c>
      <c r="M137" s="17">
        <f>data!AW137+data!AX137-data!AT137+X137</f>
        <v>31.734000000000002</v>
      </c>
      <c r="N137" s="17">
        <f>data!AS137+data!BC137-(data!BD137+data!BE137+data!BF137+data!BG137+data!BH137)/5</f>
        <v>-10.027999999999999</v>
      </c>
      <c r="O137" s="17">
        <f>data!AR137+data!BC137-(data!BD137+data!BE137+data!BF137+data!BG137+data!BH137)/5</f>
        <v>-9.958000000000002</v>
      </c>
      <c r="P137" s="17">
        <f>data!AW137+AF137</f>
        <v>8.3637649754876602</v>
      </c>
      <c r="Q137" s="18" t="str">
        <f>IF(data!AS137&gt;0,data!F137/data!AS137,"NA")</f>
        <v>NA</v>
      </c>
      <c r="R137" s="19" t="str">
        <f>IF(data!AS137&gt;0,(data!F137-data!AT137)/(data!AS137-data!BL137),"NA")</f>
        <v>NA</v>
      </c>
      <c r="S137" s="19" t="str">
        <f>IF(N137&gt;0,data!F137/N137,"NA")</f>
        <v>NA</v>
      </c>
      <c r="T137" s="18">
        <f>IF(data!AP137=0,"NA",L137/data!AP137)</f>
        <v>28.458845752404496</v>
      </c>
      <c r="U137" s="18" t="str">
        <f t="shared" si="7"/>
        <v>NA</v>
      </c>
      <c r="V137" s="18">
        <f t="shared" si="8"/>
        <v>9.5060113750389998</v>
      </c>
      <c r="W137" s="18" t="str">
        <f>IF(data!AQ137&gt;0,L137/data!AQ137,"NA")</f>
        <v>NA</v>
      </c>
      <c r="X137" s="17">
        <f>data!BC137+data!BD137*0.8+data!BE137*0.6+data!BF137*0.4+data!BG137*0.2</f>
        <v>13.724000000000002</v>
      </c>
      <c r="Y137" s="18" t="str">
        <f>IF(data!AQ137&gt;0,L137/(data!AQ137+data!BC137),"NA")</f>
        <v>NA</v>
      </c>
      <c r="Z137" s="18">
        <f>IF(data!EC137&gt;0,IF(data!F137&gt;0,IF(data!EC137*250/data!F137&gt;10,"NA",data!EC137*250/data!F137),"NA"),"NA")</f>
        <v>1.1873156342182891</v>
      </c>
      <c r="AA137" s="18" t="str">
        <f>IF(data!BN137&gt;0,data!BN137,"NA")</f>
        <v>NA</v>
      </c>
      <c r="AB137" s="18">
        <f>IF(data!BN137=0,0,1)</f>
        <v>1</v>
      </c>
      <c r="AC137" s="18" t="str">
        <f>IF(data!BN137&gt;0,data!BO137,"NA")</f>
        <v>NA</v>
      </c>
      <c r="AD137" s="18" t="str">
        <f>IF(data!AS137&gt;0,data!AS137,"NA")</f>
        <v>NA</v>
      </c>
      <c r="AE137" s="18" t="str">
        <f>IF(data!AS137&gt;0,data!F137,"NA")</f>
        <v>NA</v>
      </c>
      <c r="AF137" s="17">
        <f>data!CP137/(1.04)+data!CO137/1.04^2+data!CN137/1.04^3+data!CM137/1.04^4+data!CL137/1.04^5+((data!CK137/5)*(1-1.04^-5)/0.04)/1.04^5</f>
        <v>4.5537649754876597</v>
      </c>
    </row>
    <row r="138" spans="1:32" x14ac:dyDescent="0.15">
      <c r="A138" s="2" t="str">
        <f>data!A138</f>
        <v>Applied Genetic Technologies Corporation (NasdaqGM:AGTC)</v>
      </c>
      <c r="B138" s="2" t="str">
        <f>data!B138</f>
        <v>NasdaqGM:AGTC</v>
      </c>
      <c r="C138" s="16">
        <f>IF(data!AP138&gt;0,data!AQ138/data!AP138,"NA")</f>
        <v>-10.175438596491228</v>
      </c>
      <c r="D138" s="16">
        <f>IF(data!AP138&gt;0,O138/data!AP138,"NA")</f>
        <v>-7.2771929824561408</v>
      </c>
      <c r="E138" s="16">
        <f>data!BV138/100</f>
        <v>0</v>
      </c>
      <c r="F138" s="16">
        <f t="shared" si="6"/>
        <v>-0.14667263855166077</v>
      </c>
      <c r="G138" s="16">
        <f>IF(data!AX138&gt;0,N138/data!AX138,"NA")</f>
        <v>-0.12990825688073396</v>
      </c>
      <c r="H138" s="16" t="str">
        <f>IF(data!W138=0,"NA",data!W138/100)</f>
        <v>NA</v>
      </c>
      <c r="I138" s="16" t="str">
        <f>IF(data!V138=0,"NA",data!V138/100)</f>
        <v>NA</v>
      </c>
      <c r="J138" s="16">
        <f>IF(data!AX138&gt;0,(AF138+data!AW138)/(data!AX138+AF138+data!AW138),"NA")</f>
        <v>7.0521861777150905E-4</v>
      </c>
      <c r="K138" s="16">
        <f>IF(data!F138&gt;0,(AF138+data!AW138)/(data!F138+AF138+data!AW138),"NA")</f>
        <v>2.1038359942962664E-4</v>
      </c>
      <c r="L138" s="17">
        <f>data!F138+data!AW138+AF138-data!AT138</f>
        <v>284.8692307692308</v>
      </c>
      <c r="M138" s="17">
        <f>data!AW138+data!AX138-data!AT138+X138</f>
        <v>84.841999999999985</v>
      </c>
      <c r="N138" s="17">
        <f>data!AS138+data!BC138-(data!BD138+data!BE138+data!BF138+data!BG138+data!BH138)/5</f>
        <v>-12.744000000000002</v>
      </c>
      <c r="O138" s="17">
        <f>data!AR138+data!BC138-(data!BD138+data!BE138+data!BF138+data!BG138+data!BH138)/5</f>
        <v>-12.444000000000001</v>
      </c>
      <c r="P138" s="17">
        <f>data!AW138+AF138</f>
        <v>6.9230769230769221E-2</v>
      </c>
      <c r="Q138" s="18" t="str">
        <f>IF(data!AS138&gt;0,data!F138/data!AS138,"NA")</f>
        <v>NA</v>
      </c>
      <c r="R138" s="19" t="str">
        <f>IF(data!AS138&gt;0,(data!F138-data!AT138)/(data!AS138-data!BL138),"NA")</f>
        <v>NA</v>
      </c>
      <c r="S138" s="19" t="str">
        <f>IF(N138&gt;0,data!F138/N138,"NA")</f>
        <v>NA</v>
      </c>
      <c r="T138" s="18">
        <f>IF(data!AP138=0,"NA",L138/data!AP138)</f>
        <v>166.59019343229872</v>
      </c>
      <c r="U138" s="18" t="str">
        <f t="shared" si="7"/>
        <v>NA</v>
      </c>
      <c r="V138" s="18">
        <f t="shared" si="8"/>
        <v>3.357643982570317</v>
      </c>
      <c r="W138" s="18" t="str">
        <f>IF(data!AQ138&gt;0,L138/data!AQ138,"NA")</f>
        <v>NA</v>
      </c>
      <c r="X138" s="17">
        <f>data!BC138+data!BD138*0.8+data!BE138*0.6+data!BF138*0.4+data!BG138*0.2</f>
        <v>30.942</v>
      </c>
      <c r="Y138" s="18" t="str">
        <f>IF(data!AQ138&gt;0,L138/(data!AQ138+data!BC138),"NA")</f>
        <v>NA</v>
      </c>
      <c r="Z138" s="18">
        <f>IF(data!EC138&gt;0,IF(data!F138&gt;0,IF(data!EC138*250/data!F138&gt;10,"NA",data!EC138*250/data!F138),"NA"),"NA")</f>
        <v>0.8814589665653495</v>
      </c>
      <c r="AA138" s="18" t="str">
        <f>IF(data!BN138&gt;0,data!BN138,"NA")</f>
        <v>NA</v>
      </c>
      <c r="AB138" s="18">
        <f>IF(data!BN138=0,0,1)</f>
        <v>1</v>
      </c>
      <c r="AC138" s="18" t="str">
        <f>IF(data!BN138&gt;0,data!BO138,"NA")</f>
        <v>NA</v>
      </c>
      <c r="AD138" s="18" t="str">
        <f>IF(data!AS138&gt;0,data!AS138,"NA")</f>
        <v>NA</v>
      </c>
      <c r="AE138" s="18" t="str">
        <f>IF(data!AS138&gt;0,data!F138,"NA")</f>
        <v>NA</v>
      </c>
      <c r="AF138" s="17">
        <f>data!CP138/(1.04)+data!CO138/1.04^2+data!CN138/1.04^3+data!CM138/1.04^4+data!CL138/1.04^5+((data!CK138/5)*(1-1.04^-5)/0.04)/1.04^5</f>
        <v>6.9230769230769221E-2</v>
      </c>
    </row>
    <row r="139" spans="1:32" x14ac:dyDescent="0.15">
      <c r="A139" s="2" t="str">
        <f>data!A139</f>
        <v>CTI BioPharma Corp. (NasdaqCM:CTIC)</v>
      </c>
      <c r="B139" s="2" t="str">
        <f>data!B139</f>
        <v>NasdaqCM:CTIC</v>
      </c>
      <c r="C139" s="16">
        <f>IF(data!AP139&gt;0,data!AQ139/data!AP139,"NA")</f>
        <v>-1.0083194675540765</v>
      </c>
      <c r="D139" s="16">
        <f>IF(data!AP139&gt;0,O139/data!AP139,"NA")</f>
        <v>-0.61663893510815326</v>
      </c>
      <c r="E139" s="16">
        <f>data!BV139/100</f>
        <v>0</v>
      </c>
      <c r="F139" s="16">
        <f t="shared" si="6"/>
        <v>-0.26570117579581309</v>
      </c>
      <c r="G139" s="16">
        <f>IF(data!AX139&gt;0,N139/data!AX139,"NA")</f>
        <v>-1.7859740259740264</v>
      </c>
      <c r="H139" s="16">
        <f>IF(data!W139=0,"NA",data!W139/100)</f>
        <v>7.3399999999999993E-2</v>
      </c>
      <c r="I139" s="16" t="str">
        <f>IF(data!V139=0,"NA",data!V139/100)</f>
        <v>NA</v>
      </c>
      <c r="J139" s="16">
        <f>IF(data!AX139&gt;0,(AF139+data!AW139)/(data!AX139+AF139+data!AW139),"NA")</f>
        <v>0.45852542175368055</v>
      </c>
      <c r="K139" s="16">
        <f>IF(data!F139&gt;0,(AF139+data!AW139)/(data!F139+AF139+data!AW139),"NA")</f>
        <v>9.0838516230186545E-2</v>
      </c>
      <c r="L139" s="17">
        <f>data!F139+data!AW139+AF139-data!AT139</f>
        <v>288.00213765656451</v>
      </c>
      <c r="M139" s="17">
        <f>data!AW139+data!AX139-data!AT139+X139</f>
        <v>139.47999999999999</v>
      </c>
      <c r="N139" s="17">
        <f>data!AS139+data!BC139-(data!BD139+data!BE139+data!BF139+data!BG139+data!BH139)/5</f>
        <v>-68.760000000000019</v>
      </c>
      <c r="O139" s="17">
        <f>data!AR139+data!BC139-(data!BD139+data!BE139+data!BF139+data!BG139+data!BH139)/5</f>
        <v>-37.060000000000009</v>
      </c>
      <c r="P139" s="17">
        <f>data!AW139+AF139</f>
        <v>32.60213765656448</v>
      </c>
      <c r="Q139" s="18" t="str">
        <f>IF(data!AS139&gt;0,data!F139/data!AS139,"NA")</f>
        <v>NA</v>
      </c>
      <c r="R139" s="19" t="str">
        <f>IF(data!AS139&gt;0,(data!F139-data!AT139)/(data!AS139-data!BL139),"NA")</f>
        <v>NA</v>
      </c>
      <c r="S139" s="19" t="str">
        <f>IF(N139&gt;0,data!F139/N139,"NA")</f>
        <v>NA</v>
      </c>
      <c r="T139" s="18">
        <f>IF(data!AP139=0,"NA",L139/data!AP139)</f>
        <v>4.7920488794769467</v>
      </c>
      <c r="U139" s="18" t="str">
        <f t="shared" si="7"/>
        <v>NA</v>
      </c>
      <c r="V139" s="18">
        <f t="shared" si="8"/>
        <v>2.0648274853496167</v>
      </c>
      <c r="W139" s="18" t="str">
        <f>IF(data!AQ139&gt;0,L139/data!AQ139,"NA")</f>
        <v>NA</v>
      </c>
      <c r="X139" s="17">
        <f>data!BC139+data!BD139*0.8+data!BE139*0.6+data!BF139*0.4+data!BG139*0.2</f>
        <v>154.47999999999999</v>
      </c>
      <c r="Y139" s="18" t="str">
        <f>IF(data!AQ139&gt;0,L139/(data!AQ139+data!BC139),"NA")</f>
        <v>NA</v>
      </c>
      <c r="Z139" s="18">
        <f>IF(data!EC139&gt;0,IF(data!F139&gt;0,IF(data!EC139*250/data!F139&gt;10,"NA",data!EC139*250/data!F139),"NA"),"NA")</f>
        <v>3.9457554397793442</v>
      </c>
      <c r="AA139" s="18" t="str">
        <f>IF(data!BN139&gt;0,data!BN139,"NA")</f>
        <v>NA</v>
      </c>
      <c r="AB139" s="18">
        <f>IF(data!BN139=0,0,1)</f>
        <v>1</v>
      </c>
      <c r="AC139" s="18" t="str">
        <f>IF(data!BN139&gt;0,data!BO139,"NA")</f>
        <v>NA</v>
      </c>
      <c r="AD139" s="18" t="str">
        <f>IF(data!AS139&gt;0,data!AS139,"NA")</f>
        <v>NA</v>
      </c>
      <c r="AE139" s="18" t="str">
        <f>IF(data!AS139&gt;0,data!F139,"NA")</f>
        <v>NA</v>
      </c>
      <c r="AF139" s="17">
        <f>data!CP139/(1.04)+data!CO139/1.04^2+data!CN139/1.04^3+data!CM139/1.04^4+data!CL139/1.04^5+((data!CK139/5)*(1-1.04^-5)/0.04)/1.04^5</f>
        <v>15.202137656564485</v>
      </c>
    </row>
    <row r="140" spans="1:32" x14ac:dyDescent="0.15">
      <c r="A140" s="2" t="str">
        <f>data!A140</f>
        <v>T2 Biosystems, Inc. (NasdaqGM:TTOO)</v>
      </c>
      <c r="B140" s="2" t="str">
        <f>data!B140</f>
        <v>NasdaqGM:TTOO</v>
      </c>
      <c r="C140" s="16">
        <f>IF(data!AP140&gt;0,data!AQ140/data!AP140,"NA")</f>
        <v>-252.10084033613447</v>
      </c>
      <c r="D140" s="16">
        <f>IF(data!AP140&gt;0,O140/data!AP140,"NA")</f>
        <v>-224.87394957983193</v>
      </c>
      <c r="E140" s="16">
        <f>data!BV140/100</f>
        <v>0</v>
      </c>
      <c r="F140" s="16">
        <f t="shared" si="6"/>
        <v>-0.48566243194192366</v>
      </c>
      <c r="G140" s="16">
        <f>IF(data!AX140&gt;0,N140/data!AX140,"NA")</f>
        <v>-0.51811320754716972</v>
      </c>
      <c r="H140" s="16" t="str">
        <f>IF(data!W140=0,"NA",data!W140/100)</f>
        <v>NA</v>
      </c>
      <c r="I140" s="16" t="str">
        <f>IF(data!V140=0,"NA",data!V140/100)</f>
        <v>NA</v>
      </c>
      <c r="J140" s="16">
        <f>IF(data!AX140&gt;0,(AF140+data!AW140)/(data!AX140+AF140+data!AW140),"NA")</f>
        <v>0.31791386272469879</v>
      </c>
      <c r="K140" s="16">
        <f>IF(data!F140&gt;0,(AF140+data!AW140)/(data!F140+AF140+data!AW140),"NA")</f>
        <v>7.1332938439266094E-2</v>
      </c>
      <c r="L140" s="17">
        <f>data!F140+data!AW140+AF140-data!AT140</f>
        <v>272.50279603059624</v>
      </c>
      <c r="M140" s="17">
        <f>data!AW140+data!AX140-data!AT140+X140</f>
        <v>55.100000000000009</v>
      </c>
      <c r="N140" s="17">
        <f>data!AS140+data!BC140-(data!BD140+data!BE140+data!BF140+data!BG140+data!BH140)/5</f>
        <v>-27.459999999999997</v>
      </c>
      <c r="O140" s="17">
        <f>data!AR140+data!BC140-(data!BD140+data!BE140+data!BF140+data!BG140+data!BH140)/5</f>
        <v>-26.759999999999998</v>
      </c>
      <c r="P140" s="17">
        <f>data!AW140+AF140</f>
        <v>24.702796030596247</v>
      </c>
      <c r="Q140" s="18" t="str">
        <f>IF(data!AS140&gt;0,data!F140/data!AS140,"NA")</f>
        <v>NA</v>
      </c>
      <c r="R140" s="19" t="str">
        <f>IF(data!AS140&gt;0,(data!F140-data!AT140)/(data!AS140-data!BL140),"NA")</f>
        <v>NA</v>
      </c>
      <c r="S140" s="19" t="str">
        <f>IF(N140&gt;0,data!F140/N140,"NA")</f>
        <v>NA</v>
      </c>
      <c r="T140" s="18">
        <f>IF(data!AP140=0,"NA",L140/data!AP140)</f>
        <v>2289.9394624419851</v>
      </c>
      <c r="U140" s="18" t="str">
        <f t="shared" si="7"/>
        <v>NA</v>
      </c>
      <c r="V140" s="18">
        <f t="shared" si="8"/>
        <v>4.9456042836768823</v>
      </c>
      <c r="W140" s="18" t="str">
        <f>IF(data!AQ140&gt;0,L140/data!AQ140,"NA")</f>
        <v>NA</v>
      </c>
      <c r="X140" s="17">
        <f>data!BC140+data!BD140*0.8+data!BE140*0.6+data!BF140*0.4+data!BG140*0.2</f>
        <v>54.900000000000006</v>
      </c>
      <c r="Y140" s="18" t="str">
        <f>IF(data!AQ140&gt;0,L140/(data!AQ140+data!BC140),"NA")</f>
        <v>NA</v>
      </c>
      <c r="Z140" s="18">
        <f>IF(data!EC140&gt;0,IF(data!F140&gt;0,IF(data!EC140*250/data!F140&gt;10,"NA",data!EC140*250/data!F140),"NA"),"NA")</f>
        <v>0.82400497512437809</v>
      </c>
      <c r="AA140" s="18" t="str">
        <f>IF(data!BN140&gt;0,data!BN140,"NA")</f>
        <v>NA</v>
      </c>
      <c r="AB140" s="18">
        <f>IF(data!BN140=0,0,1)</f>
        <v>1</v>
      </c>
      <c r="AC140" s="18" t="str">
        <f>IF(data!BN140&gt;0,data!BO140,"NA")</f>
        <v>NA</v>
      </c>
      <c r="AD140" s="18" t="str">
        <f>IF(data!AS140&gt;0,data!AS140,"NA")</f>
        <v>NA</v>
      </c>
      <c r="AE140" s="18" t="str">
        <f>IF(data!AS140&gt;0,data!F140,"NA")</f>
        <v>NA</v>
      </c>
      <c r="AF140" s="17">
        <f>data!CP140/(1.04)+data!CO140/1.04^2+data!CN140/1.04^3+data!CM140/1.04^4+data!CL140/1.04^5+((data!CK140/5)*(1-1.04^-5)/0.04)/1.04^5</f>
        <v>3.7027960305962484</v>
      </c>
    </row>
    <row r="141" spans="1:32" x14ac:dyDescent="0.15">
      <c r="A141" s="2" t="str">
        <f>data!A141</f>
        <v>ChemoCentryx, Inc. (NasdaqGS:CCXI)</v>
      </c>
      <c r="B141" s="2" t="str">
        <f>data!B141</f>
        <v>NasdaqGS:CCXI</v>
      </c>
      <c r="C141" s="16" t="str">
        <f>IF(data!AP141&gt;0,data!AQ141/data!AP141,"NA")</f>
        <v>NA</v>
      </c>
      <c r="D141" s="16" t="str">
        <f>IF(data!AP141&gt;0,O141/data!AP141,"NA")</f>
        <v>NA</v>
      </c>
      <c r="E141" s="16">
        <f>data!BV141/100</f>
        <v>0</v>
      </c>
      <c r="F141" s="16">
        <f t="shared" si="6"/>
        <v>-0.244720886472925</v>
      </c>
      <c r="G141" s="16">
        <f>IF(data!AX141&gt;0,N141/data!AX141,"NA")</f>
        <v>-0.42651933701657468</v>
      </c>
      <c r="H141" s="16" t="str">
        <f>IF(data!W141=0,"NA",data!W141/100)</f>
        <v>NA</v>
      </c>
      <c r="I141" s="16" t="str">
        <f>IF(data!V141=0,"NA",data!V141/100)</f>
        <v>NA</v>
      </c>
      <c r="J141" s="16">
        <f>IF(data!AX141&gt;0,(AF141+data!AW141)/(data!AX141+AF141+data!AW141),"NA")</f>
        <v>3.1553045374322769E-2</v>
      </c>
      <c r="K141" s="16">
        <f>IF(data!F141&gt;0,(AF141+data!AW141)/(data!F141+AF141+data!AW141),"NA")</f>
        <v>1.1114920733181932E-2</v>
      </c>
      <c r="L141" s="17">
        <f>data!F141+data!AW141+AF141-data!AT141</f>
        <v>302.23830502670734</v>
      </c>
      <c r="M141" s="17">
        <f>data!AW141+data!AX141-data!AT141+X141</f>
        <v>191.32</v>
      </c>
      <c r="N141" s="17">
        <f>data!AS141+data!BC141-(data!BD141+data!BE141+data!BF141+data!BG141+data!BH141)/5</f>
        <v>-46.320000000000007</v>
      </c>
      <c r="O141" s="17">
        <f>data!AR141+data!BC141-(data!BD141+data!BE141+data!BF141+data!BG141+data!BH141)/5</f>
        <v>-46.820000000000007</v>
      </c>
      <c r="P141" s="17">
        <f>data!AW141+AF141</f>
        <v>3.5383050267073437</v>
      </c>
      <c r="Q141" s="18" t="str">
        <f>IF(data!AS141&gt;0,data!F141/data!AS141,"NA")</f>
        <v>NA</v>
      </c>
      <c r="R141" s="19" t="str">
        <f>IF(data!AS141&gt;0,(data!F141-data!AT141)/(data!AS141-data!BL141),"NA")</f>
        <v>NA</v>
      </c>
      <c r="S141" s="19" t="str">
        <f>IF(N141&gt;0,data!F141/N141,"NA")</f>
        <v>NA</v>
      </c>
      <c r="T141" s="18" t="str">
        <f>IF(data!AP141=0,"NA",L141/data!AP141)</f>
        <v>NA</v>
      </c>
      <c r="U141" s="18" t="str">
        <f t="shared" si="7"/>
        <v>NA</v>
      </c>
      <c r="V141" s="18">
        <f t="shared" si="8"/>
        <v>1.5797527965017111</v>
      </c>
      <c r="W141" s="18" t="str">
        <f>IF(data!AQ141&gt;0,L141/data!AQ141,"NA")</f>
        <v>NA</v>
      </c>
      <c r="X141" s="17">
        <f>data!BC141+data!BD141*0.8+data!BE141*0.6+data!BF141*0.4+data!BG141*0.2</f>
        <v>98.820000000000007</v>
      </c>
      <c r="Y141" s="18" t="str">
        <f>IF(data!AQ141&gt;0,L141/(data!AQ141+data!BC141),"NA")</f>
        <v>NA</v>
      </c>
      <c r="Z141" s="18">
        <f>IF(data!EC141&gt;0,IF(data!F141&gt;0,IF(data!EC141*250/data!F141&gt;10,"NA",data!EC141*250/data!F141),"NA"),"NA")</f>
        <v>0.54002541296060991</v>
      </c>
      <c r="AA141" s="18" t="str">
        <f>IF(data!BN141&gt;0,data!BN141,"NA")</f>
        <v>NA</v>
      </c>
      <c r="AB141" s="18">
        <f>IF(data!BN141=0,0,1)</f>
        <v>1</v>
      </c>
      <c r="AC141" s="18" t="str">
        <f>IF(data!BN141&gt;0,data!BO141,"NA")</f>
        <v>NA</v>
      </c>
      <c r="AD141" s="18" t="str">
        <f>IF(data!AS141&gt;0,data!AS141,"NA")</f>
        <v>NA</v>
      </c>
      <c r="AE141" s="18" t="str">
        <f>IF(data!AS141&gt;0,data!F141,"NA")</f>
        <v>NA</v>
      </c>
      <c r="AF141" s="17">
        <f>data!CP141/(1.04)+data!CO141/1.04^2+data!CN141/1.04^3+data!CM141/1.04^4+data!CL141/1.04^5+((data!CK141/5)*(1-1.04^-5)/0.04)/1.04^5</f>
        <v>3.5383050267073437</v>
      </c>
    </row>
    <row r="142" spans="1:32" x14ac:dyDescent="0.15">
      <c r="A142" s="2" t="str">
        <f>data!A142</f>
        <v>Calithera Biosciences, Inc. (NasdaqGS:CALA)</v>
      </c>
      <c r="B142" s="2" t="str">
        <f>data!B142</f>
        <v>NasdaqGS:CALA</v>
      </c>
      <c r="C142" s="16" t="str">
        <f>IF(data!AP142&gt;0,data!AQ142/data!AP142,"NA")</f>
        <v>NA</v>
      </c>
      <c r="D142" s="16" t="str">
        <f>IF(data!AP142&gt;0,O142/data!AP142,"NA")</f>
        <v>NA</v>
      </c>
      <c r="E142" s="16">
        <f>data!BV142/100</f>
        <v>0</v>
      </c>
      <c r="F142" s="16">
        <f t="shared" si="6"/>
        <v>-0.2117223650385604</v>
      </c>
      <c r="G142" s="16">
        <f>IF(data!AX142&gt;0,N142/data!AX142,"NA")</f>
        <v>-0.46795454545454546</v>
      </c>
      <c r="H142" s="16" t="str">
        <f>IF(data!W142=0,"NA",data!W142/100)</f>
        <v>NA</v>
      </c>
      <c r="I142" s="16" t="str">
        <f>IF(data!V142=0,"NA",data!V142/100)</f>
        <v>NA</v>
      </c>
      <c r="J142" s="16">
        <f>IF(data!AX142&gt;0,(AF142+data!AW142)/(data!AX142+AF142+data!AW142),"NA")</f>
        <v>0</v>
      </c>
      <c r="K142" s="16">
        <f>IF(data!F142&gt;0,(AF142+data!AW142)/(data!F142+AF142+data!AW142),"NA")</f>
        <v>0</v>
      </c>
      <c r="L142" s="17">
        <f>data!F142+data!AW142+AF142-data!AT142</f>
        <v>313.2</v>
      </c>
      <c r="M142" s="17">
        <f>data!AW142+data!AX142-data!AT142+X142</f>
        <v>77.800000000000011</v>
      </c>
      <c r="N142" s="17">
        <f>data!AS142+data!BC142-(data!BD142+data!BE142+data!BF142+data!BG142+data!BH142)/5</f>
        <v>-16.472000000000001</v>
      </c>
      <c r="O142" s="17">
        <f>data!AR142+data!BC142-(data!BD142+data!BE142+data!BF142+data!BG142+data!BH142)/5</f>
        <v>-16.472000000000001</v>
      </c>
      <c r="P142" s="17">
        <f>data!AW142+AF142</f>
        <v>0</v>
      </c>
      <c r="Q142" s="18" t="str">
        <f>IF(data!AS142&gt;0,data!F142/data!AS142,"NA")</f>
        <v>NA</v>
      </c>
      <c r="R142" s="19" t="str">
        <f>IF(data!AS142&gt;0,(data!F142-data!AT142)/(data!AS142-data!BL142),"NA")</f>
        <v>NA</v>
      </c>
      <c r="S142" s="19" t="str">
        <f>IF(N142&gt;0,data!F142/N142,"NA")</f>
        <v>NA</v>
      </c>
      <c r="T142" s="18" t="str">
        <f>IF(data!AP142=0,"NA",L142/data!AP142)</f>
        <v>NA</v>
      </c>
      <c r="U142" s="18" t="str">
        <f t="shared" si="7"/>
        <v>NA</v>
      </c>
      <c r="V142" s="18">
        <f t="shared" si="8"/>
        <v>4.0257069408740351</v>
      </c>
      <c r="W142" s="18" t="str">
        <f>IF(data!AQ142&gt;0,L142/data!AQ142,"NA")</f>
        <v>NA</v>
      </c>
      <c r="X142" s="17">
        <f>data!BC142+data!BD142*0.8+data!BE142*0.6+data!BF142*0.4+data!BG142*0.2</f>
        <v>42.6</v>
      </c>
      <c r="Y142" s="18" t="str">
        <f>IF(data!AQ142&gt;0,L142/(data!AQ142+data!BC142),"NA")</f>
        <v>NA</v>
      </c>
      <c r="Z142" s="18">
        <f>IF(data!EC142&gt;0,IF(data!F142&gt;0,IF(data!EC142*250/data!F142&gt;10,"NA",data!EC142*250/data!F142),"NA"),"NA")</f>
        <v>7.2637292464878671</v>
      </c>
      <c r="AA142" s="18" t="str">
        <f>IF(data!BN142&gt;0,data!BN142,"NA")</f>
        <v>NA</v>
      </c>
      <c r="AB142" s="18">
        <f>IF(data!BN142=0,0,1)</f>
        <v>1</v>
      </c>
      <c r="AC142" s="18" t="str">
        <f>IF(data!BN142&gt;0,data!BO142,"NA")</f>
        <v>NA</v>
      </c>
      <c r="AD142" s="18" t="str">
        <f>IF(data!AS142&gt;0,data!AS142,"NA")</f>
        <v>NA</v>
      </c>
      <c r="AE142" s="18" t="str">
        <f>IF(data!AS142&gt;0,data!F142,"NA")</f>
        <v>NA</v>
      </c>
      <c r="AF142" s="17">
        <f>data!CP142/(1.04)+data!CO142/1.04^2+data!CN142/1.04^3+data!CM142/1.04^4+data!CL142/1.04^5+((data!CK142/5)*(1-1.04^-5)/0.04)/1.04^5</f>
        <v>0</v>
      </c>
    </row>
    <row r="143" spans="1:32" x14ac:dyDescent="0.15">
      <c r="A143" s="2" t="str">
        <f>data!A143</f>
        <v>Adamas Pharmaceuticals, Inc. (NasdaqGM:ADMS)</v>
      </c>
      <c r="B143" s="2" t="str">
        <f>data!B143</f>
        <v>NasdaqGM:ADMS</v>
      </c>
      <c r="C143" s="16">
        <f>IF(data!AP143&gt;0,data!AQ143/data!AP143,"NA")</f>
        <v>0.33512544802867383</v>
      </c>
      <c r="D143" s="16">
        <f>IF(data!AP143&gt;0,O143/data!AP143,"NA")</f>
        <v>0.54243727598566316</v>
      </c>
      <c r="E143" s="16">
        <f>data!BV143/100</f>
        <v>0.41899999999999998</v>
      </c>
      <c r="F143" s="16">
        <f t="shared" si="6"/>
        <v>0.133328086854994</v>
      </c>
      <c r="G143" s="16">
        <f>IF(data!AX143&gt;0,N143/data!AX143,"NA")</f>
        <v>0.14934058463630182</v>
      </c>
      <c r="H143" s="16" t="str">
        <f>IF(data!W143=0,"NA",data!W143/100)</f>
        <v>NA</v>
      </c>
      <c r="I143" s="16" t="str">
        <f>IF(data!V143=0,"NA",data!V143/100)</f>
        <v>NA</v>
      </c>
      <c r="J143" s="16">
        <f>IF(data!AX143&gt;0,(AF143+data!AW143)/(data!AX143+AF143+data!AW143),"NA")</f>
        <v>1.8586648715593655E-2</v>
      </c>
      <c r="K143" s="16">
        <f>IF(data!F143&gt;0,(AF143+data!AW143)/(data!F143+AF143+data!AW143),"NA")</f>
        <v>8.9438280850515448E-3</v>
      </c>
      <c r="L143" s="17">
        <f>data!F143+data!AW143+AF143-data!AT143</f>
        <v>250.08587612700157</v>
      </c>
      <c r="M143" s="17">
        <f>data!AW143+data!AX143-data!AT143+X143</f>
        <v>131.898</v>
      </c>
      <c r="N143" s="17">
        <f>data!AS143+data!BC143-(data!BD143+data!BE143+data!BF143+data!BG143+data!BH143)/5</f>
        <v>21.967999999999996</v>
      </c>
      <c r="O143" s="17">
        <f>data!AR143+data!BC143-(data!BD143+data!BE143+data!BF143+data!BG143+data!BH143)/5</f>
        <v>30.268000000000001</v>
      </c>
      <c r="P143" s="17">
        <f>data!AW143+AF143</f>
        <v>2.7858761270015631</v>
      </c>
      <c r="Q143" s="18">
        <f>IF(data!AS143&gt;0,data!F143/data!AS143,"NA")</f>
        <v>30.264705882352942</v>
      </c>
      <c r="R143" s="19">
        <f>IF(data!AS143&gt;0,(data!F143-data!AT143)/(data!AS143-data!BL143),"NA")</f>
        <v>24.245098039215687</v>
      </c>
      <c r="S143" s="19">
        <f>IF(N143&gt;0,data!F143/N143,"NA")</f>
        <v>14.052257829570285</v>
      </c>
      <c r="T143" s="18">
        <f>IF(data!AP143=0,"NA",L143/data!AP143)</f>
        <v>4.4818257370430388</v>
      </c>
      <c r="U143" s="18">
        <f t="shared" si="7"/>
        <v>8.2623852295163722</v>
      </c>
      <c r="V143" s="18">
        <f t="shared" si="8"/>
        <v>1.8960551041486722</v>
      </c>
      <c r="W143" s="18">
        <f>IF(data!AQ143&gt;0,L143/data!AQ143,"NA")</f>
        <v>13.37357626347602</v>
      </c>
      <c r="X143" s="17">
        <f>data!BC143+data!BD143*0.8+data!BE143*0.6+data!BF143*0.4+data!BG143*0.2</f>
        <v>46.198</v>
      </c>
      <c r="Y143" s="18">
        <f>IF(data!AQ143&gt;0,L143/(data!AQ143+data!BC143),"NA")</f>
        <v>6.1597506435222069</v>
      </c>
      <c r="Z143" s="18">
        <f>IF(data!EC143&gt;0,IF(data!F143&gt;0,IF(data!EC143*250/data!F143&gt;10,"NA",data!EC143*250/data!F143),"NA"),"NA")</f>
        <v>0.55474570780693233</v>
      </c>
      <c r="AA143" s="18">
        <f>IF(data!BN143&gt;0,data!BN143,"NA")</f>
        <v>17.600000000000001</v>
      </c>
      <c r="AB143" s="18">
        <f>IF(data!BN143=0,0,1)</f>
        <v>1</v>
      </c>
      <c r="AC143" s="18">
        <f>IF(data!BN143&gt;0,data!BO143,"NA")</f>
        <v>7.37</v>
      </c>
      <c r="AD143" s="18">
        <f>IF(data!AS143&gt;0,data!AS143,"NA")</f>
        <v>10.199999999999999</v>
      </c>
      <c r="AE143" s="18">
        <f>IF(data!AS143&gt;0,data!F143,"NA")</f>
        <v>308.7</v>
      </c>
      <c r="AF143" s="17">
        <f>data!CP143/(1.04)+data!CO143/1.04^2+data!CN143/1.04^3+data!CM143/1.04^4+data!CL143/1.04^5+((data!CK143/5)*(1-1.04^-5)/0.04)/1.04^5</f>
        <v>2.7858761270015631</v>
      </c>
    </row>
    <row r="144" spans="1:32" x14ac:dyDescent="0.15">
      <c r="A144" s="2" t="str">
        <f>data!A144</f>
        <v>Organovo Holdings, Inc. (AMEX:ONVO)</v>
      </c>
      <c r="B144" s="2" t="str">
        <f>data!B144</f>
        <v>AMEX:ONVO</v>
      </c>
      <c r="C144" s="16">
        <f>IF(data!AP144&gt;0,data!AQ144/data!AP144,"NA")</f>
        <v>-68.257756563245835</v>
      </c>
      <c r="D144" s="16">
        <f>IF(data!AP144&gt;0,O144/data!AP144,"NA")</f>
        <v>-60.525059665871126</v>
      </c>
      <c r="E144" s="16">
        <f>data!BV144/100</f>
        <v>0</v>
      </c>
      <c r="F144" s="16">
        <f t="shared" si="6"/>
        <v>-0.87478440841669536</v>
      </c>
      <c r="G144" s="16">
        <f>IF(data!AX144&gt;0,N144/data!AX144,"NA")</f>
        <v>-0.52091097308488621</v>
      </c>
      <c r="H144" s="16" t="str">
        <f>IF(data!W144=0,"NA",data!W144/100)</f>
        <v>NA</v>
      </c>
      <c r="I144" s="16" t="str">
        <f>IF(data!V144=0,"NA",data!V144/100)</f>
        <v>NA</v>
      </c>
      <c r="J144" s="16">
        <f>IF(data!AX144&gt;0,(AF144+data!AW144)/(data!AX144+AF144+data!AW144),"NA")</f>
        <v>0.11074445175685323</v>
      </c>
      <c r="K144" s="16">
        <f>IF(data!F144&gt;0,(AF144+data!AW144)/(data!F144+AF144+data!AW144),"NA")</f>
        <v>1.9772508200645727E-2</v>
      </c>
      <c r="L144" s="17">
        <f>data!F144+data!AW144+AF144-data!AT144</f>
        <v>254.21509546993957</v>
      </c>
      <c r="M144" s="17">
        <f>data!AW144+data!AX144-data!AT144+X144</f>
        <v>28.990000000000002</v>
      </c>
      <c r="N144" s="17">
        <f>data!AS144+data!BC144-(data!BD144+data!BE144+data!BF144+data!BG144+data!BH144)/5</f>
        <v>-25.16</v>
      </c>
      <c r="O144" s="17">
        <f>data!AR144+data!BC144-(data!BD144+data!BE144+data!BF144+data!BG144+data!BH144)/5</f>
        <v>-25.36</v>
      </c>
      <c r="P144" s="17">
        <f>data!AW144+AF144</f>
        <v>6.0150954699396033</v>
      </c>
      <c r="Q144" s="18" t="str">
        <f>IF(data!AS144&gt;0,data!F144/data!AS144,"NA")</f>
        <v>NA</v>
      </c>
      <c r="R144" s="19" t="str">
        <f>IF(data!AS144&gt;0,(data!F144-data!AT144)/(data!AS144-data!BL144),"NA")</f>
        <v>NA</v>
      </c>
      <c r="S144" s="19" t="str">
        <f>IF(N144&gt;0,data!F144/N144,"NA")</f>
        <v>NA</v>
      </c>
      <c r="T144" s="18">
        <f>IF(data!AP144=0,"NA",L144/data!AP144)</f>
        <v>606.71860494018995</v>
      </c>
      <c r="U144" s="18" t="str">
        <f t="shared" si="7"/>
        <v>NA</v>
      </c>
      <c r="V144" s="18">
        <f t="shared" si="8"/>
        <v>8.7690615891665935</v>
      </c>
      <c r="W144" s="18" t="str">
        <f>IF(data!AQ144&gt;0,L144/data!AQ144,"NA")</f>
        <v>NA</v>
      </c>
      <c r="X144" s="17">
        <f>data!BC144+data!BD144*0.8+data!BE144*0.6+data!BF144*0.4+data!BG144*0.2</f>
        <v>30.682000000000002</v>
      </c>
      <c r="Y144" s="18" t="str">
        <f>IF(data!AQ144&gt;0,L144/(data!AQ144+data!BC144),"NA")</f>
        <v>NA</v>
      </c>
      <c r="Z144" s="18">
        <f>IF(data!EC144&gt;0,IF(data!F144&gt;0,IF(data!EC144*250/data!F144&gt;10,"NA",data!EC144*250/data!F144),"NA"),"NA")</f>
        <v>5.8433936955063714</v>
      </c>
      <c r="AA144" s="18" t="str">
        <f>IF(data!BN144&gt;0,data!BN144,"NA")</f>
        <v>NA</v>
      </c>
      <c r="AB144" s="18">
        <f>IF(data!BN144=0,0,1)</f>
        <v>1</v>
      </c>
      <c r="AC144" s="18" t="str">
        <f>IF(data!BN144&gt;0,data!BO144,"NA")</f>
        <v>NA</v>
      </c>
      <c r="AD144" s="18" t="str">
        <f>IF(data!AS144&gt;0,data!AS144,"NA")</f>
        <v>NA</v>
      </c>
      <c r="AE144" s="18" t="str">
        <f>IF(data!AS144&gt;0,data!F144,"NA")</f>
        <v>NA</v>
      </c>
      <c r="AF144" s="17">
        <f>data!CP144/(1.04)+data!CO144/1.04^2+data!CN144/1.04^3+data!CM144/1.04^4+data!CL144/1.04^5+((data!CK144/5)*(1-1.04^-5)/0.04)/1.04^5</f>
        <v>6.0070954699396033</v>
      </c>
    </row>
    <row r="145" spans="1:32" x14ac:dyDescent="0.15">
      <c r="A145" s="2" t="str">
        <f>data!A145</f>
        <v>Rigel Pharmaceuticals, Inc. (NasdaqGS:RIGL)</v>
      </c>
      <c r="B145" s="2" t="str">
        <f>data!B145</f>
        <v>NasdaqGS:RIGL</v>
      </c>
      <c r="C145" s="16">
        <f>IF(data!AP145&gt;0,data!AQ145/data!AP145,"NA")</f>
        <v>-10.775757575757577</v>
      </c>
      <c r="D145" s="16">
        <f>IF(data!AP145&gt;0,O145/data!AP145,"NA")</f>
        <v>-11.767272727272728</v>
      </c>
      <c r="E145" s="16">
        <f>data!BV145/100</f>
        <v>0</v>
      </c>
      <c r="F145" s="16">
        <f t="shared" si="6"/>
        <v>-0.29874446085672085</v>
      </c>
      <c r="G145" s="16">
        <f>IF(data!AX145&gt;0,N145/data!AX145,"NA")</f>
        <v>-0.75491419656786274</v>
      </c>
      <c r="H145" s="16">
        <f>IF(data!W145=0,"NA",data!W145/100)</f>
        <v>5.7099999999999998E-2</v>
      </c>
      <c r="I145" s="16" t="str">
        <f>IF(data!V145=0,"NA",data!V145/100)</f>
        <v>NA</v>
      </c>
      <c r="J145" s="16">
        <f>IF(data!AX145&gt;0,(AF145+data!AW145)/(data!AX145+AF145+data!AW145),"NA")</f>
        <v>0.25643774854773183</v>
      </c>
      <c r="K145" s="16">
        <f>IF(data!F145&gt;0,(AF145+data!AW145)/(data!F145+AF145+data!AW145),"NA")</f>
        <v>0.13068736827916927</v>
      </c>
      <c r="L145" s="17">
        <f>data!F145+data!AW145+AF145-data!AT145</f>
        <v>323.1132710470572</v>
      </c>
      <c r="M145" s="17">
        <f>data!AW145+data!AX145-data!AT145+X145</f>
        <v>324.95999999999998</v>
      </c>
      <c r="N145" s="17">
        <f>data!AS145+data!BC145-(data!BD145+data!BE145+data!BF145+data!BG145+data!BH145)/5</f>
        <v>-96.78</v>
      </c>
      <c r="O145" s="17">
        <f>data!AR145+data!BC145-(data!BD145+data!BE145+data!BF145+data!BG145+data!BH145)/5</f>
        <v>-97.08</v>
      </c>
      <c r="P145" s="17">
        <f>data!AW145+AF145</f>
        <v>44.213271047057177</v>
      </c>
      <c r="Q145" s="18" t="str">
        <f>IF(data!AS145&gt;0,data!F145/data!AS145,"NA")</f>
        <v>NA</v>
      </c>
      <c r="R145" s="19" t="str">
        <f>IF(data!AS145&gt;0,(data!F145-data!AT145)/(data!AS145-data!BL145),"NA")</f>
        <v>NA</v>
      </c>
      <c r="S145" s="19" t="str">
        <f>IF(N145&gt;0,data!F145/N145,"NA")</f>
        <v>NA</v>
      </c>
      <c r="T145" s="18">
        <f>IF(data!AP145=0,"NA",L145/data!AP145)</f>
        <v>39.165244975400874</v>
      </c>
      <c r="U145" s="18" t="str">
        <f t="shared" si="7"/>
        <v>NA</v>
      </c>
      <c r="V145" s="18">
        <f t="shared" si="8"/>
        <v>0.99431705762880729</v>
      </c>
      <c r="W145" s="18" t="str">
        <f>IF(data!AQ145&gt;0,L145/data!AQ145,"NA")</f>
        <v>NA</v>
      </c>
      <c r="X145" s="17">
        <f>data!BC145+data!BD145*0.8+data!BE145*0.6+data!BF145*0.4+data!BG145*0.2</f>
        <v>211.95999999999998</v>
      </c>
      <c r="Y145" s="18" t="str">
        <f>IF(data!AQ145&gt;0,L145/(data!AQ145+data!BC145),"NA")</f>
        <v>NA</v>
      </c>
      <c r="Z145" s="18">
        <f>IF(data!EC145&gt;0,IF(data!F145&gt;0,IF(data!EC145*250/data!F145&gt;10,"NA",data!EC145*250/data!F145),"NA"),"NA")</f>
        <v>1.0710642638558312</v>
      </c>
      <c r="AA145" s="18" t="str">
        <f>IF(data!BN145&gt;0,data!BN145,"NA")</f>
        <v>NA</v>
      </c>
      <c r="AB145" s="18">
        <f>IF(data!BN145=0,0,1)</f>
        <v>1</v>
      </c>
      <c r="AC145" s="18" t="str">
        <f>IF(data!BN145&gt;0,data!BO145,"NA")</f>
        <v>NA</v>
      </c>
      <c r="AD145" s="18" t="str">
        <f>IF(data!AS145&gt;0,data!AS145,"NA")</f>
        <v>NA</v>
      </c>
      <c r="AE145" s="18" t="str">
        <f>IF(data!AS145&gt;0,data!F145,"NA")</f>
        <v>NA</v>
      </c>
      <c r="AF145" s="17">
        <f>data!CP145/(1.04)+data!CO145/1.04^2+data!CN145/1.04^3+data!CM145/1.04^4+data!CL145/1.04^5+((data!CK145/5)*(1-1.04^-5)/0.04)/1.04^5</f>
        <v>44.213271047057177</v>
      </c>
    </row>
    <row r="146" spans="1:32" x14ac:dyDescent="0.15">
      <c r="A146" s="2" t="str">
        <f>data!A146</f>
        <v>Threshold Pharmaceuticals Inc. (NasdaqCM:THLD)</v>
      </c>
      <c r="B146" s="2" t="str">
        <f>data!B146</f>
        <v>NasdaqCM:THLD</v>
      </c>
      <c r="C146" s="16">
        <f>IF(data!AP146&gt;0,data!AQ146/data!AP146,"NA")</f>
        <v>-2.0340136054421767</v>
      </c>
      <c r="D146" s="16">
        <f>IF(data!AP146&gt;0,O146/data!AP146,"NA")</f>
        <v>-0.63265306122448939</v>
      </c>
      <c r="E146" s="16">
        <f>data!BV146/100</f>
        <v>0</v>
      </c>
      <c r="F146" s="16">
        <f t="shared" si="6"/>
        <v>-9.4791560493323754E-2</v>
      </c>
      <c r="G146" s="16" t="str">
        <f>IF(data!AX146&gt;0,N146/data!AX146,"NA")</f>
        <v>NA</v>
      </c>
      <c r="H146" s="16" t="str">
        <f>IF(data!W146=0,"NA",data!W146/100)</f>
        <v>NA</v>
      </c>
      <c r="I146" s="16" t="str">
        <f>IF(data!V146=0,"NA",data!V146/100)</f>
        <v>NA</v>
      </c>
      <c r="J146" s="16" t="str">
        <f>IF(data!AX146&gt;0,(AF146+data!AW146)/(data!AX146+AF146+data!AW146),"NA")</f>
        <v>NA</v>
      </c>
      <c r="K146" s="16">
        <f>IF(data!F146&gt;0,(AF146+data!AW146)/(data!F146+AF146+data!AW146),"NA")</f>
        <v>6.7632387995691353E-3</v>
      </c>
      <c r="L146" s="17">
        <f>data!F146+data!AW146+AF146-data!AT146</f>
        <v>283.68537551206197</v>
      </c>
      <c r="M146" s="17">
        <f>data!AW146+data!AX146-data!AT146+X146</f>
        <v>98.11</v>
      </c>
      <c r="N146" s="17">
        <f>data!AS146+data!BC146-(data!BD146+data!BE146+data!BF146+data!BG146+data!BH146)/5</f>
        <v>0.40000000000000568</v>
      </c>
      <c r="O146" s="17">
        <f>data!AR146+data!BC146-(data!BD146+data!BE146+data!BF146+data!BG146+data!BH146)/5</f>
        <v>-9.2999999999999936</v>
      </c>
      <c r="P146" s="17">
        <f>data!AW146+AF146</f>
        <v>1.9753755120619023</v>
      </c>
      <c r="Q146" s="18" t="str">
        <f>IF(data!AS146&gt;0,data!F146/data!AS146,"NA")</f>
        <v>NA</v>
      </c>
      <c r="R146" s="19" t="str">
        <f>IF(data!AS146&gt;0,(data!F146-data!AT146)/(data!AS146-data!BL146),"NA")</f>
        <v>NA</v>
      </c>
      <c r="S146" s="19">
        <f>IF(N146&gt;0,data!F146/N146,"NA")</f>
        <v>725.24999999998977</v>
      </c>
      <c r="T146" s="18">
        <f>IF(data!AP146=0,"NA",L146/data!AP146)</f>
        <v>19.298324864766123</v>
      </c>
      <c r="U146" s="18" t="str">
        <f t="shared" si="7"/>
        <v>NA</v>
      </c>
      <c r="V146" s="18">
        <f t="shared" si="8"/>
        <v>2.891503164937947</v>
      </c>
      <c r="W146" s="18" t="str">
        <f>IF(data!AQ146&gt;0,L146/data!AQ146,"NA")</f>
        <v>NA</v>
      </c>
      <c r="X146" s="17">
        <f>data!BC146+data!BD146*0.8+data!BE146*0.6+data!BF146*0.4+data!BG146*0.2</f>
        <v>130.5</v>
      </c>
      <c r="Y146" s="18" t="str">
        <f>IF(data!AQ146&gt;0,L146/(data!AQ146+data!BC146),"NA")</f>
        <v>NA</v>
      </c>
      <c r="Z146" s="18">
        <f>IF(data!EC146&gt;0,IF(data!F146&gt;0,IF(data!EC146*250/data!F146&gt;10,"NA",data!EC146*250/data!F146),"NA"),"NA")</f>
        <v>2.1285763529817303</v>
      </c>
      <c r="AA146" s="18" t="str">
        <f>IF(data!BN146&gt;0,data!BN146,"NA")</f>
        <v>NA</v>
      </c>
      <c r="AB146" s="18">
        <f>IF(data!BN146=0,0,1)</f>
        <v>1</v>
      </c>
      <c r="AC146" s="18" t="str">
        <f>IF(data!BN146&gt;0,data!BO146,"NA")</f>
        <v>NA</v>
      </c>
      <c r="AD146" s="18" t="str">
        <f>IF(data!AS146&gt;0,data!AS146,"NA")</f>
        <v>NA</v>
      </c>
      <c r="AE146" s="18" t="str">
        <f>IF(data!AS146&gt;0,data!F146,"NA")</f>
        <v>NA</v>
      </c>
      <c r="AF146" s="17">
        <f>data!CP146/(1.04)+data!CO146/1.04^2+data!CN146/1.04^3+data!CM146/1.04^4+data!CL146/1.04^5+((data!CK146/5)*(1-1.04^-5)/0.04)/1.04^5</f>
        <v>1.9753755120619023</v>
      </c>
    </row>
    <row r="147" spans="1:32" x14ac:dyDescent="0.15">
      <c r="A147" s="2" t="str">
        <f>data!A147</f>
        <v>La Jolla Pharmaceutical Co. (NasdaqCM:LJPC)</v>
      </c>
      <c r="B147" s="2" t="str">
        <f>data!B147</f>
        <v>NasdaqCM:LJPC</v>
      </c>
      <c r="C147" s="16" t="str">
        <f>IF(data!AP147&gt;0,data!AQ147/data!AP147,"NA")</f>
        <v>NA</v>
      </c>
      <c r="D147" s="16" t="str">
        <f>IF(data!AP147&gt;0,O147/data!AP147,"NA")</f>
        <v>NA</v>
      </c>
      <c r="E147" s="16">
        <f>data!BV147/100</f>
        <v>0</v>
      </c>
      <c r="F147" s="16">
        <f t="shared" si="6"/>
        <v>-0.70877163216830674</v>
      </c>
      <c r="G147" s="16">
        <f>IF(data!AX147&gt;0,N147/data!AX147,"NA")</f>
        <v>-0.34865979381443302</v>
      </c>
      <c r="H147" s="16" t="str">
        <f>IF(data!W147=0,"NA",data!W147/100)</f>
        <v>NA</v>
      </c>
      <c r="I147" s="16" t="str">
        <f>IF(data!V147=0,"NA",data!V147/100)</f>
        <v>NA</v>
      </c>
      <c r="J147" s="16">
        <f>IF(data!AX147&gt;0,(AF147+data!AW147)/(data!AX147+AF147+data!AW147),"NA")</f>
        <v>3.6845858503563575E-2</v>
      </c>
      <c r="K147" s="16">
        <f>IF(data!F147&gt;0,(AF147+data!AW147)/(data!F147+AF147+data!AW147),"NA")</f>
        <v>6.3550376585189234E-3</v>
      </c>
      <c r="L147" s="17">
        <f>data!F147+data!AW147+AF147-data!AT147</f>
        <v>243.35538748205599</v>
      </c>
      <c r="M147" s="17">
        <f>data!AW147+data!AX147-data!AT147+X147</f>
        <v>23.576000000000001</v>
      </c>
      <c r="N147" s="17">
        <f>data!AS147+data!BC147-(data!BD147+data!BE147+data!BF147+data!BG147+data!BH147)/5</f>
        <v>-16.91</v>
      </c>
      <c r="O147" s="17">
        <f>data!AR147+data!BC147-(data!BD147+data!BE147+data!BF147+data!BG147+data!BH147)/5</f>
        <v>-16.71</v>
      </c>
      <c r="P147" s="17">
        <f>data!AW147+AF147</f>
        <v>1.8553874820559502</v>
      </c>
      <c r="Q147" s="18" t="str">
        <f>IF(data!AS147&gt;0,data!F147/data!AS147,"NA")</f>
        <v>NA</v>
      </c>
      <c r="R147" s="19" t="str">
        <f>IF(data!AS147&gt;0,(data!F147-data!AT147)/(data!AS147-data!BL147),"NA")</f>
        <v>NA</v>
      </c>
      <c r="S147" s="19" t="str">
        <f>IF(N147&gt;0,data!F147/N147,"NA")</f>
        <v>NA</v>
      </c>
      <c r="T147" s="18" t="str">
        <f>IF(data!AP147=0,"NA",L147/data!AP147)</f>
        <v>NA</v>
      </c>
      <c r="U147" s="18" t="str">
        <f t="shared" si="7"/>
        <v>NA</v>
      </c>
      <c r="V147" s="18">
        <f t="shared" si="8"/>
        <v>10.32216607915066</v>
      </c>
      <c r="W147" s="18" t="str">
        <f>IF(data!AQ147&gt;0,L147/data!AQ147,"NA")</f>
        <v>NA</v>
      </c>
      <c r="X147" s="17">
        <f>data!BC147+data!BD147*0.8+data!BE147*0.6+data!BF147*0.4+data!BG147*0.2</f>
        <v>23.676000000000002</v>
      </c>
      <c r="Y147" s="18" t="str">
        <f>IF(data!AQ147&gt;0,L147/(data!AQ147+data!BC147),"NA")</f>
        <v>NA</v>
      </c>
      <c r="Z147" s="18">
        <f>IF(data!EC147&gt;0,IF(data!F147&gt;0,IF(data!EC147*250/data!F147&gt;10,"NA",data!EC147*250/data!F147),"NA"),"NA")</f>
        <v>1.7493967597380211</v>
      </c>
      <c r="AA147" s="18" t="str">
        <f>IF(data!BN147&gt;0,data!BN147,"NA")</f>
        <v>NA</v>
      </c>
      <c r="AB147" s="18">
        <f>IF(data!BN147=0,0,1)</f>
        <v>1</v>
      </c>
      <c r="AC147" s="18" t="str">
        <f>IF(data!BN147&gt;0,data!BO147,"NA")</f>
        <v>NA</v>
      </c>
      <c r="AD147" s="18" t="str">
        <f>IF(data!AS147&gt;0,data!AS147,"NA")</f>
        <v>NA</v>
      </c>
      <c r="AE147" s="18" t="str">
        <f>IF(data!AS147&gt;0,data!F147,"NA")</f>
        <v>NA</v>
      </c>
      <c r="AF147" s="17">
        <f>data!CP147/(1.04)+data!CO147/1.04^2+data!CN147/1.04^3+data!CM147/1.04^4+data!CL147/1.04^5+((data!CK147/5)*(1-1.04^-5)/0.04)/1.04^5</f>
        <v>1.8553874820559502</v>
      </c>
    </row>
    <row r="148" spans="1:32" x14ac:dyDescent="0.15">
      <c r="A148" s="2" t="str">
        <f>data!A148</f>
        <v>Concert Pharmaceuticals, Inc. (NasdaqGM:CNCE)</v>
      </c>
      <c r="B148" s="2" t="str">
        <f>data!B148</f>
        <v>NasdaqGM:CNCE</v>
      </c>
      <c r="C148" s="16">
        <f>IF(data!AP148&gt;0,data!AQ148/data!AP148,"NA")</f>
        <v>-3.438228438228438</v>
      </c>
      <c r="D148" s="16">
        <f>IF(data!AP148&gt;0,O148/data!AP148,"NA")</f>
        <v>-3.0396270396270393</v>
      </c>
      <c r="E148" s="16">
        <f>data!BV148/100</f>
        <v>0</v>
      </c>
      <c r="F148" s="16">
        <f t="shared" si="6"/>
        <v>-0.211139896373057</v>
      </c>
      <c r="G148" s="16">
        <f>IF(data!AX148&gt;0,N148/data!AX148,"NA")</f>
        <v>-0.49598540145985398</v>
      </c>
      <c r="H148" s="16" t="str">
        <f>IF(data!W148=0,"NA",data!W148/100)</f>
        <v>NA</v>
      </c>
      <c r="I148" s="16" t="str">
        <f>IF(data!V148=0,"NA",data!V148/100)</f>
        <v>NA</v>
      </c>
      <c r="J148" s="16">
        <f>IF(data!AX148&gt;0,(AF148+data!AW148)/(data!AX148+AF148+data!AW148),"NA")</f>
        <v>0.18471952571583158</v>
      </c>
      <c r="K148" s="16">
        <f>IF(data!F148&gt;0,(AF148+data!AW148)/(data!F148+AF148+data!AW148),"NA")</f>
        <v>4.1070028071251138E-2</v>
      </c>
      <c r="L148" s="17">
        <f>data!F148+data!AW148+AF148-data!AT148</f>
        <v>288.91613202881553</v>
      </c>
      <c r="M148" s="17">
        <f>data!AW148+data!AX148-data!AT148+X148</f>
        <v>123.52</v>
      </c>
      <c r="N148" s="17">
        <f>data!AS148+data!BC148-(data!BD148+data!BE148+data!BF148+data!BG148+data!BH148)/5</f>
        <v>-27.179999999999996</v>
      </c>
      <c r="O148" s="17">
        <f>data!AR148+data!BC148-(data!BD148+data!BE148+data!BF148+data!BG148+data!BH148)/5</f>
        <v>-26.08</v>
      </c>
      <c r="P148" s="17">
        <f>data!AW148+AF148</f>
        <v>12.416132028815518</v>
      </c>
      <c r="Q148" s="18" t="str">
        <f>IF(data!AS148&gt;0,data!F148/data!AS148,"NA")</f>
        <v>NA</v>
      </c>
      <c r="R148" s="19" t="str">
        <f>IF(data!AS148&gt;0,(data!F148-data!AT148)/(data!AS148-data!BL148),"NA")</f>
        <v>NA</v>
      </c>
      <c r="S148" s="19" t="str">
        <f>IF(N148&gt;0,data!F148/N148,"NA")</f>
        <v>NA</v>
      </c>
      <c r="T148" s="18">
        <f>IF(data!AP148=0,"NA",L148/data!AP148)</f>
        <v>33.673208861167311</v>
      </c>
      <c r="U148" s="18" t="str">
        <f t="shared" si="7"/>
        <v>NA</v>
      </c>
      <c r="V148" s="18">
        <f t="shared" si="8"/>
        <v>2.3390230896115249</v>
      </c>
      <c r="W148" s="18" t="str">
        <f>IF(data!AQ148&gt;0,L148/data!AQ148,"NA")</f>
        <v>NA</v>
      </c>
      <c r="X148" s="17">
        <f>data!BC148+data!BD148*0.8+data!BE148*0.6+data!BF148*0.4+data!BG148*0.2</f>
        <v>75.02</v>
      </c>
      <c r="Y148" s="18" t="str">
        <f>IF(data!AQ148&gt;0,L148/(data!AQ148+data!BC148),"NA")</f>
        <v>NA</v>
      </c>
      <c r="Z148" s="18">
        <f>IF(data!EC148&gt;0,IF(data!F148&gt;0,IF(data!EC148*250/data!F148&gt;10,"NA",data!EC148*250/data!F148),"NA"),"NA")</f>
        <v>5.1483270093135571</v>
      </c>
      <c r="AA148" s="18" t="str">
        <f>IF(data!BN148&gt;0,data!BN148,"NA")</f>
        <v>NA</v>
      </c>
      <c r="AB148" s="18">
        <f>IF(data!BN148=0,0,1)</f>
        <v>1</v>
      </c>
      <c r="AC148" s="18" t="str">
        <f>IF(data!BN148&gt;0,data!BO148,"NA")</f>
        <v>NA</v>
      </c>
      <c r="AD148" s="18" t="str">
        <f>IF(data!AS148&gt;0,data!AS148,"NA")</f>
        <v>NA</v>
      </c>
      <c r="AE148" s="18" t="str">
        <f>IF(data!AS148&gt;0,data!F148,"NA")</f>
        <v>NA</v>
      </c>
      <c r="AF148" s="17">
        <f>data!CP148/(1.04)+data!CO148/1.04^2+data!CN148/1.04^3+data!CM148/1.04^4+data!CL148/1.04^5+((data!CK148/5)*(1-1.04^-5)/0.04)/1.04^5</f>
        <v>5.3161320288155176</v>
      </c>
    </row>
    <row r="149" spans="1:32" x14ac:dyDescent="0.15">
      <c r="A149" s="2" t="str">
        <f>data!A149</f>
        <v>Genocea Biosciences, Inc. (NasdaqGM:GNCA)</v>
      </c>
      <c r="B149" s="2" t="str">
        <f>data!B149</f>
        <v>NasdaqGM:GNCA</v>
      </c>
      <c r="C149" s="16">
        <f>IF(data!AP149&gt;0,data!AQ149/data!AP149,"NA")</f>
        <v>-106.16883116883118</v>
      </c>
      <c r="D149" s="16">
        <f>IF(data!AP149&gt;0,O149/data!AP149,"NA")</f>
        <v>-84.870129870129887</v>
      </c>
      <c r="E149" s="16">
        <f>data!BV149/100</f>
        <v>0</v>
      </c>
      <c r="F149" s="16">
        <f t="shared" si="6"/>
        <v>-0.31623518025647235</v>
      </c>
      <c r="G149" s="16">
        <f>IF(data!AX149&gt;0,N149/data!AX149,"NA")</f>
        <v>-0.86892307692307691</v>
      </c>
      <c r="H149" s="16" t="str">
        <f>IF(data!W149=0,"NA",data!W149/100)</f>
        <v>NA</v>
      </c>
      <c r="I149" s="16" t="str">
        <f>IF(data!V149=0,"NA",data!V149/100)</f>
        <v>NA</v>
      </c>
      <c r="J149" s="16">
        <f>IF(data!AX149&gt;0,(AF149+data!AW149)/(data!AX149+AF149+data!AW149),"NA")</f>
        <v>0.29383737058078918</v>
      </c>
      <c r="K149" s="16">
        <f>IF(data!F149&gt;0,(AF149+data!AW149)/(data!F149+AF149+data!AW149),"NA")</f>
        <v>4.6025582138180851E-2</v>
      </c>
      <c r="L149" s="17">
        <f>data!F149+data!AW149+AF149-data!AT149</f>
        <v>273.72339269458354</v>
      </c>
      <c r="M149" s="17">
        <f>data!AW149+data!AX149-data!AT149+X149</f>
        <v>82.66</v>
      </c>
      <c r="N149" s="17">
        <f>data!AS149+data!BC149-(data!BD149+data!BE149+data!BF149+data!BG149+data!BH149)/5</f>
        <v>-28.24</v>
      </c>
      <c r="O149" s="17">
        <f>data!AR149+data!BC149-(data!BD149+data!BE149+data!BF149+data!BG149+data!BH149)/5</f>
        <v>-26.140000000000004</v>
      </c>
      <c r="P149" s="17">
        <f>data!AW149+AF149</f>
        <v>13.523392694583523</v>
      </c>
      <c r="Q149" s="18" t="str">
        <f>IF(data!AS149&gt;0,data!F149/data!AS149,"NA")</f>
        <v>NA</v>
      </c>
      <c r="R149" s="19" t="str">
        <f>IF(data!AS149&gt;0,(data!F149-data!AT149)/(data!AS149-data!BL149),"NA")</f>
        <v>NA</v>
      </c>
      <c r="S149" s="19" t="str">
        <f>IF(N149&gt;0,data!F149/N149,"NA")</f>
        <v>NA</v>
      </c>
      <c r="T149" s="18">
        <f>IF(data!AP149=0,"NA",L149/data!AP149)</f>
        <v>888.71231394345307</v>
      </c>
      <c r="U149" s="18" t="str">
        <f t="shared" si="7"/>
        <v>NA</v>
      </c>
      <c r="V149" s="18">
        <f t="shared" si="8"/>
        <v>3.3114371242993412</v>
      </c>
      <c r="W149" s="18" t="str">
        <f>IF(data!AQ149&gt;0,L149/data!AQ149,"NA")</f>
        <v>NA</v>
      </c>
      <c r="X149" s="17">
        <f>data!BC149+data!BD149*0.8+data!BE149*0.6+data!BF149*0.4+data!BG149*0.2</f>
        <v>58.760000000000005</v>
      </c>
      <c r="Y149" s="18" t="str">
        <f>IF(data!AQ149&gt;0,L149/(data!AQ149+data!BC149),"NA")</f>
        <v>NA</v>
      </c>
      <c r="Z149" s="18">
        <f>IF(data!EC149&gt;0,IF(data!F149&gt;0,IF(data!EC149*250/data!F149&gt;10,"NA",data!EC149*250/data!F149),"NA"),"NA")</f>
        <v>2.6935426328933283</v>
      </c>
      <c r="AA149" s="18" t="str">
        <f>IF(data!BN149&gt;0,data!BN149,"NA")</f>
        <v>NA</v>
      </c>
      <c r="AB149" s="18">
        <f>IF(data!BN149=0,0,1)</f>
        <v>1</v>
      </c>
      <c r="AC149" s="18" t="str">
        <f>IF(data!BN149&gt;0,data!BO149,"NA")</f>
        <v>NA</v>
      </c>
      <c r="AD149" s="18" t="str">
        <f>IF(data!AS149&gt;0,data!AS149,"NA")</f>
        <v>NA</v>
      </c>
      <c r="AE149" s="18" t="str">
        <f>IF(data!AS149&gt;0,data!F149,"NA")</f>
        <v>NA</v>
      </c>
      <c r="AF149" s="17">
        <f>data!CP149/(1.04)+data!CO149/1.04^2+data!CN149/1.04^3+data!CM149/1.04^4+data!CL149/1.04^5+((data!CK149/5)*(1-1.04^-5)/0.04)/1.04^5</f>
        <v>2.023392694583523</v>
      </c>
    </row>
    <row r="150" spans="1:32" x14ac:dyDescent="0.15">
      <c r="A150" s="2" t="str">
        <f>data!A150</f>
        <v>Cytokinetics, Incorporated (NasdaqCM:CYTK)</v>
      </c>
      <c r="B150" s="2" t="str">
        <f>data!B150</f>
        <v>NasdaqCM:CYTK</v>
      </c>
      <c r="C150" s="16">
        <f>IF(data!AP150&gt;0,data!AQ150/data!AP150,"NA")</f>
        <v>-0.30490405117270791</v>
      </c>
      <c r="D150" s="16">
        <f>IF(data!AP150&gt;0,O150/data!AP150,"NA")</f>
        <v>-0.42686567164179107</v>
      </c>
      <c r="E150" s="16">
        <f>data!BV150/100</f>
        <v>0</v>
      </c>
      <c r="F150" s="16">
        <f t="shared" si="6"/>
        <v>-9.2029052128344196E-2</v>
      </c>
      <c r="G150" s="16">
        <f>IF(data!AX150&gt;0,N150/data!AX150,"NA")</f>
        <v>-0.21520086862106408</v>
      </c>
      <c r="H150" s="16">
        <f>IF(data!W150=0,"NA",data!W150/100)</f>
        <v>0.13300000000000001</v>
      </c>
      <c r="I150" s="16" t="str">
        <f>IF(data!V150=0,"NA",data!V150/100)</f>
        <v>NA</v>
      </c>
      <c r="J150" s="16">
        <f>IF(data!AX150&gt;0,(AF150+data!AW150)/(data!AX150+AF150+data!AW150),"NA")</f>
        <v>0.10939246921680834</v>
      </c>
      <c r="K150" s="16">
        <f>IF(data!F150&gt;0,(AF150+data!AW150)/(data!F150+AF150+data!AW150),"NA")</f>
        <v>3.9250735343400685E-2</v>
      </c>
      <c r="L150" s="17">
        <f>data!F150+data!AW150+AF150-data!AT150</f>
        <v>268.01255470746821</v>
      </c>
      <c r="M150" s="17">
        <f>data!AW150+data!AX150-data!AT150+X150</f>
        <v>217.54000000000002</v>
      </c>
      <c r="N150" s="17">
        <f>data!AS150+data!BC150-(data!BD150+data!BE150+data!BF150+data!BG150+data!BH150)/5</f>
        <v>-19.82</v>
      </c>
      <c r="O150" s="17">
        <f>data!AR150+data!BC150-(data!BD150+data!BE150+data!BF150+data!BG150+data!BH150)/5</f>
        <v>-20.02</v>
      </c>
      <c r="P150" s="17">
        <f>data!AW150+AF150</f>
        <v>11.312554707468225</v>
      </c>
      <c r="Q150" s="18" t="str">
        <f>IF(data!AS150&gt;0,data!F150/data!AS150,"NA")</f>
        <v>NA</v>
      </c>
      <c r="R150" s="19" t="str">
        <f>IF(data!AS150&gt;0,(data!F150-data!AT150)/(data!AS150-data!BL150),"NA")</f>
        <v>NA</v>
      </c>
      <c r="S150" s="19" t="str">
        <f>IF(N150&gt;0,data!F150/N150,"NA")</f>
        <v>NA</v>
      </c>
      <c r="T150" s="18">
        <f>IF(data!AP150=0,"NA",L150/data!AP150)</f>
        <v>5.7145534052765079</v>
      </c>
      <c r="U150" s="18" t="str">
        <f t="shared" si="7"/>
        <v>NA</v>
      </c>
      <c r="V150" s="18">
        <f t="shared" si="8"/>
        <v>1.2320150533578569</v>
      </c>
      <c r="W150" s="18" t="str">
        <f>IF(data!AQ150&gt;0,L150/data!AQ150,"NA")</f>
        <v>NA</v>
      </c>
      <c r="X150" s="17">
        <f>data!BC150+data!BD150*0.8+data!BE150*0.6+data!BF150*0.4+data!BG150*0.2</f>
        <v>145.64000000000001</v>
      </c>
      <c r="Y150" s="18" t="str">
        <f>IF(data!AQ150&gt;0,L150/(data!AQ150+data!BC150),"NA")</f>
        <v>NA</v>
      </c>
      <c r="Z150" s="18">
        <f>IF(data!EC150&gt;0,IF(data!F150&gt;0,IF(data!EC150*250/data!F150&gt;10,"NA",data!EC150*250/data!F150),"NA"),"NA")</f>
        <v>1.7425063199711088</v>
      </c>
      <c r="AA150" s="18" t="str">
        <f>IF(data!BN150&gt;0,data!BN150,"NA")</f>
        <v>NA</v>
      </c>
      <c r="AB150" s="18">
        <f>IF(data!BN150=0,0,1)</f>
        <v>1</v>
      </c>
      <c r="AC150" s="18" t="str">
        <f>IF(data!BN150&gt;0,data!BO150,"NA")</f>
        <v>NA</v>
      </c>
      <c r="AD150" s="18" t="str">
        <f>IF(data!AS150&gt;0,data!AS150,"NA")</f>
        <v>NA</v>
      </c>
      <c r="AE150" s="18" t="str">
        <f>IF(data!AS150&gt;0,data!F150,"NA")</f>
        <v>NA</v>
      </c>
      <c r="AF150" s="17">
        <f>data!CP150/(1.04)+data!CO150/1.04^2+data!CN150/1.04^3+data!CM150/1.04^4+data!CL150/1.04^5+((data!CK150/5)*(1-1.04^-5)/0.04)/1.04^5</f>
        <v>11.312554707468225</v>
      </c>
    </row>
    <row r="151" spans="1:32" x14ac:dyDescent="0.15">
      <c r="A151" s="2" t="str">
        <f>data!A151</f>
        <v>Curis, Inc. (NasdaqGM:CRIS)</v>
      </c>
      <c r="B151" s="2" t="str">
        <f>data!B151</f>
        <v>NasdaqGM:CRIS</v>
      </c>
      <c r="C151" s="16">
        <f>IF(data!AP151&gt;0,data!AQ151/data!AP151,"NA")</f>
        <v>-1.5955284552845528</v>
      </c>
      <c r="D151" s="16">
        <f>IF(data!AP151&gt;0,O151/data!AP151,"NA")</f>
        <v>-1.5589430894308944</v>
      </c>
      <c r="E151" s="16">
        <f>data!BV151/100</f>
        <v>0</v>
      </c>
      <c r="F151" s="16">
        <f t="shared" si="6"/>
        <v>-0.16925962705505906</v>
      </c>
      <c r="G151" s="16">
        <f>IF(data!AX151&gt;0,N151/data!AX151,"NA")</f>
        <v>-0.60872483221476514</v>
      </c>
      <c r="H151" s="16">
        <f>IF(data!W151=0,"NA",data!W151/100)</f>
        <v>0.10300000000000001</v>
      </c>
      <c r="I151" s="16" t="str">
        <f>IF(data!V151=0,"NA",data!V151/100)</f>
        <v>NA</v>
      </c>
      <c r="J151" s="16">
        <f>IF(data!AX151&gt;0,(AF151+data!AW151)/(data!AX151+AF151+data!AW151),"NA")</f>
        <v>0.5035293766477964</v>
      </c>
      <c r="K151" s="16">
        <f>IF(data!F151&gt;0,(AF151+data!AW151)/(data!F151+AF151+data!AW151),"NA")</f>
        <v>9.9379605037126562E-2</v>
      </c>
      <c r="L151" s="17">
        <f>data!F151+data!AW151+AF151-data!AT151</f>
        <v>296.37369243680195</v>
      </c>
      <c r="M151" s="17">
        <f>data!AW151+data!AX151-data!AT151+X151</f>
        <v>90.63</v>
      </c>
      <c r="N151" s="17">
        <f>data!AS151+data!BC151-(data!BD151+data!BE151+data!BF151+data!BG151+data!BH151)/5</f>
        <v>-18.14</v>
      </c>
      <c r="O151" s="17">
        <f>data!AR151+data!BC151-(data!BD151+data!BE151+data!BF151+data!BG151+data!BH151)/5</f>
        <v>-15.340000000000002</v>
      </c>
      <c r="P151" s="17">
        <f>data!AW151+AF151</f>
        <v>30.223692436801933</v>
      </c>
      <c r="Q151" s="18" t="str">
        <f>IF(data!AS151&gt;0,data!F151/data!AS151,"NA")</f>
        <v>NA</v>
      </c>
      <c r="R151" s="19" t="str">
        <f>IF(data!AS151&gt;0,(data!F151-data!AT151)/(data!AS151-data!BL151),"NA")</f>
        <v>NA</v>
      </c>
      <c r="S151" s="19" t="str">
        <f>IF(N151&gt;0,data!F151/N151,"NA")</f>
        <v>NA</v>
      </c>
      <c r="T151" s="18">
        <f>IF(data!AP151=0,"NA",L151/data!AP151)</f>
        <v>30.119277686666866</v>
      </c>
      <c r="U151" s="18" t="str">
        <f t="shared" si="7"/>
        <v>NA</v>
      </c>
      <c r="V151" s="18">
        <f t="shared" si="8"/>
        <v>3.2701499772349329</v>
      </c>
      <c r="W151" s="18" t="str">
        <f>IF(data!AQ151&gt;0,L151/data!AQ151,"NA")</f>
        <v>NA</v>
      </c>
      <c r="X151" s="17">
        <f>data!BC151+data!BD151*0.8+data!BE151*0.6+data!BF151*0.4+data!BG151*0.2</f>
        <v>40.28</v>
      </c>
      <c r="Y151" s="18" t="str">
        <f>IF(data!AQ151&gt;0,L151/(data!AQ151+data!BC151),"NA")</f>
        <v>NA</v>
      </c>
      <c r="Z151" s="18">
        <f>IF(data!EC151&gt;0,IF(data!F151&gt;0,IF(data!EC151*250/data!F151&gt;10,"NA",data!EC151*250/data!F151),"NA"),"NA")</f>
        <v>1.4238773274917855</v>
      </c>
      <c r="AA151" s="18" t="str">
        <f>IF(data!BN151&gt;0,data!BN151,"NA")</f>
        <v>NA</v>
      </c>
      <c r="AB151" s="18">
        <f>IF(data!BN151=0,0,1)</f>
        <v>1</v>
      </c>
      <c r="AC151" s="18" t="str">
        <f>IF(data!BN151&gt;0,data!BO151,"NA")</f>
        <v>NA</v>
      </c>
      <c r="AD151" s="18" t="str">
        <f>IF(data!AS151&gt;0,data!AS151,"NA")</f>
        <v>NA</v>
      </c>
      <c r="AE151" s="18" t="str">
        <f>IF(data!AS151&gt;0,data!F151,"NA")</f>
        <v>NA</v>
      </c>
      <c r="AF151" s="17">
        <f>data!CP151/(1.04)+data!CO151/1.04^2+data!CN151/1.04^3+data!CM151/1.04^4+data!CL151/1.04^5+((data!CK151/5)*(1-1.04^-5)/0.04)/1.04^5</f>
        <v>1.9236924368019324</v>
      </c>
    </row>
    <row r="152" spans="1:32" x14ac:dyDescent="0.15">
      <c r="A152" s="2" t="str">
        <f>data!A152</f>
        <v>Trevena, Inc. (NasdaqGS:TRVN)</v>
      </c>
      <c r="B152" s="2" t="str">
        <f>data!B152</f>
        <v>NasdaqGS:TRVN</v>
      </c>
      <c r="C152" s="16" t="str">
        <f>IF(data!AP152&gt;0,data!AQ152/data!AP152,"NA")</f>
        <v>NA</v>
      </c>
      <c r="D152" s="16" t="str">
        <f>IF(data!AP152&gt;0,O152/data!AP152,"NA")</f>
        <v>NA</v>
      </c>
      <c r="E152" s="16">
        <f>data!BV152/100</f>
        <v>0</v>
      </c>
      <c r="F152" s="16">
        <f t="shared" si="6"/>
        <v>-0.20709630702389573</v>
      </c>
      <c r="G152" s="16">
        <f>IF(data!AX152&gt;0,N152/data!AX152,"NA")</f>
        <v>-0.3425981873111783</v>
      </c>
      <c r="H152" s="16" t="str">
        <f>IF(data!W152=0,"NA",data!W152/100)</f>
        <v>NA</v>
      </c>
      <c r="I152" s="16" t="str">
        <f>IF(data!V152=0,"NA",data!V152/100)</f>
        <v>NA</v>
      </c>
      <c r="J152" s="16">
        <f>IF(data!AX152&gt;0,(AF152+data!AW152)/(data!AX152+AF152+data!AW152),"NA")</f>
        <v>3.1350512314255063E-2</v>
      </c>
      <c r="K152" s="16">
        <f>IF(data!F152&gt;0,(AF152+data!AW152)/(data!F152+AF152+data!AW152),"NA")</f>
        <v>1.161438777110476E-2</v>
      </c>
      <c r="L152" s="17">
        <f>data!F152+data!AW152+AF152-data!AT152</f>
        <v>240.51386209602322</v>
      </c>
      <c r="M152" s="17">
        <f>data!AW152+data!AX152-data!AT152+X152</f>
        <v>165.72</v>
      </c>
      <c r="N152" s="17">
        <f>data!AS152+data!BC152-(data!BD152+data!BE152+data!BF152+data!BG152+data!BH152)/5</f>
        <v>-34.020000000000003</v>
      </c>
      <c r="O152" s="17">
        <f>data!AR152+data!BC152-(data!BD152+data!BE152+data!BF152+data!BG152+data!BH152)/5</f>
        <v>-34.32</v>
      </c>
      <c r="P152" s="17">
        <f>data!AW152+AF152</f>
        <v>3.2138620960232211</v>
      </c>
      <c r="Q152" s="18" t="str">
        <f>IF(data!AS152&gt;0,data!F152/data!AS152,"NA")</f>
        <v>NA</v>
      </c>
      <c r="R152" s="19" t="str">
        <f>IF(data!AS152&gt;0,(data!F152-data!AT152)/(data!AS152-data!BL152),"NA")</f>
        <v>NA</v>
      </c>
      <c r="S152" s="19" t="str">
        <f>IF(N152&gt;0,data!F152/N152,"NA")</f>
        <v>NA</v>
      </c>
      <c r="T152" s="18" t="str">
        <f>IF(data!AP152=0,"NA",L152/data!AP152)</f>
        <v>NA</v>
      </c>
      <c r="U152" s="18" t="str">
        <f t="shared" si="7"/>
        <v>NA</v>
      </c>
      <c r="V152" s="18">
        <f t="shared" si="8"/>
        <v>1.451326708279165</v>
      </c>
      <c r="W152" s="18" t="str">
        <f>IF(data!AQ152&gt;0,L152/data!AQ152,"NA")</f>
        <v>NA</v>
      </c>
      <c r="X152" s="17">
        <f>data!BC152+data!BD152*0.8+data!BE152*0.6+data!BF152*0.4+data!BG152*0.2</f>
        <v>100.82000000000001</v>
      </c>
      <c r="Y152" s="18" t="str">
        <f>IF(data!AQ152&gt;0,L152/(data!AQ152+data!BC152),"NA")</f>
        <v>NA</v>
      </c>
      <c r="Z152" s="18">
        <f>IF(data!EC152&gt;0,IF(data!F152&gt;0,IF(data!EC152*250/data!F152&gt;10,"NA",data!EC152*250/data!F152),"NA"),"NA")</f>
        <v>1.7824497257769654</v>
      </c>
      <c r="AA152" s="18" t="str">
        <f>IF(data!BN152&gt;0,data!BN152,"NA")</f>
        <v>NA</v>
      </c>
      <c r="AB152" s="18">
        <f>IF(data!BN152=0,0,1)</f>
        <v>1</v>
      </c>
      <c r="AC152" s="18" t="str">
        <f>IF(data!BN152&gt;0,data!BO152,"NA")</f>
        <v>NA</v>
      </c>
      <c r="AD152" s="18" t="str">
        <f>IF(data!AS152&gt;0,data!AS152,"NA")</f>
        <v>NA</v>
      </c>
      <c r="AE152" s="18" t="str">
        <f>IF(data!AS152&gt;0,data!F152,"NA")</f>
        <v>NA</v>
      </c>
      <c r="AF152" s="17">
        <f>data!CP152/(1.04)+data!CO152/1.04^2+data!CN152/1.04^3+data!CM152/1.04^4+data!CL152/1.04^5+((data!CK152/5)*(1-1.04^-5)/0.04)/1.04^5</f>
        <v>1.4138620960232213</v>
      </c>
    </row>
    <row r="153" spans="1:32" x14ac:dyDescent="0.15">
      <c r="A153" s="2" t="str">
        <f>data!A153</f>
        <v>Tokai Pharmaceuticals, Inc. (NasdaqGM:TKAI)</v>
      </c>
      <c r="B153" s="2" t="str">
        <f>data!B153</f>
        <v>NasdaqGM:TKAI</v>
      </c>
      <c r="C153" s="16" t="str">
        <f>IF(data!AP153&gt;0,data!AQ153/data!AP153,"NA")</f>
        <v>NA</v>
      </c>
      <c r="D153" s="16" t="str">
        <f>IF(data!AP153&gt;0,O153/data!AP153,"NA")</f>
        <v>NA</v>
      </c>
      <c r="E153" s="16">
        <f>data!BV153/100</f>
        <v>0</v>
      </c>
      <c r="F153" s="16">
        <f t="shared" si="6"/>
        <v>-0.14916116611661168</v>
      </c>
      <c r="G153" s="16">
        <f>IF(data!AX153&gt;0,N153/data!AX153,"NA")</f>
        <v>-0.21155511811023622</v>
      </c>
      <c r="H153" s="16" t="str">
        <f>IF(data!W153=0,"NA",data!W153/100)</f>
        <v>NA</v>
      </c>
      <c r="I153" s="16" t="str">
        <f>IF(data!V153=0,"NA",data!V153/100)</f>
        <v>NA</v>
      </c>
      <c r="J153" s="16">
        <f>IF(data!AX153&gt;0,(AF153+data!AW153)/(data!AX153+AF153+data!AW153),"NA")</f>
        <v>0</v>
      </c>
      <c r="K153" s="16">
        <f>IF(data!F153&gt;0,(AF153+data!AW153)/(data!F153+AF153+data!AW153),"NA")</f>
        <v>0</v>
      </c>
      <c r="L153" s="17">
        <f>data!F153+data!AW153+AF153-data!AT153</f>
        <v>271.89999999999998</v>
      </c>
      <c r="M153" s="17">
        <f>data!AW153+data!AX153-data!AT153+X153</f>
        <v>145.44</v>
      </c>
      <c r="N153" s="17">
        <f>data!AS153+data!BC153-(data!BD153+data!BE153+data!BF153+data!BG153+data!BH153)/5</f>
        <v>-21.494</v>
      </c>
      <c r="O153" s="17">
        <f>data!AR153+data!BC153-(data!BD153+data!BE153+data!BF153+data!BG153+data!BH153)/5</f>
        <v>-21.694000000000003</v>
      </c>
      <c r="P153" s="17">
        <f>data!AW153+AF153</f>
        <v>0</v>
      </c>
      <c r="Q153" s="18" t="str">
        <f>IF(data!AS153&gt;0,data!F153/data!AS153,"NA")</f>
        <v>NA</v>
      </c>
      <c r="R153" s="19" t="str">
        <f>IF(data!AS153&gt;0,(data!F153-data!AT153)/(data!AS153-data!BL153),"NA")</f>
        <v>NA</v>
      </c>
      <c r="S153" s="19" t="str">
        <f>IF(N153&gt;0,data!F153/N153,"NA")</f>
        <v>NA</v>
      </c>
      <c r="T153" s="18" t="str">
        <f>IF(data!AP153=0,"NA",L153/data!AP153)</f>
        <v>NA</v>
      </c>
      <c r="U153" s="18" t="str">
        <f t="shared" si="7"/>
        <v>NA</v>
      </c>
      <c r="V153" s="18">
        <f t="shared" si="8"/>
        <v>1.8694994499449944</v>
      </c>
      <c r="W153" s="18" t="str">
        <f>IF(data!AQ153&gt;0,L153/data!AQ153,"NA")</f>
        <v>NA</v>
      </c>
      <c r="X153" s="17">
        <f>data!BC153+data!BD153*0.8+data!BE153*0.6+data!BF153*0.4+data!BG153*0.2</f>
        <v>43.839999999999996</v>
      </c>
      <c r="Y153" s="18" t="str">
        <f>IF(data!AQ153&gt;0,L153/(data!AQ153+data!BC153),"NA")</f>
        <v>NA</v>
      </c>
      <c r="Z153" s="18">
        <f>IF(data!EC153&gt;0,IF(data!F153&gt;0,IF(data!EC153*250/data!F153&gt;10,"NA",data!EC153*250/data!F153),"NA"),"NA")</f>
        <v>0.39260757631482168</v>
      </c>
      <c r="AA153" s="18" t="str">
        <f>IF(data!BN153&gt;0,data!BN153,"NA")</f>
        <v>NA</v>
      </c>
      <c r="AB153" s="18">
        <f>IF(data!BN153=0,0,1)</f>
        <v>1</v>
      </c>
      <c r="AC153" s="18" t="str">
        <f>IF(data!BN153&gt;0,data!BO153,"NA")</f>
        <v>NA</v>
      </c>
      <c r="AD153" s="18" t="str">
        <f>IF(data!AS153&gt;0,data!AS153,"NA")</f>
        <v>NA</v>
      </c>
      <c r="AE153" s="18" t="str">
        <f>IF(data!AS153&gt;0,data!F153,"NA")</f>
        <v>NA</v>
      </c>
      <c r="AF153" s="17">
        <f>data!CP153/(1.04)+data!CO153/1.04^2+data!CN153/1.04^3+data!CM153/1.04^4+data!CL153/1.04^5+((data!CK153/5)*(1-1.04^-5)/0.04)/1.04^5</f>
        <v>0</v>
      </c>
    </row>
    <row r="154" spans="1:32" x14ac:dyDescent="0.15">
      <c r="A154" s="2" t="str">
        <f>data!A154</f>
        <v>Stemline Therapeutics, Inc. (NasdaqCM:STML)</v>
      </c>
      <c r="B154" s="2" t="str">
        <f>data!B154</f>
        <v>NasdaqCM:STML</v>
      </c>
      <c r="C154" s="16">
        <f>IF(data!AP154&gt;0,data!AQ154/data!AP154,"NA")</f>
        <v>-85.970149253731336</v>
      </c>
      <c r="D154" s="16">
        <f>IF(data!AP154&gt;0,O154/data!AP154,"NA")</f>
        <v>-76.597014925373131</v>
      </c>
      <c r="E154" s="16">
        <f>data!BV154/100</f>
        <v>0</v>
      </c>
      <c r="F154" s="16">
        <f t="shared" si="6"/>
        <v>-0.27776575016237282</v>
      </c>
      <c r="G154" s="16">
        <f>IF(data!AX154&gt;0,N154/data!AX154,"NA")</f>
        <v>-0.45956678700361014</v>
      </c>
      <c r="H154" s="16" t="str">
        <f>IF(data!W154=0,"NA",data!W154/100)</f>
        <v>NA</v>
      </c>
      <c r="I154" s="16" t="str">
        <f>IF(data!V154=0,"NA",data!V154/100)</f>
        <v>NA</v>
      </c>
      <c r="J154" s="16">
        <f>IF(data!AX154&gt;0,(AF154+data!AW154)/(data!AX154+AF154+data!AW154),"NA")</f>
        <v>1.5385586135094489E-2</v>
      </c>
      <c r="K154" s="16">
        <f>IF(data!F154&gt;0,(AF154+data!AW154)/(data!F154+AF154+data!AW154),"NA")</f>
        <v>3.1748787448052859E-3</v>
      </c>
      <c r="L154" s="17">
        <f>data!F154+data!AW154+AF154-data!AT154</f>
        <v>247.66568047337279</v>
      </c>
      <c r="M154" s="17">
        <f>data!AW154+data!AX154-data!AT154+X154</f>
        <v>92.38</v>
      </c>
      <c r="N154" s="17">
        <f>data!AS154+data!BC154-(data!BD154+data!BE154+data!BF154+data!BG154+data!BH154)/5</f>
        <v>-25.46</v>
      </c>
      <c r="O154" s="17">
        <f>data!AR154+data!BC154-(data!BD154+data!BE154+data!BF154+data!BG154+data!BH154)/5</f>
        <v>-25.66</v>
      </c>
      <c r="P154" s="17">
        <f>data!AW154+AF154</f>
        <v>0.86568047337278098</v>
      </c>
      <c r="Q154" s="18" t="str">
        <f>IF(data!AS154&gt;0,data!F154/data!AS154,"NA")</f>
        <v>NA</v>
      </c>
      <c r="R154" s="19" t="str">
        <f>IF(data!AS154&gt;0,(data!F154-data!AT154)/(data!AS154-data!BL154),"NA")</f>
        <v>NA</v>
      </c>
      <c r="S154" s="19" t="str">
        <f>IF(N154&gt;0,data!F154/N154,"NA")</f>
        <v>NA</v>
      </c>
      <c r="T154" s="18">
        <f>IF(data!AP154=0,"NA",L154/data!AP154)</f>
        <v>739.30053872648591</v>
      </c>
      <c r="U154" s="18" t="str">
        <f t="shared" si="7"/>
        <v>NA</v>
      </c>
      <c r="V154" s="18">
        <f t="shared" si="8"/>
        <v>2.6809447983694827</v>
      </c>
      <c r="W154" s="18" t="str">
        <f>IF(data!AQ154&gt;0,L154/data!AQ154,"NA")</f>
        <v>NA</v>
      </c>
      <c r="X154" s="17">
        <f>data!BC154+data!BD154*0.8+data!BE154*0.6+data!BF154*0.4+data!BG154*0.2</f>
        <v>61.980000000000004</v>
      </c>
      <c r="Y154" s="18" t="str">
        <f>IF(data!AQ154&gt;0,L154/(data!AQ154+data!BC154),"NA")</f>
        <v>NA</v>
      </c>
      <c r="Z154" s="18">
        <f>IF(data!EC154&gt;0,IF(data!F154&gt;0,IF(data!EC154*250/data!F154&gt;10,"NA",data!EC154*250/data!F154),"NA"),"NA")</f>
        <v>1.2785136129506991</v>
      </c>
      <c r="AA154" s="18" t="str">
        <f>IF(data!BN154&gt;0,data!BN154,"NA")</f>
        <v>NA</v>
      </c>
      <c r="AB154" s="18">
        <f>IF(data!BN154=0,0,1)</f>
        <v>1</v>
      </c>
      <c r="AC154" s="18" t="str">
        <f>IF(data!BN154&gt;0,data!BO154,"NA")</f>
        <v>NA</v>
      </c>
      <c r="AD154" s="18" t="str">
        <f>IF(data!AS154&gt;0,data!AS154,"NA")</f>
        <v>NA</v>
      </c>
      <c r="AE154" s="18" t="str">
        <f>IF(data!AS154&gt;0,data!F154,"NA")</f>
        <v>NA</v>
      </c>
      <c r="AF154" s="17">
        <f>data!CP154/(1.04)+data!CO154/1.04^2+data!CN154/1.04^3+data!CM154/1.04^4+data!CL154/1.04^5+((data!CK154/5)*(1-1.04^-5)/0.04)/1.04^5</f>
        <v>0.86568047337278098</v>
      </c>
    </row>
    <row r="155" spans="1:32" x14ac:dyDescent="0.15">
      <c r="A155" s="2" t="str">
        <f>data!A155</f>
        <v>Stemline Therapeutics, Inc. (NasdaqCM:STML)</v>
      </c>
      <c r="B155" s="2" t="str">
        <f>data!B155</f>
        <v>NasdaqCM:STML</v>
      </c>
      <c r="C155" s="16">
        <f>IF(data!AP155&gt;0,data!AQ155/data!AP155,"NA")</f>
        <v>-85.970149253731336</v>
      </c>
      <c r="D155" s="16">
        <f>IF(data!AP155&gt;0,O155/data!AP155,"NA")</f>
        <v>-76.597014925373131</v>
      </c>
      <c r="E155" s="16">
        <f>data!BV155/100</f>
        <v>0</v>
      </c>
      <c r="F155" s="16">
        <f t="shared" si="6"/>
        <v>-0.27776575016237282</v>
      </c>
      <c r="G155" s="16">
        <f>IF(data!AX155&gt;0,N155/data!AX155,"NA")</f>
        <v>-0.45956678700361014</v>
      </c>
      <c r="H155" s="16" t="str">
        <f>IF(data!W155=0,"NA",data!W155/100)</f>
        <v>NA</v>
      </c>
      <c r="I155" s="16" t="str">
        <f>IF(data!V155=0,"NA",data!V155/100)</f>
        <v>NA</v>
      </c>
      <c r="J155" s="16">
        <f>IF(data!AX155&gt;0,(AF155+data!AW155)/(data!AX155+AF155+data!AW155),"NA")</f>
        <v>1.5385586135094489E-2</v>
      </c>
      <c r="K155" s="16">
        <f>IF(data!F155&gt;0,(AF155+data!AW155)/(data!F155+AF155+data!AW155),"NA")</f>
        <v>3.1748787448052859E-3</v>
      </c>
      <c r="L155" s="17">
        <f>data!F155+data!AW155+AF155-data!AT155</f>
        <v>247.66568047337279</v>
      </c>
      <c r="M155" s="17">
        <f>data!AW155+data!AX155-data!AT155+X155</f>
        <v>92.38</v>
      </c>
      <c r="N155" s="17">
        <f>data!AS155+data!BC155-(data!BD155+data!BE155+data!BF155+data!BG155+data!BH155)/5</f>
        <v>-25.46</v>
      </c>
      <c r="O155" s="17">
        <f>data!AR155+data!BC155-(data!BD155+data!BE155+data!BF155+data!BG155+data!BH155)/5</f>
        <v>-25.66</v>
      </c>
      <c r="P155" s="17">
        <f>data!AW155+AF155</f>
        <v>0.86568047337278098</v>
      </c>
      <c r="Q155" s="18" t="str">
        <f>IF(data!AS155&gt;0,data!F155/data!AS155,"NA")</f>
        <v>NA</v>
      </c>
      <c r="R155" s="19" t="str">
        <f>IF(data!AS155&gt;0,(data!F155-data!AT155)/(data!AS155-data!BL155),"NA")</f>
        <v>NA</v>
      </c>
      <c r="S155" s="19" t="str">
        <f>IF(N155&gt;0,data!F155/N155,"NA")</f>
        <v>NA</v>
      </c>
      <c r="T155" s="18">
        <f>IF(data!AP155=0,"NA",L155/data!AP155)</f>
        <v>739.30053872648591</v>
      </c>
      <c r="U155" s="18" t="str">
        <f t="shared" si="7"/>
        <v>NA</v>
      </c>
      <c r="V155" s="18">
        <f t="shared" si="8"/>
        <v>2.6809447983694827</v>
      </c>
      <c r="W155" s="18" t="str">
        <f>IF(data!AQ155&gt;0,L155/data!AQ155,"NA")</f>
        <v>NA</v>
      </c>
      <c r="X155" s="17">
        <f>data!BC155+data!BD155*0.8+data!BE155*0.6+data!BF155*0.4+data!BG155*0.2</f>
        <v>61.980000000000004</v>
      </c>
      <c r="Y155" s="18" t="str">
        <f>IF(data!AQ155&gt;0,L155/(data!AQ155+data!BC155),"NA")</f>
        <v>NA</v>
      </c>
      <c r="Z155" s="18">
        <f>IF(data!EC155&gt;0,IF(data!F155&gt;0,IF(data!EC155*250/data!F155&gt;10,"NA",data!EC155*250/data!F155),"NA"),"NA")</f>
        <v>1.2785136129506991</v>
      </c>
      <c r="AA155" s="18" t="str">
        <f>IF(data!BN155&gt;0,data!BN155,"NA")</f>
        <v>NA</v>
      </c>
      <c r="AB155" s="18">
        <f>IF(data!BN155=0,0,1)</f>
        <v>1</v>
      </c>
      <c r="AC155" s="18" t="str">
        <f>IF(data!BN155&gt;0,data!BO155,"NA")</f>
        <v>NA</v>
      </c>
      <c r="AD155" s="18" t="str">
        <f>IF(data!AS155&gt;0,data!AS155,"NA")</f>
        <v>NA</v>
      </c>
      <c r="AE155" s="18" t="str">
        <f>IF(data!AS155&gt;0,data!F155,"NA")</f>
        <v>NA</v>
      </c>
      <c r="AF155" s="17">
        <f>data!CP155/(1.04)+data!CO155/1.04^2+data!CN155/1.04^3+data!CM155/1.04^4+data!CL155/1.04^5+((data!CK155/5)*(1-1.04^-5)/0.04)/1.04^5</f>
        <v>0.86568047337278098</v>
      </c>
    </row>
    <row r="156" spans="1:32" x14ac:dyDescent="0.15">
      <c r="A156" s="2" t="str">
        <f>data!A156</f>
        <v>Peregrine Pharmaceuticals, Inc. (NasdaqCM:PPHM)</v>
      </c>
      <c r="B156" s="2" t="str">
        <f>data!B156</f>
        <v>NasdaqCM:PPHM</v>
      </c>
      <c r="C156" s="16">
        <f>IF(data!AP156&gt;0,data!AQ156/data!AP156,"NA")</f>
        <v>-2</v>
      </c>
      <c r="D156" s="16">
        <f>IF(data!AP156&gt;0,O156/data!AP156,"NA")</f>
        <v>-1.5665271966527199</v>
      </c>
      <c r="E156" s="16">
        <f>data!BV156/100</f>
        <v>0</v>
      </c>
      <c r="F156" s="16">
        <f t="shared" si="6"/>
        <v>-0.37802907915993544</v>
      </c>
      <c r="G156" s="16">
        <f>IF(data!AX156&gt;0,N156/data!AX156,"NA")</f>
        <v>-0.74377510040160655</v>
      </c>
      <c r="H156" s="16">
        <f>IF(data!W156=0,"NA",data!W156/100)</f>
        <v>0.15</v>
      </c>
      <c r="I156" s="16" t="str">
        <f>IF(data!V156=0,"NA",data!V156/100)</f>
        <v>NA</v>
      </c>
      <c r="J156" s="16">
        <f>IF(data!AX156&gt;0,(AF156+data!AW156)/(data!AX156+AF156+data!AW156),"NA")</f>
        <v>6.762901302453049E-2</v>
      </c>
      <c r="K156" s="16">
        <f>IF(data!F156&gt;0,(AF156+data!AW156)/(data!F156+AF156+data!AW156),"NA")</f>
        <v>1.3661303076052076E-2</v>
      </c>
      <c r="L156" s="17">
        <f>data!F156+data!AW156+AF156-data!AT156</f>
        <v>209.21221541175032</v>
      </c>
      <c r="M156" s="17">
        <f>data!AW156+data!AX156-data!AT156+X156</f>
        <v>99.039999999999992</v>
      </c>
      <c r="N156" s="17">
        <f>data!AS156+data!BC156-(data!BD156+data!BE156+data!BF156+data!BG156+data!BH156)/5</f>
        <v>-37.040000000000006</v>
      </c>
      <c r="O156" s="17">
        <f>data!AR156+data!BC156-(data!BD156+data!BE156+data!BF156+data!BG156+data!BH156)/5</f>
        <v>-37.440000000000005</v>
      </c>
      <c r="P156" s="17">
        <f>data!AW156+AF156</f>
        <v>3.6122154117502885</v>
      </c>
      <c r="Q156" s="18" t="str">
        <f>IF(data!AS156&gt;0,data!F156/data!AS156,"NA")</f>
        <v>NA</v>
      </c>
      <c r="R156" s="19" t="str">
        <f>IF(data!AS156&gt;0,(data!F156-data!AT156)/(data!AS156-data!BL156),"NA")</f>
        <v>NA</v>
      </c>
      <c r="S156" s="19" t="str">
        <f>IF(N156&gt;0,data!F156/N156,"NA")</f>
        <v>NA</v>
      </c>
      <c r="T156" s="18">
        <f>IF(data!AP156=0,"NA",L156/data!AP156)</f>
        <v>8.7536491804079635</v>
      </c>
      <c r="U156" s="18" t="str">
        <f t="shared" si="7"/>
        <v>NA</v>
      </c>
      <c r="V156" s="18">
        <f t="shared" si="8"/>
        <v>2.112401205692148</v>
      </c>
      <c r="W156" s="18" t="str">
        <f>IF(data!AQ156&gt;0,L156/data!AQ156,"NA")</f>
        <v>NA</v>
      </c>
      <c r="X156" s="17">
        <f>data!BC156+data!BD156*0.8+data!BE156*0.6+data!BF156*0.4+data!BG156*0.2</f>
        <v>104.44</v>
      </c>
      <c r="Y156" s="18" t="str">
        <f>IF(data!AQ156&gt;0,L156/(data!AQ156+data!BC156),"NA")</f>
        <v>NA</v>
      </c>
      <c r="Z156" s="18">
        <f>IF(data!EC156&gt;0,IF(data!F156&gt;0,IF(data!EC156*250/data!F156&gt;10,"NA",data!EC156*250/data!F156),"NA"),"NA")</f>
        <v>1.1503067484662577</v>
      </c>
      <c r="AA156" s="18" t="str">
        <f>IF(data!BN156&gt;0,data!BN156,"NA")</f>
        <v>NA</v>
      </c>
      <c r="AB156" s="18">
        <f>IF(data!BN156=0,0,1)</f>
        <v>1</v>
      </c>
      <c r="AC156" s="18" t="str">
        <f>IF(data!BN156&gt;0,data!BO156,"NA")</f>
        <v>NA</v>
      </c>
      <c r="AD156" s="18" t="str">
        <f>IF(data!AS156&gt;0,data!AS156,"NA")</f>
        <v>NA</v>
      </c>
      <c r="AE156" s="18" t="str">
        <f>IF(data!AS156&gt;0,data!F156,"NA")</f>
        <v>NA</v>
      </c>
      <c r="AF156" s="17">
        <f>data!CP156/(1.04)+data!CO156/1.04^2+data!CN156/1.04^3+data!CM156/1.04^4+data!CL156/1.04^5+((data!CK156/5)*(1-1.04^-5)/0.04)/1.04^5</f>
        <v>3.6122154117502885</v>
      </c>
    </row>
    <row r="157" spans="1:32" x14ac:dyDescent="0.15">
      <c r="A157" s="2" t="str">
        <f>data!A157</f>
        <v>Ardelyx, Inc. (NasdaqGM:ARDX)</v>
      </c>
      <c r="B157" s="2" t="str">
        <f>data!B157</f>
        <v>NasdaqGM:ARDX</v>
      </c>
      <c r="C157" s="16">
        <f>IF(data!AP157&gt;0,data!AQ157/data!AP157,"NA")</f>
        <v>-3.9873417721518985E-2</v>
      </c>
      <c r="D157" s="16">
        <f>IF(data!AP157&gt;0,O157/data!AP157,"NA")</f>
        <v>-6.3291139240506103E-3</v>
      </c>
      <c r="E157" s="16">
        <f>data!BV157/100</f>
        <v>0</v>
      </c>
      <c r="F157" s="16">
        <f t="shared" si="6"/>
        <v>-5.7175528873641872E-3</v>
      </c>
      <c r="G157" s="16">
        <f>IF(data!AX157&gt;0,N157/data!AX157,"NA")</f>
        <v>-3.0477759472817157E-2</v>
      </c>
      <c r="H157" s="16" t="str">
        <f>IF(data!W157=0,"NA",data!W157/100)</f>
        <v>NA</v>
      </c>
      <c r="I157" s="16" t="str">
        <f>IF(data!V157=0,"NA",data!V157/100)</f>
        <v>NA</v>
      </c>
      <c r="J157" s="16">
        <f>IF(data!AX157&gt;0,(AF157+data!AW157)/(data!AX157+AF157+data!AW157),"NA")</f>
        <v>5.7932298384023528E-2</v>
      </c>
      <c r="K157" s="16">
        <f>IF(data!F157&gt;0,(AF157+data!AW157)/(data!F157+AF157+data!AW157),"NA")</f>
        <v>1.4121355405367835E-2</v>
      </c>
      <c r="L157" s="17">
        <f>data!F157+data!AW157+AF157-data!AT157</f>
        <v>157.03273651763902</v>
      </c>
      <c r="M157" s="17">
        <f>data!AW157+data!AX157-data!AT157+X157</f>
        <v>34.980000000000004</v>
      </c>
      <c r="N157" s="17">
        <f>data!AS157+data!BC157-(data!BD157+data!BE157+data!BF157+data!BG157+data!BH157)/5</f>
        <v>-1.8500000000000014</v>
      </c>
      <c r="O157" s="17">
        <f>data!AR157+data!BC157-(data!BD157+data!BE157+data!BF157+data!BG157+data!BH157)/5</f>
        <v>-0.19999999999999929</v>
      </c>
      <c r="P157" s="17">
        <f>data!AW157+AF157</f>
        <v>3.7327365176390339</v>
      </c>
      <c r="Q157" s="18" t="str">
        <f>IF(data!AS157&gt;0,data!F157/data!AS157,"NA")</f>
        <v>NA</v>
      </c>
      <c r="R157" s="19" t="str">
        <f>IF(data!AS157&gt;0,(data!F157-data!AT157)/(data!AS157-data!BL157),"NA")</f>
        <v>NA</v>
      </c>
      <c r="S157" s="19" t="str">
        <f>IF(N157&gt;0,data!F157/N157,"NA")</f>
        <v>NA</v>
      </c>
      <c r="T157" s="18">
        <f>IF(data!AP157=0,"NA",L157/data!AP157)</f>
        <v>4.9693903961278165</v>
      </c>
      <c r="U157" s="18" t="str">
        <f t="shared" si="7"/>
        <v>NA</v>
      </c>
      <c r="V157" s="18">
        <f t="shared" si="8"/>
        <v>4.4892148804356493</v>
      </c>
      <c r="W157" s="18" t="str">
        <f>IF(data!AQ157&gt;0,L157/data!AQ157,"NA")</f>
        <v>NA</v>
      </c>
      <c r="X157" s="17">
        <f>data!BC157+data!BD157*0.8+data!BE157*0.6+data!BF157*0.4+data!BG157*0.2</f>
        <v>81.58</v>
      </c>
      <c r="Y157" s="18" t="str">
        <f>IF(data!AQ157&gt;0,L157/(data!AQ157+data!BC157),"NA")</f>
        <v>NA</v>
      </c>
      <c r="Z157" s="18">
        <f>IF(data!EC157&gt;0,IF(data!F157&gt;0,IF(data!EC157*250/data!F157&gt;10,"NA",data!EC157*250/data!F157),"NA"),"NA")</f>
        <v>1.0840368380660015</v>
      </c>
      <c r="AA157" s="18" t="str">
        <f>IF(data!BN157&gt;0,data!BN157,"NA")</f>
        <v>NA</v>
      </c>
      <c r="AB157" s="18">
        <f>IF(data!BN157=0,0,1)</f>
        <v>1</v>
      </c>
      <c r="AC157" s="18" t="str">
        <f>IF(data!BN157&gt;0,data!BO157,"NA")</f>
        <v>NA</v>
      </c>
      <c r="AD157" s="18" t="str">
        <f>IF(data!AS157&gt;0,data!AS157,"NA")</f>
        <v>NA</v>
      </c>
      <c r="AE157" s="18" t="str">
        <f>IF(data!AS157&gt;0,data!F157,"NA")</f>
        <v>NA</v>
      </c>
      <c r="AF157" s="17">
        <f>data!CP157/(1.04)+data!CO157/1.04^2+data!CN157/1.04^3+data!CM157/1.04^4+data!CL157/1.04^5+((data!CK157/5)*(1-1.04^-5)/0.04)/1.04^5</f>
        <v>3.7327365176390339</v>
      </c>
    </row>
    <row r="158" spans="1:32" x14ac:dyDescent="0.15">
      <c r="A158" s="2" t="str">
        <f>data!A158</f>
        <v>BioSpecifics Technologies Corp. (NasdaqGM:BSTC)</v>
      </c>
      <c r="B158" s="2" t="str">
        <f>data!B158</f>
        <v>NasdaqGM:BSTC</v>
      </c>
      <c r="C158" s="16">
        <f>IF(data!AP158&gt;0,data!AQ158/data!AP158,"NA")</f>
        <v>0.50638297872340421</v>
      </c>
      <c r="D158" s="16">
        <f>IF(data!AP158&gt;0,O158/data!AP158,"NA")</f>
        <v>0.4846808510638298</v>
      </c>
      <c r="E158" s="16">
        <f>data!BV158/100</f>
        <v>0.33899999999999997</v>
      </c>
      <c r="F158" s="16">
        <f t="shared" si="6"/>
        <v>0.18413802380564157</v>
      </c>
      <c r="G158" s="16">
        <f>IF(data!AX158&gt;0,N158/data!AX158,"NA")</f>
        <v>0.14798679867986797</v>
      </c>
      <c r="H158" s="16">
        <f>IF(data!W158=0,"NA",data!W158/100)</f>
        <v>0.17399999999999999</v>
      </c>
      <c r="I158" s="16" t="str">
        <f>IF(data!V158=0,"NA",data!V158/100)</f>
        <v>NA</v>
      </c>
      <c r="J158" s="16">
        <f>IF(data!AX158&gt;0,(AF158+data!AW158)/(data!AX158+AF158+data!AW158),"NA")</f>
        <v>4.2804683456385984E-3</v>
      </c>
      <c r="K158" s="16">
        <f>IF(data!F158&gt;0,(AF158+data!AW158)/(data!F158+AF158+data!AW158),"NA")</f>
        <v>5.0875138210792136E-4</v>
      </c>
      <c r="L158" s="17">
        <f>data!F158+data!AW158+AF158-data!AT158</f>
        <v>246.22025574647245</v>
      </c>
      <c r="M158" s="17">
        <f>data!AW158+data!AX158-data!AT158+X158</f>
        <v>24.532000000000004</v>
      </c>
      <c r="N158" s="17">
        <f>data!AS158+data!BC158-(data!BD158+data!BE158+data!BF158+data!BG158+data!BH158)/5</f>
        <v>4.484</v>
      </c>
      <c r="O158" s="17">
        <f>data!AR158+data!BC158-(data!BD158+data!BE158+data!BF158+data!BG158+data!BH158)/5</f>
        <v>6.8339999999999996</v>
      </c>
      <c r="P158" s="17">
        <f>data!AW158+AF158</f>
        <v>0.13025574647246244</v>
      </c>
      <c r="Q158" s="18">
        <f>IF(data!AS158&gt;0,data!F158/data!AS158,"NA")</f>
        <v>55.032258064516128</v>
      </c>
      <c r="R158" s="19">
        <f>IF(data!AS158&gt;0,(data!F158-data!AT158)/(data!AS158-data!BL158),"NA")</f>
        <v>53.289302728453876</v>
      </c>
      <c r="S158" s="19">
        <f>IF(N158&gt;0,data!F158/N158,"NA")</f>
        <v>57.069580731489744</v>
      </c>
      <c r="T158" s="18">
        <f>IF(data!AP158=0,"NA",L158/data!AP158)</f>
        <v>17.462429485565423</v>
      </c>
      <c r="U158" s="18">
        <f t="shared" si="7"/>
        <v>36.028717551429978</v>
      </c>
      <c r="V158" s="18">
        <f t="shared" si="8"/>
        <v>10.036697201470423</v>
      </c>
      <c r="W158" s="18">
        <f>IF(data!AQ158&gt;0,L158/data!AQ158,"NA")</f>
        <v>34.484629656368689</v>
      </c>
      <c r="X158" s="17">
        <f>data!BC158+data!BD158*0.8+data!BE158*0.6+data!BF158*0.4+data!BG158*0.2</f>
        <v>4.0419999999999998</v>
      </c>
      <c r="Y158" s="18">
        <f>IF(data!AQ158&gt;0,L158/(data!AQ158+data!BC158),"NA")</f>
        <v>29.311935207913386</v>
      </c>
      <c r="Z158" s="18">
        <f>IF(data!EC158&gt;0,IF(data!F158&gt;0,IF(data!EC158*250/data!F158&gt;10,"NA",data!EC158*250/data!F158),"NA"),"NA")</f>
        <v>1.426338413442751</v>
      </c>
      <c r="AA158" s="18">
        <f>IF(data!BN158&gt;0,data!BN158,"NA")</f>
        <v>7.03</v>
      </c>
      <c r="AB158" s="18">
        <f>IF(data!BN158=0,0,1)</f>
        <v>1</v>
      </c>
      <c r="AC158" s="18">
        <f>IF(data!BN158&gt;0,data!BO158,"NA")</f>
        <v>2.39</v>
      </c>
      <c r="AD158" s="18">
        <f>IF(data!AS158&gt;0,data!AS158,"NA")</f>
        <v>4.6500000000000004</v>
      </c>
      <c r="AE158" s="18">
        <f>IF(data!AS158&gt;0,data!F158,"NA")</f>
        <v>255.9</v>
      </c>
      <c r="AF158" s="17">
        <f>data!CP158/(1.04)+data!CO158/1.04^2+data!CN158/1.04^3+data!CM158/1.04^4+data!CL158/1.04^5+((data!CK158/5)*(1-1.04^-5)/0.04)/1.04^5</f>
        <v>0.13025574647246244</v>
      </c>
    </row>
    <row r="159" spans="1:32" x14ac:dyDescent="0.15">
      <c r="A159" s="2" t="str">
        <f>data!A159</f>
        <v>Navidea Biopharmaceuticals, Inc (AMEX:NAVB)</v>
      </c>
      <c r="B159" s="2" t="str">
        <f>data!B159</f>
        <v>AMEX:NAVB</v>
      </c>
      <c r="C159" s="16">
        <f>IF(data!AP159&gt;0,data!AQ159/data!AP159,"NA")</f>
        <v>-4.2356687898089174</v>
      </c>
      <c r="D159" s="16">
        <f>IF(data!AP159&gt;0,O159/data!AP159,"NA")</f>
        <v>-5.3821656050955404</v>
      </c>
      <c r="E159" s="16">
        <f>data!BV159/100</f>
        <v>0</v>
      </c>
      <c r="F159" s="16">
        <f t="shared" si="6"/>
        <v>-0.51999999999999991</v>
      </c>
      <c r="G159" s="16" t="str">
        <f>IF(data!AX159&gt;0,N159/data!AX159,"NA")</f>
        <v>NA</v>
      </c>
      <c r="H159" s="16">
        <f>IF(data!W159=0,"NA",data!W159/100)</f>
        <v>5.2900000000000004E-3</v>
      </c>
      <c r="I159" s="16" t="str">
        <f>IF(data!V159=0,"NA",data!V159/100)</f>
        <v>NA</v>
      </c>
      <c r="J159" s="16" t="str">
        <f>IF(data!AX159&gt;0,(AF159+data!AW159)/(data!AX159+AF159+data!AW159),"NA")</f>
        <v>NA</v>
      </c>
      <c r="K159" s="16">
        <f>IF(data!F159&gt;0,(AF159+data!AW159)/(data!F159+AF159+data!AW159),"NA")</f>
        <v>0.12410545750395331</v>
      </c>
      <c r="L159" s="17">
        <f>data!F159+data!AW159+AF159-data!AT159</f>
        <v>282.91088240025204</v>
      </c>
      <c r="M159" s="17">
        <f>data!AW159+data!AX159-data!AT159+X159</f>
        <v>65</v>
      </c>
      <c r="N159" s="17">
        <f>data!AS159+data!BC159-(data!BD159+data!BE159+data!BF159+data!BG159+data!BH159)/5</f>
        <v>-42.400000000000006</v>
      </c>
      <c r="O159" s="17">
        <f>data!AR159+data!BC159-(data!BD159+data!BE159+data!BF159+data!BG159+data!BH159)/5</f>
        <v>-33.799999999999997</v>
      </c>
      <c r="P159" s="17">
        <f>data!AW159+AF159</f>
        <v>35.79088240025208</v>
      </c>
      <c r="Q159" s="18" t="str">
        <f>IF(data!AS159&gt;0,data!F159/data!AS159,"NA")</f>
        <v>NA</v>
      </c>
      <c r="R159" s="19" t="str">
        <f>IF(data!AS159&gt;0,(data!F159-data!AT159)/(data!AS159-data!BL159),"NA")</f>
        <v>NA</v>
      </c>
      <c r="S159" s="19" t="str">
        <f>IF(N159&gt;0,data!F159/N159,"NA")</f>
        <v>NA</v>
      </c>
      <c r="T159" s="18">
        <f>IF(data!AP159=0,"NA",L159/data!AP159)</f>
        <v>45.049503566919114</v>
      </c>
      <c r="U159" s="18" t="str">
        <f t="shared" si="7"/>
        <v>NA</v>
      </c>
      <c r="V159" s="18">
        <f t="shared" si="8"/>
        <v>4.3524751138500317</v>
      </c>
      <c r="W159" s="18" t="str">
        <f>IF(data!AQ159&gt;0,L159/data!AQ159,"NA")</f>
        <v>NA</v>
      </c>
      <c r="X159" s="17">
        <f>data!BC159+data!BD159*0.8+data!BE159*0.6+data!BF159*0.4+data!BG159*0.2</f>
        <v>66.38</v>
      </c>
      <c r="Y159" s="18" t="str">
        <f>IF(data!AQ159&gt;0,L159/(data!AQ159+data!BC159),"NA")</f>
        <v>NA</v>
      </c>
      <c r="Z159" s="18">
        <f>IF(data!EC159&gt;0,IF(data!F159&gt;0,IF(data!EC159*250/data!F159&gt;10,"NA",data!EC159*250/data!F159),"NA"),"NA")</f>
        <v>0.49584323040380046</v>
      </c>
      <c r="AA159" s="18" t="str">
        <f>IF(data!BN159&gt;0,data!BN159,"NA")</f>
        <v>NA</v>
      </c>
      <c r="AB159" s="18">
        <f>IF(data!BN159=0,0,1)</f>
        <v>1</v>
      </c>
      <c r="AC159" s="18" t="str">
        <f>IF(data!BN159&gt;0,data!BO159,"NA")</f>
        <v>NA</v>
      </c>
      <c r="AD159" s="18" t="str">
        <f>IF(data!AS159&gt;0,data!AS159,"NA")</f>
        <v>NA</v>
      </c>
      <c r="AE159" s="18" t="str">
        <f>IF(data!AS159&gt;0,data!F159,"NA")</f>
        <v>NA</v>
      </c>
      <c r="AF159" s="17">
        <f>data!CP159/(1.04)+data!CO159/1.04^2+data!CN159/1.04^3+data!CM159/1.04^4+data!CL159/1.04^5+((data!CK159/5)*(1-1.04^-5)/0.04)/1.04^5</f>
        <v>1.8908824002520799</v>
      </c>
    </row>
    <row r="160" spans="1:32" x14ac:dyDescent="0.15">
      <c r="A160" s="2" t="str">
        <f>data!A160</f>
        <v>Synta Pharmaceuticals Corp. (NasdaqGM:SNTA)</v>
      </c>
      <c r="B160" s="2" t="str">
        <f>data!B160</f>
        <v>NasdaqGM:SNTA</v>
      </c>
      <c r="C160" s="16" t="str">
        <f>IF(data!AP160&gt;0,data!AQ160/data!AP160,"NA")</f>
        <v>NA</v>
      </c>
      <c r="D160" s="16" t="str">
        <f>IF(data!AP160&gt;0,O160/data!AP160,"NA")</f>
        <v>NA</v>
      </c>
      <c r="E160" s="16">
        <f>data!BV160/100</f>
        <v>0</v>
      </c>
      <c r="F160" s="16">
        <f t="shared" si="6"/>
        <v>-0.34520148891406371</v>
      </c>
      <c r="G160" s="16">
        <f>IF(data!AX160&gt;0,N160/data!AX160,"NA")</f>
        <v>-1.375115207373272</v>
      </c>
      <c r="H160" s="16" t="str">
        <f>IF(data!W160=0,"NA",data!W160/100)</f>
        <v>NA</v>
      </c>
      <c r="I160" s="16" t="str">
        <f>IF(data!V160=0,"NA",data!V160/100)</f>
        <v>NA</v>
      </c>
      <c r="J160" s="16">
        <f>IF(data!AX160&gt;0,(AF160+data!AW160)/(data!AX160+AF160+data!AW160),"NA")</f>
        <v>0.21580973922552141</v>
      </c>
      <c r="K160" s="16">
        <f>IF(data!F160&gt;0,(AF160+data!AW160)/(data!F160+AF160+data!AW160),"NA")</f>
        <v>6.7045375504636393E-2</v>
      </c>
      <c r="L160" s="17">
        <f>data!F160+data!AW160+AF160-data!AT160</f>
        <v>221.21556810423306</v>
      </c>
      <c r="M160" s="17">
        <f>data!AW160+data!AX160-data!AT160+X160</f>
        <v>247.16000000000003</v>
      </c>
      <c r="N160" s="17">
        <f>data!AS160+data!BC160-(data!BD160+data!BE160+data!BF160+data!BG160+data!BH160)/5</f>
        <v>-89.52</v>
      </c>
      <c r="O160" s="17">
        <f>data!AR160+data!BC160-(data!BD160+data!BE160+data!BF160+data!BG160+data!BH160)/5</f>
        <v>-85.32</v>
      </c>
      <c r="P160" s="17">
        <f>data!AW160+AF160</f>
        <v>17.915568104233046</v>
      </c>
      <c r="Q160" s="18" t="str">
        <f>IF(data!AS160&gt;0,data!F160/data!AS160,"NA")</f>
        <v>NA</v>
      </c>
      <c r="R160" s="19" t="str">
        <f>IF(data!AS160&gt;0,(data!F160-data!AT160)/(data!AS160-data!BL160),"NA")</f>
        <v>NA</v>
      </c>
      <c r="S160" s="19" t="str">
        <f>IF(N160&gt;0,data!F160/N160,"NA")</f>
        <v>NA</v>
      </c>
      <c r="T160" s="18" t="str">
        <f>IF(data!AP160=0,"NA",L160/data!AP160)</f>
        <v>NA</v>
      </c>
      <c r="U160" s="18" t="str">
        <f t="shared" si="7"/>
        <v>NA</v>
      </c>
      <c r="V160" s="18">
        <f t="shared" si="8"/>
        <v>0.89502981107069524</v>
      </c>
      <c r="W160" s="18" t="str">
        <f>IF(data!AQ160&gt;0,L160/data!AQ160,"NA")</f>
        <v>NA</v>
      </c>
      <c r="X160" s="17">
        <f>data!BC160+data!BD160*0.8+data!BE160*0.6+data!BF160*0.4+data!BG160*0.2</f>
        <v>214.16000000000003</v>
      </c>
      <c r="Y160" s="18" t="str">
        <f>IF(data!AQ160&gt;0,L160/(data!AQ160+data!BC160),"NA")</f>
        <v>NA</v>
      </c>
      <c r="Z160" s="18">
        <f>IF(data!EC160&gt;0,IF(data!F160&gt;0,IF(data!EC160*250/data!F160&gt;10,"NA",data!EC160*250/data!F160),"NA"),"NA")</f>
        <v>1.9554753309265944</v>
      </c>
      <c r="AA160" s="18" t="str">
        <f>IF(data!BN160&gt;0,data!BN160,"NA")</f>
        <v>NA</v>
      </c>
      <c r="AB160" s="18">
        <f>IF(data!BN160=0,0,1)</f>
        <v>1</v>
      </c>
      <c r="AC160" s="18" t="str">
        <f>IF(data!BN160&gt;0,data!BO160,"NA")</f>
        <v>NA</v>
      </c>
      <c r="AD160" s="18" t="str">
        <f>IF(data!AS160&gt;0,data!AS160,"NA")</f>
        <v>NA</v>
      </c>
      <c r="AE160" s="18" t="str">
        <f>IF(data!AS160&gt;0,data!F160,"NA")</f>
        <v>NA</v>
      </c>
      <c r="AF160" s="17">
        <f>data!CP160/(1.04)+data!CO160/1.04^2+data!CN160/1.04^3+data!CM160/1.04^4+data!CL160/1.04^5+((data!CK160/5)*(1-1.04^-5)/0.04)/1.04^5</f>
        <v>4.0155681042330444</v>
      </c>
    </row>
    <row r="161" spans="1:32" x14ac:dyDescent="0.15">
      <c r="A161" s="2" t="str">
        <f>data!A161</f>
        <v>Vitae Pharmaceuticals, Inc. (NasdaqGM:VTAE)</v>
      </c>
      <c r="B161" s="2" t="str">
        <f>data!B161</f>
        <v>NasdaqGM:VTAE</v>
      </c>
      <c r="C161" s="16">
        <f>IF(data!AP161&gt;0,data!AQ161/data!AP161,"NA")</f>
        <v>-5.3164556962025315E-2</v>
      </c>
      <c r="D161" s="16">
        <f>IF(data!AP161&gt;0,O161/data!AP161,"NA")</f>
        <v>0.16455696202531647</v>
      </c>
      <c r="E161" s="16">
        <f>data!BV161/100</f>
        <v>0</v>
      </c>
      <c r="F161" s="16">
        <f t="shared" si="6"/>
        <v>7.3157006190208221E-2</v>
      </c>
      <c r="G161" s="16">
        <f>IF(data!AX161&gt;0,N161/data!AX161,"NA")</f>
        <v>5.5670103092783509E-2</v>
      </c>
      <c r="H161" s="16" t="str">
        <f>IF(data!W161=0,"NA",data!W161/100)</f>
        <v>NA</v>
      </c>
      <c r="I161" s="16" t="str">
        <f>IF(data!V161=0,"NA",data!V161/100)</f>
        <v>NA</v>
      </c>
      <c r="J161" s="16">
        <f>IF(data!AX161&gt;0,(AF161+data!AW161)/(data!AX161+AF161+data!AW161),"NA")</f>
        <v>0.13552847938353704</v>
      </c>
      <c r="K161" s="16">
        <f>IF(data!F161&gt;0,(AF161+data!AW161)/(data!F161+AF161+data!AW161),"NA")</f>
        <v>3.5891010106356445E-2</v>
      </c>
      <c r="L161" s="17">
        <f>data!F161+data!AW161+AF161-data!AT161</f>
        <v>193.2243694118425</v>
      </c>
      <c r="M161" s="17">
        <f>data!AW161+data!AX161-data!AT161+X161</f>
        <v>53.31</v>
      </c>
      <c r="N161" s="17">
        <f>data!AS161+data!BC161-(data!BD161+data!BE161+data!BF161+data!BG161+data!BH161)/5</f>
        <v>3.24</v>
      </c>
      <c r="O161" s="17">
        <f>data!AR161+data!BC161-(data!BD161+data!BE161+data!BF161+data!BG161+data!BH161)/5</f>
        <v>3.9000000000000004</v>
      </c>
      <c r="P161" s="17">
        <f>data!AW161+AF161</f>
        <v>9.1243694118425331</v>
      </c>
      <c r="Q161" s="18" t="str">
        <f>IF(data!AS161&gt;0,data!F161/data!AS161,"NA")</f>
        <v>NA</v>
      </c>
      <c r="R161" s="19" t="str">
        <f>IF(data!AS161&gt;0,(data!F161-data!AT161)/(data!AS161-data!BL161),"NA")</f>
        <v>NA</v>
      </c>
      <c r="S161" s="19">
        <f>IF(N161&gt;0,data!F161/N161,"NA")</f>
        <v>75.648148148148138</v>
      </c>
      <c r="T161" s="18">
        <f>IF(data!AP161=0,"NA",L161/data!AP161)</f>
        <v>8.152926979402638</v>
      </c>
      <c r="U161" s="18">
        <f t="shared" si="7"/>
        <v>49.544710105600636</v>
      </c>
      <c r="V161" s="18">
        <f t="shared" si="8"/>
        <v>3.6245426638874974</v>
      </c>
      <c r="W161" s="18" t="str">
        <f>IF(data!AQ161&gt;0,L161/data!AQ161,"NA")</f>
        <v>NA</v>
      </c>
      <c r="X161" s="17">
        <f>data!BC161+data!BD161*0.8+data!BE161*0.6+data!BF161*0.4+data!BG161*0.2</f>
        <v>49.94</v>
      </c>
      <c r="Y161" s="18" t="str">
        <f>IF(data!AQ161&gt;0,L161/(data!AQ161+data!BC161),"NA")</f>
        <v>NA</v>
      </c>
      <c r="Z161" s="18">
        <f>IF(data!EC161&gt;0,IF(data!F161&gt;0,IF(data!EC161*250/data!F161&gt;10,"NA",data!EC161*250/data!F161),"NA"),"NA")</f>
        <v>1.9379844961240311</v>
      </c>
      <c r="AA161" s="18" t="str">
        <f>IF(data!BN161&gt;0,data!BN161,"NA")</f>
        <v>NA</v>
      </c>
      <c r="AB161" s="18">
        <f>IF(data!BN161=0,0,1)</f>
        <v>1</v>
      </c>
      <c r="AC161" s="18" t="str">
        <f>IF(data!BN161&gt;0,data!BO161,"NA")</f>
        <v>NA</v>
      </c>
      <c r="AD161" s="18" t="str">
        <f>IF(data!AS161&gt;0,data!AS161,"NA")</f>
        <v>NA</v>
      </c>
      <c r="AE161" s="18" t="str">
        <f>IF(data!AS161&gt;0,data!F161,"NA")</f>
        <v>NA</v>
      </c>
      <c r="AF161" s="17">
        <f>data!CP161/(1.04)+data!CO161/1.04^2+data!CN161/1.04^3+data!CM161/1.04^4+data!CL161/1.04^5+((data!CK161/5)*(1-1.04^-5)/0.04)/1.04^5</f>
        <v>2.9543694118425341</v>
      </c>
    </row>
    <row r="162" spans="1:32" x14ac:dyDescent="0.15">
      <c r="A162" s="2" t="str">
        <f>data!A162</f>
        <v>Asterias Biotherapeutics, Inc. (AMEX:AST)</v>
      </c>
      <c r="B162" s="2" t="str">
        <f>data!B162</f>
        <v>AMEX:AST</v>
      </c>
      <c r="C162" s="16">
        <f>IF(data!AP162&gt;0,data!AQ162/data!AP162,"NA")</f>
        <v>-9.9180327868852451</v>
      </c>
      <c r="D162" s="16">
        <f>IF(data!AP162&gt;0,O162/data!AP162,"NA")</f>
        <v>-8.3983606557377044</v>
      </c>
      <c r="E162" s="16">
        <f>data!BV162/100</f>
        <v>0</v>
      </c>
      <c r="F162" s="16">
        <f t="shared" si="6"/>
        <v>-0.16985511090481081</v>
      </c>
      <c r="G162" s="16">
        <f>IF(data!AX162&gt;0,N162/data!AX162,"NA")</f>
        <v>-8.730061349693248E-2</v>
      </c>
      <c r="H162" s="16" t="str">
        <f>IF(data!W162=0,"NA",data!W162/100)</f>
        <v>NA</v>
      </c>
      <c r="I162" s="16" t="str">
        <f>IF(data!V162=0,"NA",data!V162/100)</f>
        <v>NA</v>
      </c>
      <c r="J162" s="16">
        <f>IF(data!AX162&gt;0,(AF162+data!AW162)/(data!AX162+AF162+data!AW162),"NA")</f>
        <v>0.21563813822401043</v>
      </c>
      <c r="K162" s="16">
        <f>IF(data!F162&gt;0,(AF162+data!AW162)/(data!F162+AF162+data!AW162),"NA")</f>
        <v>3.5797896953996988E-2</v>
      </c>
      <c r="L162" s="17">
        <f>data!F162+data!AW162+AF162-data!AT162</f>
        <v>247.28244915603815</v>
      </c>
      <c r="M162" s="17">
        <f>data!AW162+data!AX162-data!AT162+X162</f>
        <v>60.322000000000003</v>
      </c>
      <c r="N162" s="17">
        <f>data!AS162+data!BC162-(data!BD162+data!BE162+data!BF162+data!BG162+data!BH162)/5</f>
        <v>-2.8459999999999992</v>
      </c>
      <c r="O162" s="17">
        <f>data!AR162+data!BC162-(data!BD162+data!BE162+data!BF162+data!BG162+data!BH162)/5</f>
        <v>-10.245999999999999</v>
      </c>
      <c r="P162" s="17">
        <f>data!AW162+AF162</f>
        <v>8.9624491560381649</v>
      </c>
      <c r="Q162" s="18" t="str">
        <f>IF(data!AS162&gt;0,data!F162/data!AS162,"NA")</f>
        <v>NA</v>
      </c>
      <c r="R162" s="19" t="str">
        <f>IF(data!AS162&gt;0,(data!F162-data!AT162)/(data!AS162-data!BL162),"NA")</f>
        <v>NA</v>
      </c>
      <c r="S162" s="19" t="str">
        <f>IF(N162&gt;0,data!F162/N162,"NA")</f>
        <v>NA</v>
      </c>
      <c r="T162" s="18">
        <f>IF(data!AP162=0,"NA",L162/data!AP162)</f>
        <v>202.69053209511324</v>
      </c>
      <c r="U162" s="18" t="str">
        <f t="shared" si="7"/>
        <v>NA</v>
      </c>
      <c r="V162" s="18">
        <f t="shared" si="8"/>
        <v>4.0993741778461947</v>
      </c>
      <c r="W162" s="18" t="str">
        <f>IF(data!AQ162&gt;0,L162/data!AQ162,"NA")</f>
        <v>NA</v>
      </c>
      <c r="X162" s="17">
        <f>data!BC162+data!BD162*0.8+data!BE162*0.6+data!BF162*0.4+data!BG162*0.2</f>
        <v>30.423999999999999</v>
      </c>
      <c r="Y162" s="18" t="str">
        <f>IF(data!AQ162&gt;0,L162/(data!AQ162+data!BC162),"NA")</f>
        <v>NA</v>
      </c>
      <c r="Z162" s="18">
        <f>IF(data!EC162&gt;0,IF(data!F162&gt;0,IF(data!EC162*250/data!F162&gt;10,"NA",data!EC162*250/data!F162),"NA"),"NA")</f>
        <v>1.1184755592377795</v>
      </c>
      <c r="AA162" s="18" t="str">
        <f>IF(data!BN162&gt;0,data!BN162,"NA")</f>
        <v>NA</v>
      </c>
      <c r="AB162" s="18">
        <f>IF(data!BN162=0,0,1)</f>
        <v>1</v>
      </c>
      <c r="AC162" s="18" t="str">
        <f>IF(data!BN162&gt;0,data!BO162,"NA")</f>
        <v>NA</v>
      </c>
      <c r="AD162" s="18" t="str">
        <f>IF(data!AS162&gt;0,data!AS162,"NA")</f>
        <v>NA</v>
      </c>
      <c r="AE162" s="18" t="str">
        <f>IF(data!AS162&gt;0,data!F162,"NA")</f>
        <v>NA</v>
      </c>
      <c r="AF162" s="17">
        <f>data!CP162/(1.04)+data!CO162/1.04^2+data!CN162/1.04^3+data!CM162/1.04^4+data!CL162/1.04^5+((data!CK162/5)*(1-1.04^-5)/0.04)/1.04^5</f>
        <v>8.5844491560381648</v>
      </c>
    </row>
    <row r="163" spans="1:32" x14ac:dyDescent="0.15">
      <c r="A163" s="2" t="str">
        <f>data!A163</f>
        <v>Athersys, Inc. (NasdaqCM:ATHX)</v>
      </c>
      <c r="B163" s="2" t="str">
        <f>data!B163</f>
        <v>NasdaqCM:ATHX</v>
      </c>
      <c r="C163" s="16">
        <f>IF(data!AP163&gt;0,data!AQ163/data!AP163,"NA")</f>
        <v>-17.716049382716047</v>
      </c>
      <c r="D163" s="16">
        <f>IF(data!AP163&gt;0,O163/data!AP163,"NA")</f>
        <v>-16.617283950617285</v>
      </c>
      <c r="E163" s="16">
        <f>data!BV163/100</f>
        <v>0</v>
      </c>
      <c r="F163" s="16">
        <f t="shared" si="6"/>
        <v>-0.43194326332172728</v>
      </c>
      <c r="G163" s="16">
        <f>IF(data!AX163&gt;0,N163/data!AX163,"NA")</f>
        <v>-0.95789473684210547</v>
      </c>
      <c r="H163" s="16">
        <f>IF(data!W163=0,"NA",data!W163/100)</f>
        <v>-6.3799999999999996E-2</v>
      </c>
      <c r="I163" s="16" t="str">
        <f>IF(data!V163=0,"NA",data!V163/100)</f>
        <v>NA</v>
      </c>
      <c r="J163" s="16">
        <f>IF(data!AX163&gt;0,(AF163+data!AW163)/(data!AX163+AF163+data!AW163),"NA")</f>
        <v>2.793928067479249E-2</v>
      </c>
      <c r="K163" s="16">
        <f>IF(data!F163&gt;0,(AF163+data!AW163)/(data!F163+AF163+data!AW163),"NA")</f>
        <v>2.5573123450375284E-3</v>
      </c>
      <c r="L163" s="17">
        <f>data!F163+data!AW163+AF163-data!AT163</f>
        <v>208.80071449704144</v>
      </c>
      <c r="M163" s="17">
        <f>data!AW163+data!AX163-data!AT163+X163</f>
        <v>62.322999999999986</v>
      </c>
      <c r="N163" s="17">
        <f>data!AS163+data!BC163-(data!BD163+data!BE163+data!BF163+data!BG163+data!BH163)/5</f>
        <v>-20.020000000000003</v>
      </c>
      <c r="O163" s="17">
        <f>data!AR163+data!BC163-(data!BD163+data!BE163+data!BF163+data!BG163+data!BH163)/5</f>
        <v>-26.92</v>
      </c>
      <c r="P163" s="17">
        <f>data!AW163+AF163</f>
        <v>0.60071449704141999</v>
      </c>
      <c r="Q163" s="18" t="str">
        <f>IF(data!AS163&gt;0,data!F163/data!AS163,"NA")</f>
        <v>NA</v>
      </c>
      <c r="R163" s="19" t="str">
        <f>IF(data!AS163&gt;0,(data!F163-data!AT163)/(data!AS163-data!BL163),"NA")</f>
        <v>NA</v>
      </c>
      <c r="S163" s="19" t="str">
        <f>IF(N163&gt;0,data!F163/N163,"NA")</f>
        <v>NA</v>
      </c>
      <c r="T163" s="18">
        <f>IF(data!AP163=0,"NA",L163/data!AP163)</f>
        <v>128.88932993644534</v>
      </c>
      <c r="U163" s="18" t="str">
        <f t="shared" si="7"/>
        <v>NA</v>
      </c>
      <c r="V163" s="18">
        <f t="shared" si="8"/>
        <v>3.3502994800802512</v>
      </c>
      <c r="W163" s="18" t="str">
        <f>IF(data!AQ163&gt;0,L163/data!AQ163,"NA")</f>
        <v>NA</v>
      </c>
      <c r="X163" s="17">
        <f>data!BC163+data!BD163*0.8+data!BE163*0.6+data!BF163*0.4+data!BG163*0.2</f>
        <v>67.339999999999989</v>
      </c>
      <c r="Y163" s="18" t="str">
        <f>IF(data!AQ163&gt;0,L163/(data!AQ163+data!BC163),"NA")</f>
        <v>NA</v>
      </c>
      <c r="Z163" s="18">
        <f>IF(data!EC163&gt;0,IF(data!F163&gt;0,IF(data!EC163*250/data!F163&gt;10,"NA",data!EC163*250/data!F163),"NA"),"NA")</f>
        <v>4.1506615450277424</v>
      </c>
      <c r="AA163" s="18" t="str">
        <f>IF(data!BN163&gt;0,data!BN163,"NA")</f>
        <v>NA</v>
      </c>
      <c r="AB163" s="18">
        <f>IF(data!BN163=0,0,1)</f>
        <v>1</v>
      </c>
      <c r="AC163" s="18" t="str">
        <f>IF(data!BN163&gt;0,data!BO163,"NA")</f>
        <v>NA</v>
      </c>
      <c r="AD163" s="18" t="str">
        <f>IF(data!AS163&gt;0,data!AS163,"NA")</f>
        <v>NA</v>
      </c>
      <c r="AE163" s="18" t="str">
        <f>IF(data!AS163&gt;0,data!F163,"NA")</f>
        <v>NA</v>
      </c>
      <c r="AF163" s="17">
        <f>data!CP163/(1.04)+data!CO163/1.04^2+data!CN163/1.04^3+data!CM163/1.04^4+data!CL163/1.04^5+((data!CK163/5)*(1-1.04^-5)/0.04)/1.04^5</f>
        <v>0.41771449704142005</v>
      </c>
    </row>
    <row r="164" spans="1:32" x14ac:dyDescent="0.15">
      <c r="A164" s="2" t="str">
        <f>data!A164</f>
        <v>Cara Therapeutics Inc. (NasdaqGM:CARA)</v>
      </c>
      <c r="B164" s="2" t="str">
        <f>data!B164</f>
        <v>NasdaqGM:CARA</v>
      </c>
      <c r="C164" s="16" t="str">
        <f>IF(data!AP164&gt;0,data!AQ164/data!AP164,"NA")</f>
        <v>NA</v>
      </c>
      <c r="D164" s="16" t="str">
        <f>IF(data!AP164&gt;0,O164/data!AP164,"NA")</f>
        <v>NA</v>
      </c>
      <c r="E164" s="16">
        <f>data!BV164/100</f>
        <v>0</v>
      </c>
      <c r="F164" s="16">
        <f t="shared" si="6"/>
        <v>-0.43917118046599601</v>
      </c>
      <c r="G164" s="16" t="str">
        <f>IF(data!AX164&gt;0,N164/data!AX164,"NA")</f>
        <v>NA</v>
      </c>
      <c r="H164" s="16" t="str">
        <f>IF(data!W164=0,"NA",data!W164/100)</f>
        <v>NA</v>
      </c>
      <c r="I164" s="16" t="str">
        <f>IF(data!V164=0,"NA",data!V164/100)</f>
        <v>NA</v>
      </c>
      <c r="J164" s="16" t="str">
        <f>IF(data!AX164&gt;0,(AF164+data!AW164)/(data!AX164+AF164+data!AW164),"NA")</f>
        <v>NA</v>
      </c>
      <c r="K164" s="16">
        <f>IF(data!F164&gt;0,(AF164+data!AW164)/(data!F164+AF164+data!AW164),"NA")</f>
        <v>0</v>
      </c>
      <c r="L164" s="17">
        <f>data!F164+data!AW164+AF164-data!AT164</f>
        <v>231.2</v>
      </c>
      <c r="M164" s="17">
        <f>data!AW164+data!AX164-data!AT164+X164</f>
        <v>23.262</v>
      </c>
      <c r="N164" s="17">
        <f>data!AS164+data!BC164-(data!BD164+data!BE164+data!BF164+data!BG164+data!BH164)/5</f>
        <v>-10.215999999999999</v>
      </c>
      <c r="O164" s="17">
        <f>data!AR164+data!BC164-(data!BD164+data!BE164+data!BF164+data!BG164+data!BH164)/5</f>
        <v>-10.215999999999999</v>
      </c>
      <c r="P164" s="17">
        <f>data!AW164+AF164</f>
        <v>0</v>
      </c>
      <c r="Q164" s="18" t="str">
        <f>IF(data!AS164&gt;0,data!F164/data!AS164,"NA")</f>
        <v>NA</v>
      </c>
      <c r="R164" s="19" t="str">
        <f>IF(data!AS164&gt;0,(data!F164-data!AT164)/(data!AS164-data!BL164),"NA")</f>
        <v>NA</v>
      </c>
      <c r="S164" s="19" t="str">
        <f>IF(N164&gt;0,data!F164/N164,"NA")</f>
        <v>NA</v>
      </c>
      <c r="T164" s="18" t="str">
        <f>IF(data!AP164=0,"NA",L164/data!AP164)</f>
        <v>NA</v>
      </c>
      <c r="U164" s="18" t="str">
        <f t="shared" si="7"/>
        <v>NA</v>
      </c>
      <c r="V164" s="18">
        <f t="shared" si="8"/>
        <v>9.9389562376407863</v>
      </c>
      <c r="W164" s="18" t="str">
        <f>IF(data!AQ164&gt;0,L164/data!AQ164,"NA")</f>
        <v>NA</v>
      </c>
      <c r="X164" s="17">
        <f>data!BC164+data!BD164*0.8+data!BE164*0.6+data!BF164*0.4+data!BG164*0.2</f>
        <v>23.262</v>
      </c>
      <c r="Y164" s="18" t="str">
        <f>IF(data!AQ164&gt;0,L164/(data!AQ164+data!BC164),"NA")</f>
        <v>NA</v>
      </c>
      <c r="Z164" s="18">
        <f>IF(data!EC164&gt;0,IF(data!F164&gt;0,IF(data!EC164*250/data!F164&gt;10,"NA",data!EC164*250/data!F164),"NA"),"NA")</f>
        <v>4.0981833910034604</v>
      </c>
      <c r="AA164" s="18" t="str">
        <f>IF(data!BN164&gt;0,data!BN164,"NA")</f>
        <v>NA</v>
      </c>
      <c r="AB164" s="18">
        <f>IF(data!BN164=0,0,1)</f>
        <v>0</v>
      </c>
      <c r="AC164" s="18" t="str">
        <f>IF(data!BN164&gt;0,data!BO164,"NA")</f>
        <v>NA</v>
      </c>
      <c r="AD164" s="18" t="str">
        <f>IF(data!AS164&gt;0,data!AS164,"NA")</f>
        <v>NA</v>
      </c>
      <c r="AE164" s="18" t="str">
        <f>IF(data!AS164&gt;0,data!F164,"NA")</f>
        <v>NA</v>
      </c>
      <c r="AF164" s="17">
        <f>data!CP164/(1.04)+data!CO164/1.04^2+data!CN164/1.04^3+data!CM164/1.04^4+data!CL164/1.04^5+((data!CK164/5)*(1-1.04^-5)/0.04)/1.04^5</f>
        <v>0</v>
      </c>
    </row>
    <row r="165" spans="1:32" x14ac:dyDescent="0.15">
      <c r="A165" s="2" t="str">
        <f>data!A165</f>
        <v>Ignyta, Inc. (NasdaqCM:RXDX)</v>
      </c>
      <c r="B165" s="2" t="str">
        <f>data!B165</f>
        <v>NasdaqCM:RXDX</v>
      </c>
      <c r="C165" s="16">
        <f>IF(data!AP165&gt;0,data!AQ165/data!AP165,"NA")</f>
        <v>-261.33333333333337</v>
      </c>
      <c r="D165" s="16">
        <f>IF(data!AP165&gt;0,O165/data!AP165,"NA")</f>
        <v>-143.21333333333337</v>
      </c>
      <c r="E165" s="16">
        <f>data!BV165/100</f>
        <v>0</v>
      </c>
      <c r="F165" s="16">
        <f t="shared" si="6"/>
        <v>-0.15987199523703211</v>
      </c>
      <c r="G165" s="16">
        <f>IF(data!AX165&gt;0,N165/data!AX165,"NA")</f>
        <v>-0.38966010733452594</v>
      </c>
      <c r="H165" s="16" t="str">
        <f>IF(data!W165=0,"NA",data!W165/100)</f>
        <v>NA</v>
      </c>
      <c r="I165" s="16" t="str">
        <f>IF(data!V165=0,"NA",data!V165/100)</f>
        <v>NA</v>
      </c>
      <c r="J165" s="16">
        <f>IF(data!AX165&gt;0,(AF165+data!AW165)/(data!AX165+AF165+data!AW165),"NA")</f>
        <v>0.30053237813321726</v>
      </c>
      <c r="K165" s="16">
        <f>IF(data!F165&gt;0,(AF165+data!AW165)/(data!F165+AF165+data!AW165),"NA")</f>
        <v>9.6605760748836422E-2</v>
      </c>
      <c r="L165" s="17">
        <f>data!F165+data!AW165+AF165-data!AT165</f>
        <v>242.26792365000483</v>
      </c>
      <c r="M165" s="17">
        <f>data!AW165+data!AX165-data!AT165+X165</f>
        <v>134.37</v>
      </c>
      <c r="N165" s="17">
        <f>data!AS165+data!BC165-(data!BD165+data!BE165+data!BF165+data!BG165+data!BH165)/5</f>
        <v>-21.782</v>
      </c>
      <c r="O165" s="17">
        <f>data!AR165+data!BC165-(data!BD165+data!BE165+data!BF165+data!BG165+data!BH165)/5</f>
        <v>-21.482000000000003</v>
      </c>
      <c r="P165" s="17">
        <f>data!AW165+AF165</f>
        <v>24.017923650004846</v>
      </c>
      <c r="Q165" s="18" t="str">
        <f>IF(data!AS165&gt;0,data!F165/data!AS165,"NA")</f>
        <v>NA</v>
      </c>
      <c r="R165" s="19" t="str">
        <f>IF(data!AS165&gt;0,(data!F165-data!AT165)/(data!AS165-data!BL165),"NA")</f>
        <v>NA</v>
      </c>
      <c r="S165" s="19" t="str">
        <f>IF(N165&gt;0,data!F165/N165,"NA")</f>
        <v>NA</v>
      </c>
      <c r="T165" s="18">
        <f>IF(data!AP165=0,"NA",L165/data!AP165)</f>
        <v>1615.1194910000322</v>
      </c>
      <c r="U165" s="18" t="str">
        <f t="shared" si="7"/>
        <v>NA</v>
      </c>
      <c r="V165" s="18">
        <f t="shared" si="8"/>
        <v>1.802991171020353</v>
      </c>
      <c r="W165" s="18" t="str">
        <f>IF(data!AQ165&gt;0,L165/data!AQ165,"NA")</f>
        <v>NA</v>
      </c>
      <c r="X165" s="17">
        <f>data!BC165+data!BD165*0.8+data!BE165*0.6+data!BF165*0.4+data!BG165*0.2</f>
        <v>64.12</v>
      </c>
      <c r="Y165" s="18" t="str">
        <f>IF(data!AQ165&gt;0,L165/(data!AQ165+data!BC165),"NA")</f>
        <v>NA</v>
      </c>
      <c r="Z165" s="18">
        <f>IF(data!EC165&gt;0,IF(data!F165&gt;0,IF(data!EC165*250/data!F165&gt;10,"NA",data!EC165*250/data!F165),"NA"),"NA")</f>
        <v>2.4933214603739984</v>
      </c>
      <c r="AA165" s="18" t="str">
        <f>IF(data!BN165&gt;0,data!BN165,"NA")</f>
        <v>NA</v>
      </c>
      <c r="AB165" s="18">
        <f>IF(data!BN165=0,0,1)</f>
        <v>1</v>
      </c>
      <c r="AC165" s="18" t="str">
        <f>IF(data!BN165&gt;0,data!BO165,"NA")</f>
        <v>NA</v>
      </c>
      <c r="AD165" s="18" t="str">
        <f>IF(data!AS165&gt;0,data!AS165,"NA")</f>
        <v>NA</v>
      </c>
      <c r="AE165" s="18" t="str">
        <f>IF(data!AS165&gt;0,data!F165,"NA")</f>
        <v>NA</v>
      </c>
      <c r="AF165" s="17">
        <f>data!CP165/(1.04)+data!CO165/1.04^2+data!CN165/1.04^3+data!CM165/1.04^4+data!CL165/1.04^5+((data!CK165/5)*(1-1.04^-5)/0.04)/1.04^5</f>
        <v>3.3179236500048477</v>
      </c>
    </row>
    <row r="166" spans="1:32" x14ac:dyDescent="0.15">
      <c r="A166" s="2" t="str">
        <f>data!A166</f>
        <v>EPIRUS Biopharmaceuticals, Inc. (NasdaqCM:EPRS)</v>
      </c>
      <c r="B166" s="2" t="str">
        <f>data!B166</f>
        <v>NasdaqCM:EPRS</v>
      </c>
      <c r="C166" s="16">
        <f>IF(data!AP166&gt;0,data!AQ166/data!AP166,"NA")</f>
        <v>-9350</v>
      </c>
      <c r="D166" s="16">
        <f>IF(data!AP166&gt;0,O166/data!AP166,"NA")</f>
        <v>-7587.9999999999991</v>
      </c>
      <c r="E166" s="16">
        <f>data!BV166/100</f>
        <v>0</v>
      </c>
      <c r="F166" s="16">
        <f t="shared" si="6"/>
        <v>-0.51951252909763102</v>
      </c>
      <c r="G166" s="16">
        <f>IF(data!AX166&gt;0,N166/data!AX166,"NA")</f>
        <v>-1.0695061728395061</v>
      </c>
      <c r="H166" s="16" t="str">
        <f>IF(data!W166=0,"NA",data!W166/100)</f>
        <v>NA</v>
      </c>
      <c r="I166" s="16" t="str">
        <f>IF(data!V166=0,"NA",data!V166/100)</f>
        <v>NA</v>
      </c>
      <c r="J166" s="16">
        <f>IF(data!AX166&gt;0,(AF166+data!AW166)/(data!AX166+AF166+data!AW166),"NA")</f>
        <v>0.18346774193548387</v>
      </c>
      <c r="K166" s="16">
        <f>IF(data!F166&gt;0,(AF166+data!AW166)/(data!F166+AF166+data!AW166),"NA")</f>
        <v>3.2546494992846925E-2</v>
      </c>
      <c r="L166" s="17">
        <f>data!F166+data!AW166+AF166-data!AT166</f>
        <v>202.18</v>
      </c>
      <c r="M166" s="17">
        <f>data!AW166+data!AX166-data!AT166+X166</f>
        <v>58.423999999999999</v>
      </c>
      <c r="N166" s="17">
        <f>data!AS166+data!BC166-(data!BD166+data!BE166+data!BF166+data!BG166+data!BH166)/5</f>
        <v>-34.651999999999994</v>
      </c>
      <c r="O166" s="17">
        <f>data!AR166+data!BC166-(data!BD166+data!BE166+data!BF166+data!BG166+data!BH166)/5</f>
        <v>-30.351999999999997</v>
      </c>
      <c r="P166" s="17">
        <f>data!AW166+AF166</f>
        <v>7.28</v>
      </c>
      <c r="Q166" s="18" t="str">
        <f>IF(data!AS166&gt;0,data!F166/data!AS166,"NA")</f>
        <v>NA</v>
      </c>
      <c r="R166" s="19" t="str">
        <f>IF(data!AS166&gt;0,(data!F166-data!AT166)/(data!AS166-data!BL166),"NA")</f>
        <v>NA</v>
      </c>
      <c r="S166" s="19" t="str">
        <f>IF(N166&gt;0,data!F166/N166,"NA")</f>
        <v>NA</v>
      </c>
      <c r="T166" s="18">
        <f>IF(data!AP166=0,"NA",L166/data!AP166)</f>
        <v>50545</v>
      </c>
      <c r="U166" s="18" t="str">
        <f t="shared" si="7"/>
        <v>NA</v>
      </c>
      <c r="V166" s="18">
        <f t="shared" si="8"/>
        <v>3.4605641517184722</v>
      </c>
      <c r="W166" s="18" t="str">
        <f>IF(data!AQ166&gt;0,L166/data!AQ166,"NA")</f>
        <v>NA</v>
      </c>
      <c r="X166" s="17">
        <f>data!BC166+data!BD166*0.8+data!BE166*0.6+data!BF166*0.4+data!BG166*0.2</f>
        <v>40.244</v>
      </c>
      <c r="Y166" s="18" t="str">
        <f>IF(data!AQ166&gt;0,L166/(data!AQ166+data!BC166),"NA")</f>
        <v>NA</v>
      </c>
      <c r="Z166" s="18">
        <f>IF(data!EC166&gt;0,IF(data!F166&gt;0,IF(data!EC166*250/data!F166&gt;10,"NA",data!EC166*250/data!F166),"NA"),"NA")</f>
        <v>1.8715341959334566</v>
      </c>
      <c r="AA166" s="18" t="str">
        <f>IF(data!BN166&gt;0,data!BN166,"NA")</f>
        <v>NA</v>
      </c>
      <c r="AB166" s="18">
        <f>IF(data!BN166=0,0,1)</f>
        <v>1</v>
      </c>
      <c r="AC166" s="18" t="str">
        <f>IF(data!BN166&gt;0,data!BO166,"NA")</f>
        <v>NA</v>
      </c>
      <c r="AD166" s="18" t="str">
        <f>IF(data!AS166&gt;0,data!AS166,"NA")</f>
        <v>NA</v>
      </c>
      <c r="AE166" s="18" t="str">
        <f>IF(data!AS166&gt;0,data!F166,"NA")</f>
        <v>NA</v>
      </c>
      <c r="AF166" s="17">
        <f>data!CP166/(1.04)+data!CO166/1.04^2+data!CN166/1.04^3+data!CM166/1.04^4+data!CL166/1.04^5+((data!CK166/5)*(1-1.04^-5)/0.04)/1.04^5</f>
        <v>0</v>
      </c>
    </row>
    <row r="167" spans="1:32" x14ac:dyDescent="0.15">
      <c r="A167" s="2" t="str">
        <f>data!A167</f>
        <v>Ocata Therapeutics, Inc. (NasdaqGM:OCAT)</v>
      </c>
      <c r="B167" s="2" t="str">
        <f>data!B167</f>
        <v>NasdaqGM:OCAT</v>
      </c>
      <c r="C167" s="16">
        <f>IF(data!AP167&gt;0,data!AQ167/data!AP167,"NA")</f>
        <v>-134.81012658227849</v>
      </c>
      <c r="D167" s="16">
        <f>IF(data!AP167&gt;0,O167/data!AP167,"NA")</f>
        <v>-147.2151898734177</v>
      </c>
      <c r="E167" s="16">
        <f>data!BV167/100</f>
        <v>0</v>
      </c>
      <c r="F167" s="16">
        <f t="shared" si="6"/>
        <v>-0.92155309033280508</v>
      </c>
      <c r="G167" s="16" t="str">
        <f>IF(data!AX167&gt;0,N167/data!AX167,"NA")</f>
        <v>NA</v>
      </c>
      <c r="H167" s="16">
        <f>IF(data!W167=0,"NA",data!W167/100)</f>
        <v>-0.15</v>
      </c>
      <c r="I167" s="16" t="str">
        <f>IF(data!V167=0,"NA",data!V167/100)</f>
        <v>NA</v>
      </c>
      <c r="J167" s="16" t="str">
        <f>IF(data!AX167&gt;0,(AF167+data!AW167)/(data!AX167+AF167+data!AW167),"NA")</f>
        <v>NA</v>
      </c>
      <c r="K167" s="16">
        <f>IF(data!F167&gt;0,(AF167+data!AW167)/(data!F167+AF167+data!AW167),"NA")</f>
        <v>5.3255562737671482E-3</v>
      </c>
      <c r="L167" s="17">
        <f>data!F167+data!AW167+AF167-data!AT167</f>
        <v>211.93219579365217</v>
      </c>
      <c r="M167" s="17">
        <f>data!AW167+data!AX167-data!AT167+X167</f>
        <v>25.24</v>
      </c>
      <c r="N167" s="17">
        <f>data!AS167+data!BC167-(data!BD167+data!BE167+data!BF167+data!BG167+data!BH167)/5</f>
        <v>-36.46</v>
      </c>
      <c r="O167" s="17">
        <f>data!AR167+data!BC167-(data!BD167+data!BE167+data!BF167+data!BG167+data!BH167)/5</f>
        <v>-23.259999999999998</v>
      </c>
      <c r="P167" s="17">
        <f>data!AW167+AF167</f>
        <v>1.1521957936521827</v>
      </c>
      <c r="Q167" s="18" t="str">
        <f>IF(data!AS167&gt;0,data!F167/data!AS167,"NA")</f>
        <v>NA</v>
      </c>
      <c r="R167" s="19" t="str">
        <f>IF(data!AS167&gt;0,(data!F167-data!AT167)/(data!AS167-data!BL167),"NA")</f>
        <v>NA</v>
      </c>
      <c r="S167" s="19" t="str">
        <f>IF(N167&gt;0,data!F167/N167,"NA")</f>
        <v>NA</v>
      </c>
      <c r="T167" s="18">
        <f>IF(data!AP167=0,"NA",L167/data!AP167)</f>
        <v>1341.3430113522288</v>
      </c>
      <c r="U167" s="18" t="str">
        <f t="shared" si="7"/>
        <v>NA</v>
      </c>
      <c r="V167" s="18">
        <f t="shared" si="8"/>
        <v>8.3966797065630825</v>
      </c>
      <c r="W167" s="18" t="str">
        <f>IF(data!AQ167&gt;0,L167/data!AQ167,"NA")</f>
        <v>NA</v>
      </c>
      <c r="X167" s="17">
        <f>data!BC167+data!BD167*0.8+data!BE167*0.6+data!BF167*0.4+data!BG167*0.2</f>
        <v>32.4</v>
      </c>
      <c r="Y167" s="18" t="str">
        <f>IF(data!AQ167&gt;0,L167/(data!AQ167+data!BC167),"NA")</f>
        <v>NA</v>
      </c>
      <c r="Z167" s="18">
        <f>IF(data!EC167&gt;0,IF(data!F167&gt;0,IF(data!EC167*250/data!F167&gt;10,"NA",data!EC167*250/data!F167),"NA"),"NA")</f>
        <v>0.69005576208178443</v>
      </c>
      <c r="AA167" s="18" t="str">
        <f>IF(data!BN167&gt;0,data!BN167,"NA")</f>
        <v>NA</v>
      </c>
      <c r="AB167" s="18">
        <f>IF(data!BN167=0,0,1)</f>
        <v>1</v>
      </c>
      <c r="AC167" s="18" t="str">
        <f>IF(data!BN167&gt;0,data!BO167,"NA")</f>
        <v>NA</v>
      </c>
      <c r="AD167" s="18" t="str">
        <f>IF(data!AS167&gt;0,data!AS167,"NA")</f>
        <v>NA</v>
      </c>
      <c r="AE167" s="18" t="str">
        <f>IF(data!AS167&gt;0,data!F167,"NA")</f>
        <v>NA</v>
      </c>
      <c r="AF167" s="17">
        <f>data!CP167/(1.04)+data!CO167/1.04^2+data!CN167/1.04^3+data!CM167/1.04^4+data!CL167/1.04^5+((data!CK167/5)*(1-1.04^-5)/0.04)/1.04^5</f>
        <v>1.1521957936521827</v>
      </c>
    </row>
    <row r="168" spans="1:32" x14ac:dyDescent="0.15">
      <c r="A168" s="2" t="str">
        <f>data!A168</f>
        <v>Akebia Therapeutics, Inc. (NasdaqGM:AKBA)</v>
      </c>
      <c r="B168" s="2" t="str">
        <f>data!B168</f>
        <v>NasdaqGM:AKBA</v>
      </c>
      <c r="C168" s="16" t="str">
        <f>IF(data!AP168&gt;0,data!AQ168/data!AP168,"NA")</f>
        <v>NA</v>
      </c>
      <c r="D168" s="16" t="str">
        <f>IF(data!AP168&gt;0,O168/data!AP168,"NA")</f>
        <v>NA</v>
      </c>
      <c r="E168" s="16">
        <f>data!BV168/100</f>
        <v>0</v>
      </c>
      <c r="F168" s="16">
        <f t="shared" si="6"/>
        <v>-0.20171531748420105</v>
      </c>
      <c r="G168" s="16">
        <f>IF(data!AX168&gt;0,N168/data!AX168,"NA")</f>
        <v>-0.25275696445725265</v>
      </c>
      <c r="H168" s="16" t="str">
        <f>IF(data!W168=0,"NA",data!W168/100)</f>
        <v>NA</v>
      </c>
      <c r="I168" s="16" t="str">
        <f>IF(data!V168=0,"NA",data!V168/100)</f>
        <v>NA</v>
      </c>
      <c r="J168" s="16">
        <f>IF(data!AX168&gt;0,(AF168+data!AW168)/(data!AX168+AF168+data!AW168),"NA")</f>
        <v>1.6130644589645488E-2</v>
      </c>
      <c r="K168" s="16">
        <f>IF(data!F168&gt;0,(AF168+data!AW168)/(data!F168+AF168+data!AW168),"NA")</f>
        <v>7.9676803950173933E-3</v>
      </c>
      <c r="L168" s="17">
        <f>data!F168+data!AW168+AF168-data!AT168</f>
        <v>181.40673076923076</v>
      </c>
      <c r="M168" s="17">
        <f>data!AW168+data!AX168-data!AT168+X168</f>
        <v>132.91999999999999</v>
      </c>
      <c r="N168" s="17">
        <f>data!AS168+data!BC168-(data!BD168+data!BE168+data!BF168+data!BG168+data!BH168)/5</f>
        <v>-26.312000000000001</v>
      </c>
      <c r="O168" s="17">
        <f>data!AR168+data!BC168-(data!BD168+data!BE168+data!BF168+data!BG168+data!BH168)/5</f>
        <v>-26.812000000000001</v>
      </c>
      <c r="P168" s="17">
        <f>data!AW168+AF168</f>
        <v>1.7067307692307692</v>
      </c>
      <c r="Q168" s="18" t="str">
        <f>IF(data!AS168&gt;0,data!F168/data!AS168,"NA")</f>
        <v>NA</v>
      </c>
      <c r="R168" s="19" t="str">
        <f>IF(data!AS168&gt;0,(data!F168-data!AT168)/(data!AS168-data!BL168),"NA")</f>
        <v>NA</v>
      </c>
      <c r="S168" s="19" t="str">
        <f>IF(N168&gt;0,data!F168/N168,"NA")</f>
        <v>NA</v>
      </c>
      <c r="T168" s="18" t="str">
        <f>IF(data!AP168=0,"NA",L168/data!AP168)</f>
        <v>NA</v>
      </c>
      <c r="U168" s="18" t="str">
        <f t="shared" si="7"/>
        <v>NA</v>
      </c>
      <c r="V168" s="18">
        <f t="shared" si="8"/>
        <v>1.3647813028079354</v>
      </c>
      <c r="W168" s="18" t="str">
        <f>IF(data!AQ168&gt;0,L168/data!AQ168,"NA")</f>
        <v>NA</v>
      </c>
      <c r="X168" s="17">
        <f>data!BC168+data!BD168*0.8+data!BE168*0.6+data!BF168*0.4+data!BG168*0.2</f>
        <v>61.61999999999999</v>
      </c>
      <c r="Y168" s="18" t="str">
        <f>IF(data!AQ168&gt;0,L168/(data!AQ168+data!BC168),"NA")</f>
        <v>NA</v>
      </c>
      <c r="Z168" s="18">
        <f>IF(data!EC168&gt;0,IF(data!F168&gt;0,IF(data!EC168*250/data!F168&gt;10,"NA",data!EC168*250/data!F168),"NA"),"NA")</f>
        <v>0.42352941176470588</v>
      </c>
      <c r="AA168" s="18" t="str">
        <f>IF(data!BN168&gt;0,data!BN168,"NA")</f>
        <v>NA</v>
      </c>
      <c r="AB168" s="18">
        <f>IF(data!BN168=0,0,1)</f>
        <v>1</v>
      </c>
      <c r="AC168" s="18" t="str">
        <f>IF(data!BN168&gt;0,data!BO168,"NA")</f>
        <v>NA</v>
      </c>
      <c r="AD168" s="18" t="str">
        <f>IF(data!AS168&gt;0,data!AS168,"NA")</f>
        <v>NA</v>
      </c>
      <c r="AE168" s="18" t="str">
        <f>IF(data!AS168&gt;0,data!F168,"NA")</f>
        <v>NA</v>
      </c>
      <c r="AF168" s="17">
        <f>data!CP168/(1.04)+data!CO168/1.04^2+data!CN168/1.04^3+data!CM168/1.04^4+data!CL168/1.04^5+((data!CK168/5)*(1-1.04^-5)/0.04)/1.04^5</f>
        <v>1.7067307692307692</v>
      </c>
    </row>
    <row r="169" spans="1:32" x14ac:dyDescent="0.15">
      <c r="A169" s="2" t="str">
        <f>data!A169</f>
        <v>Medgenics, Inc. (AMEX:MDGN)</v>
      </c>
      <c r="B169" s="2" t="str">
        <f>data!B169</f>
        <v>AMEX:MDGN</v>
      </c>
      <c r="C169" s="16" t="str">
        <f>IF(data!AP169&gt;0,data!AQ169/data!AP169,"NA")</f>
        <v>NA</v>
      </c>
      <c r="D169" s="16" t="str">
        <f>IF(data!AP169&gt;0,O169/data!AP169,"NA")</f>
        <v>NA</v>
      </c>
      <c r="E169" s="16">
        <f>data!BV169/100</f>
        <v>0</v>
      </c>
      <c r="F169" s="16">
        <f t="shared" si="6"/>
        <v>-0.70123094481128212</v>
      </c>
      <c r="G169" s="16">
        <f>IF(data!AX169&gt;0,N169/data!AX169,"NA")</f>
        <v>-0.56242424242424238</v>
      </c>
      <c r="H169" s="16" t="str">
        <f>IF(data!W169=0,"NA",data!W169/100)</f>
        <v>NA</v>
      </c>
      <c r="I169" s="16" t="str">
        <f>IF(data!V169=0,"NA",data!V169/100)</f>
        <v>NA</v>
      </c>
      <c r="J169" s="16">
        <f>IF(data!AX169&gt;0,(AF169+data!AW169)/(data!AX169+AF169+data!AW169),"NA")</f>
        <v>5.766664273174983E-3</v>
      </c>
      <c r="K169" s="16">
        <f>IF(data!F169&gt;0,(AF169+data!AW169)/(data!F169+AF169+data!AW169),"NA")</f>
        <v>8.2631286709986874E-4</v>
      </c>
      <c r="L169" s="17">
        <f>data!F169+data!AW169+AF169-data!AT169</f>
        <v>175.17226331360951</v>
      </c>
      <c r="M169" s="17">
        <f>data!AW169+data!AX169-data!AT169+X169</f>
        <v>24.534000000000002</v>
      </c>
      <c r="N169" s="17">
        <f>data!AS169+data!BC169-(data!BD169+data!BE169+data!BF169+data!BG169+data!BH169)/5</f>
        <v>-16.703999999999997</v>
      </c>
      <c r="O169" s="17">
        <f>data!AR169+data!BC169-(data!BD169+data!BE169+data!BF169+data!BG169+data!BH169)/5</f>
        <v>-17.203999999999997</v>
      </c>
      <c r="P169" s="17">
        <f>data!AW169+AF169</f>
        <v>0.17226331360946745</v>
      </c>
      <c r="Q169" s="18" t="str">
        <f>IF(data!AS169&gt;0,data!F169/data!AS169,"NA")</f>
        <v>NA</v>
      </c>
      <c r="R169" s="19" t="str">
        <f>IF(data!AS169&gt;0,(data!F169-data!AT169)/(data!AS169-data!BL169),"NA")</f>
        <v>NA</v>
      </c>
      <c r="S169" s="19" t="str">
        <f>IF(N169&gt;0,data!F169/N169,"NA")</f>
        <v>NA</v>
      </c>
      <c r="T169" s="18" t="str">
        <f>IF(data!AP169=0,"NA",L169/data!AP169)</f>
        <v>NA</v>
      </c>
      <c r="U169" s="18" t="str">
        <f t="shared" si="7"/>
        <v>NA</v>
      </c>
      <c r="V169" s="18">
        <f t="shared" si="8"/>
        <v>7.1399797551809527</v>
      </c>
      <c r="W169" s="18" t="str">
        <f>IF(data!AQ169&gt;0,L169/data!AQ169,"NA")</f>
        <v>NA</v>
      </c>
      <c r="X169" s="17">
        <f>data!BC169+data!BD169*0.8+data!BE169*0.6+data!BF169*0.4+data!BG169*0.2</f>
        <v>28.134</v>
      </c>
      <c r="Y169" s="18" t="str">
        <f>IF(data!AQ169&gt;0,L169/(data!AQ169+data!BC169),"NA")</f>
        <v>NA</v>
      </c>
      <c r="Z169" s="18">
        <f>IF(data!EC169&gt;0,IF(data!F169&gt;0,IF(data!EC169*250/data!F169&gt;10,"NA",data!EC169*250/data!F169),"NA"),"NA")</f>
        <v>0.32165146423427748</v>
      </c>
      <c r="AA169" s="18" t="str">
        <f>IF(data!BN169&gt;0,data!BN169,"NA")</f>
        <v>NA</v>
      </c>
      <c r="AB169" s="18">
        <f>IF(data!BN169=0,0,1)</f>
        <v>1</v>
      </c>
      <c r="AC169" s="18" t="str">
        <f>IF(data!BN169&gt;0,data!BO169,"NA")</f>
        <v>NA</v>
      </c>
      <c r="AD169" s="18" t="str">
        <f>IF(data!AS169&gt;0,data!AS169,"NA")</f>
        <v>NA</v>
      </c>
      <c r="AE169" s="18" t="str">
        <f>IF(data!AS169&gt;0,data!F169,"NA")</f>
        <v>NA</v>
      </c>
      <c r="AF169" s="17">
        <f>data!CP169/(1.04)+data!CO169/1.04^2+data!CN169/1.04^3+data!CM169/1.04^4+data!CL169/1.04^5+((data!CK169/5)*(1-1.04^-5)/0.04)/1.04^5</f>
        <v>0.17226331360946745</v>
      </c>
    </row>
    <row r="170" spans="1:32" x14ac:dyDescent="0.15">
      <c r="A170" s="2" t="str">
        <f>data!A170</f>
        <v>Galena Biopharma, Inc. (NasdaqCM:GALE)</v>
      </c>
      <c r="B170" s="2" t="str">
        <f>data!B170</f>
        <v>NasdaqCM:GALE</v>
      </c>
      <c r="C170" s="16">
        <f>IF(data!AP170&gt;0,data!AQ170/data!AP170,"NA")</f>
        <v>-4.9678111587982832</v>
      </c>
      <c r="D170" s="16">
        <f>IF(data!AP170&gt;0,O170/data!AP170,"NA")</f>
        <v>-4.5236051502145918</v>
      </c>
      <c r="E170" s="16">
        <f>data!BV170/100</f>
        <v>0</v>
      </c>
      <c r="F170" s="16">
        <f t="shared" si="6"/>
        <v>-0.41228241736749455</v>
      </c>
      <c r="G170" s="16">
        <f>IF(data!AX170&gt;0,N170/data!AX170,"NA")</f>
        <v>-0.85067385444743926</v>
      </c>
      <c r="H170" s="16" t="str">
        <f>IF(data!W170=0,"NA",data!W170/100)</f>
        <v>NA</v>
      </c>
      <c r="I170" s="16" t="str">
        <f>IF(data!V170=0,"NA",data!V170/100)</f>
        <v>NA</v>
      </c>
      <c r="J170" s="16">
        <f>IF(data!AX170&gt;0,(AF170+data!AW170)/(data!AX170+AF170+data!AW170),"NA")</f>
        <v>0.1906619933504374</v>
      </c>
      <c r="K170" s="16">
        <f>IF(data!F170&gt;0,(AF170+data!AW170)/(data!F170+AF170+data!AW170),"NA")</f>
        <v>4.038040891920211E-2</v>
      </c>
      <c r="L170" s="17">
        <f>data!F170+data!AW170+AF170-data!AT170</f>
        <v>192.73993300102615</v>
      </c>
      <c r="M170" s="17">
        <f>data!AW170+data!AX170-data!AT170+X170</f>
        <v>102.26</v>
      </c>
      <c r="N170" s="17">
        <f>data!AS170+data!BC170-(data!BD170+data!BE170+data!BF170+data!BG170+data!BH170)/5</f>
        <v>-31.56</v>
      </c>
      <c r="O170" s="17">
        <f>data!AR170+data!BC170-(data!BD170+data!BE170+data!BF170+data!BG170+data!BH170)/5</f>
        <v>-42.16</v>
      </c>
      <c r="P170" s="17">
        <f>data!AW170+AF170</f>
        <v>8.7399330010261433</v>
      </c>
      <c r="Q170" s="18" t="str">
        <f>IF(data!AS170&gt;0,data!F170/data!AS170,"NA")</f>
        <v>NA</v>
      </c>
      <c r="R170" s="19" t="str">
        <f>IF(data!AS170&gt;0,(data!F170-data!AT170)/(data!AS170-data!BL170),"NA")</f>
        <v>NA</v>
      </c>
      <c r="S170" s="19" t="str">
        <f>IF(N170&gt;0,data!F170/N170,"NA")</f>
        <v>NA</v>
      </c>
      <c r="T170" s="18">
        <f>IF(data!AP170=0,"NA",L170/data!AP170)</f>
        <v>20.680250321998514</v>
      </c>
      <c r="U170" s="18" t="str">
        <f t="shared" si="7"/>
        <v>NA</v>
      </c>
      <c r="V170" s="18">
        <f t="shared" si="8"/>
        <v>1.8848027870235295</v>
      </c>
      <c r="W170" s="18" t="str">
        <f>IF(data!AQ170&gt;0,L170/data!AQ170,"NA")</f>
        <v>NA</v>
      </c>
      <c r="X170" s="17">
        <f>data!BC170+data!BD170*0.8+data!BE170*0.6+data!BF170*0.4+data!BG170*0.2</f>
        <v>80.460000000000008</v>
      </c>
      <c r="Y170" s="18" t="str">
        <f>IF(data!AQ170&gt;0,L170/(data!AQ170+data!BC170),"NA")</f>
        <v>NA</v>
      </c>
      <c r="Z170" s="18">
        <f>IF(data!EC170&gt;0,IF(data!F170&gt;0,IF(data!EC170*250/data!F170&gt;10,"NA",data!EC170*250/data!F170),"NA"),"NA")</f>
        <v>6.1266249398170443</v>
      </c>
      <c r="AA170" s="18" t="str">
        <f>IF(data!BN170&gt;0,data!BN170,"NA")</f>
        <v>NA</v>
      </c>
      <c r="AB170" s="18">
        <f>IF(data!BN170=0,0,1)</f>
        <v>1</v>
      </c>
      <c r="AC170" s="18" t="str">
        <f>IF(data!BN170&gt;0,data!BO170,"NA")</f>
        <v>NA</v>
      </c>
      <c r="AD170" s="18" t="str">
        <f>IF(data!AS170&gt;0,data!AS170,"NA")</f>
        <v>NA</v>
      </c>
      <c r="AE170" s="18" t="str">
        <f>IF(data!AS170&gt;0,data!F170,"NA")</f>
        <v>NA</v>
      </c>
      <c r="AF170" s="17">
        <f>data!CP170/(1.04)+data!CO170/1.04^2+data!CN170/1.04^3+data!CM170/1.04^4+data!CL170/1.04^5+((data!CK170/5)*(1-1.04^-5)/0.04)/1.04^5</f>
        <v>0.33993300102614371</v>
      </c>
    </row>
    <row r="171" spans="1:32" x14ac:dyDescent="0.15">
      <c r="A171" s="2" t="str">
        <f>data!A171</f>
        <v>Loxo Oncology, Inc. (NasdaqGM:LOXO)</v>
      </c>
      <c r="B171" s="2" t="str">
        <f>data!B171</f>
        <v>NasdaqGM:LOXO</v>
      </c>
      <c r="C171" s="16" t="str">
        <f>IF(data!AP171&gt;0,data!AQ171/data!AP171,"NA")</f>
        <v>NA</v>
      </c>
      <c r="D171" s="16" t="str">
        <f>IF(data!AP171&gt;0,O171/data!AP171,"NA")</f>
        <v>NA</v>
      </c>
      <c r="E171" s="16">
        <f>data!BV171/100</f>
        <v>0</v>
      </c>
      <c r="F171" s="16">
        <f t="shared" si="6"/>
        <v>-0.1175910043834572</v>
      </c>
      <c r="G171" s="16">
        <f>IF(data!AX171&gt;0,N171/data!AX171,"NA")</f>
        <v>-0.10949423247559893</v>
      </c>
      <c r="H171" s="16" t="str">
        <f>IF(data!W171=0,"NA",data!W171/100)</f>
        <v>NA</v>
      </c>
      <c r="I171" s="16" t="str">
        <f>IF(data!V171=0,"NA",data!V171/100)</f>
        <v>NA</v>
      </c>
      <c r="J171" s="16">
        <f>IF(data!AX171&gt;0,(AF171+data!AW171)/(data!AX171+AF171+data!AW171),"NA")</f>
        <v>0</v>
      </c>
      <c r="K171" s="16">
        <f>IF(data!F171&gt;0,(AF171+data!AW171)/(data!F171+AF171+data!AW171),"NA")</f>
        <v>0</v>
      </c>
      <c r="L171" s="17">
        <f>data!F171+data!AW171+AF171-data!AT171</f>
        <v>161.79999999999998</v>
      </c>
      <c r="M171" s="17">
        <f>data!AW171+data!AX171-data!AT171+X171</f>
        <v>104.94000000000001</v>
      </c>
      <c r="N171" s="17">
        <f>data!AS171+data!BC171-(data!BD171+data!BE171+data!BF171+data!BG171+data!BH171)/5</f>
        <v>-12.34</v>
      </c>
      <c r="O171" s="17">
        <f>data!AR171+data!BC171-(data!BD171+data!BE171+data!BF171+data!BG171+data!BH171)/5</f>
        <v>-12.34</v>
      </c>
      <c r="P171" s="17">
        <f>data!AW171+AF171</f>
        <v>0</v>
      </c>
      <c r="Q171" s="18" t="str">
        <f>IF(data!AS171&gt;0,data!F171/data!AS171,"NA")</f>
        <v>NA</v>
      </c>
      <c r="R171" s="19" t="str">
        <f>IF(data!AS171&gt;0,(data!F171-data!AT171)/(data!AS171-data!BL171),"NA")</f>
        <v>NA</v>
      </c>
      <c r="S171" s="19" t="str">
        <f>IF(N171&gt;0,data!F171/N171,"NA")</f>
        <v>NA</v>
      </c>
      <c r="T171" s="18" t="str">
        <f>IF(data!AP171=0,"NA",L171/data!AP171)</f>
        <v>NA</v>
      </c>
      <c r="U171" s="18" t="str">
        <f t="shared" si="7"/>
        <v>NA</v>
      </c>
      <c r="V171" s="18">
        <f t="shared" si="8"/>
        <v>1.541833428625881</v>
      </c>
      <c r="W171" s="18" t="str">
        <f>IF(data!AQ171&gt;0,L171/data!AQ171,"NA")</f>
        <v>NA</v>
      </c>
      <c r="X171" s="17">
        <f>data!BC171+data!BD171*0.8+data!BE171*0.6+data!BF171*0.4+data!BG171*0.2</f>
        <v>36.14</v>
      </c>
      <c r="Y171" s="18" t="str">
        <f>IF(data!AQ171&gt;0,L171/(data!AQ171+data!BC171),"NA")</f>
        <v>NA</v>
      </c>
      <c r="Z171" s="18">
        <f>IF(data!EC171&gt;0,IF(data!F171&gt;0,IF(data!EC171*250/data!F171&gt;10,"NA",data!EC171*250/data!F171),"NA"),"NA")</f>
        <v>0.95770539620807005</v>
      </c>
      <c r="AA171" s="18" t="str">
        <f>IF(data!BN171&gt;0,data!BN171,"NA")</f>
        <v>NA</v>
      </c>
      <c r="AB171" s="18">
        <f>IF(data!BN171=0,0,1)</f>
        <v>1</v>
      </c>
      <c r="AC171" s="18" t="str">
        <f>IF(data!BN171&gt;0,data!BO171,"NA")</f>
        <v>NA</v>
      </c>
      <c r="AD171" s="18" t="str">
        <f>IF(data!AS171&gt;0,data!AS171,"NA")</f>
        <v>NA</v>
      </c>
      <c r="AE171" s="18" t="str">
        <f>IF(data!AS171&gt;0,data!F171,"NA")</f>
        <v>NA</v>
      </c>
      <c r="AF171" s="17">
        <f>data!CP171/(1.04)+data!CO171/1.04^2+data!CN171/1.04^3+data!CM171/1.04^4+data!CL171/1.04^5+((data!CK171/5)*(1-1.04^-5)/0.04)/1.04^5</f>
        <v>0</v>
      </c>
    </row>
    <row r="172" spans="1:32" x14ac:dyDescent="0.15">
      <c r="A172" s="2" t="str">
        <f>data!A172</f>
        <v>Cerulean Pharma Inc. (NasdaqGM:CERU)</v>
      </c>
      <c r="B172" s="2" t="str">
        <f>data!B172</f>
        <v>NasdaqGM:CERU</v>
      </c>
      <c r="C172" s="16">
        <f>IF(data!AP172&gt;0,data!AQ172/data!AP172,"NA")</f>
        <v>-252.5</v>
      </c>
      <c r="D172" s="16">
        <f>IF(data!AP172&gt;0,O172/data!AP172,"NA")</f>
        <v>-219.74999999999997</v>
      </c>
      <c r="E172" s="16">
        <f>data!BV172/100</f>
        <v>0</v>
      </c>
      <c r="F172" s="16">
        <f t="shared" si="6"/>
        <v>-0.69878368709754357</v>
      </c>
      <c r="G172" s="16">
        <f>IF(data!AX172&gt;0,N172/data!AX172,"NA")</f>
        <v>-0.45430463576158941</v>
      </c>
      <c r="H172" s="16" t="str">
        <f>IF(data!W172=0,"NA",data!W172/100)</f>
        <v>NA</v>
      </c>
      <c r="I172" s="16" t="str">
        <f>IF(data!V172=0,"NA",data!V172/100)</f>
        <v>NA</v>
      </c>
      <c r="J172" s="16">
        <f>IF(data!AX172&gt;0,(AF172+data!AW172)/(data!AX172+AF172+data!AW172),"NA")</f>
        <v>8.457546061493447E-2</v>
      </c>
      <c r="K172" s="16">
        <f>IF(data!F172&gt;0,(AF172+data!AW172)/(data!F172+AF172+data!AW172),"NA")</f>
        <v>2.0669342391972181E-2</v>
      </c>
      <c r="L172" s="17">
        <f>data!F172+data!AW172+AF172-data!AT172</f>
        <v>151.28523668639053</v>
      </c>
      <c r="M172" s="17">
        <f>data!AW172+data!AX172-data!AT172+X172</f>
        <v>25.157999999999994</v>
      </c>
      <c r="N172" s="17">
        <f>data!AS172+data!BC172-(data!BD172+data!BE172+data!BF172+data!BG172+data!BH172)/5</f>
        <v>-20.58</v>
      </c>
      <c r="O172" s="17">
        <f>data!AR172+data!BC172-(data!BD172+data!BE172+data!BF172+data!BG172+data!BH172)/5</f>
        <v>-17.579999999999998</v>
      </c>
      <c r="P172" s="17">
        <f>data!AW172+AF172</f>
        <v>4.1852366863905326</v>
      </c>
      <c r="Q172" s="18" t="str">
        <f>IF(data!AS172&gt;0,data!F172/data!AS172,"NA")</f>
        <v>NA</v>
      </c>
      <c r="R172" s="19" t="str">
        <f>IF(data!AS172&gt;0,(data!F172-data!AT172)/(data!AS172-data!BL172),"NA")</f>
        <v>NA</v>
      </c>
      <c r="S172" s="19" t="str">
        <f>IF(N172&gt;0,data!F172/N172,"NA")</f>
        <v>NA</v>
      </c>
      <c r="T172" s="18">
        <f>IF(data!AP172=0,"NA",L172/data!AP172)</f>
        <v>1891.0654585798816</v>
      </c>
      <c r="U172" s="18" t="str">
        <f t="shared" si="7"/>
        <v>NA</v>
      </c>
      <c r="V172" s="18">
        <f t="shared" si="8"/>
        <v>6.0134047494391671</v>
      </c>
      <c r="W172" s="18" t="str">
        <f>IF(data!AQ172&gt;0,L172/data!AQ172,"NA")</f>
        <v>NA</v>
      </c>
      <c r="X172" s="17">
        <f>data!BC172+data!BD172*0.8+data!BE172*0.6+data!BF172*0.4+data!BG172*0.2</f>
        <v>27.938000000000002</v>
      </c>
      <c r="Y172" s="18" t="str">
        <f>IF(data!AQ172&gt;0,L172/(data!AQ172+data!BC172),"NA")</f>
        <v>NA</v>
      </c>
      <c r="Z172" s="18">
        <f>IF(data!EC172&gt;0,IF(data!F172&gt;0,IF(data!EC172*250/data!F172&gt;10,"NA",data!EC172*250/data!F172),"NA"),"NA")</f>
        <v>1.4120020171457388</v>
      </c>
      <c r="AA172" s="18" t="str">
        <f>IF(data!BN172&gt;0,data!BN172,"NA")</f>
        <v>NA</v>
      </c>
      <c r="AB172" s="18">
        <f>IF(data!BN172=0,0,1)</f>
        <v>1</v>
      </c>
      <c r="AC172" s="18" t="str">
        <f>IF(data!BN172&gt;0,data!BO172,"NA")</f>
        <v>NA</v>
      </c>
      <c r="AD172" s="18" t="str">
        <f>IF(data!AS172&gt;0,data!AS172,"NA")</f>
        <v>NA</v>
      </c>
      <c r="AE172" s="18" t="str">
        <f>IF(data!AS172&gt;0,data!F172,"NA")</f>
        <v>NA</v>
      </c>
      <c r="AF172" s="17">
        <f>data!CP172/(1.04)+data!CO172/1.04^2+data!CN172/1.04^3+data!CM172/1.04^4+data!CL172/1.04^5+((data!CK172/5)*(1-1.04^-5)/0.04)/1.04^5</f>
        <v>1.0652366863905325</v>
      </c>
    </row>
    <row r="173" spans="1:32" x14ac:dyDescent="0.15">
      <c r="A173" s="2" t="str">
        <f>data!A173</f>
        <v>Proteon Therapeutics Inc (NasdaqGM:PRTO)</v>
      </c>
      <c r="B173" s="2" t="str">
        <f>data!B173</f>
        <v>NasdaqGM:PRTO</v>
      </c>
      <c r="C173" s="16">
        <f>IF(data!AP173&gt;0,data!AQ173/data!AP173,"NA")</f>
        <v>-2.5593220338983049</v>
      </c>
      <c r="D173" s="16">
        <f>IF(data!AP173&gt;0,O173/data!AP173,"NA")</f>
        <v>-2.0379661016949151</v>
      </c>
      <c r="E173" s="16">
        <f>data!BV173/100</f>
        <v>0</v>
      </c>
      <c r="F173" s="16">
        <f t="shared" si="6"/>
        <v>-0.20120481927710843</v>
      </c>
      <c r="G173" s="16">
        <f>IF(data!AX173&gt;0,N173/data!AX173,"NA")</f>
        <v>-2.1478787878787882E-2</v>
      </c>
      <c r="H173" s="16" t="str">
        <f>IF(data!W173=0,"NA",data!W173/100)</f>
        <v>NA</v>
      </c>
      <c r="I173" s="16" t="str">
        <f>IF(data!V173=0,"NA",data!V173/100)</f>
        <v>NA</v>
      </c>
      <c r="J173" s="16">
        <f>IF(data!AX173&gt;0,(AF173+data!AW173)/(data!AX173+AF173+data!AW173),"NA")</f>
        <v>6.4791869207387444E-3</v>
      </c>
      <c r="K173" s="16">
        <f>IF(data!F173&gt;0,(AF173+data!AW173)/(data!F173+AF173+data!AW173),"NA")</f>
        <v>2.7756105269375938E-3</v>
      </c>
      <c r="L173" s="17">
        <f>data!F173+data!AW173+AF173-data!AT173</f>
        <v>125.03801884562866</v>
      </c>
      <c r="M173" s="17">
        <f>data!AW173+data!AX173-data!AT173+X173</f>
        <v>29.880000000000003</v>
      </c>
      <c r="N173" s="17">
        <f>data!AS173+data!BC173-(data!BD173+data!BE173+data!BF173+data!BG173+data!BH173)/5</f>
        <v>-1.7720000000000002</v>
      </c>
      <c r="O173" s="17">
        <f>data!AR173+data!BC173-(data!BD173+data!BE173+data!BF173+data!BG173+data!BH173)/5</f>
        <v>-6.0120000000000005</v>
      </c>
      <c r="P173" s="17">
        <f>data!AW173+AF173</f>
        <v>0.53801884562865454</v>
      </c>
      <c r="Q173" s="18" t="str">
        <f>IF(data!AS173&gt;0,data!F173/data!AS173,"NA")</f>
        <v>NA</v>
      </c>
      <c r="R173" s="19" t="str">
        <f>IF(data!AS173&gt;0,(data!F173-data!AT173)/(data!AS173-data!BL173),"NA")</f>
        <v>NA</v>
      </c>
      <c r="S173" s="19" t="str">
        <f>IF(N173&gt;0,data!F173/N173,"NA")</f>
        <v>NA</v>
      </c>
      <c r="T173" s="18">
        <f>IF(data!AP173=0,"NA",L173/data!AP173)</f>
        <v>42.385769100213103</v>
      </c>
      <c r="U173" s="18" t="str">
        <f t="shared" si="7"/>
        <v>NA</v>
      </c>
      <c r="V173" s="18">
        <f t="shared" si="8"/>
        <v>4.184672652129473</v>
      </c>
      <c r="W173" s="18" t="str">
        <f>IF(data!AQ173&gt;0,L173/data!AQ173,"NA")</f>
        <v>NA</v>
      </c>
      <c r="X173" s="17">
        <f>data!BC173+data!BD173*0.8+data!BE173*0.6+data!BF173*0.4+data!BG173*0.2</f>
        <v>16.18</v>
      </c>
      <c r="Y173" s="18" t="str">
        <f>IF(data!AQ173&gt;0,L173/(data!AQ173+data!BC173),"NA")</f>
        <v>NA</v>
      </c>
      <c r="Z173" s="18">
        <f>IF(data!EC173&gt;0,IF(data!F173&gt;0,IF(data!EC173*250/data!F173&gt;10,"NA",data!EC173*250/data!F173),"NA"),"NA")</f>
        <v>0.17201241593378166</v>
      </c>
      <c r="AA173" s="18" t="str">
        <f>IF(data!BN173&gt;0,data!BN173,"NA")</f>
        <v>NA</v>
      </c>
      <c r="AB173" s="18">
        <f>IF(data!BN173=0,0,1)</f>
        <v>1</v>
      </c>
      <c r="AC173" s="18" t="str">
        <f>IF(data!BN173&gt;0,data!BO173,"NA")</f>
        <v>NA</v>
      </c>
      <c r="AD173" s="18" t="str">
        <f>IF(data!AS173&gt;0,data!AS173,"NA")</f>
        <v>NA</v>
      </c>
      <c r="AE173" s="18" t="str">
        <f>IF(data!AS173&gt;0,data!F173,"NA")</f>
        <v>NA</v>
      </c>
      <c r="AF173" s="17">
        <f>data!CP173/(1.04)+data!CO173/1.04^2+data!CN173/1.04^3+data!CM173/1.04^4+data!CL173/1.04^5+((data!CK173/5)*(1-1.04^-5)/0.04)/1.04^5</f>
        <v>0.53801884562865454</v>
      </c>
    </row>
    <row r="174" spans="1:32" x14ac:dyDescent="0.15">
      <c r="A174" s="2" t="str">
        <f>data!A174</f>
        <v>CorMedix, Inc. (AMEX:CRMD)</v>
      </c>
      <c r="B174" s="2" t="str">
        <f>data!B174</f>
        <v>AMEX:CRMD</v>
      </c>
      <c r="C174" s="16">
        <f>IF(data!AP174&gt;0,data!AQ174/data!AP174,"NA")</f>
        <v>-46.296296296296298</v>
      </c>
      <c r="D174" s="16">
        <f>IF(data!AP174&gt;0,O174/data!AP174,"NA")</f>
        <v>-45.734391534391527</v>
      </c>
      <c r="E174" s="16">
        <f>data!BV174/100</f>
        <v>0</v>
      </c>
      <c r="F174" s="16">
        <f t="shared" si="6"/>
        <v>-3.3409863945578224</v>
      </c>
      <c r="G174" s="16">
        <f>IF(data!AX174&gt;0,N174/data!AX174,"NA")</f>
        <v>-5.6153719008264469</v>
      </c>
      <c r="H174" s="16" t="str">
        <f>IF(data!W174=0,"NA",data!W174/100)</f>
        <v>NA</v>
      </c>
      <c r="I174" s="16" t="str">
        <f>IF(data!V174=0,"NA",data!V174/100)</f>
        <v>NA</v>
      </c>
      <c r="J174" s="16">
        <f>IF(data!AX174&gt;0,(AF174+data!AW174)/(data!AX174+AF174+data!AW174),"NA")</f>
        <v>5.2265578363222202E-2</v>
      </c>
      <c r="K174" s="16">
        <f>IF(data!F174&gt;0,(AF174+data!AW174)/(data!F174+AF174+data!AW174),"NA")</f>
        <v>1.0470017766590592E-3</v>
      </c>
      <c r="L174" s="17">
        <f>data!F174+data!AW174+AF174-data!AT174</f>
        <v>186.86018693541894</v>
      </c>
      <c r="M174" s="17">
        <f>data!AW174+data!AX174-data!AT174+X174</f>
        <v>2.5872000000000002</v>
      </c>
      <c r="N174" s="17">
        <f>data!AS174+data!BC174-(data!BD174+data!BE174+data!BF174+data!BG174+data!BH174)/5</f>
        <v>-20.383800000000001</v>
      </c>
      <c r="O174" s="17">
        <f>data!AR174+data!BC174-(data!BD174+data!BE174+data!BF174+data!BG174+data!BH174)/5</f>
        <v>-8.6437999999999988</v>
      </c>
      <c r="P174" s="17">
        <f>data!AW174+AF174</f>
        <v>0.20018693541892787</v>
      </c>
      <c r="Q174" s="18" t="str">
        <f>IF(data!AS174&gt;0,data!F174/data!AS174,"NA")</f>
        <v>NA</v>
      </c>
      <c r="R174" s="19" t="str">
        <f>IF(data!AS174&gt;0,(data!F174-data!AT174)/(data!AS174-data!BL174),"NA")</f>
        <v>NA</v>
      </c>
      <c r="S174" s="19" t="str">
        <f>IF(N174&gt;0,data!F174/N174,"NA")</f>
        <v>NA</v>
      </c>
      <c r="T174" s="18">
        <f>IF(data!AP174=0,"NA",L174/data!AP174)</f>
        <v>988.67823775353929</v>
      </c>
      <c r="U174" s="18" t="str">
        <f t="shared" si="7"/>
        <v>NA</v>
      </c>
      <c r="V174" s="18">
        <f t="shared" si="8"/>
        <v>72.224871264463104</v>
      </c>
      <c r="W174" s="18" t="str">
        <f>IF(data!AQ174&gt;0,L174/data!AQ174,"NA")</f>
        <v>NA</v>
      </c>
      <c r="X174" s="17">
        <f>data!BC174+data!BD174*0.8+data!BE174*0.6+data!BF174*0.4+data!BG174*0.2</f>
        <v>3.2972000000000001</v>
      </c>
      <c r="Y174" s="18" t="str">
        <f>IF(data!AQ174&gt;0,L174/(data!AQ174+data!BC174),"NA")</f>
        <v>NA</v>
      </c>
      <c r="Z174" s="18">
        <f>IF(data!EC174&gt;0,IF(data!F174&gt;0,IF(data!EC174*250/data!F174&gt;10,"NA",data!EC174*250/data!F174),"NA"),"NA")</f>
        <v>6.989528795811518</v>
      </c>
      <c r="AA174" s="18" t="str">
        <f>IF(data!BN174&gt;0,data!BN174,"NA")</f>
        <v>NA</v>
      </c>
      <c r="AB174" s="18">
        <f>IF(data!BN174=0,0,1)</f>
        <v>1</v>
      </c>
      <c r="AC174" s="18" t="str">
        <f>IF(data!BN174&gt;0,data!BO174,"NA")</f>
        <v>NA</v>
      </c>
      <c r="AD174" s="18" t="str">
        <f>IF(data!AS174&gt;0,data!AS174,"NA")</f>
        <v>NA</v>
      </c>
      <c r="AE174" s="18" t="str">
        <f>IF(data!AS174&gt;0,data!F174,"NA")</f>
        <v>NA</v>
      </c>
      <c r="AF174" s="17">
        <f>data!CP174/(1.04)+data!CO174/1.04^2+data!CN174/1.04^3+data!CM174/1.04^4+data!CL174/1.04^5+((data!CK174/5)*(1-1.04^-5)/0.04)/1.04^5</f>
        <v>0.20018693541892787</v>
      </c>
    </row>
    <row r="175" spans="1:32" x14ac:dyDescent="0.15">
      <c r="A175" s="2" t="str">
        <f>data!A175</f>
        <v>CytRx Corporation (NasdaqCM:CYTR)</v>
      </c>
      <c r="B175" s="2" t="str">
        <f>data!B175</f>
        <v>NasdaqCM:CYTR</v>
      </c>
      <c r="C175" s="16">
        <f>IF(data!AP175&gt;0,data!AQ175/data!AP175,"NA")</f>
        <v>-493.99999999999994</v>
      </c>
      <c r="D175" s="16">
        <f>IF(data!AP175&gt;0,O175/data!AP175,"NA")</f>
        <v>-356.79999999999995</v>
      </c>
      <c r="E175" s="16">
        <f>data!BV175/100</f>
        <v>0</v>
      </c>
      <c r="F175" s="16">
        <f t="shared" si="6"/>
        <v>-0.27953619554998432</v>
      </c>
      <c r="G175" s="16">
        <f>IF(data!AX175&gt;0,N175/data!AX175,"NA")</f>
        <v>-0.23829160530191457</v>
      </c>
      <c r="H175" s="16">
        <f>IF(data!W175=0,"NA",data!W175/100)</f>
        <v>-0.13500000000000001</v>
      </c>
      <c r="I175" s="16" t="str">
        <f>IF(data!V175=0,"NA",data!V175/100)</f>
        <v>NA</v>
      </c>
      <c r="J175" s="16">
        <f>IF(data!AX175&gt;0,(AF175+data!AW175)/(data!AX175+AF175+data!AW175),"NA")</f>
        <v>1.9767061780730143E-2</v>
      </c>
      <c r="K175" s="16">
        <f>IF(data!F175&gt;0,(AF175+data!AW175)/(data!F175+AF175+data!AW175),"NA")</f>
        <v>7.4347348350558198E-3</v>
      </c>
      <c r="L175" s="17">
        <f>data!F175+data!AW175+AF175-data!AT175</f>
        <v>151.96924953506442</v>
      </c>
      <c r="M175" s="17">
        <f>data!AW175+data!AX175-data!AT175+X175</f>
        <v>127.64000000000001</v>
      </c>
      <c r="N175" s="17">
        <f>data!AS175+data!BC175-(data!BD175+data!BE175+data!BF175+data!BG175+data!BH175)/5</f>
        <v>-16.18</v>
      </c>
      <c r="O175" s="17">
        <f>data!AR175+data!BC175-(data!BD175+data!BE175+data!BF175+data!BG175+data!BH175)/5</f>
        <v>-35.68</v>
      </c>
      <c r="P175" s="17">
        <f>data!AW175+AF175</f>
        <v>1.3692495350644314</v>
      </c>
      <c r="Q175" s="18" t="str">
        <f>IF(data!AS175&gt;0,data!F175/data!AS175,"NA")</f>
        <v>NA</v>
      </c>
      <c r="R175" s="19" t="str">
        <f>IF(data!AS175&gt;0,(data!F175-data!AT175)/(data!AS175-data!BL175),"NA")</f>
        <v>NA</v>
      </c>
      <c r="S175" s="19" t="str">
        <f>IF(N175&gt;0,data!F175/N175,"NA")</f>
        <v>NA</v>
      </c>
      <c r="T175" s="18">
        <f>IF(data!AP175=0,"NA",L175/data!AP175)</f>
        <v>1519.6924953506441</v>
      </c>
      <c r="U175" s="18" t="str">
        <f t="shared" si="7"/>
        <v>NA</v>
      </c>
      <c r="V175" s="18">
        <f t="shared" si="8"/>
        <v>1.1906083479713601</v>
      </c>
      <c r="W175" s="18" t="str">
        <f>IF(data!AQ175&gt;0,L175/data!AQ175,"NA")</f>
        <v>NA</v>
      </c>
      <c r="X175" s="17">
        <f>data!BC175+data!BD175*0.8+data!BE175*0.6+data!BF175*0.4+data!BG175*0.2</f>
        <v>91.940000000000012</v>
      </c>
      <c r="Y175" s="18" t="str">
        <f>IF(data!AQ175&gt;0,L175/(data!AQ175+data!BC175),"NA")</f>
        <v>NA</v>
      </c>
      <c r="Z175" s="18">
        <f>IF(data!EC175&gt;0,IF(data!F175&gt;0,IF(data!EC175*250/data!F175&gt;10,"NA",data!EC175*250/data!F175),"NA"),"NA")</f>
        <v>2.3386214442013129</v>
      </c>
      <c r="AA175" s="18" t="str">
        <f>IF(data!BN175&gt;0,data!BN175,"NA")</f>
        <v>NA</v>
      </c>
      <c r="AB175" s="18">
        <f>IF(data!BN175=0,0,1)</f>
        <v>1</v>
      </c>
      <c r="AC175" s="18" t="str">
        <f>IF(data!BN175&gt;0,data!BO175,"NA")</f>
        <v>NA</v>
      </c>
      <c r="AD175" s="18" t="str">
        <f>IF(data!AS175&gt;0,data!AS175,"NA")</f>
        <v>NA</v>
      </c>
      <c r="AE175" s="18" t="str">
        <f>IF(data!AS175&gt;0,data!F175,"NA")</f>
        <v>NA</v>
      </c>
      <c r="AF175" s="17">
        <f>data!CP175/(1.04)+data!CO175/1.04^2+data!CN175/1.04^3+data!CM175/1.04^4+data!CL175/1.04^5+((data!CK175/5)*(1-1.04^-5)/0.04)/1.04^5</f>
        <v>1.3692495350644314</v>
      </c>
    </row>
    <row r="176" spans="1:32" x14ac:dyDescent="0.15">
      <c r="A176" s="2" t="str">
        <f>data!A176</f>
        <v>Neuralstem, Inc. (AMEX:CUR)</v>
      </c>
      <c r="B176" s="2" t="str">
        <f>data!B176</f>
        <v>AMEX:CUR</v>
      </c>
      <c r="C176" s="16">
        <f>IF(data!AP176&gt;0,data!AQ176/data!AP176,"NA")</f>
        <v>-900.00000000000011</v>
      </c>
      <c r="D176" s="16">
        <f>IF(data!AP176&gt;0,O176/data!AP176,"NA")</f>
        <v>-861.0526315789474</v>
      </c>
      <c r="E176" s="16">
        <f>data!BV176/100</f>
        <v>0</v>
      </c>
      <c r="F176" s="16">
        <f t="shared" si="6"/>
        <v>-0.45058940178473073</v>
      </c>
      <c r="G176" s="16">
        <f>IF(data!AX176&gt;0,N176/data!AX176,"NA")</f>
        <v>-1.2180790960451979</v>
      </c>
      <c r="H176" s="16">
        <f>IF(data!W176=0,"NA",data!W176/100)</f>
        <v>-0.17300000000000001</v>
      </c>
      <c r="I176" s="16" t="str">
        <f>IF(data!V176=0,"NA",data!V176/100)</f>
        <v>NA</v>
      </c>
      <c r="J176" s="16">
        <f>IF(data!AX176&gt;0,(AF176+data!AW176)/(data!AX176+AF176+data!AW176),"NA")</f>
        <v>0.33639994808865309</v>
      </c>
      <c r="K176" s="16">
        <f>IF(data!F176&gt;0,(AF176+data!AW176)/(data!F176+AF176+data!AW176),"NA")</f>
        <v>4.740616408153478E-2</v>
      </c>
      <c r="L176" s="17">
        <f>data!F176+data!AW176+AF176-data!AT176</f>
        <v>176.77269230769232</v>
      </c>
      <c r="M176" s="17">
        <f>data!AW176+data!AX176-data!AT176+X176</f>
        <v>36.307999999999993</v>
      </c>
      <c r="N176" s="17">
        <f>data!AS176+data!BC176-(data!BD176+data!BE176+data!BF176+data!BG176+data!BH176)/5</f>
        <v>-21.560000000000002</v>
      </c>
      <c r="O176" s="17">
        <f>data!AR176+data!BC176-(data!BD176+data!BE176+data!BF176+data!BG176+data!BH176)/5</f>
        <v>-16.36</v>
      </c>
      <c r="P176" s="17">
        <f>data!AW176+AF176</f>
        <v>8.9726923076923075</v>
      </c>
      <c r="Q176" s="18" t="str">
        <f>IF(data!AS176&gt;0,data!F176/data!AS176,"NA")</f>
        <v>NA</v>
      </c>
      <c r="R176" s="19" t="str">
        <f>IF(data!AS176&gt;0,(data!F176-data!AT176)/(data!AS176-data!BL176),"NA")</f>
        <v>NA</v>
      </c>
      <c r="S176" s="19" t="str">
        <f>IF(N176&gt;0,data!F176/N176,"NA")</f>
        <v>NA</v>
      </c>
      <c r="T176" s="18">
        <f>IF(data!AP176=0,"NA",L176/data!AP176)</f>
        <v>9303.8259109311748</v>
      </c>
      <c r="U176" s="18" t="str">
        <f t="shared" si="7"/>
        <v>NA</v>
      </c>
      <c r="V176" s="18">
        <f t="shared" si="8"/>
        <v>4.8686981466258779</v>
      </c>
      <c r="W176" s="18" t="str">
        <f>IF(data!AQ176&gt;0,L176/data!AQ176,"NA")</f>
        <v>NA</v>
      </c>
      <c r="X176" s="17">
        <f>data!BC176+data!BD176*0.8+data!BE176*0.6+data!BF176*0.4+data!BG176*0.2</f>
        <v>22.317999999999998</v>
      </c>
      <c r="Y176" s="18" t="str">
        <f>IF(data!AQ176&gt;0,L176/(data!AQ176+data!BC176),"NA")</f>
        <v>NA</v>
      </c>
      <c r="Z176" s="18">
        <f>IF(data!EC176&gt;0,IF(data!F176&gt;0,IF(data!EC176*250/data!F176&gt;10,"NA",data!EC176*250/data!F176),"NA"),"NA")</f>
        <v>2.1630615640599</v>
      </c>
      <c r="AA176" s="18" t="str">
        <f>IF(data!BN176&gt;0,data!BN176,"NA")</f>
        <v>NA</v>
      </c>
      <c r="AB176" s="18">
        <f>IF(data!BN176=0,0,1)</f>
        <v>1</v>
      </c>
      <c r="AC176" s="18" t="str">
        <f>IF(data!BN176&gt;0,data!BO176,"NA")</f>
        <v>NA</v>
      </c>
      <c r="AD176" s="18" t="str">
        <f>IF(data!AS176&gt;0,data!AS176,"NA")</f>
        <v>NA</v>
      </c>
      <c r="AE176" s="18" t="str">
        <f>IF(data!AS176&gt;0,data!F176,"NA")</f>
        <v>NA</v>
      </c>
      <c r="AF176" s="17">
        <f>data!CP176/(1.04)+data!CO176/1.04^2+data!CN176/1.04^3+data!CM176/1.04^4+data!CL176/1.04^5+((data!CK176/5)*(1-1.04^-5)/0.04)/1.04^5</f>
        <v>0.18269230769230768</v>
      </c>
    </row>
    <row r="177" spans="1:32" x14ac:dyDescent="0.15">
      <c r="A177" s="2" t="str">
        <f>data!A177</f>
        <v>Argos Therapeutics, Inc. (NasdaqGM:ARGS)</v>
      </c>
      <c r="B177" s="2" t="str">
        <f>data!B177</f>
        <v>NasdaqGM:ARGS</v>
      </c>
      <c r="C177" s="16">
        <f>IF(data!AP177&gt;0,data!AQ177/data!AP177,"NA")</f>
        <v>-18.32635983263598</v>
      </c>
      <c r="D177" s="16">
        <f>IF(data!AP177&gt;0,O177/data!AP177,"NA")</f>
        <v>-12.560669456066943</v>
      </c>
      <c r="E177" s="16">
        <f>data!BV177/100</f>
        <v>0</v>
      </c>
      <c r="F177" s="16">
        <f t="shared" si="6"/>
        <v>-0.26477332862938785</v>
      </c>
      <c r="G177" s="16">
        <f>IF(data!AX177&gt;0,N177/data!AX177,"NA")</f>
        <v>-0.65995717344753746</v>
      </c>
      <c r="H177" s="16" t="str">
        <f>IF(data!W177=0,"NA",data!W177/100)</f>
        <v>NA</v>
      </c>
      <c r="I177" s="16" t="str">
        <f>IF(data!V177=0,"NA",data!V177/100)</f>
        <v>NA</v>
      </c>
      <c r="J177" s="16">
        <f>IF(data!AX177&gt;0,(AF177+data!AW177)/(data!AX177+AF177+data!AW177),"NA")</f>
        <v>0.3299088277536229</v>
      </c>
      <c r="K177" s="16">
        <f>IF(data!F177&gt;0,(AF177+data!AW177)/(data!F177+AF177+data!AW177),"NA")</f>
        <v>0.11315410041895776</v>
      </c>
      <c r="L177" s="17">
        <f>data!F177+data!AW177+AF177-data!AT177</f>
        <v>152.89200898953118</v>
      </c>
      <c r="M177" s="17">
        <f>data!AW177+data!AX177-data!AT177+X177</f>
        <v>113.38000000000001</v>
      </c>
      <c r="N177" s="17">
        <f>data!AS177+data!BC177-(data!BD177+data!BE177+data!BF177+data!BG177+data!BH177)/5</f>
        <v>-30.82</v>
      </c>
      <c r="O177" s="17">
        <f>data!AR177+data!BC177-(data!BD177+data!BE177+data!BF177+data!BG177+data!BH177)/5</f>
        <v>-30.019999999999996</v>
      </c>
      <c r="P177" s="17">
        <f>data!AW177+AF177</f>
        <v>22.992008989531179</v>
      </c>
      <c r="Q177" s="18" t="str">
        <f>IF(data!AS177&gt;0,data!F177/data!AS177,"NA")</f>
        <v>NA</v>
      </c>
      <c r="R177" s="19" t="str">
        <f>IF(data!AS177&gt;0,(data!F177-data!AT177)/(data!AS177-data!BL177),"NA")</f>
        <v>NA</v>
      </c>
      <c r="S177" s="19" t="str">
        <f>IF(N177&gt;0,data!F177/N177,"NA")</f>
        <v>NA</v>
      </c>
      <c r="T177" s="18">
        <f>IF(data!AP177=0,"NA",L177/data!AP177)</f>
        <v>63.971551878464922</v>
      </c>
      <c r="U177" s="18" t="str">
        <f t="shared" si="7"/>
        <v>NA</v>
      </c>
      <c r="V177" s="18">
        <f t="shared" si="8"/>
        <v>1.3484918767818943</v>
      </c>
      <c r="W177" s="18" t="str">
        <f>IF(data!AQ177&gt;0,L177/data!AQ177,"NA")</f>
        <v>NA</v>
      </c>
      <c r="X177" s="17">
        <f>data!BC177+data!BD177*0.8+data!BE177*0.6+data!BF177*0.4+data!BG177*0.2</f>
        <v>94.78</v>
      </c>
      <c r="Y177" s="18" t="str">
        <f>IF(data!AQ177&gt;0,L177/(data!AQ177+data!BC177),"NA")</f>
        <v>NA</v>
      </c>
      <c r="Z177" s="18">
        <f>IF(data!EC177&gt;0,IF(data!F177&gt;0,IF(data!EC177*250/data!F177&gt;10,"NA",data!EC177*250/data!F177),"NA"),"NA")</f>
        <v>0.24139844617092121</v>
      </c>
      <c r="AA177" s="18" t="str">
        <f>IF(data!BN177&gt;0,data!BN177,"NA")</f>
        <v>NA</v>
      </c>
      <c r="AB177" s="18">
        <f>IF(data!BN177=0,0,1)</f>
        <v>1</v>
      </c>
      <c r="AC177" s="18" t="str">
        <f>IF(data!BN177&gt;0,data!BO177,"NA")</f>
        <v>NA</v>
      </c>
      <c r="AD177" s="18" t="str">
        <f>IF(data!AS177&gt;0,data!AS177,"NA")</f>
        <v>NA</v>
      </c>
      <c r="AE177" s="18" t="str">
        <f>IF(data!AS177&gt;0,data!F177,"NA")</f>
        <v>NA</v>
      </c>
      <c r="AF177" s="17">
        <f>data!CP177/(1.04)+data!CO177/1.04^2+data!CN177/1.04^3+data!CM177/1.04^4+data!CL177/1.04^5+((data!CK177/5)*(1-1.04^-5)/0.04)/1.04^5</f>
        <v>0.79200898953117882</v>
      </c>
    </row>
    <row r="178" spans="1:32" x14ac:dyDescent="0.15">
      <c r="A178" s="2" t="str">
        <f>data!A178</f>
        <v>TRACON Pharmaceuticals, Inc. (NasdaqGM:TCON)</v>
      </c>
      <c r="B178" s="2" t="str">
        <f>data!B178</f>
        <v>NasdaqGM:TCON</v>
      </c>
      <c r="C178" s="16">
        <f>IF(data!AP178&gt;0,data!AQ178/data!AP178,"NA")</f>
        <v>-1.711111111111111</v>
      </c>
      <c r="D178" s="16">
        <f>IF(data!AP178&gt;0,O178/data!AP178,"NA")</f>
        <v>-1.2405555555555554</v>
      </c>
      <c r="E178" s="16">
        <f>data!BV178/100</f>
        <v>0</v>
      </c>
      <c r="F178" s="16">
        <f t="shared" si="6"/>
        <v>-0.35699440447641878</v>
      </c>
      <c r="G178" s="16">
        <f>IF(data!AX178&gt;0,N178/data!AX178,"NA")</f>
        <v>-0.28790960451977399</v>
      </c>
      <c r="H178" s="16" t="str">
        <f>IF(data!W178=0,"NA",data!W178/100)</f>
        <v>NA</v>
      </c>
      <c r="I178" s="16" t="str">
        <f>IF(data!V178=0,"NA",data!V178/100)</f>
        <v>NA</v>
      </c>
      <c r="J178" s="16">
        <f>IF(data!AX178&gt;0,(AF178+data!AW178)/(data!AX178+AF178+data!AW178),"NA")</f>
        <v>0.34623707398182424</v>
      </c>
      <c r="K178" s="16">
        <f>IF(data!F178&gt;0,(AF178+data!AW178)/(data!F178+AF178+data!AW178),"NA")</f>
        <v>5.13718815151318E-2</v>
      </c>
      <c r="L178" s="17">
        <f>data!F178+data!AW178+AF178-data!AT178</f>
        <v>147.47403447883477</v>
      </c>
      <c r="M178" s="17">
        <f>data!AW178+data!AX178-data!AT178+X178</f>
        <v>12.510000000000002</v>
      </c>
      <c r="N178" s="17">
        <f>data!AS178+data!BC178-(data!BD178+data!BE178+data!BF178+data!BG178+data!BH178)/5</f>
        <v>-5.0959999999999992</v>
      </c>
      <c r="O178" s="17">
        <f>data!AR178+data!BC178-(data!BD178+data!BE178+data!BF178+data!BG178+data!BH178)/5</f>
        <v>-4.4659999999999993</v>
      </c>
      <c r="P178" s="17">
        <f>data!AW178+AF178</f>
        <v>9.3740344788347745</v>
      </c>
      <c r="Q178" s="18" t="str">
        <f>IF(data!AS178&gt;0,data!F178/data!AS178,"NA")</f>
        <v>NA</v>
      </c>
      <c r="R178" s="19" t="str">
        <f>IF(data!AS178&gt;0,(data!F178-data!AT178)/(data!AS178-data!BL178),"NA")</f>
        <v>NA</v>
      </c>
      <c r="S178" s="19" t="str">
        <f>IF(N178&gt;0,data!F178/N178,"NA")</f>
        <v>NA</v>
      </c>
      <c r="T178" s="18">
        <f>IF(data!AP178=0,"NA",L178/data!AP178)</f>
        <v>40.965009577454104</v>
      </c>
      <c r="U178" s="18" t="str">
        <f t="shared" si="7"/>
        <v>NA</v>
      </c>
      <c r="V178" s="18">
        <f t="shared" si="8"/>
        <v>11.788491964734991</v>
      </c>
      <c r="W178" s="18" t="str">
        <f>IF(data!AQ178&gt;0,L178/data!AQ178,"NA")</f>
        <v>NA</v>
      </c>
      <c r="X178" s="17">
        <f>data!BC178+data!BD178*0.8+data!BE178*0.6+data!BF178*0.4+data!BG178*0.2</f>
        <v>20.880000000000003</v>
      </c>
      <c r="Y178" s="18" t="str">
        <f>IF(data!AQ178&gt;0,L178/(data!AQ178+data!BC178),"NA")</f>
        <v>NA</v>
      </c>
      <c r="Z178" s="18">
        <f>IF(data!EC178&gt;0,IF(data!F178&gt;0,IF(data!EC178*250/data!F178&gt;10,"NA",data!EC178*250/data!F178),"NA"),"NA")</f>
        <v>0.59792027729636055</v>
      </c>
      <c r="AA178" s="18" t="str">
        <f>IF(data!BN178&gt;0,data!BN178,"NA")</f>
        <v>NA</v>
      </c>
      <c r="AB178" s="18">
        <f>IF(data!BN178=0,0,1)</f>
        <v>1</v>
      </c>
      <c r="AC178" s="18" t="str">
        <f>IF(data!BN178&gt;0,data!BO178,"NA")</f>
        <v>NA</v>
      </c>
      <c r="AD178" s="18" t="str">
        <f>IF(data!AS178&gt;0,data!AS178,"NA")</f>
        <v>NA</v>
      </c>
      <c r="AE178" s="18" t="str">
        <f>IF(data!AS178&gt;0,data!F178,"NA")</f>
        <v>NA</v>
      </c>
      <c r="AF178" s="17">
        <f>data!CP178/(1.04)+data!CO178/1.04^2+data!CN178/1.04^3+data!CM178/1.04^4+data!CL178/1.04^5+((data!CK178/5)*(1-1.04^-5)/0.04)/1.04^5</f>
        <v>0.4440344788347747</v>
      </c>
    </row>
    <row r="179" spans="1:32" x14ac:dyDescent="0.15">
      <c r="A179" s="2" t="str">
        <f>data!A179</f>
        <v>TrovaGene, Inc. (NasdaqCM:TROV)</v>
      </c>
      <c r="B179" s="2" t="str">
        <f>data!B179</f>
        <v>NasdaqCM:TROV</v>
      </c>
      <c r="C179" s="16">
        <f>IF(data!AP179&gt;0,data!AQ179/data!AP179,"NA")</f>
        <v>-52.499999999999993</v>
      </c>
      <c r="D179" s="16">
        <f>IF(data!AP179&gt;0,O179/data!AP179,"NA")</f>
        <v>-45.792857142857144</v>
      </c>
      <c r="E179" s="16">
        <f>data!BV179/100</f>
        <v>0</v>
      </c>
      <c r="F179" s="16">
        <f t="shared" si="6"/>
        <v>-0.96653098145635474</v>
      </c>
      <c r="G179" s="16">
        <f>IF(data!AX179&gt;0,N179/data!AX179,"NA")</f>
        <v>-1.4637125748502997</v>
      </c>
      <c r="H179" s="16" t="str">
        <f>IF(data!W179=0,"NA",data!W179/100)</f>
        <v>NA</v>
      </c>
      <c r="I179" s="16" t="str">
        <f>IF(data!V179=0,"NA",data!V179/100)</f>
        <v>NA</v>
      </c>
      <c r="J179" s="16">
        <f>IF(data!AX179&gt;0,(AF179+data!AW179)/(data!AX179+AF179+data!AW179),"NA")</f>
        <v>0.65756180479463788</v>
      </c>
      <c r="K179" s="16">
        <f>IF(data!F179&gt;0,(AF179+data!AW179)/(data!F179+AF179+data!AW179),"NA")</f>
        <v>8.6701014722542546E-2</v>
      </c>
      <c r="L179" s="17">
        <f>data!F179+data!AW179+AF179-data!AT179</f>
        <v>157.63396217744477</v>
      </c>
      <c r="M179" s="17">
        <f>data!AW179+data!AX179-data!AT179+X179</f>
        <v>13.265999999999998</v>
      </c>
      <c r="N179" s="17">
        <f>data!AS179+data!BC179-(data!BD179+data!BE179+data!BF179+data!BG179+data!BH179)/5</f>
        <v>-12.222000000000001</v>
      </c>
      <c r="O179" s="17">
        <f>data!AR179+data!BC179-(data!BD179+data!BE179+data!BF179+data!BG179+data!BH179)/5</f>
        <v>-12.822000000000001</v>
      </c>
      <c r="P179" s="17">
        <f>data!AW179+AF179</f>
        <v>16.033962177444767</v>
      </c>
      <c r="Q179" s="18" t="str">
        <f>IF(data!AS179&gt;0,data!F179/data!AS179,"NA")</f>
        <v>NA</v>
      </c>
      <c r="R179" s="19" t="str">
        <f>IF(data!AS179&gt;0,(data!F179-data!AT179)/(data!AS179-data!BL179),"NA")</f>
        <v>NA</v>
      </c>
      <c r="S179" s="19" t="str">
        <f>IF(N179&gt;0,data!F179/N179,"NA")</f>
        <v>NA</v>
      </c>
      <c r="T179" s="18">
        <f>IF(data!AP179=0,"NA",L179/data!AP179)</f>
        <v>562.978436348017</v>
      </c>
      <c r="U179" s="18" t="str">
        <f t="shared" si="7"/>
        <v>NA</v>
      </c>
      <c r="V179" s="18">
        <f t="shared" si="8"/>
        <v>11.882554061318016</v>
      </c>
      <c r="W179" s="18" t="str">
        <f>IF(data!AQ179&gt;0,L179/data!AQ179,"NA")</f>
        <v>NA</v>
      </c>
      <c r="X179" s="17">
        <f>data!BC179+data!BD179*0.8+data!BE179*0.6+data!BF179*0.4+data!BG179*0.2</f>
        <v>17.215999999999998</v>
      </c>
      <c r="Y179" s="18" t="str">
        <f>IF(data!AQ179&gt;0,L179/(data!AQ179+data!BC179),"NA")</f>
        <v>NA</v>
      </c>
      <c r="Z179" s="18">
        <f>IF(data!EC179&gt;0,IF(data!F179&gt;0,IF(data!EC179*250/data!F179&gt;10,"NA",data!EC179*250/data!F179),"NA"),"NA")</f>
        <v>2.4274718768502073</v>
      </c>
      <c r="AA179" s="18" t="str">
        <f>IF(data!BN179&gt;0,data!BN179,"NA")</f>
        <v>NA</v>
      </c>
      <c r="AB179" s="18">
        <f>IF(data!BN179=0,0,1)</f>
        <v>1</v>
      </c>
      <c r="AC179" s="18" t="str">
        <f>IF(data!BN179&gt;0,data!BO179,"NA")</f>
        <v>NA</v>
      </c>
      <c r="AD179" s="18" t="str">
        <f>IF(data!AS179&gt;0,data!AS179,"NA")</f>
        <v>NA</v>
      </c>
      <c r="AE179" s="18" t="str">
        <f>IF(data!AS179&gt;0,data!F179,"NA")</f>
        <v>NA</v>
      </c>
      <c r="AF179" s="17">
        <f>data!CP179/(1.04)+data!CO179/1.04^2+data!CN179/1.04^3+data!CM179/1.04^4+data!CL179/1.04^5+((data!CK179/5)*(1-1.04^-5)/0.04)/1.04^5</f>
        <v>1.0339621774447671</v>
      </c>
    </row>
    <row r="180" spans="1:32" x14ac:dyDescent="0.15">
      <c r="A180" s="2" t="str">
        <f>data!A180</f>
        <v>Oncothyreon Inc (NasdaqGS:ONTY)</v>
      </c>
      <c r="B180" s="2" t="str">
        <f>data!B180</f>
        <v>NasdaqGS:ONTY</v>
      </c>
      <c r="C180" s="16" t="str">
        <f>IF(data!AP180&gt;0,data!AQ180/data!AP180,"NA")</f>
        <v>NA</v>
      </c>
      <c r="D180" s="16" t="str">
        <f>IF(data!AP180&gt;0,O180/data!AP180,"NA")</f>
        <v>NA</v>
      </c>
      <c r="E180" s="16">
        <f>data!BV180/100</f>
        <v>0</v>
      </c>
      <c r="F180" s="16">
        <f t="shared" si="6"/>
        <v>-0.21289911340325662</v>
      </c>
      <c r="G180" s="16">
        <f>IF(data!AX180&gt;0,N180/data!AX180,"NA")</f>
        <v>-0.39912376779846659</v>
      </c>
      <c r="H180" s="16" t="str">
        <f>IF(data!W180=0,"NA",data!W180/100)</f>
        <v>NA</v>
      </c>
      <c r="I180" s="16" t="str">
        <f>IF(data!V180=0,"NA",data!V180/100)</f>
        <v>NA</v>
      </c>
      <c r="J180" s="16">
        <f>IF(data!AX180&gt;0,(AF180+data!AW180)/(data!AX180+AF180+data!AW180),"NA")</f>
        <v>2.4116091556951977E-2</v>
      </c>
      <c r="K180" s="16">
        <f>IF(data!F180&gt;0,(AF180+data!AW180)/(data!F180+AF180+data!AW180),"NA")</f>
        <v>1.3189875582377638E-2</v>
      </c>
      <c r="L180" s="17">
        <f>data!F180+data!AW180+AF180-data!AT180</f>
        <v>160.55621012919718</v>
      </c>
      <c r="M180" s="17">
        <f>data!AW180+data!AX180-data!AT180+X180</f>
        <v>172.57</v>
      </c>
      <c r="N180" s="17">
        <f>data!AS180+data!BC180-(data!BD180+data!BE180+data!BF180+data!BG180+data!BH180)/5</f>
        <v>-36.44</v>
      </c>
      <c r="O180" s="17">
        <f>data!AR180+data!BC180-(data!BD180+data!BE180+data!BF180+data!BG180+data!BH180)/5</f>
        <v>-36.739999999999995</v>
      </c>
      <c r="P180" s="17">
        <f>data!AW180+AF180</f>
        <v>2.2562101291971564</v>
      </c>
      <c r="Q180" s="18" t="str">
        <f>IF(data!AS180&gt;0,data!F180/data!AS180,"NA")</f>
        <v>NA</v>
      </c>
      <c r="R180" s="19" t="str">
        <f>IF(data!AS180&gt;0,(data!F180-data!AT180)/(data!AS180-data!BL180),"NA")</f>
        <v>NA</v>
      </c>
      <c r="S180" s="19" t="str">
        <f>IF(N180&gt;0,data!F180/N180,"NA")</f>
        <v>NA</v>
      </c>
      <c r="T180" s="18" t="str">
        <f>IF(data!AP180=0,"NA",L180/data!AP180)</f>
        <v>NA</v>
      </c>
      <c r="U180" s="18" t="str">
        <f t="shared" si="7"/>
        <v>NA</v>
      </c>
      <c r="V180" s="18">
        <f t="shared" si="8"/>
        <v>0.93038309166829225</v>
      </c>
      <c r="W180" s="18" t="str">
        <f>IF(data!AQ180&gt;0,L180/data!AQ180,"NA")</f>
        <v>NA</v>
      </c>
      <c r="X180" s="17">
        <f>data!BC180+data!BD180*0.8+data!BE180*0.6+data!BF180*0.4+data!BG180*0.2</f>
        <v>91.74</v>
      </c>
      <c r="Y180" s="18" t="str">
        <f>IF(data!AQ180&gt;0,L180/(data!AQ180+data!BC180),"NA")</f>
        <v>NA</v>
      </c>
      <c r="Z180" s="18">
        <f>IF(data!EC180&gt;0,IF(data!F180&gt;0,IF(data!EC180*250/data!F180&gt;10,"NA",data!EC180*250/data!F180),"NA"),"NA")</f>
        <v>2.31042654028436</v>
      </c>
      <c r="AA180" s="18" t="str">
        <f>IF(data!BN180&gt;0,data!BN180,"NA")</f>
        <v>NA</v>
      </c>
      <c r="AB180" s="18">
        <f>IF(data!BN180=0,0,1)</f>
        <v>1</v>
      </c>
      <c r="AC180" s="18" t="str">
        <f>IF(data!BN180&gt;0,data!BO180,"NA")</f>
        <v>NA</v>
      </c>
      <c r="AD180" s="18" t="str">
        <f>IF(data!AS180&gt;0,data!AS180,"NA")</f>
        <v>NA</v>
      </c>
      <c r="AE180" s="18" t="str">
        <f>IF(data!AS180&gt;0,data!F180,"NA")</f>
        <v>NA</v>
      </c>
      <c r="AF180" s="17">
        <f>data!CP180/(1.04)+data!CO180/1.04^2+data!CN180/1.04^3+data!CM180/1.04^4+data!CL180/1.04^5+((data!CK180/5)*(1-1.04^-5)/0.04)/1.04^5</f>
        <v>2.2262101291971566</v>
      </c>
    </row>
    <row r="181" spans="1:32" x14ac:dyDescent="0.15">
      <c r="A181" s="2" t="str">
        <f>data!A181</f>
        <v>Synthetic Biologics Inc. (AMEX:SYN)</v>
      </c>
      <c r="B181" s="2" t="str">
        <f>data!B181</f>
        <v>AMEX:SYN</v>
      </c>
      <c r="C181" s="16" t="str">
        <f>IF(data!AP181&gt;0,data!AQ181/data!AP181,"NA")</f>
        <v>NA</v>
      </c>
      <c r="D181" s="16" t="str">
        <f>IF(data!AP181&gt;0,O181/data!AP181,"NA")</f>
        <v>NA</v>
      </c>
      <c r="E181" s="16">
        <f>data!BV181/100</f>
        <v>0</v>
      </c>
      <c r="F181" s="16">
        <f t="shared" si="6"/>
        <v>-0.60836158192090395</v>
      </c>
      <c r="G181" s="16">
        <f>IF(data!AX181&gt;0,N181/data!AX181,"NA")</f>
        <v>-1.6163179916317991</v>
      </c>
      <c r="H181" s="16" t="str">
        <f>IF(data!W181=0,"NA",data!W181/100)</f>
        <v>NA</v>
      </c>
      <c r="I181" s="16" t="str">
        <f>IF(data!V181=0,"NA",data!V181/100)</f>
        <v>NA</v>
      </c>
      <c r="J181" s="16">
        <f>IF(data!AX181&gt;0,(AF181+data!AW181)/(data!AX181+AF181+data!AW181),"NA")</f>
        <v>5.302439121996118E-3</v>
      </c>
      <c r="K181" s="16">
        <f>IF(data!F181&gt;0,(AF181+data!AW181)/(data!F181+AF181+data!AW181),"NA")</f>
        <v>3.0199258123885338E-4</v>
      </c>
      <c r="L181" s="17">
        <f>data!F181+data!AW181+AF181-data!AT181</f>
        <v>151.25096153846152</v>
      </c>
      <c r="M181" s="17">
        <f>data!AW181+data!AX181-data!AT181+X181</f>
        <v>26.550000000000004</v>
      </c>
      <c r="N181" s="17">
        <f>data!AS181+data!BC181-(data!BD181+data!BE181+data!BF181+data!BG181+data!BH181)/5</f>
        <v>-15.452</v>
      </c>
      <c r="O181" s="17">
        <f>data!AR181+data!BC181-(data!BD181+data!BE181+data!BF181+data!BG181+data!BH181)/5</f>
        <v>-16.152000000000001</v>
      </c>
      <c r="P181" s="17">
        <f>data!AW181+AF181</f>
        <v>5.0961538461538461E-2</v>
      </c>
      <c r="Q181" s="18" t="str">
        <f>IF(data!AS181&gt;0,data!F181/data!AS181,"NA")</f>
        <v>NA</v>
      </c>
      <c r="R181" s="19" t="str">
        <f>IF(data!AS181&gt;0,(data!F181-data!AT181)/(data!AS181-data!BL181),"NA")</f>
        <v>NA</v>
      </c>
      <c r="S181" s="19" t="str">
        <f>IF(N181&gt;0,data!F181/N181,"NA")</f>
        <v>NA</v>
      </c>
      <c r="T181" s="18" t="str">
        <f>IF(data!AP181=0,"NA",L181/data!AP181)</f>
        <v>NA</v>
      </c>
      <c r="U181" s="18" t="str">
        <f t="shared" si="7"/>
        <v>NA</v>
      </c>
      <c r="V181" s="18">
        <f t="shared" si="8"/>
        <v>5.6968347095465726</v>
      </c>
      <c r="W181" s="18" t="str">
        <f>IF(data!AQ181&gt;0,L181/data!AQ181,"NA")</f>
        <v>NA</v>
      </c>
      <c r="X181" s="17">
        <f>data!BC181+data!BD181*0.8+data!BE181*0.6+data!BF181*0.4+data!BG181*0.2</f>
        <v>34.49</v>
      </c>
      <c r="Y181" s="18" t="str">
        <f>IF(data!AQ181&gt;0,L181/(data!AQ181+data!BC181),"NA")</f>
        <v>NA</v>
      </c>
      <c r="Z181" s="18">
        <f>IF(data!EC181&gt;0,IF(data!F181&gt;0,IF(data!EC181*250/data!F181&gt;10,"NA",data!EC181*250/data!F181),"NA"),"NA")</f>
        <v>3.4528749259039717</v>
      </c>
      <c r="AA181" s="18" t="str">
        <f>IF(data!BN181&gt;0,data!BN181,"NA")</f>
        <v>NA</v>
      </c>
      <c r="AB181" s="18">
        <f>IF(data!BN181=0,0,1)</f>
        <v>1</v>
      </c>
      <c r="AC181" s="18" t="str">
        <f>IF(data!BN181&gt;0,data!BO181,"NA")</f>
        <v>NA</v>
      </c>
      <c r="AD181" s="18" t="str">
        <f>IF(data!AS181&gt;0,data!AS181,"NA")</f>
        <v>NA</v>
      </c>
      <c r="AE181" s="18" t="str">
        <f>IF(data!AS181&gt;0,data!F181,"NA")</f>
        <v>NA</v>
      </c>
      <c r="AF181" s="17">
        <f>data!CP181/(1.04)+data!CO181/1.04^2+data!CN181/1.04^3+data!CM181/1.04^4+data!CL181/1.04^5+((data!CK181/5)*(1-1.04^-5)/0.04)/1.04^5</f>
        <v>5.0961538461538461E-2</v>
      </c>
    </row>
    <row r="182" spans="1:32" x14ac:dyDescent="0.15">
      <c r="A182" s="2" t="str">
        <f>data!A182</f>
        <v>Fibrocell Science, Inc. (NasdaqCM:FCSC)</v>
      </c>
      <c r="B182" s="2" t="str">
        <f>data!B182</f>
        <v>NasdaqCM:FCSC</v>
      </c>
      <c r="C182" s="16">
        <f>IF(data!AP182&gt;0,data!AQ182/data!AP182,"NA")</f>
        <v>-165</v>
      </c>
      <c r="D182" s="16">
        <f>IF(data!AP182&gt;0,O182/data!AP182,"NA")</f>
        <v>-173.44444444444446</v>
      </c>
      <c r="E182" s="16">
        <f>data!BV182/100</f>
        <v>0</v>
      </c>
      <c r="F182" s="16">
        <f t="shared" si="6"/>
        <v>-0.7253717472118959</v>
      </c>
      <c r="G182" s="16">
        <f>IF(data!AX182&gt;0,N182/data!AX182,"NA")</f>
        <v>-0.88552631578947372</v>
      </c>
      <c r="H182" s="16">
        <f>IF(data!W182=0,"NA",data!W182/100)</f>
        <v>-0.27</v>
      </c>
      <c r="I182" s="16" t="str">
        <f>IF(data!V182=0,"NA",data!V182/100)</f>
        <v>NA</v>
      </c>
      <c r="J182" s="16">
        <f>IF(data!AX182&gt;0,(AF182+data!AW182)/(data!AX182+AF182+data!AW182),"NA")</f>
        <v>0.23184403507587095</v>
      </c>
      <c r="K182" s="16">
        <f>IF(data!F182&gt;0,(AF182+data!AW182)/(data!F182+AF182+data!AW182),"NA")</f>
        <v>5.181579020228444E-2</v>
      </c>
      <c r="L182" s="17">
        <f>data!F182+data!AW182+AF182-data!AT182</f>
        <v>139.57529640872167</v>
      </c>
      <c r="M182" s="17">
        <f>data!AW182+data!AX182-data!AT182+X182</f>
        <v>43.04</v>
      </c>
      <c r="N182" s="17">
        <f>data!AS182+data!BC182-(data!BD182+data!BE182+data!BF182+data!BG182+data!BH182)/5</f>
        <v>-26.919999999999998</v>
      </c>
      <c r="O182" s="17">
        <f>data!AR182+data!BC182-(data!BD182+data!BE182+data!BF182+data!BG182+data!BH182)/5</f>
        <v>-31.22</v>
      </c>
      <c r="P182" s="17">
        <f>data!AW182+AF182</f>
        <v>9.1752964087216533</v>
      </c>
      <c r="Q182" s="18" t="str">
        <f>IF(data!AS182&gt;0,data!F182/data!AS182,"NA")</f>
        <v>NA</v>
      </c>
      <c r="R182" s="19" t="str">
        <f>IF(data!AS182&gt;0,(data!F182-data!AT182)/(data!AS182-data!BL182),"NA")</f>
        <v>NA</v>
      </c>
      <c r="S182" s="19" t="str">
        <f>IF(N182&gt;0,data!F182/N182,"NA")</f>
        <v>NA</v>
      </c>
      <c r="T182" s="18">
        <f>IF(data!AP182=0,"NA",L182/data!AP182)</f>
        <v>775.41831338178713</v>
      </c>
      <c r="U182" s="18" t="str">
        <f t="shared" si="7"/>
        <v>NA</v>
      </c>
      <c r="V182" s="18">
        <f t="shared" si="8"/>
        <v>3.2429204555929756</v>
      </c>
      <c r="W182" s="18" t="str">
        <f>IF(data!AQ182&gt;0,L182/data!AQ182,"NA")</f>
        <v>NA</v>
      </c>
      <c r="X182" s="17">
        <f>data!BC182+data!BD182*0.8+data!BE182*0.6+data!BF182*0.4+data!BG182*0.2</f>
        <v>50.14</v>
      </c>
      <c r="Y182" s="18" t="str">
        <f>IF(data!AQ182&gt;0,L182/(data!AQ182+data!BC182),"NA")</f>
        <v>NA</v>
      </c>
      <c r="Z182" s="18">
        <f>IF(data!EC182&gt;0,IF(data!F182&gt;0,IF(data!EC182*250/data!F182&gt;10,"NA",data!EC182*250/data!F182),"NA"),"NA")</f>
        <v>0.57772483621203097</v>
      </c>
      <c r="AA182" s="18" t="str">
        <f>IF(data!BN182&gt;0,data!BN182,"NA")</f>
        <v>NA</v>
      </c>
      <c r="AB182" s="18">
        <f>IF(data!BN182=0,0,1)</f>
        <v>1</v>
      </c>
      <c r="AC182" s="18" t="str">
        <f>IF(data!BN182&gt;0,data!BO182,"NA")</f>
        <v>NA</v>
      </c>
      <c r="AD182" s="18" t="str">
        <f>IF(data!AS182&gt;0,data!AS182,"NA")</f>
        <v>NA</v>
      </c>
      <c r="AE182" s="18" t="str">
        <f>IF(data!AS182&gt;0,data!F182,"NA")</f>
        <v>NA</v>
      </c>
      <c r="AF182" s="17">
        <f>data!CP182/(1.04)+data!CO182/1.04^2+data!CN182/1.04^3+data!CM182/1.04^4+data!CL182/1.04^5+((data!CK182/5)*(1-1.04^-5)/0.04)/1.04^5</f>
        <v>9.1752964087216533</v>
      </c>
    </row>
    <row r="183" spans="1:32" x14ac:dyDescent="0.15">
      <c r="A183" s="2" t="str">
        <f>data!A183</f>
        <v>Sunesis Pharmaceuticals, Inc. (NasdaqCM:SNSS)</v>
      </c>
      <c r="B183" s="2" t="str">
        <f>data!B183</f>
        <v>NasdaqCM:SNSS</v>
      </c>
      <c r="C183" s="16">
        <f>IF(data!AP183&gt;0,data!AQ183/data!AP183,"NA")</f>
        <v>-7.8534031413612562</v>
      </c>
      <c r="D183" s="16">
        <f>IF(data!AP183&gt;0,O183/data!AP183,"NA")</f>
        <v>-8.0732984293193724</v>
      </c>
      <c r="E183" s="16">
        <f>data!BV183/100</f>
        <v>0</v>
      </c>
      <c r="F183" s="16">
        <f t="shared" si="6"/>
        <v>-0.53778191118344576</v>
      </c>
      <c r="G183" s="16">
        <f>IF(data!AX183&gt;0,N183/data!AX183,"NA")</f>
        <v>-3.2072463768115944</v>
      </c>
      <c r="H183" s="16">
        <f>IF(data!W183=0,"NA",data!W183/100)</f>
        <v>-5.6900000000000006E-2</v>
      </c>
      <c r="I183" s="16" t="str">
        <f>IF(data!V183=0,"NA",data!V183/100)</f>
        <v>NA</v>
      </c>
      <c r="J183" s="16">
        <f>IF(data!AX183&gt;0,(AF183+data!AW183)/(data!AX183+AF183+data!AW183),"NA")</f>
        <v>0.40766176628393608</v>
      </c>
      <c r="K183" s="16">
        <f>IF(data!F183&gt;0,(AF183+data!AW183)/(data!F183+AF183+data!AW183),"NA")</f>
        <v>5.3719651013164775E-2</v>
      </c>
      <c r="L183" s="17">
        <f>data!F183+data!AW183+AF183-data!AT183</f>
        <v>154.59750000000003</v>
      </c>
      <c r="M183" s="17">
        <f>data!AW183+data!AX183-data!AT183+X183</f>
        <v>86.02</v>
      </c>
      <c r="N183" s="17">
        <f>data!AS183+data!BC183-(data!BD183+data!BE183+data!BF183+data!BG183+data!BH183)/5</f>
        <v>-44.260000000000005</v>
      </c>
      <c r="O183" s="17">
        <f>data!AR183+data!BC183-(data!BD183+data!BE183+data!BF183+data!BG183+data!BH183)/5</f>
        <v>-46.260000000000005</v>
      </c>
      <c r="P183" s="17">
        <f>data!AW183+AF183</f>
        <v>9.4975000000000005</v>
      </c>
      <c r="Q183" s="18" t="str">
        <f>IF(data!AS183&gt;0,data!F183/data!AS183,"NA")</f>
        <v>NA</v>
      </c>
      <c r="R183" s="19" t="str">
        <f>IF(data!AS183&gt;0,(data!F183-data!AT183)/(data!AS183-data!BL183),"NA")</f>
        <v>NA</v>
      </c>
      <c r="S183" s="19" t="str">
        <f>IF(N183&gt;0,data!F183/N183,"NA")</f>
        <v>NA</v>
      </c>
      <c r="T183" s="18">
        <f>IF(data!AP183=0,"NA",L183/data!AP183)</f>
        <v>26.980366492146601</v>
      </c>
      <c r="U183" s="18" t="str">
        <f t="shared" si="7"/>
        <v>NA</v>
      </c>
      <c r="V183" s="18">
        <f t="shared" si="8"/>
        <v>1.7972273889793076</v>
      </c>
      <c r="W183" s="18" t="str">
        <f>IF(data!AQ183&gt;0,L183/data!AQ183,"NA")</f>
        <v>NA</v>
      </c>
      <c r="X183" s="17">
        <f>data!BC183+data!BD183*0.8+data!BE183*0.6+data!BF183*0.4+data!BG183*0.2</f>
        <v>85.16</v>
      </c>
      <c r="Y183" s="18" t="str">
        <f>IF(data!AQ183&gt;0,L183/(data!AQ183+data!BC183),"NA")</f>
        <v>NA</v>
      </c>
      <c r="Z183" s="18">
        <f>IF(data!EC183&gt;0,IF(data!F183&gt;0,IF(data!EC183*250/data!F183&gt;10,"NA",data!EC183*250/data!F183),"NA"),"NA")</f>
        <v>1.9725044829647338</v>
      </c>
      <c r="AA183" s="18" t="str">
        <f>IF(data!BN183&gt;0,data!BN183,"NA")</f>
        <v>NA</v>
      </c>
      <c r="AB183" s="18">
        <f>IF(data!BN183=0,0,1)</f>
        <v>1</v>
      </c>
      <c r="AC183" s="18" t="str">
        <f>IF(data!BN183&gt;0,data!BO183,"NA")</f>
        <v>NA</v>
      </c>
      <c r="AD183" s="18" t="str">
        <f>IF(data!AS183&gt;0,data!AS183,"NA")</f>
        <v>NA</v>
      </c>
      <c r="AE183" s="18" t="str">
        <f>IF(data!AS183&gt;0,data!F183,"NA")</f>
        <v>NA</v>
      </c>
      <c r="AF183" s="17">
        <f>data!CP183/(1.04)+data!CO183/1.04^2+data!CN183/1.04^3+data!CM183/1.04^4+data!CL183/1.04^5+((data!CK183/5)*(1-1.04^-5)/0.04)/1.04^5</f>
        <v>0.23749999999999999</v>
      </c>
    </row>
    <row r="184" spans="1:32" x14ac:dyDescent="0.15">
      <c r="A184" s="2" t="str">
        <f>data!A184</f>
        <v>Eleven Biotherapeutics, Inc. (NasdaqGM:EBIO)</v>
      </c>
      <c r="B184" s="2" t="str">
        <f>data!B184</f>
        <v>NasdaqGM:EBIO</v>
      </c>
      <c r="C184" s="16">
        <f>IF(data!AP184&gt;0,data!AQ184/data!AP184,"NA")</f>
        <v>-14.508928571428569</v>
      </c>
      <c r="D184" s="16">
        <f>IF(data!AP184&gt;0,O184/data!AP184,"NA")</f>
        <v>-10.562499999999998</v>
      </c>
      <c r="E184" s="16">
        <f>data!BV184/100</f>
        <v>0</v>
      </c>
      <c r="F184" s="16">
        <f t="shared" si="6"/>
        <v>-0.39778076664425011</v>
      </c>
      <c r="G184" s="16">
        <f>IF(data!AX184&gt;0,N184/data!AX184,"NA")</f>
        <v>-0.67826086956521758</v>
      </c>
      <c r="H184" s="16" t="str">
        <f>IF(data!W184=0,"NA",data!W184/100)</f>
        <v>NA</v>
      </c>
      <c r="I184" s="16" t="str">
        <f>IF(data!V184=0,"NA",data!V184/100)</f>
        <v>NA</v>
      </c>
      <c r="J184" s="16">
        <f>IF(data!AX184&gt;0,(AF184+data!AW184)/(data!AX184+AF184+data!AW184),"NA")</f>
        <v>0.22096829374651125</v>
      </c>
      <c r="K184" s="16">
        <f>IF(data!F184&gt;0,(AF184+data!AW184)/(data!F184+AF184+data!AW184),"NA")</f>
        <v>5.8826864185303356E-2</v>
      </c>
      <c r="L184" s="17">
        <f>data!F184+data!AW184+AF184-data!AT184</f>
        <v>123.33812869822486</v>
      </c>
      <c r="M184" s="17">
        <f>data!AW184+data!AX184-data!AT184+X184</f>
        <v>59.480000000000011</v>
      </c>
      <c r="N184" s="17">
        <f>data!AS184+data!BC184-(data!BD184+data!BE184+data!BF184+data!BG184+data!BH184)/5</f>
        <v>-24.960000000000004</v>
      </c>
      <c r="O184" s="17">
        <f>data!AR184+data!BC184-(data!BD184+data!BE184+data!BF184+data!BG184+data!BH184)/5</f>
        <v>-23.66</v>
      </c>
      <c r="P184" s="17">
        <f>data!AW184+AF184</f>
        <v>10.438128698224851</v>
      </c>
      <c r="Q184" s="18" t="str">
        <f>IF(data!AS184&gt;0,data!F184/data!AS184,"NA")</f>
        <v>NA</v>
      </c>
      <c r="R184" s="19" t="str">
        <f>IF(data!AS184&gt;0,(data!F184-data!AT184)/(data!AS184-data!BL184),"NA")</f>
        <v>NA</v>
      </c>
      <c r="S184" s="19" t="str">
        <f>IF(N184&gt;0,data!F184/N184,"NA")</f>
        <v>NA</v>
      </c>
      <c r="T184" s="18">
        <f>IF(data!AP184=0,"NA",L184/data!AP184)</f>
        <v>55.06166459742181</v>
      </c>
      <c r="U184" s="18" t="str">
        <f t="shared" si="7"/>
        <v>NA</v>
      </c>
      <c r="V184" s="18">
        <f t="shared" si="8"/>
        <v>2.0736067366883799</v>
      </c>
      <c r="W184" s="18" t="str">
        <f>IF(data!AQ184&gt;0,L184/data!AQ184,"NA")</f>
        <v>NA</v>
      </c>
      <c r="X184" s="17">
        <f>data!BC184+data!BD184*0.8+data!BE184*0.6+data!BF184*0.4+data!BG184*0.2</f>
        <v>66.780000000000015</v>
      </c>
      <c r="Y184" s="18" t="str">
        <f>IF(data!AQ184&gt;0,L184/(data!AQ184+data!BC184),"NA")</f>
        <v>NA</v>
      </c>
      <c r="Z184" s="18">
        <f>IF(data!EC184&gt;0,IF(data!F184&gt;0,IF(data!EC184*250/data!F184&gt;10,"NA",data!EC184*250/data!F184),"NA"),"NA")</f>
        <v>1.7514970059880239</v>
      </c>
      <c r="AA184" s="18" t="str">
        <f>IF(data!BN184&gt;0,data!BN184,"NA")</f>
        <v>NA</v>
      </c>
      <c r="AB184" s="18">
        <f>IF(data!BN184=0,0,1)</f>
        <v>1</v>
      </c>
      <c r="AC184" s="18" t="str">
        <f>IF(data!BN184&gt;0,data!BO184,"NA")</f>
        <v>NA</v>
      </c>
      <c r="AD184" s="18" t="str">
        <f>IF(data!AS184&gt;0,data!AS184,"NA")</f>
        <v>NA</v>
      </c>
      <c r="AE184" s="18" t="str">
        <f>IF(data!AS184&gt;0,data!F184,"NA")</f>
        <v>NA</v>
      </c>
      <c r="AF184" s="17">
        <f>data!CP184/(1.04)+data!CO184/1.04^2+data!CN184/1.04^3+data!CM184/1.04^4+data!CL184/1.04^5+((data!CK184/5)*(1-1.04^-5)/0.04)/1.04^5</f>
        <v>0.43812869822485201</v>
      </c>
    </row>
    <row r="185" spans="1:32" x14ac:dyDescent="0.15">
      <c r="A185" s="2" t="str">
        <f>data!A185</f>
        <v>Coronado Biosciences, Inc. (NasdaqCM:CNDO)</v>
      </c>
      <c r="B185" s="2" t="str">
        <f>data!B185</f>
        <v>NasdaqCM:CNDO</v>
      </c>
      <c r="C185" s="16" t="str">
        <f>IF(data!AP185&gt;0,data!AQ185/data!AP185,"NA")</f>
        <v>NA</v>
      </c>
      <c r="D185" s="16" t="str">
        <f>IF(data!AP185&gt;0,O185/data!AP185,"NA")</f>
        <v>NA</v>
      </c>
      <c r="E185" s="16">
        <f>data!BV185/100</f>
        <v>0</v>
      </c>
      <c r="F185" s="16">
        <f t="shared" si="6"/>
        <v>-0.37445783132530125</v>
      </c>
      <c r="G185" s="16">
        <f>IF(data!AX185&gt;0,N185/data!AX185,"NA")</f>
        <v>-0.44936170212765958</v>
      </c>
      <c r="H185" s="16" t="str">
        <f>IF(data!W185=0,"NA",data!W185/100)</f>
        <v>NA</v>
      </c>
      <c r="I185" s="16" t="str">
        <f>IF(data!V185=0,"NA",data!V185/100)</f>
        <v>NA</v>
      </c>
      <c r="J185" s="16">
        <f>IF(data!AX185&gt;0,(AF185+data!AW185)/(data!AX185+AF185+data!AW185),"NA")</f>
        <v>0.39457454736915187</v>
      </c>
      <c r="K185" s="16">
        <f>IF(data!F185&gt;0,(AF185+data!AW185)/(data!F185+AF185+data!AW185),"NA")</f>
        <v>0.21627525401654668</v>
      </c>
      <c r="L185" s="17">
        <f>data!F185+data!AW185+AF185-data!AT185</f>
        <v>162.64703686249982</v>
      </c>
      <c r="M185" s="17">
        <f>data!AW185+data!AX185-data!AT185+X185</f>
        <v>83</v>
      </c>
      <c r="N185" s="17">
        <f>data!AS185+data!BC185-(data!BD185+data!BE185+data!BF185+data!BG185+data!BH185)/5</f>
        <v>-31.68</v>
      </c>
      <c r="O185" s="17">
        <f>data!AR185+data!BC185-(data!BD185+data!BE185+data!BF185+data!BG185+data!BH185)/5</f>
        <v>-31.080000000000002</v>
      </c>
      <c r="P185" s="17">
        <f>data!AW185+AF185</f>
        <v>45.9470368624998</v>
      </c>
      <c r="Q185" s="18" t="str">
        <f>IF(data!AS185&gt;0,data!F185/data!AS185,"NA")</f>
        <v>NA</v>
      </c>
      <c r="R185" s="19" t="str">
        <f>IF(data!AS185&gt;0,(data!F185-data!AT185)/(data!AS185-data!BL185),"NA")</f>
        <v>NA</v>
      </c>
      <c r="S185" s="19" t="str">
        <f>IF(N185&gt;0,data!F185/N185,"NA")</f>
        <v>NA</v>
      </c>
      <c r="T185" s="18" t="str">
        <f>IF(data!AP185=0,"NA",L185/data!AP185)</f>
        <v>NA</v>
      </c>
      <c r="U185" s="18" t="str">
        <f t="shared" si="7"/>
        <v>NA</v>
      </c>
      <c r="V185" s="18">
        <f t="shared" si="8"/>
        <v>1.9596028537650581</v>
      </c>
      <c r="W185" s="18" t="str">
        <f>IF(data!AQ185&gt;0,L185/data!AQ185,"NA")</f>
        <v>NA</v>
      </c>
      <c r="X185" s="17">
        <f>data!BC185+data!BD185*0.8+data!BE185*0.6+data!BF185*0.4+data!BG185*0.2</f>
        <v>48.3</v>
      </c>
      <c r="Y185" s="18" t="str">
        <f>IF(data!AQ185&gt;0,L185/(data!AQ185+data!BC185),"NA")</f>
        <v>NA</v>
      </c>
      <c r="Z185" s="18">
        <f>IF(data!EC185&gt;0,IF(data!F185&gt;0,IF(data!EC185*250/data!F185&gt;10,"NA",data!EC185*250/data!F185),"NA"),"NA")</f>
        <v>3.1381381381381384</v>
      </c>
      <c r="AA185" s="18" t="str">
        <f>IF(data!BN185&gt;0,data!BN185,"NA")</f>
        <v>NA</v>
      </c>
      <c r="AB185" s="18">
        <f>IF(data!BN185=0,0,1)</f>
        <v>1</v>
      </c>
      <c r="AC185" s="18" t="str">
        <f>IF(data!BN185&gt;0,data!BO185,"NA")</f>
        <v>NA</v>
      </c>
      <c r="AD185" s="18" t="str">
        <f>IF(data!AS185&gt;0,data!AS185,"NA")</f>
        <v>NA</v>
      </c>
      <c r="AE185" s="18" t="str">
        <f>IF(data!AS185&gt;0,data!F185,"NA")</f>
        <v>NA</v>
      </c>
      <c r="AF185" s="17">
        <f>data!CP185/(1.04)+data!CO185/1.04^2+data!CN185/1.04^3+data!CM185/1.04^4+data!CL185/1.04^5+((data!CK185/5)*(1-1.04^-5)/0.04)/1.04^5</f>
        <v>31.9470368624998</v>
      </c>
    </row>
    <row r="186" spans="1:32" x14ac:dyDescent="0.15">
      <c r="A186" s="2" t="str">
        <f>data!A186</f>
        <v>Protalex Inc. (OTCPK:PRTX)</v>
      </c>
      <c r="B186" s="2" t="str">
        <f>data!B186</f>
        <v>OTCPK:PRTX</v>
      </c>
      <c r="C186" s="16" t="str">
        <f>IF(data!AP186&gt;0,data!AQ186/data!AP186,"NA")</f>
        <v>NA</v>
      </c>
      <c r="D186" s="16" t="str">
        <f>IF(data!AP186&gt;0,O186/data!AP186,"NA")</f>
        <v>NA</v>
      </c>
      <c r="E186" s="16">
        <f>data!BV186/100</f>
        <v>0</v>
      </c>
      <c r="F186" s="16">
        <f t="shared" si="6"/>
        <v>-1.9805536490505604</v>
      </c>
      <c r="G186" s="16" t="str">
        <f>IF(data!AX186&gt;0,N186/data!AX186,"NA")</f>
        <v>NA</v>
      </c>
      <c r="H186" s="16" t="str">
        <f>IF(data!W186=0,"NA",data!W186/100)</f>
        <v>NA</v>
      </c>
      <c r="I186" s="16" t="str">
        <f>IF(data!V186=0,"NA",data!V186/100)</f>
        <v>NA</v>
      </c>
      <c r="J186" s="16" t="str">
        <f>IF(data!AX186&gt;0,(AF186+data!AW186)/(data!AX186+AF186+data!AW186),"NA")</f>
        <v>NA</v>
      </c>
      <c r="K186" s="16">
        <f>IF(data!F186&gt;0,(AF186+data!AW186)/(data!F186+AF186+data!AW186),"NA")</f>
        <v>5.6840902599257358E-2</v>
      </c>
      <c r="L186" s="17">
        <f>data!F186+data!AW186+AF186-data!AT186</f>
        <v>174.38799999999998</v>
      </c>
      <c r="M186" s="17">
        <f>data!AW186+data!AX186-data!AT186+X186</f>
        <v>8.7420000000000009</v>
      </c>
      <c r="N186" s="17">
        <f>data!AS186+data!BC186-(data!BD186+data!BE186+data!BF186+data!BG186+data!BH186)/5</f>
        <v>-17.614000000000001</v>
      </c>
      <c r="O186" s="17">
        <f>data!AR186+data!BC186-(data!BD186+data!BE186+data!BF186+data!BG186+data!BH186)/5</f>
        <v>-17.314</v>
      </c>
      <c r="P186" s="17">
        <f>data!AW186+AF186</f>
        <v>9.9499999999999993</v>
      </c>
      <c r="Q186" s="18" t="str">
        <f>IF(data!AS186&gt;0,data!F186/data!AS186,"NA")</f>
        <v>NA</v>
      </c>
      <c r="R186" s="19" t="str">
        <f>IF(data!AS186&gt;0,(data!F186-data!AT186)/(data!AS186-data!BL186),"NA")</f>
        <v>NA</v>
      </c>
      <c r="S186" s="19" t="str">
        <f>IF(N186&gt;0,data!F186/N186,"NA")</f>
        <v>NA</v>
      </c>
      <c r="T186" s="18" t="str">
        <f>IF(data!AP186=0,"NA",L186/data!AP186)</f>
        <v>NA</v>
      </c>
      <c r="U186" s="18" t="str">
        <f t="shared" si="7"/>
        <v>NA</v>
      </c>
      <c r="V186" s="18">
        <f t="shared" si="8"/>
        <v>19.948295584534428</v>
      </c>
      <c r="W186" s="18" t="str">
        <f>IF(data!AQ186&gt;0,L186/data!AQ186,"NA")</f>
        <v>NA</v>
      </c>
      <c r="X186" s="17">
        <f>data!BC186+data!BD186*0.8+data!BE186*0.6+data!BF186*0.4+data!BG186*0.2</f>
        <v>9.7540000000000013</v>
      </c>
      <c r="Y186" s="18" t="str">
        <f>IF(data!AQ186&gt;0,L186/(data!AQ186+data!BC186),"NA")</f>
        <v>NA</v>
      </c>
      <c r="Z186" s="18">
        <f>IF(data!EC186&gt;0,IF(data!F186&gt;0,IF(data!EC186*250/data!F186&gt;10,"NA",data!EC186*250/data!F186),"NA"),"NA")</f>
        <v>1.0599636583888553E-2</v>
      </c>
      <c r="AA186" s="18" t="str">
        <f>IF(data!BN186&gt;0,data!BN186,"NA")</f>
        <v>NA</v>
      </c>
      <c r="AB186" s="18">
        <f>IF(data!BN186=0,0,1)</f>
        <v>1</v>
      </c>
      <c r="AC186" s="18" t="str">
        <f>IF(data!BN186&gt;0,data!BO186,"NA")</f>
        <v>NA</v>
      </c>
      <c r="AD186" s="18" t="str">
        <f>IF(data!AS186&gt;0,data!AS186,"NA")</f>
        <v>NA</v>
      </c>
      <c r="AE186" s="18" t="str">
        <f>IF(data!AS186&gt;0,data!F186,"NA")</f>
        <v>NA</v>
      </c>
      <c r="AF186" s="17">
        <f>data!CP186/(1.04)+data!CO186/1.04^2+data!CN186/1.04^3+data!CM186/1.04^4+data!CL186/1.04^5+((data!CK186/5)*(1-1.04^-5)/0.04)/1.04^5</f>
        <v>0</v>
      </c>
    </row>
    <row r="187" spans="1:32" x14ac:dyDescent="0.15">
      <c r="A187" s="2" t="str">
        <f>data!A187</f>
        <v>GlycoMimetics, Inc. (NasdaqGM:GLYC)</v>
      </c>
      <c r="B187" s="2" t="str">
        <f>data!B187</f>
        <v>NasdaqGM:GLYC</v>
      </c>
      <c r="C187" s="16">
        <f>IF(data!AP187&gt;0,data!AQ187/data!AP187,"NA")</f>
        <v>-0.73333333333333328</v>
      </c>
      <c r="D187" s="16">
        <f>IF(data!AP187&gt;0,O187/data!AP187,"NA")</f>
        <v>-0.34666666666666651</v>
      </c>
      <c r="E187" s="16">
        <f>data!BV187/100</f>
        <v>0</v>
      </c>
      <c r="F187" s="16">
        <f t="shared" si="6"/>
        <v>-0.11363636363636356</v>
      </c>
      <c r="G187" s="16">
        <f>IF(data!AX187&gt;0,N187/data!AX187,"NA")</f>
        <v>-0.10236220472440941</v>
      </c>
      <c r="H187" s="16" t="str">
        <f>IF(data!W187=0,"NA",data!W187/100)</f>
        <v>NA</v>
      </c>
      <c r="I187" s="16" t="str">
        <f>IF(data!V187=0,"NA",data!V187/100)</f>
        <v>NA</v>
      </c>
      <c r="J187" s="16">
        <f>IF(data!AX187&gt;0,(AF187+data!AW187)/(data!AX187+AF187+data!AW187),"NA")</f>
        <v>8.4033131748978487E-2</v>
      </c>
      <c r="K187" s="16">
        <f>IF(data!F187&gt;0,(AF187+data!AW187)/(data!F187+AF187+data!AW187),"NA")</f>
        <v>2.8687100444896033E-2</v>
      </c>
      <c r="L187" s="17">
        <f>data!F187+data!AW187+AF187-data!AT187</f>
        <v>107.26052129265251</v>
      </c>
      <c r="M187" s="17">
        <f>data!AW187+data!AX187-data!AT187+X187</f>
        <v>45.760000000000005</v>
      </c>
      <c r="N187" s="17">
        <f>data!AS187+data!BC187-(data!BD187+data!BE187+data!BF187+data!BG187+data!BH187)/5</f>
        <v>-5.1999999999999975</v>
      </c>
      <c r="O187" s="17">
        <f>data!AR187+data!BC187-(data!BD187+data!BE187+data!BF187+data!BG187+data!BH187)/5</f>
        <v>-5.1999999999999975</v>
      </c>
      <c r="P187" s="17">
        <f>data!AW187+AF187</f>
        <v>4.6605212926524935</v>
      </c>
      <c r="Q187" s="18" t="str">
        <f>IF(data!AS187&gt;0,data!F187/data!AS187,"NA")</f>
        <v>NA</v>
      </c>
      <c r="R187" s="19" t="str">
        <f>IF(data!AS187&gt;0,(data!F187-data!AT187)/(data!AS187-data!BL187),"NA")</f>
        <v>NA</v>
      </c>
      <c r="S187" s="19" t="str">
        <f>IF(N187&gt;0,data!F187/N187,"NA")</f>
        <v>NA</v>
      </c>
      <c r="T187" s="18">
        <f>IF(data!AP187=0,"NA",L187/data!AP187)</f>
        <v>7.1507014195101677</v>
      </c>
      <c r="U187" s="18" t="str">
        <f t="shared" si="7"/>
        <v>NA</v>
      </c>
      <c r="V187" s="18">
        <f t="shared" si="8"/>
        <v>2.34397992335342</v>
      </c>
      <c r="W187" s="18" t="str">
        <f>IF(data!AQ187&gt;0,L187/data!AQ187,"NA")</f>
        <v>NA</v>
      </c>
      <c r="X187" s="17">
        <f>data!BC187+data!BD187*0.8+data!BE187*0.6+data!BF187*0.4+data!BG187*0.2</f>
        <v>50.160000000000011</v>
      </c>
      <c r="Y187" s="18" t="str">
        <f>IF(data!AQ187&gt;0,L187/(data!AQ187+data!BC187),"NA")</f>
        <v>NA</v>
      </c>
      <c r="Z187" s="18">
        <f>IF(data!EC187&gt;0,IF(data!F187&gt;0,IF(data!EC187*250/data!F187&gt;10,"NA",data!EC187*250/data!F187),"NA"),"NA")</f>
        <v>0.20437262357414449</v>
      </c>
      <c r="AA187" s="18" t="str">
        <f>IF(data!BN187&gt;0,data!BN187,"NA")</f>
        <v>NA</v>
      </c>
      <c r="AB187" s="18">
        <f>IF(data!BN187=0,0,1)</f>
        <v>1</v>
      </c>
      <c r="AC187" s="18" t="str">
        <f>IF(data!BN187&gt;0,data!BO187,"NA")</f>
        <v>NA</v>
      </c>
      <c r="AD187" s="18" t="str">
        <f>IF(data!AS187&gt;0,data!AS187,"NA")</f>
        <v>NA</v>
      </c>
      <c r="AE187" s="18" t="str">
        <f>IF(data!AS187&gt;0,data!F187,"NA")</f>
        <v>NA</v>
      </c>
      <c r="AF187" s="17">
        <f>data!CP187/(1.04)+data!CO187/1.04^2+data!CN187/1.04^3+data!CM187/1.04^4+data!CL187/1.04^5+((data!CK187/5)*(1-1.04^-5)/0.04)/1.04^5</f>
        <v>4.6605212926524935</v>
      </c>
    </row>
    <row r="188" spans="1:32" x14ac:dyDescent="0.15">
      <c r="A188" s="2" t="str">
        <f>data!A188</f>
        <v>Capricor Therapeutics, Inc. (NasdaqCM:CAPR)</v>
      </c>
      <c r="B188" s="2" t="str">
        <f>data!B188</f>
        <v>NasdaqCM:CAPR</v>
      </c>
      <c r="C188" s="16">
        <f>IF(data!AP188&gt;0,data!AQ188/data!AP188,"NA")</f>
        <v>-1.2484342379958246</v>
      </c>
      <c r="D188" s="16">
        <f>IF(data!AP188&gt;0,O188/data!AP188,"NA")</f>
        <v>-0.79331941544885154</v>
      </c>
      <c r="E188" s="16">
        <f>data!BV188/100</f>
        <v>0</v>
      </c>
      <c r="F188" s="16">
        <f t="shared" si="6"/>
        <v>-0.25465755260688905</v>
      </c>
      <c r="G188" s="16" t="str">
        <f>IF(data!AX188&gt;0,N188/data!AX188,"NA")</f>
        <v>NA</v>
      </c>
      <c r="H188" s="16" t="str">
        <f>IF(data!W188=0,"NA",data!W188/100)</f>
        <v>NA</v>
      </c>
      <c r="I188" s="16" t="str">
        <f>IF(data!V188=0,"NA",data!V188/100)</f>
        <v>NA</v>
      </c>
      <c r="J188" s="16" t="str">
        <f>IF(data!AX188&gt;0,(AF188+data!AW188)/(data!AX188+AF188+data!AW188),"NA")</f>
        <v>NA</v>
      </c>
      <c r="K188" s="16">
        <f>IF(data!F188&gt;0,(AF188+data!AW188)/(data!F188+AF188+data!AW188),"NA")</f>
        <v>6.3961745145420329E-2</v>
      </c>
      <c r="L188" s="17">
        <f>data!F188+data!AW188+AF188-data!AT188</f>
        <v>150.39369566454258</v>
      </c>
      <c r="M188" s="17">
        <f>data!AW188+data!AX188-data!AT188+X188</f>
        <v>14.922000000000001</v>
      </c>
      <c r="N188" s="17">
        <f>data!AS188+data!BC188-(data!BD188+data!BE188+data!BF188+data!BG188+data!BH188)/5</f>
        <v>-3.9999999999999991</v>
      </c>
      <c r="O188" s="17">
        <f>data!AR188+data!BC188-(data!BD188+data!BE188+data!BF188+data!BG188+data!BH188)/5</f>
        <v>-3.7999999999999989</v>
      </c>
      <c r="P188" s="17">
        <f>data!AW188+AF188</f>
        <v>10.133695664542557</v>
      </c>
      <c r="Q188" s="18" t="str">
        <f>IF(data!AS188&gt;0,data!F188/data!AS188,"NA")</f>
        <v>NA</v>
      </c>
      <c r="R188" s="19" t="str">
        <f>IF(data!AS188&gt;0,(data!F188-data!AT188)/(data!AS188-data!BL188),"NA")</f>
        <v>NA</v>
      </c>
      <c r="S188" s="19" t="str">
        <f>IF(N188&gt;0,data!F188/N188,"NA")</f>
        <v>NA</v>
      </c>
      <c r="T188" s="18">
        <f>IF(data!AP188=0,"NA",L188/data!AP188)</f>
        <v>31.397431245207219</v>
      </c>
      <c r="U188" s="18" t="str">
        <f t="shared" si="7"/>
        <v>NA</v>
      </c>
      <c r="V188" s="18">
        <f t="shared" si="8"/>
        <v>10.078655385641508</v>
      </c>
      <c r="W188" s="18" t="str">
        <f>IF(data!AQ188&gt;0,L188/data!AQ188,"NA")</f>
        <v>NA</v>
      </c>
      <c r="X188" s="17">
        <f>data!BC188+data!BD188*0.8+data!BE188*0.6+data!BF188*0.4+data!BG188*0.2</f>
        <v>20.052</v>
      </c>
      <c r="Y188" s="18" t="str">
        <f>IF(data!AQ188&gt;0,L188/(data!AQ188+data!BC188),"NA")</f>
        <v>NA</v>
      </c>
      <c r="Z188" s="18">
        <f>IF(data!EC188&gt;0,IF(data!F188&gt;0,IF(data!EC188*250/data!F188&gt;10,"NA",data!EC188*250/data!F188),"NA"),"NA")</f>
        <v>0.36075522589345915</v>
      </c>
      <c r="AA188" s="18" t="str">
        <f>IF(data!BN188&gt;0,data!BN188,"NA")</f>
        <v>NA</v>
      </c>
      <c r="AB188" s="18">
        <f>IF(data!BN188=0,0,1)</f>
        <v>1</v>
      </c>
      <c r="AC188" s="18" t="str">
        <f>IF(data!BN188&gt;0,data!BO188,"NA")</f>
        <v>NA</v>
      </c>
      <c r="AD188" s="18" t="str">
        <f>IF(data!AS188&gt;0,data!AS188,"NA")</f>
        <v>NA</v>
      </c>
      <c r="AE188" s="18" t="str">
        <f>IF(data!AS188&gt;0,data!F188,"NA")</f>
        <v>NA</v>
      </c>
      <c r="AF188" s="17">
        <f>data!CP188/(1.04)+data!CO188/1.04^2+data!CN188/1.04^3+data!CM188/1.04^4+data!CL188/1.04^5+((data!CK188/5)*(1-1.04^-5)/0.04)/1.04^5</f>
        <v>0.97369566454255796</v>
      </c>
    </row>
    <row r="189" spans="1:32" x14ac:dyDescent="0.15">
      <c r="A189" s="2" t="str">
        <f>data!A189</f>
        <v>Kindred Biosciences, Inc. (NasdaqCM:KIN)</v>
      </c>
      <c r="B189" s="2" t="str">
        <f>data!B189</f>
        <v>NasdaqCM:KIN</v>
      </c>
      <c r="C189" s="16" t="str">
        <f>IF(data!AP189&gt;0,data!AQ189/data!AP189,"NA")</f>
        <v>NA</v>
      </c>
      <c r="D189" s="16" t="str">
        <f>IF(data!AP189&gt;0,O189/data!AP189,"NA")</f>
        <v>NA</v>
      </c>
      <c r="E189" s="16">
        <f>data!BV189/100</f>
        <v>0</v>
      </c>
      <c r="F189" s="16">
        <f t="shared" si="6"/>
        <v>-0.12738932818628976</v>
      </c>
      <c r="G189" s="16">
        <f>IF(data!AX189&gt;0,N189/data!AX189,"NA")</f>
        <v>-0.16432323232323234</v>
      </c>
      <c r="H189" s="16" t="str">
        <f>IF(data!W189=0,"NA",data!W189/100)</f>
        <v>NA</v>
      </c>
      <c r="I189" s="16" t="str">
        <f>IF(data!V189=0,"NA",data!V189/100)</f>
        <v>NA</v>
      </c>
      <c r="J189" s="16">
        <f>IF(data!AX189&gt;0,(AF189+data!AW189)/(data!AX189+AF189+data!AW189),"NA")</f>
        <v>6.9170538399698604E-3</v>
      </c>
      <c r="K189" s="16">
        <f>IF(data!F189&gt;0,(AF189+data!AW189)/(data!F189+AF189+data!AW189),"NA")</f>
        <v>5.070669029184652E-3</v>
      </c>
      <c r="L189" s="17">
        <f>data!F189+data!AW189+AF189-data!AT189</f>
        <v>122.9895580402472</v>
      </c>
      <c r="M189" s="17">
        <f>data!AW189+data!AX189-data!AT189+X189</f>
        <v>128.488</v>
      </c>
      <c r="N189" s="17">
        <f>data!AS189+data!BC189-(data!BD189+data!BE189+data!BF189+data!BG189+data!BH189)/5</f>
        <v>-16.268000000000001</v>
      </c>
      <c r="O189" s="17">
        <f>data!AR189+data!BC189-(data!BD189+data!BE189+data!BF189+data!BG189+data!BH189)/5</f>
        <v>-16.367999999999999</v>
      </c>
      <c r="P189" s="17">
        <f>data!AW189+AF189</f>
        <v>0.68955804024719014</v>
      </c>
      <c r="Q189" s="18" t="str">
        <f>IF(data!AS189&gt;0,data!F189/data!AS189,"NA")</f>
        <v>NA</v>
      </c>
      <c r="R189" s="19" t="str">
        <f>IF(data!AS189&gt;0,(data!F189-data!AT189)/(data!AS189-data!BL189),"NA")</f>
        <v>NA</v>
      </c>
      <c r="S189" s="19" t="str">
        <f>IF(N189&gt;0,data!F189/N189,"NA")</f>
        <v>NA</v>
      </c>
      <c r="T189" s="18" t="str">
        <f>IF(data!AP189=0,"NA",L189/data!AP189)</f>
        <v>NA</v>
      </c>
      <c r="U189" s="18" t="str">
        <f t="shared" si="7"/>
        <v>NA</v>
      </c>
      <c r="V189" s="18">
        <f t="shared" si="8"/>
        <v>0.95720657213317351</v>
      </c>
      <c r="W189" s="18" t="str">
        <f>IF(data!AQ189&gt;0,L189/data!AQ189,"NA")</f>
        <v>NA</v>
      </c>
      <c r="X189" s="17">
        <f>data!BC189+data!BD189*0.8+data!BE189*0.6+data!BF189*0.4+data!BG189*0.2</f>
        <v>42.488</v>
      </c>
      <c r="Y189" s="18" t="str">
        <f>IF(data!AQ189&gt;0,L189/(data!AQ189+data!BC189),"NA")</f>
        <v>NA</v>
      </c>
      <c r="Z189" s="18">
        <f>IF(data!EC189&gt;0,IF(data!F189&gt;0,IF(data!EC189*250/data!F189&gt;10,"NA",data!EC189*250/data!F189),"NA"),"NA")</f>
        <v>0.74094604582409451</v>
      </c>
      <c r="AA189" s="18" t="str">
        <f>IF(data!BN189&gt;0,data!BN189,"NA")</f>
        <v>NA</v>
      </c>
      <c r="AB189" s="18">
        <f>IF(data!BN189=0,0,1)</f>
        <v>1</v>
      </c>
      <c r="AC189" s="18" t="str">
        <f>IF(data!BN189&gt;0,data!BO189,"NA")</f>
        <v>NA</v>
      </c>
      <c r="AD189" s="18" t="str">
        <f>IF(data!AS189&gt;0,data!AS189,"NA")</f>
        <v>NA</v>
      </c>
      <c r="AE189" s="18" t="str">
        <f>IF(data!AS189&gt;0,data!F189,"NA")</f>
        <v>NA</v>
      </c>
      <c r="AF189" s="17">
        <f>data!CP189/(1.04)+data!CO189/1.04^2+data!CN189/1.04^3+data!CM189/1.04^4+data!CL189/1.04^5+((data!CK189/5)*(1-1.04^-5)/0.04)/1.04^5</f>
        <v>0.68955804024719014</v>
      </c>
    </row>
    <row r="190" spans="1:32" x14ac:dyDescent="0.15">
      <c r="A190" s="2" t="str">
        <f>data!A190</f>
        <v>ArQule Inc. (NasdaqGM:ARQL)</v>
      </c>
      <c r="B190" s="2" t="str">
        <f>data!B190</f>
        <v>NasdaqGM:ARQL</v>
      </c>
      <c r="C190" s="16">
        <f>IF(data!AP190&gt;0,data!AQ190/data!AP190,"NA")</f>
        <v>-2.0973451327433628</v>
      </c>
      <c r="D190" s="16">
        <f>IF(data!AP190&gt;0,O190/data!AP190,"NA")</f>
        <v>-2.4920353982300885</v>
      </c>
      <c r="E190" s="16">
        <f>data!BV190/100</f>
        <v>0</v>
      </c>
      <c r="F190" s="16">
        <f t="shared" si="6"/>
        <v>-0.28307197426618425</v>
      </c>
      <c r="G190" s="16">
        <f>IF(data!AX190&gt;0,N190/data!AX190,"NA")</f>
        <v>-0.67308641975308647</v>
      </c>
      <c r="H190" s="16">
        <f>IF(data!W190=0,"NA",data!W190/100)</f>
        <v>8.43E-2</v>
      </c>
      <c r="I190" s="16" t="str">
        <f>IF(data!V190=0,"NA",data!V190/100)</f>
        <v>NA</v>
      </c>
      <c r="J190" s="16">
        <f>IF(data!AX190&gt;0,(AF190+data!AW190)/(data!AX190+AF190+data!AW190),"NA")</f>
        <v>2.4774253299374858E-2</v>
      </c>
      <c r="K190" s="16">
        <f>IF(data!F190&gt;0,(AF190+data!AW190)/(data!F190+AF190+data!AW190),"NA")</f>
        <v>7.7398261070844724E-3</v>
      </c>
      <c r="L190" s="17">
        <f>data!F190+data!AW190+AF190-data!AT190</f>
        <v>120.42884615384617</v>
      </c>
      <c r="M190" s="17">
        <f>data!AW190+data!AX190-data!AT190+X190</f>
        <v>99.47999999999999</v>
      </c>
      <c r="N190" s="17">
        <f>data!AS190+data!BC190-(data!BD190+data!BE190+data!BF190+data!BG190+data!BH190)/5</f>
        <v>-27.26</v>
      </c>
      <c r="O190" s="17">
        <f>data!AR190+data!BC190-(data!BD190+data!BE190+data!BF190+data!BG190+data!BH190)/5</f>
        <v>-28.160000000000004</v>
      </c>
      <c r="P190" s="17">
        <f>data!AW190+AF190</f>
        <v>1.028846153846154</v>
      </c>
      <c r="Q190" s="18" t="str">
        <f>IF(data!AS190&gt;0,data!F190/data!AS190,"NA")</f>
        <v>NA</v>
      </c>
      <c r="R190" s="19" t="str">
        <f>IF(data!AS190&gt;0,(data!F190-data!AT190)/(data!AS190-data!BL190),"NA")</f>
        <v>NA</v>
      </c>
      <c r="S190" s="19" t="str">
        <f>IF(N190&gt;0,data!F190/N190,"NA")</f>
        <v>NA</v>
      </c>
      <c r="T190" s="18">
        <f>IF(data!AP190=0,"NA",L190/data!AP190)</f>
        <v>10.657420013614704</v>
      </c>
      <c r="U190" s="18" t="str">
        <f t="shared" si="7"/>
        <v>NA</v>
      </c>
      <c r="V190" s="18">
        <f t="shared" si="8"/>
        <v>1.2105834957161858</v>
      </c>
      <c r="W190" s="18" t="str">
        <f>IF(data!AQ190&gt;0,L190/data!AQ190,"NA")</f>
        <v>NA</v>
      </c>
      <c r="X190" s="17">
        <f>data!BC190+data!BD190*0.8+data!BE190*0.6+data!BF190*0.4+data!BG190*0.2</f>
        <v>71.47999999999999</v>
      </c>
      <c r="Y190" s="18" t="str">
        <f>IF(data!AQ190&gt;0,L190/(data!AQ190+data!BC190),"NA")</f>
        <v>NA</v>
      </c>
      <c r="Z190" s="18">
        <f>IF(data!EC190&gt;0,IF(data!F190&gt;0,IF(data!EC190*250/data!F190&gt;10,"NA",data!EC190*250/data!F190),"NA"),"NA")</f>
        <v>1.0841546626231993</v>
      </c>
      <c r="AA190" s="18" t="str">
        <f>IF(data!BN190&gt;0,data!BN190,"NA")</f>
        <v>NA</v>
      </c>
      <c r="AB190" s="18">
        <f>IF(data!BN190=0,0,1)</f>
        <v>1</v>
      </c>
      <c r="AC190" s="18" t="str">
        <f>IF(data!BN190&gt;0,data!BO190,"NA")</f>
        <v>NA</v>
      </c>
      <c r="AD190" s="18" t="str">
        <f>IF(data!AS190&gt;0,data!AS190,"NA")</f>
        <v>NA</v>
      </c>
      <c r="AE190" s="18" t="str">
        <f>IF(data!AS190&gt;0,data!F190,"NA")</f>
        <v>NA</v>
      </c>
      <c r="AF190" s="17">
        <f>data!CP190/(1.04)+data!CO190/1.04^2+data!CN190/1.04^3+data!CM190/1.04^4+data!CL190/1.04^5+((data!CK190/5)*(1-1.04^-5)/0.04)/1.04^5</f>
        <v>1.028846153846154</v>
      </c>
    </row>
    <row r="191" spans="1:32" x14ac:dyDescent="0.15">
      <c r="A191" s="2" t="str">
        <f>data!A191</f>
        <v>NanoViricides, Inc. (AMEX:NNVC)</v>
      </c>
      <c r="B191" s="2" t="str">
        <f>data!B191</f>
        <v>AMEX:NNVC</v>
      </c>
      <c r="C191" s="16" t="str">
        <f>IF(data!AP191&gt;0,data!AQ191/data!AP191,"NA")</f>
        <v>NA</v>
      </c>
      <c r="D191" s="16" t="str">
        <f>IF(data!AP191&gt;0,O191/data!AP191,"NA")</f>
        <v>NA</v>
      </c>
      <c r="E191" s="16">
        <f>data!BV191/100</f>
        <v>0</v>
      </c>
      <c r="F191" s="16">
        <f t="shared" si="6"/>
        <v>-0.54181494661921703</v>
      </c>
      <c r="G191" s="16">
        <f>IF(data!AX191&gt;0,N191/data!AX191,"NA")</f>
        <v>-0.21986885245901638</v>
      </c>
      <c r="H191" s="16" t="str">
        <f>IF(data!W191=0,"NA",data!W191/100)</f>
        <v>NA</v>
      </c>
      <c r="I191" s="16" t="str">
        <f>IF(data!V191=0,"NA",data!V191/100)</f>
        <v>NA</v>
      </c>
      <c r="J191" s="16">
        <f>IF(data!AX191&gt;0,(AF191+data!AW191)/(data!AX191+AF191+data!AW191),"NA")</f>
        <v>0.17723226328567576</v>
      </c>
      <c r="K191" s="16">
        <f>IF(data!F191&gt;0,(AF191+data!AW191)/(data!F191+AF191+data!AW191),"NA")</f>
        <v>4.7481390474813902E-2</v>
      </c>
      <c r="L191" s="17">
        <f>data!F191+data!AW191+AF191-data!AT191</f>
        <v>103.07000000000001</v>
      </c>
      <c r="M191" s="17">
        <f>data!AW191+data!AX191-data!AT191+X191</f>
        <v>15.736000000000002</v>
      </c>
      <c r="N191" s="17">
        <f>data!AS191+data!BC191-(data!BD191+data!BE191+data!BF191+data!BG191+data!BH191)/5</f>
        <v>-6.7059999999999995</v>
      </c>
      <c r="O191" s="17">
        <f>data!AR191+data!BC191-(data!BD191+data!BE191+data!BF191+data!BG191+data!BH191)/5</f>
        <v>-8.5259999999999998</v>
      </c>
      <c r="P191" s="17">
        <f>data!AW191+AF191</f>
        <v>6.57</v>
      </c>
      <c r="Q191" s="18" t="str">
        <f>IF(data!AS191&gt;0,data!F191/data!AS191,"NA")</f>
        <v>NA</v>
      </c>
      <c r="R191" s="19" t="str">
        <f>IF(data!AS191&gt;0,(data!F191-data!AT191)/(data!AS191-data!BL191),"NA")</f>
        <v>NA</v>
      </c>
      <c r="S191" s="19" t="str">
        <f>IF(N191&gt;0,data!F191/N191,"NA")</f>
        <v>NA</v>
      </c>
      <c r="T191" s="18" t="str">
        <f>IF(data!AP191=0,"NA",L191/data!AP191)</f>
        <v>NA</v>
      </c>
      <c r="U191" s="18" t="str">
        <f t="shared" si="7"/>
        <v>NA</v>
      </c>
      <c r="V191" s="18">
        <f t="shared" si="8"/>
        <v>6.549949161159125</v>
      </c>
      <c r="W191" s="18" t="str">
        <f>IF(data!AQ191&gt;0,L191/data!AQ191,"NA")</f>
        <v>NA</v>
      </c>
      <c r="X191" s="17">
        <f>data!BC191+data!BD191*0.8+data!BE191*0.6+data!BF191*0.4+data!BG191*0.2</f>
        <v>13.965999999999999</v>
      </c>
      <c r="Y191" s="18" t="str">
        <f>IF(data!AQ191&gt;0,L191/(data!AQ191+data!BC191),"NA")</f>
        <v>NA</v>
      </c>
      <c r="Z191" s="18">
        <f>IF(data!EC191&gt;0,IF(data!F191&gt;0,IF(data!EC191*250/data!F191&gt;10,"NA",data!EC191*250/data!F191),"NA"),"NA")</f>
        <v>0.98065250379362667</v>
      </c>
      <c r="AA191" s="18" t="str">
        <f>IF(data!BN191&gt;0,data!BN191,"NA")</f>
        <v>NA</v>
      </c>
      <c r="AB191" s="18">
        <f>IF(data!BN191=0,0,1)</f>
        <v>1</v>
      </c>
      <c r="AC191" s="18" t="str">
        <f>IF(data!BN191&gt;0,data!BO191,"NA")</f>
        <v>NA</v>
      </c>
      <c r="AD191" s="18" t="str">
        <f>IF(data!AS191&gt;0,data!AS191,"NA")</f>
        <v>NA</v>
      </c>
      <c r="AE191" s="18" t="str">
        <f>IF(data!AS191&gt;0,data!F191,"NA")</f>
        <v>NA</v>
      </c>
      <c r="AF191" s="17">
        <f>data!CP191/(1.04)+data!CO191/1.04^2+data!CN191/1.04^3+data!CM191/1.04^4+data!CL191/1.04^5+((data!CK191/5)*(1-1.04^-5)/0.04)/1.04^5</f>
        <v>0</v>
      </c>
    </row>
    <row r="192" spans="1:32" x14ac:dyDescent="0.15">
      <c r="A192" s="2" t="str">
        <f>data!A192</f>
        <v>Rexahn Pharmaceuticals, Inc. (AMEX:RNN)</v>
      </c>
      <c r="B192" s="2" t="str">
        <f>data!B192</f>
        <v>AMEX:RNN</v>
      </c>
      <c r="C192" s="16" t="str">
        <f>IF(data!AP192&gt;0,data!AQ192/data!AP192,"NA")</f>
        <v>NA</v>
      </c>
      <c r="D192" s="16" t="str">
        <f>IF(data!AP192&gt;0,O192/data!AP192,"NA")</f>
        <v>NA</v>
      </c>
      <c r="E192" s="16">
        <f>data!BV192/100</f>
        <v>0</v>
      </c>
      <c r="F192" s="16">
        <f t="shared" si="6"/>
        <v>-0.30663425623999518</v>
      </c>
      <c r="G192" s="16">
        <f>IF(data!AX192&gt;0,N192/data!AX192,"NA")</f>
        <v>-0.58436090225563908</v>
      </c>
      <c r="H192" s="16" t="str">
        <f>IF(data!W192=0,"NA",data!W192/100)</f>
        <v>NA</v>
      </c>
      <c r="I192" s="16" t="str">
        <f>IF(data!V192=0,"NA",data!V192/100)</f>
        <v>NA</v>
      </c>
      <c r="J192" s="16">
        <f>IF(data!AX192&gt;0,(AF192+data!AW192)/(data!AX192+AF192+data!AW192),"NA")</f>
        <v>2.5176931209560185E-2</v>
      </c>
      <c r="K192" s="16">
        <f>IF(data!F192&gt;0,(AF192+data!AW192)/(data!F192+AF192+data!AW192),"NA")</f>
        <v>5.1893538023041214E-3</v>
      </c>
      <c r="L192" s="17">
        <f>data!F192+data!AW192+AF192-data!AT192</f>
        <v>122.55700299738008</v>
      </c>
      <c r="M192" s="17">
        <f>data!AW192+data!AX192-data!AT192+X192</f>
        <v>33.734000000000009</v>
      </c>
      <c r="N192" s="17">
        <f>data!AS192+data!BC192-(data!BD192+data!BE192+data!BF192+data!BG192+data!BH192)/5</f>
        <v>-15.544</v>
      </c>
      <c r="O192" s="17">
        <f>data!AR192+data!BC192-(data!BD192+data!BE192+data!BF192+data!BG192+data!BH192)/5</f>
        <v>-10.344000000000001</v>
      </c>
      <c r="P192" s="17">
        <f>data!AW192+AF192</f>
        <v>0.6870029973801014</v>
      </c>
      <c r="Q192" s="18" t="str">
        <f>IF(data!AS192&gt;0,data!F192/data!AS192,"NA")</f>
        <v>NA</v>
      </c>
      <c r="R192" s="19" t="str">
        <f>IF(data!AS192&gt;0,(data!F192-data!AT192)/(data!AS192-data!BL192),"NA")</f>
        <v>NA</v>
      </c>
      <c r="S192" s="19" t="str">
        <f>IF(N192&gt;0,data!F192/N192,"NA")</f>
        <v>NA</v>
      </c>
      <c r="T192" s="18" t="str">
        <f>IF(data!AP192=0,"NA",L192/data!AP192)</f>
        <v>NA</v>
      </c>
      <c r="U192" s="18" t="str">
        <f t="shared" si="7"/>
        <v>NA</v>
      </c>
      <c r="V192" s="18">
        <f t="shared" si="8"/>
        <v>3.6330409378484632</v>
      </c>
      <c r="W192" s="18" t="str">
        <f>IF(data!AQ192&gt;0,L192/data!AQ192,"NA")</f>
        <v>NA</v>
      </c>
      <c r="X192" s="17">
        <f>data!BC192+data!BD192*0.8+data!BE192*0.6+data!BF192*0.4+data!BG192*0.2</f>
        <v>16.964000000000002</v>
      </c>
      <c r="Y192" s="18" t="str">
        <f>IF(data!AQ192&gt;0,L192/(data!AQ192+data!BC192),"NA")</f>
        <v>NA</v>
      </c>
      <c r="Z192" s="18">
        <f>IF(data!EC192&gt;0,IF(data!F192&gt;0,IF(data!EC192*250/data!F192&gt;10,"NA",data!EC192*250/data!F192),"NA"),"NA")</f>
        <v>0.82763857251328787</v>
      </c>
      <c r="AA192" s="18" t="str">
        <f>IF(data!BN192&gt;0,data!BN192,"NA")</f>
        <v>NA</v>
      </c>
      <c r="AB192" s="18">
        <f>IF(data!BN192=0,0,1)</f>
        <v>1</v>
      </c>
      <c r="AC192" s="18" t="str">
        <f>IF(data!BN192&gt;0,data!BO192,"NA")</f>
        <v>NA</v>
      </c>
      <c r="AD192" s="18" t="str">
        <f>IF(data!AS192&gt;0,data!AS192,"NA")</f>
        <v>NA</v>
      </c>
      <c r="AE192" s="18" t="str">
        <f>IF(data!AS192&gt;0,data!F192,"NA")</f>
        <v>NA</v>
      </c>
      <c r="AF192" s="17">
        <f>data!CP192/(1.04)+data!CO192/1.04^2+data!CN192/1.04^3+data!CM192/1.04^4+data!CL192/1.04^5+((data!CK192/5)*(1-1.04^-5)/0.04)/1.04^5</f>
        <v>0.6870029973801014</v>
      </c>
    </row>
    <row r="193" spans="1:32" x14ac:dyDescent="0.15">
      <c r="A193" s="2" t="str">
        <f>data!A193</f>
        <v>Minerva Neurosciences, Inc. (NasdaqGM:NERV)</v>
      </c>
      <c r="B193" s="2" t="str">
        <f>data!B193</f>
        <v>NasdaqGM:NERV</v>
      </c>
      <c r="C193" s="16" t="str">
        <f>IF(data!AP193&gt;0,data!AQ193/data!AP193,"NA")</f>
        <v>NA</v>
      </c>
      <c r="D193" s="16" t="str">
        <f>IF(data!AP193&gt;0,O193/data!AP193,"NA")</f>
        <v>NA</v>
      </c>
      <c r="E193" s="16">
        <f>data!BV193/100</f>
        <v>0</v>
      </c>
      <c r="F193" s="16">
        <f t="shared" si="6"/>
        <v>-0.15129586968202247</v>
      </c>
      <c r="G193" s="16">
        <f>IF(data!AX193&gt;0,N193/data!AX193,"NA")</f>
        <v>-0.26846208112874781</v>
      </c>
      <c r="H193" s="16" t="str">
        <f>IF(data!W193=0,"NA",data!W193/100)</f>
        <v>NA</v>
      </c>
      <c r="I193" s="16" t="str">
        <f>IF(data!V193=0,"NA",data!V193/100)</f>
        <v>NA</v>
      </c>
      <c r="J193" s="16">
        <f>IF(data!AX193&gt;0,(AF193+data!AW193)/(data!AX193+AF193+data!AW193),"NA")</f>
        <v>1.6929640414437598E-3</v>
      </c>
      <c r="K193" s="16">
        <f>IF(data!F193&gt;0,(AF193+data!AW193)/(data!F193+AF193+data!AW193),"NA")</f>
        <v>7.3458114183292691E-4</v>
      </c>
      <c r="L193" s="17">
        <f>data!F193+data!AW193+AF193-data!AT193</f>
        <v>107.29615384615386</v>
      </c>
      <c r="M193" s="17">
        <f>data!AW193+data!AX193-data!AT193+X193</f>
        <v>86.729399999999998</v>
      </c>
      <c r="N193" s="17">
        <f>data!AS193+data!BC193-(data!BD193+data!BE193+data!BF193+data!BG193+data!BH193)/5</f>
        <v>-15.2218</v>
      </c>
      <c r="O193" s="17">
        <f>data!AR193+data!BC193-(data!BD193+data!BE193+data!BF193+data!BG193+data!BH193)/5</f>
        <v>-13.121799999999999</v>
      </c>
      <c r="P193" s="17">
        <f>data!AW193+AF193</f>
        <v>9.6153846153846159E-2</v>
      </c>
      <c r="Q193" s="18" t="str">
        <f>IF(data!AS193&gt;0,data!F193/data!AS193,"NA")</f>
        <v>NA</v>
      </c>
      <c r="R193" s="19" t="str">
        <f>IF(data!AS193&gt;0,(data!F193-data!AT193)/(data!AS193-data!BL193),"NA")</f>
        <v>NA</v>
      </c>
      <c r="S193" s="19" t="str">
        <f>IF(N193&gt;0,data!F193/N193,"NA")</f>
        <v>NA</v>
      </c>
      <c r="T193" s="18" t="str">
        <f>IF(data!AP193=0,"NA",L193/data!AP193)</f>
        <v>NA</v>
      </c>
      <c r="U193" s="18" t="str">
        <f t="shared" si="7"/>
        <v>NA</v>
      </c>
      <c r="V193" s="18">
        <f t="shared" si="8"/>
        <v>1.2371370474850958</v>
      </c>
      <c r="W193" s="18" t="str">
        <f>IF(data!AQ193&gt;0,L193/data!AQ193,"NA")</f>
        <v>NA</v>
      </c>
      <c r="X193" s="17">
        <f>data!BC193+data!BD193*0.8+data!BE193*0.6+data!BF193*0.4+data!BG193*0.2</f>
        <v>53.629399999999997</v>
      </c>
      <c r="Y193" s="18" t="str">
        <f>IF(data!AQ193&gt;0,L193/(data!AQ193+data!BC193),"NA")</f>
        <v>NA</v>
      </c>
      <c r="Z193" s="18">
        <f>IF(data!EC193&gt;0,IF(data!F193&gt;0,IF(data!EC193*250/data!F193&gt;10,"NA",data!EC193*250/data!F193),"NA"),"NA")</f>
        <v>0.90787461773700295</v>
      </c>
      <c r="AA193" s="18" t="str">
        <f>IF(data!BN193&gt;0,data!BN193,"NA")</f>
        <v>NA</v>
      </c>
      <c r="AB193" s="18">
        <f>IF(data!BN193=0,0,1)</f>
        <v>1</v>
      </c>
      <c r="AC193" s="18" t="str">
        <f>IF(data!BN193&gt;0,data!BO193,"NA")</f>
        <v>NA</v>
      </c>
      <c r="AD193" s="18" t="str">
        <f>IF(data!AS193&gt;0,data!AS193,"NA")</f>
        <v>NA</v>
      </c>
      <c r="AE193" s="18" t="str">
        <f>IF(data!AS193&gt;0,data!F193,"NA")</f>
        <v>NA</v>
      </c>
      <c r="AF193" s="17">
        <f>data!CP193/(1.04)+data!CO193/1.04^2+data!CN193/1.04^3+data!CM193/1.04^4+data!CL193/1.04^5+((data!CK193/5)*(1-1.04^-5)/0.04)/1.04^5</f>
        <v>9.6153846153846159E-2</v>
      </c>
    </row>
    <row r="194" spans="1:32" x14ac:dyDescent="0.15">
      <c r="A194" s="2" t="str">
        <f>data!A194</f>
        <v>Cytori Therapeutics, Inc. (NasdaqGM:CYTX)</v>
      </c>
      <c r="B194" s="2" t="str">
        <f>data!B194</f>
        <v>NasdaqGM:CYTX</v>
      </c>
      <c r="C194" s="16">
        <f>IF(data!AP194&gt;0,data!AQ194/data!AP194,"NA")</f>
        <v>-4.2105263157894735</v>
      </c>
      <c r="D194" s="16">
        <f>IF(data!AP194&gt;0,O194/data!AP194,"NA")</f>
        <v>-4.594736842105263</v>
      </c>
      <c r="E194" s="16">
        <f>data!BV194/100</f>
        <v>0</v>
      </c>
      <c r="F194" s="16">
        <f t="shared" ref="F194:F257" si="9">IF(M194&gt;0,O194*(1-E194)/M194,"NA")</f>
        <v>-0.63100831225153586</v>
      </c>
      <c r="G194" s="16" t="str">
        <f>IF(data!AX194&gt;0,N194/data!AX194,"NA")</f>
        <v>NA</v>
      </c>
      <c r="H194" s="16">
        <f>IF(data!W194=0,"NA",data!W194/100)</f>
        <v>1.09E-2</v>
      </c>
      <c r="I194" s="16" t="str">
        <f>IF(data!V194=0,"NA",data!V194/100)</f>
        <v>NA</v>
      </c>
      <c r="J194" s="16" t="str">
        <f>IF(data!AX194&gt;0,(AF194+data!AW194)/(data!AX194+AF194+data!AW194),"NA")</f>
        <v>NA</v>
      </c>
      <c r="K194" s="16">
        <f>IF(data!F194&gt;0,(AF194+data!AW194)/(data!F194+AF194+data!AW194),"NA")</f>
        <v>0.19526120529265603</v>
      </c>
      <c r="L194" s="17">
        <f>data!F194+data!AW194+AF194-data!AT194</f>
        <v>145.3276695077237</v>
      </c>
      <c r="M194" s="17">
        <f>data!AW194+data!AX194-data!AT194+X194</f>
        <v>55.34</v>
      </c>
      <c r="N194" s="17">
        <f>data!AS194+data!BC194-(data!BD194+data!BE194+data!BF194+data!BG194+data!BH194)/5</f>
        <v>-39.519999999999996</v>
      </c>
      <c r="O194" s="17">
        <f>data!AR194+data!BC194-(data!BD194+data!BE194+data!BF194+data!BG194+data!BH194)/5</f>
        <v>-34.919999999999995</v>
      </c>
      <c r="P194" s="17">
        <f>data!AW194+AF194</f>
        <v>31.227669507723682</v>
      </c>
      <c r="Q194" s="18" t="str">
        <f>IF(data!AS194&gt;0,data!F194/data!AS194,"NA")</f>
        <v>NA</v>
      </c>
      <c r="R194" s="19" t="str">
        <f>IF(data!AS194&gt;0,(data!F194-data!AT194)/(data!AS194-data!BL194),"NA")</f>
        <v>NA</v>
      </c>
      <c r="S194" s="19" t="str">
        <f>IF(N194&gt;0,data!F194/N194,"NA")</f>
        <v>NA</v>
      </c>
      <c r="T194" s="18">
        <f>IF(data!AP194=0,"NA",L194/data!AP194)</f>
        <v>19.122061777332068</v>
      </c>
      <c r="U194" s="18" t="str">
        <f t="shared" ref="U194:U257" si="10">IF(O194&gt;0,L194/O194,"NA")</f>
        <v>NA</v>
      </c>
      <c r="V194" s="18">
        <f t="shared" ref="V194:V257" si="11">IF(M194&gt;0,L194/M194,"NA")</f>
        <v>2.6260872697456397</v>
      </c>
      <c r="W194" s="18" t="str">
        <f>IF(data!AQ194&gt;0,L194/data!AQ194,"NA")</f>
        <v>NA</v>
      </c>
      <c r="X194" s="17">
        <f>data!BC194+data!BD194*0.8+data!BE194*0.6+data!BF194*0.4+data!BG194*0.2</f>
        <v>50.24</v>
      </c>
      <c r="Y194" s="18" t="str">
        <f>IF(data!AQ194&gt;0,L194/(data!AQ194+data!BC194),"NA")</f>
        <v>NA</v>
      </c>
      <c r="Z194" s="18">
        <f>IF(data!EC194&gt;0,IF(data!F194&gt;0,IF(data!EC194*250/data!F194&gt;10,"NA",data!EC194*250/data!F194),"NA"),"NA")</f>
        <v>2.7195027195027199</v>
      </c>
      <c r="AA194" s="18" t="str">
        <f>IF(data!BN194&gt;0,data!BN194,"NA")</f>
        <v>NA</v>
      </c>
      <c r="AB194" s="18">
        <f>IF(data!BN194=0,0,1)</f>
        <v>1</v>
      </c>
      <c r="AC194" s="18" t="str">
        <f>IF(data!BN194&gt;0,data!BO194,"NA")</f>
        <v>NA</v>
      </c>
      <c r="AD194" s="18" t="str">
        <f>IF(data!AS194&gt;0,data!AS194,"NA")</f>
        <v>NA</v>
      </c>
      <c r="AE194" s="18" t="str">
        <f>IF(data!AS194&gt;0,data!F194,"NA")</f>
        <v>NA</v>
      </c>
      <c r="AF194" s="17">
        <f>data!CP194/(1.04)+data!CO194/1.04^2+data!CN194/1.04^3+data!CM194/1.04^4+data!CL194/1.04^5+((data!CK194/5)*(1-1.04^-5)/0.04)/1.04^5</f>
        <v>5.8276695077236846</v>
      </c>
    </row>
    <row r="195" spans="1:32" x14ac:dyDescent="0.15">
      <c r="A195" s="2" t="str">
        <f>data!A195</f>
        <v>Histogenics Corporation (NasdaqGM:HSGX)</v>
      </c>
      <c r="B195" s="2" t="str">
        <f>data!B195</f>
        <v>NasdaqGM:HSGX</v>
      </c>
      <c r="C195" s="16" t="str">
        <f>IF(data!AP195&gt;0,data!AQ195/data!AP195,"NA")</f>
        <v>NA</v>
      </c>
      <c r="D195" s="16" t="str">
        <f>IF(data!AP195&gt;0,O195/data!AP195,"NA")</f>
        <v>NA</v>
      </c>
      <c r="E195" s="16">
        <f>data!BV195/100</f>
        <v>0</v>
      </c>
      <c r="F195" s="16">
        <f t="shared" si="9"/>
        <v>-0.37380627557980911</v>
      </c>
      <c r="G195" s="16">
        <f>IF(data!AX195&gt;0,N195/data!AX195,"NA")</f>
        <v>-0.2236162361623617</v>
      </c>
      <c r="H195" s="16" t="str">
        <f>IF(data!W195=0,"NA",data!W195/100)</f>
        <v>NA</v>
      </c>
      <c r="I195" s="16" t="str">
        <f>IF(data!V195=0,"NA",data!V195/100)</f>
        <v>NA</v>
      </c>
      <c r="J195" s="16">
        <f>IF(data!AX195&gt;0,(AF195+data!AW195)/(data!AX195+AF195+data!AW195),"NA")</f>
        <v>0</v>
      </c>
      <c r="K195" s="16">
        <f>IF(data!F195&gt;0,(AF195+data!AW195)/(data!F195+AF195+data!AW195),"NA")</f>
        <v>0</v>
      </c>
      <c r="L195" s="17">
        <f>data!F195+data!AW195+AF195-data!AT195</f>
        <v>70</v>
      </c>
      <c r="M195" s="17">
        <f>data!AW195+data!AX195-data!AT195+X195</f>
        <v>58.64</v>
      </c>
      <c r="N195" s="17">
        <f>data!AS195+data!BC195-(data!BD195+data!BE195+data!BF195+data!BG195+data!BH195)/5</f>
        <v>-12.120000000000005</v>
      </c>
      <c r="O195" s="17">
        <f>data!AR195+data!BC195-(data!BD195+data!BE195+data!BF195+data!BG195+data!BH195)/5</f>
        <v>-21.920000000000005</v>
      </c>
      <c r="P195" s="17">
        <f>data!AW195+AF195</f>
        <v>0</v>
      </c>
      <c r="Q195" s="18" t="str">
        <f>IF(data!AS195&gt;0,data!F195/data!AS195,"NA")</f>
        <v>NA</v>
      </c>
      <c r="R195" s="19" t="str">
        <f>IF(data!AS195&gt;0,(data!F195-data!AT195)/(data!AS195-data!BL195),"NA")</f>
        <v>NA</v>
      </c>
      <c r="S195" s="19" t="str">
        <f>IF(N195&gt;0,data!F195/N195,"NA")</f>
        <v>NA</v>
      </c>
      <c r="T195" s="18" t="str">
        <f>IF(data!AP195=0,"NA",L195/data!AP195)</f>
        <v>NA</v>
      </c>
      <c r="U195" s="18" t="str">
        <f t="shared" si="10"/>
        <v>NA</v>
      </c>
      <c r="V195" s="18">
        <f t="shared" si="11"/>
        <v>1.193724420190996</v>
      </c>
      <c r="W195" s="18" t="str">
        <f>IF(data!AQ195&gt;0,L195/data!AQ195,"NA")</f>
        <v>NA</v>
      </c>
      <c r="X195" s="17">
        <f>data!BC195+data!BD195*0.8+data!BE195*0.6+data!BF195*0.4+data!BG195*0.2</f>
        <v>62.54</v>
      </c>
      <c r="Y195" s="18" t="str">
        <f>IF(data!AQ195&gt;0,L195/(data!AQ195+data!BC195),"NA")</f>
        <v>NA</v>
      </c>
      <c r="Z195" s="18">
        <f>IF(data!EC195&gt;0,IF(data!F195&gt;0,IF(data!EC195*250/data!F195&gt;10,"NA",data!EC195*250/data!F195),"NA"),"NA")</f>
        <v>0.11124121779859485</v>
      </c>
      <c r="AA195" s="18" t="str">
        <f>IF(data!BN195&gt;0,data!BN195,"NA")</f>
        <v>NA</v>
      </c>
      <c r="AB195" s="18">
        <f>IF(data!BN195=0,0,1)</f>
        <v>1</v>
      </c>
      <c r="AC195" s="18" t="str">
        <f>IF(data!BN195&gt;0,data!BO195,"NA")</f>
        <v>NA</v>
      </c>
      <c r="AD195" s="18" t="str">
        <f>IF(data!AS195&gt;0,data!AS195,"NA")</f>
        <v>NA</v>
      </c>
      <c r="AE195" s="18" t="str">
        <f>IF(data!AS195&gt;0,data!F195,"NA")</f>
        <v>NA</v>
      </c>
      <c r="AF195" s="17">
        <f>data!CP195/(1.04)+data!CO195/1.04^2+data!CN195/1.04^3+data!CM195/1.04^4+data!CL195/1.04^5+((data!CK195/5)*(1-1.04^-5)/0.04)/1.04^5</f>
        <v>0</v>
      </c>
    </row>
    <row r="196" spans="1:32" x14ac:dyDescent="0.15">
      <c r="A196" s="2" t="str">
        <f>data!A196</f>
        <v>Vaccinogen, Inc. (OTCPK:VGEN)</v>
      </c>
      <c r="B196" s="2" t="str">
        <f>data!B196</f>
        <v>OTCPK:VGEN</v>
      </c>
      <c r="C196" s="16" t="str">
        <f>IF(data!AP196&gt;0,data!AQ196/data!AP196,"NA")</f>
        <v>NA</v>
      </c>
      <c r="D196" s="16" t="str">
        <f>IF(data!AP196&gt;0,O196/data!AP196,"NA")</f>
        <v>NA</v>
      </c>
      <c r="E196" s="16">
        <f>data!BV196/100</f>
        <v>0</v>
      </c>
      <c r="F196" s="16">
        <f t="shared" si="9"/>
        <v>-0.17793096431205965</v>
      </c>
      <c r="G196" s="16">
        <f>IF(data!AX196&gt;0,N196/data!AX196,"NA")</f>
        <v>-0.24346978557504875</v>
      </c>
      <c r="H196" s="16" t="str">
        <f>IF(data!W196=0,"NA",data!W196/100)</f>
        <v>NA</v>
      </c>
      <c r="I196" s="16" t="str">
        <f>IF(data!V196=0,"NA",data!V196/100)</f>
        <v>NA</v>
      </c>
      <c r="J196" s="16">
        <f>IF(data!AX196&gt;0,(AF196+data!AW196)/(data!AX196+AF196+data!AW196),"NA")</f>
        <v>6.5262715279359465E-2</v>
      </c>
      <c r="K196" s="16">
        <f>IF(data!F196&gt;0,(AF196+data!AW196)/(data!F196+AF196+data!AW196),"NA")</f>
        <v>2.7598112215035601E-2</v>
      </c>
      <c r="L196" s="17">
        <f>data!F196+data!AW196+AF196-data!AT196</f>
        <v>127.19173076923076</v>
      </c>
      <c r="M196" s="17">
        <f>data!AW196+data!AX196-data!AT196+X196</f>
        <v>78.625999999999991</v>
      </c>
      <c r="N196" s="17">
        <f>data!AS196+data!BC196-(data!BD196+data!BE196+data!BF196+data!BG196+data!BH196)/5</f>
        <v>-12.49</v>
      </c>
      <c r="O196" s="17">
        <f>data!AR196+data!BC196-(data!BD196+data!BE196+data!BF196+data!BG196+data!BH196)/5</f>
        <v>-13.99</v>
      </c>
      <c r="P196" s="17">
        <f>data!AW196+AF196</f>
        <v>3.5817307692307692</v>
      </c>
      <c r="Q196" s="18" t="str">
        <f>IF(data!AS196&gt;0,data!F196/data!AS196,"NA")</f>
        <v>NA</v>
      </c>
      <c r="R196" s="19" t="str">
        <f>IF(data!AS196&gt;0,(data!F196-data!AT196)/(data!AS196-data!BL196),"NA")</f>
        <v>NA</v>
      </c>
      <c r="S196" s="19" t="str">
        <f>IF(N196&gt;0,data!F196/N196,"NA")</f>
        <v>NA</v>
      </c>
      <c r="T196" s="18" t="str">
        <f>IF(data!AP196=0,"NA",L196/data!AP196)</f>
        <v>NA</v>
      </c>
      <c r="U196" s="18" t="str">
        <f t="shared" si="10"/>
        <v>NA</v>
      </c>
      <c r="V196" s="18">
        <f t="shared" si="11"/>
        <v>1.6176802936589776</v>
      </c>
      <c r="W196" s="18" t="str">
        <f>IF(data!AQ196&gt;0,L196/data!AQ196,"NA")</f>
        <v>NA</v>
      </c>
      <c r="X196" s="17">
        <f>data!BC196+data!BD196*0.8+data!BE196*0.6+data!BF196*0.4+data!BG196*0.2</f>
        <v>26.416</v>
      </c>
      <c r="Y196" s="18" t="str">
        <f>IF(data!AQ196&gt;0,L196/(data!AQ196+data!BC196),"NA")</f>
        <v>NA</v>
      </c>
      <c r="Z196" s="18">
        <f>IF(data!EC196&gt;0,IF(data!F196&gt;0,IF(data!EC196*250/data!F196&gt;10,"NA",data!EC196*250/data!F196),"NA"),"NA")</f>
        <v>2.9714738510301108E-2</v>
      </c>
      <c r="AA196" s="18" t="str">
        <f>IF(data!BN196&gt;0,data!BN196,"NA")</f>
        <v>NA</v>
      </c>
      <c r="AB196" s="18">
        <f>IF(data!BN196=0,0,1)</f>
        <v>1</v>
      </c>
      <c r="AC196" s="18" t="str">
        <f>IF(data!BN196&gt;0,data!BO196,"NA")</f>
        <v>NA</v>
      </c>
      <c r="AD196" s="18" t="str">
        <f>IF(data!AS196&gt;0,data!AS196,"NA")</f>
        <v>NA</v>
      </c>
      <c r="AE196" s="18" t="str">
        <f>IF(data!AS196&gt;0,data!F196,"NA")</f>
        <v>NA</v>
      </c>
      <c r="AF196" s="17">
        <f>data!CP196/(1.04)+data!CO196/1.04^2+data!CN196/1.04^3+data!CM196/1.04^4+data!CL196/1.04^5+((data!CK196/5)*(1-1.04^-5)/0.04)/1.04^5</f>
        <v>8.1730769230769232E-2</v>
      </c>
    </row>
    <row r="197" spans="1:32" x14ac:dyDescent="0.15">
      <c r="A197" s="2" t="str">
        <f>data!A197</f>
        <v>Cellular Dynamics International, Inc. (NasdaqGM:ICEL)</v>
      </c>
      <c r="B197" s="2" t="str">
        <f>data!B197</f>
        <v>NasdaqGM:ICEL</v>
      </c>
      <c r="C197" s="16">
        <f>IF(data!AP197&gt;0,data!AQ197/data!AP197,"NA")</f>
        <v>-1.6526946107784433</v>
      </c>
      <c r="D197" s="16">
        <f>IF(data!AP197&gt;0,O197/data!AP197,"NA")</f>
        <v>-1.4958083832335332</v>
      </c>
      <c r="E197" s="16">
        <f>data!BV197/100</f>
        <v>0</v>
      </c>
      <c r="F197" s="16">
        <f t="shared" si="9"/>
        <v>-0.32509109838625722</v>
      </c>
      <c r="G197" s="16">
        <f>IF(data!AX197&gt;0,N197/data!AX197,"NA")</f>
        <v>-0.69523809523809543</v>
      </c>
      <c r="H197" s="16" t="str">
        <f>IF(data!W197=0,"NA",data!W197/100)</f>
        <v>NA</v>
      </c>
      <c r="I197" s="16" t="str">
        <f>IF(data!V197=0,"NA",data!V197/100)</f>
        <v>NA</v>
      </c>
      <c r="J197" s="16">
        <f>IF(data!AX197&gt;0,(AF197+data!AW197)/(data!AX197+AF197+data!AW197),"NA")</f>
        <v>0.28498348990935307</v>
      </c>
      <c r="K197" s="16">
        <f>IF(data!F197&gt;0,(AF197+data!AW197)/(data!F197+AF197+data!AW197),"NA")</f>
        <v>0.1071042152958124</v>
      </c>
      <c r="L197" s="17">
        <f>data!F197+data!AW197+AF197-data!AT197</f>
        <v>106.26591213845936</v>
      </c>
      <c r="M197" s="17">
        <f>data!AW197+data!AX197-data!AT197+X197</f>
        <v>76.84</v>
      </c>
      <c r="N197" s="17">
        <f>data!AS197+data!BC197-(data!BD197+data!BE197+data!BF197+data!BG197+data!BH197)/5</f>
        <v>-26.280000000000005</v>
      </c>
      <c r="O197" s="17">
        <f>data!AR197+data!BC197-(data!BD197+data!BE197+data!BF197+data!BG197+data!BH197)/5</f>
        <v>-24.980000000000004</v>
      </c>
      <c r="P197" s="17">
        <f>data!AW197+AF197</f>
        <v>15.065912138459383</v>
      </c>
      <c r="Q197" s="18" t="str">
        <f>IF(data!AS197&gt;0,data!F197/data!AS197,"NA")</f>
        <v>NA</v>
      </c>
      <c r="R197" s="19" t="str">
        <f>IF(data!AS197&gt;0,(data!F197-data!AT197)/(data!AS197-data!BL197),"NA")</f>
        <v>NA</v>
      </c>
      <c r="S197" s="19" t="str">
        <f>IF(N197&gt;0,data!F197/N197,"NA")</f>
        <v>NA</v>
      </c>
      <c r="T197" s="18">
        <f>IF(data!AP197=0,"NA",L197/data!AP197)</f>
        <v>6.3632282717640338</v>
      </c>
      <c r="U197" s="18" t="str">
        <f t="shared" si="10"/>
        <v>NA</v>
      </c>
      <c r="V197" s="18">
        <f t="shared" si="11"/>
        <v>1.3829504442797937</v>
      </c>
      <c r="W197" s="18" t="str">
        <f>IF(data!AQ197&gt;0,L197/data!AQ197,"NA")</f>
        <v>NA</v>
      </c>
      <c r="X197" s="17">
        <f>data!BC197+data!BD197*0.8+data!BE197*0.6+data!BF197*0.4+data!BG197*0.2</f>
        <v>61.339999999999996</v>
      </c>
      <c r="Y197" s="18" t="str">
        <f>IF(data!AQ197&gt;0,L197/(data!AQ197+data!BC197),"NA")</f>
        <v>NA</v>
      </c>
      <c r="Z197" s="18">
        <f>IF(data!EC197&gt;0,IF(data!F197&gt;0,IF(data!EC197*250/data!F197&gt;10,"NA",data!EC197*250/data!F197),"NA"),"NA")</f>
        <v>0.89171974522292996</v>
      </c>
      <c r="AA197" s="18" t="str">
        <f>IF(data!BN197&gt;0,data!BN197,"NA")</f>
        <v>NA</v>
      </c>
      <c r="AB197" s="18">
        <f>IF(data!BN197=0,0,1)</f>
        <v>1</v>
      </c>
      <c r="AC197" s="18" t="str">
        <f>IF(data!BN197&gt;0,data!BO197,"NA")</f>
        <v>NA</v>
      </c>
      <c r="AD197" s="18" t="str">
        <f>IF(data!AS197&gt;0,data!AS197,"NA")</f>
        <v>NA</v>
      </c>
      <c r="AE197" s="18" t="str">
        <f>IF(data!AS197&gt;0,data!F197,"NA")</f>
        <v>NA</v>
      </c>
      <c r="AF197" s="17">
        <f>data!CP197/(1.04)+data!CO197/1.04^2+data!CN197/1.04^3+data!CM197/1.04^4+data!CL197/1.04^5+((data!CK197/5)*(1-1.04^-5)/0.04)/1.04^5</f>
        <v>2.9659121384593834</v>
      </c>
    </row>
    <row r="198" spans="1:32" x14ac:dyDescent="0.15">
      <c r="A198" s="2" t="str">
        <f>data!A198</f>
        <v>Anthera Pharmaceuticals, Inc. (NasdaqGM:ANTH)</v>
      </c>
      <c r="B198" s="2" t="str">
        <f>data!B198</f>
        <v>NasdaqGM:ANTH</v>
      </c>
      <c r="C198" s="16" t="str">
        <f>IF(data!AP198&gt;0,data!AQ198/data!AP198,"NA")</f>
        <v>NA</v>
      </c>
      <c r="D198" s="16" t="str">
        <f>IF(data!AP198&gt;0,O198/data!AP198,"NA")</f>
        <v>NA</v>
      </c>
      <c r="E198" s="16">
        <f>data!BV198/100</f>
        <v>0</v>
      </c>
      <c r="F198" s="16">
        <f t="shared" si="9"/>
        <v>-0.43552465233881155</v>
      </c>
      <c r="G198" s="16" t="str">
        <f>IF(data!AX198&gt;0,N198/data!AX198,"NA")</f>
        <v>NA</v>
      </c>
      <c r="H198" s="16" t="str">
        <f>IF(data!W198=0,"NA",data!W198/100)</f>
        <v>NA</v>
      </c>
      <c r="I198" s="16" t="str">
        <f>IF(data!V198=0,"NA",data!V198/100)</f>
        <v>NA</v>
      </c>
      <c r="J198" s="16" t="str">
        <f>IF(data!AX198&gt;0,(AF198+data!AW198)/(data!AX198+AF198+data!AW198),"NA")</f>
        <v>NA</v>
      </c>
      <c r="K198" s="16">
        <f>IF(data!F198&gt;0,(AF198+data!AW198)/(data!F198+AF198+data!AW198),"NA")</f>
        <v>4.7214024486534039E-3</v>
      </c>
      <c r="L198" s="17">
        <f>data!F198+data!AW198+AF198-data!AT198</f>
        <v>121.34538489986346</v>
      </c>
      <c r="M198" s="17">
        <f>data!AW198+data!AX198-data!AT198+X198</f>
        <v>63.280000000000008</v>
      </c>
      <c r="N198" s="17">
        <f>data!AS198+data!BC198-(data!BD198+data!BE198+data!BF198+data!BG198+data!BH198)/5</f>
        <v>-29.66</v>
      </c>
      <c r="O198" s="17">
        <f>data!AR198+data!BC198-(data!BD198+data!BE198+data!BF198+data!BG198+data!BH198)/5</f>
        <v>-27.56</v>
      </c>
      <c r="P198" s="17">
        <f>data!AW198+AF198</f>
        <v>0.5853848998634501</v>
      </c>
      <c r="Q198" s="18" t="str">
        <f>IF(data!AS198&gt;0,data!F198/data!AS198,"NA")</f>
        <v>NA</v>
      </c>
      <c r="R198" s="19" t="str">
        <f>IF(data!AS198&gt;0,(data!F198-data!AT198)/(data!AS198-data!BL198),"NA")</f>
        <v>NA</v>
      </c>
      <c r="S198" s="19" t="str">
        <f>IF(N198&gt;0,data!F198/N198,"NA")</f>
        <v>NA</v>
      </c>
      <c r="T198" s="18" t="str">
        <f>IF(data!AP198=0,"NA",L198/data!AP198)</f>
        <v>NA</v>
      </c>
      <c r="U198" s="18" t="str">
        <f t="shared" si="10"/>
        <v>NA</v>
      </c>
      <c r="V198" s="18">
        <f t="shared" si="11"/>
        <v>1.9175945780635817</v>
      </c>
      <c r="W198" s="18" t="str">
        <f>IF(data!AQ198&gt;0,L198/data!AQ198,"NA")</f>
        <v>NA</v>
      </c>
      <c r="X198" s="17">
        <f>data!BC198+data!BD198*0.8+data!BE198*0.6+data!BF198*0.4+data!BG198*0.2</f>
        <v>68.180000000000007</v>
      </c>
      <c r="Y198" s="18" t="str">
        <f>IF(data!AQ198&gt;0,L198/(data!AQ198+data!BC198),"NA")</f>
        <v>NA</v>
      </c>
      <c r="Z198" s="18">
        <f>IF(data!EC198&gt;0,IF(data!F198&gt;0,IF(data!EC198*250/data!F198&gt;10,"NA",data!EC198*250/data!F198),"NA"),"NA")</f>
        <v>4.558346839546191</v>
      </c>
      <c r="AA198" s="18" t="str">
        <f>IF(data!BN198&gt;0,data!BN198,"NA")</f>
        <v>NA</v>
      </c>
      <c r="AB198" s="18">
        <f>IF(data!BN198=0,0,1)</f>
        <v>1</v>
      </c>
      <c r="AC198" s="18" t="str">
        <f>IF(data!BN198&gt;0,data!BO198,"NA")</f>
        <v>NA</v>
      </c>
      <c r="AD198" s="18" t="str">
        <f>IF(data!AS198&gt;0,data!AS198,"NA")</f>
        <v>NA</v>
      </c>
      <c r="AE198" s="18" t="str">
        <f>IF(data!AS198&gt;0,data!F198,"NA")</f>
        <v>NA</v>
      </c>
      <c r="AF198" s="17">
        <f>data!CP198/(1.04)+data!CO198/1.04^2+data!CN198/1.04^3+data!CM198/1.04^4+data!CL198/1.04^5+((data!CK198/5)*(1-1.04^-5)/0.04)/1.04^5</f>
        <v>0.5853848998634501</v>
      </c>
    </row>
    <row r="199" spans="1:32" x14ac:dyDescent="0.15">
      <c r="A199" s="2" t="str">
        <f>data!A199</f>
        <v>Conatus Pharmaceuticals Inc. (NasdaqGM:CNAT)</v>
      </c>
      <c r="B199" s="2" t="str">
        <f>data!B199</f>
        <v>NasdaqGM:CNAT</v>
      </c>
      <c r="C199" s="16" t="str">
        <f>IF(data!AP199&gt;0,data!AQ199/data!AP199,"NA")</f>
        <v>NA</v>
      </c>
      <c r="D199" s="16" t="str">
        <f>IF(data!AP199&gt;0,O199/data!AP199,"NA")</f>
        <v>NA</v>
      </c>
      <c r="E199" s="16">
        <f>data!BV199/100</f>
        <v>0</v>
      </c>
      <c r="F199" s="16">
        <f t="shared" si="9"/>
        <v>-0.27062246963562753</v>
      </c>
      <c r="G199" s="16">
        <f>IF(data!AX199&gt;0,N199/data!AX199,"NA")</f>
        <v>-0.51542168674698796</v>
      </c>
      <c r="H199" s="16" t="str">
        <f>IF(data!W199=0,"NA",data!W199/100)</f>
        <v>NA</v>
      </c>
      <c r="I199" s="16" t="str">
        <f>IF(data!V199=0,"NA",data!V199/100)</f>
        <v>NA</v>
      </c>
      <c r="J199" s="16">
        <f>IF(data!AX199&gt;0,(AF199+data!AW199)/(data!AX199+AF199+data!AW199),"NA")</f>
        <v>6.5092361208554411E-2</v>
      </c>
      <c r="K199" s="16">
        <f>IF(data!F199&gt;0,(AF199+data!AW199)/(data!F199+AF199+data!AW199),"NA")</f>
        <v>1.8654674871158242E-2</v>
      </c>
      <c r="L199" s="17">
        <f>data!F199+data!AW199+AF199-data!AT199</f>
        <v>114.00152929172513</v>
      </c>
      <c r="M199" s="17">
        <f>data!AW199+data!AX199-data!AT199+X199</f>
        <v>63.232000000000014</v>
      </c>
      <c r="N199" s="17">
        <f>data!AS199+data!BC199-(data!BD199+data!BE199+data!BF199+data!BG199+data!BH199)/5</f>
        <v>-17.112000000000002</v>
      </c>
      <c r="O199" s="17">
        <f>data!AR199+data!BC199-(data!BD199+data!BE199+data!BF199+data!BG199+data!BH199)/5</f>
        <v>-17.112000000000002</v>
      </c>
      <c r="P199" s="17">
        <f>data!AW199+AF199</f>
        <v>2.3115292917251331</v>
      </c>
      <c r="Q199" s="18" t="str">
        <f>IF(data!AS199&gt;0,data!F199/data!AS199,"NA")</f>
        <v>NA</v>
      </c>
      <c r="R199" s="19" t="str">
        <f>IF(data!AS199&gt;0,(data!F199-data!AT199)/(data!AS199-data!BL199),"NA")</f>
        <v>NA</v>
      </c>
      <c r="S199" s="19" t="str">
        <f>IF(N199&gt;0,data!F199/N199,"NA")</f>
        <v>NA</v>
      </c>
      <c r="T199" s="18" t="str">
        <f>IF(data!AP199=0,"NA",L199/data!AP199)</f>
        <v>NA</v>
      </c>
      <c r="U199" s="18" t="str">
        <f t="shared" si="10"/>
        <v>NA</v>
      </c>
      <c r="V199" s="18">
        <f t="shared" si="11"/>
        <v>1.8029088007927174</v>
      </c>
      <c r="W199" s="18" t="str">
        <f>IF(data!AQ199&gt;0,L199/data!AQ199,"NA")</f>
        <v>NA</v>
      </c>
      <c r="X199" s="17">
        <f>data!BC199+data!BD199*0.8+data!BE199*0.6+data!BF199*0.4+data!BG199*0.2</f>
        <v>38.942000000000007</v>
      </c>
      <c r="Y199" s="18" t="str">
        <f>IF(data!AQ199&gt;0,L199/(data!AQ199+data!BC199),"NA")</f>
        <v>NA</v>
      </c>
      <c r="Z199" s="18" t="str">
        <f>IF(data!EC199&gt;0,IF(data!F199&gt;0,IF(data!EC199*250/data!F199&gt;10,"NA",data!EC199*250/data!F199),"NA"),"NA")</f>
        <v>NA</v>
      </c>
      <c r="AA199" s="18" t="str">
        <f>IF(data!BN199&gt;0,data!BN199,"NA")</f>
        <v>NA</v>
      </c>
      <c r="AB199" s="18">
        <f>IF(data!BN199=0,0,1)</f>
        <v>1</v>
      </c>
      <c r="AC199" s="18" t="str">
        <f>IF(data!BN199&gt;0,data!BO199,"NA")</f>
        <v>NA</v>
      </c>
      <c r="AD199" s="18" t="str">
        <f>IF(data!AS199&gt;0,data!AS199,"NA")</f>
        <v>NA</v>
      </c>
      <c r="AE199" s="18" t="str">
        <f>IF(data!AS199&gt;0,data!F199,"NA")</f>
        <v>NA</v>
      </c>
      <c r="AF199" s="17">
        <f>data!CP199/(1.04)+data!CO199/1.04^2+data!CN199/1.04^3+data!CM199/1.04^4+data!CL199/1.04^5+((data!CK199/5)*(1-1.04^-5)/0.04)/1.04^5</f>
        <v>1.3115292917251331</v>
      </c>
    </row>
    <row r="200" spans="1:32" x14ac:dyDescent="0.15">
      <c r="A200" s="2" t="str">
        <f>data!A200</f>
        <v>BIND Therapeutics, Inc. (NasdaqGS:BIND)</v>
      </c>
      <c r="B200" s="2" t="str">
        <f>data!B200</f>
        <v>NasdaqGS:BIND</v>
      </c>
      <c r="C200" s="16">
        <f>IF(data!AP200&gt;0,data!AQ200/data!AP200,"NA")</f>
        <v>-3.0576923076923075</v>
      </c>
      <c r="D200" s="16">
        <f>IF(data!AP200&gt;0,O200/data!AP200,"NA")</f>
        <v>-2.8480769230769232</v>
      </c>
      <c r="E200" s="16">
        <f>data!BV200/100</f>
        <v>0</v>
      </c>
      <c r="F200" s="16">
        <f t="shared" si="9"/>
        <v>-0.285659176391166</v>
      </c>
      <c r="G200" s="16">
        <f>IF(data!AX200&gt;0,N200/data!AX200,"NA")</f>
        <v>-0.76935483870967736</v>
      </c>
      <c r="H200" s="16" t="str">
        <f>IF(data!W200=0,"NA",data!W200/100)</f>
        <v>NA</v>
      </c>
      <c r="I200" s="16" t="str">
        <f>IF(data!V200=0,"NA",data!V200/100)</f>
        <v>NA</v>
      </c>
      <c r="J200" s="16">
        <f>IF(data!AX200&gt;0,(AF200+data!AW200)/(data!AX200+AF200+data!AW200),"NA")</f>
        <v>0.19270601927084069</v>
      </c>
      <c r="K200" s="16">
        <f>IF(data!F200&gt;0,(AF200+data!AW200)/(data!F200+AF200+data!AW200),"NA")</f>
        <v>7.3460271486936846E-2</v>
      </c>
      <c r="L200" s="17">
        <f>data!F200+data!AW200+AF200-data!AT200</f>
        <v>101.57986791428871</v>
      </c>
      <c r="M200" s="17">
        <f>data!AW200+data!AX200-data!AT200+X200</f>
        <v>103.69</v>
      </c>
      <c r="N200" s="17">
        <f>data!AS200+data!BC200-(data!BD200+data!BE200+data!BF200+data!BG200+data!BH200)/5</f>
        <v>-28.62</v>
      </c>
      <c r="O200" s="17">
        <f>data!AR200+data!BC200-(data!BD200+data!BE200+data!BF200+data!BG200+data!BH200)/5</f>
        <v>-29.62</v>
      </c>
      <c r="P200" s="17">
        <f>data!AW200+AF200</f>
        <v>8.8798679142887149</v>
      </c>
      <c r="Q200" s="18" t="str">
        <f>IF(data!AS200&gt;0,data!F200/data!AS200,"NA")</f>
        <v>NA</v>
      </c>
      <c r="R200" s="19" t="str">
        <f>IF(data!AS200&gt;0,(data!F200-data!AT200)/(data!AS200-data!BL200),"NA")</f>
        <v>NA</v>
      </c>
      <c r="S200" s="19" t="str">
        <f>IF(N200&gt;0,data!F200/N200,"NA")</f>
        <v>NA</v>
      </c>
      <c r="T200" s="18">
        <f>IF(data!AP200=0,"NA",L200/data!AP200)</f>
        <v>9.7672949917585292</v>
      </c>
      <c r="U200" s="18" t="str">
        <f t="shared" si="10"/>
        <v>NA</v>
      </c>
      <c r="V200" s="18">
        <f t="shared" si="11"/>
        <v>0.97964960858606143</v>
      </c>
      <c r="W200" s="18" t="str">
        <f>IF(data!AQ200&gt;0,L200/data!AQ200,"NA")</f>
        <v>NA</v>
      </c>
      <c r="X200" s="17">
        <f>data!BC200+data!BD200*0.8+data!BE200*0.6+data!BF200*0.4+data!BG200*0.2</f>
        <v>82.52</v>
      </c>
      <c r="Y200" s="18" t="str">
        <f>IF(data!AQ200&gt;0,L200/(data!AQ200+data!BC200),"NA")</f>
        <v>NA</v>
      </c>
      <c r="Z200" s="18">
        <f>IF(data!EC200&gt;0,IF(data!F200&gt;0,IF(data!EC200*250/data!F200&gt;10,"NA",data!EC200*250/data!F200),"NA"),"NA")</f>
        <v>1.9754464285714286</v>
      </c>
      <c r="AA200" s="18" t="str">
        <f>IF(data!BN200&gt;0,data!BN200,"NA")</f>
        <v>NA</v>
      </c>
      <c r="AB200" s="18">
        <f>IF(data!BN200=0,0,1)</f>
        <v>1</v>
      </c>
      <c r="AC200" s="18" t="str">
        <f>IF(data!BN200&gt;0,data!BO200,"NA")</f>
        <v>NA</v>
      </c>
      <c r="AD200" s="18" t="str">
        <f>IF(data!AS200&gt;0,data!AS200,"NA")</f>
        <v>NA</v>
      </c>
      <c r="AE200" s="18" t="str">
        <f>IF(data!AS200&gt;0,data!F200,"NA")</f>
        <v>NA</v>
      </c>
      <c r="AF200" s="17">
        <f>data!CP200/(1.04)+data!CO200/1.04^2+data!CN200/1.04^3+data!CM200/1.04^4+data!CL200/1.04^5+((data!CK200/5)*(1-1.04^-5)/0.04)/1.04^5</f>
        <v>5.6098679142887145</v>
      </c>
    </row>
    <row r="201" spans="1:32" x14ac:dyDescent="0.15">
      <c r="A201" s="2" t="str">
        <f>data!A201</f>
        <v>Neostem, Inc. (NasdaqCM:NBS)</v>
      </c>
      <c r="B201" s="2" t="str">
        <f>data!B201</f>
        <v>NasdaqCM:NBS</v>
      </c>
      <c r="C201" s="16">
        <f>IF(data!AP201&gt;0,data!AQ201/data!AP201,"NA")</f>
        <v>-3.1061452513966485</v>
      </c>
      <c r="D201" s="16">
        <f>IF(data!AP201&gt;0,O201/data!AP201,"NA")</f>
        <v>-2.6491620111731846</v>
      </c>
      <c r="E201" s="16">
        <f>data!BV201/100</f>
        <v>0</v>
      </c>
      <c r="F201" s="16">
        <f t="shared" si="9"/>
        <v>-0.37309205350118019</v>
      </c>
      <c r="G201" s="16">
        <f>IF(data!AX201&gt;0,N201/data!AX201,"NA")</f>
        <v>-0.76798623063683302</v>
      </c>
      <c r="H201" s="16">
        <f>IF(data!W201=0,"NA",data!W201/100)</f>
        <v>0.80599999999999994</v>
      </c>
      <c r="I201" s="16" t="str">
        <f>IF(data!V201=0,"NA",data!V201/100)</f>
        <v>NA</v>
      </c>
      <c r="J201" s="16">
        <f>IF(data!AX201&gt;0,(AF201+data!AW201)/(data!AX201+AF201+data!AW201),"NA")</f>
        <v>0.27631538699242914</v>
      </c>
      <c r="K201" s="16">
        <f>IF(data!F201&gt;0,(AF201+data!AW201)/(data!F201+AF201+data!AW201),"NA")</f>
        <v>0.17292618188454897</v>
      </c>
      <c r="L201" s="17">
        <f>data!F201+data!AW201+AF201-data!AT201</f>
        <v>109.08359171344186</v>
      </c>
      <c r="M201" s="17">
        <f>data!AW201+data!AX201-data!AT201+X201</f>
        <v>127.1</v>
      </c>
      <c r="N201" s="17">
        <f>data!AS201+data!BC201-(data!BD201+data!BE201+data!BF201+data!BG201+data!BH201)/5</f>
        <v>-44.62</v>
      </c>
      <c r="O201" s="17">
        <f>data!AR201+data!BC201-(data!BD201+data!BE201+data!BF201+data!BG201+data!BH201)/5</f>
        <v>-47.42</v>
      </c>
      <c r="P201" s="17">
        <f>data!AW201+AF201</f>
        <v>22.183591713441867</v>
      </c>
      <c r="Q201" s="18" t="str">
        <f>IF(data!AS201&gt;0,data!F201/data!AS201,"NA")</f>
        <v>NA</v>
      </c>
      <c r="R201" s="19" t="str">
        <f>IF(data!AS201&gt;0,(data!F201-data!AT201)/(data!AS201-data!BL201),"NA")</f>
        <v>NA</v>
      </c>
      <c r="S201" s="19" t="str">
        <f>IF(N201&gt;0,data!F201/N201,"NA")</f>
        <v>NA</v>
      </c>
      <c r="T201" s="18">
        <f>IF(data!AP201=0,"NA",L201/data!AP201)</f>
        <v>6.0940554029855791</v>
      </c>
      <c r="U201" s="18" t="str">
        <f t="shared" si="10"/>
        <v>NA</v>
      </c>
      <c r="V201" s="18">
        <f t="shared" si="11"/>
        <v>0.85825013149836249</v>
      </c>
      <c r="W201" s="18" t="str">
        <f>IF(data!AQ201&gt;0,L201/data!AQ201,"NA")</f>
        <v>NA</v>
      </c>
      <c r="X201" s="17">
        <f>data!BC201+data!BD201*0.8+data!BE201*0.6+data!BF201*0.4+data!BG201*0.2</f>
        <v>71.599999999999994</v>
      </c>
      <c r="Y201" s="18" t="str">
        <f>IF(data!AQ201&gt;0,L201/(data!AQ201+data!BC201),"NA")</f>
        <v>NA</v>
      </c>
      <c r="Z201" s="18">
        <f>IF(data!EC201&gt;0,IF(data!F201&gt;0,IF(data!EC201*250/data!F201&gt;10,"NA",data!EC201*250/data!F201),"NA"),"NA")</f>
        <v>5.5136663524976441</v>
      </c>
      <c r="AA201" s="18" t="str">
        <f>IF(data!BN201&gt;0,data!BN201,"NA")</f>
        <v>NA</v>
      </c>
      <c r="AB201" s="18">
        <f>IF(data!BN201=0,0,1)</f>
        <v>1</v>
      </c>
      <c r="AC201" s="18" t="str">
        <f>IF(data!BN201&gt;0,data!BO201,"NA")</f>
        <v>NA</v>
      </c>
      <c r="AD201" s="18" t="str">
        <f>IF(data!AS201&gt;0,data!AS201,"NA")</f>
        <v>NA</v>
      </c>
      <c r="AE201" s="18" t="str">
        <f>IF(data!AS201&gt;0,data!F201,"NA")</f>
        <v>NA</v>
      </c>
      <c r="AF201" s="17">
        <f>data!CP201/(1.04)+data!CO201/1.04^2+data!CN201/1.04^3+data!CM201/1.04^4+data!CL201/1.04^5+((data!CK201/5)*(1-1.04^-5)/0.04)/1.04^5</f>
        <v>5.5835917134418649</v>
      </c>
    </row>
    <row r="202" spans="1:32" x14ac:dyDescent="0.15">
      <c r="A202" s="2" t="str">
        <f>data!A202</f>
        <v>SIGA Technologies, Inc. (OTCPK:SIGA.Q)</v>
      </c>
      <c r="B202" s="2" t="str">
        <f>data!B202</f>
        <v>OTCPK:SIGA.Q</v>
      </c>
      <c r="C202" s="16">
        <f>IF(data!AP202&gt;0,data!AQ202/data!AP202,"NA")</f>
        <v>-6.6560509554140124</v>
      </c>
      <c r="D202" s="16">
        <f>IF(data!AP202&gt;0,O202/data!AP202,"NA")</f>
        <v>-7.471337579617833</v>
      </c>
      <c r="E202" s="16">
        <f>data!BV202/100</f>
        <v>0</v>
      </c>
      <c r="F202" s="16" t="str">
        <f t="shared" si="9"/>
        <v>NA</v>
      </c>
      <c r="G202" s="16" t="str">
        <f>IF(data!AX202&gt;0,N202/data!AX202,"NA")</f>
        <v>NA</v>
      </c>
      <c r="H202" s="16">
        <f>IF(data!W202=0,"NA",data!W202/100)</f>
        <v>5.4900000000000004E-2</v>
      </c>
      <c r="I202" s="16" t="str">
        <f>IF(data!V202=0,"NA",data!V202/100)</f>
        <v>NA</v>
      </c>
      <c r="J202" s="16" t="str">
        <f>IF(data!AX202&gt;0,(AF202+data!AW202)/(data!AX202+AF202+data!AW202),"NA")</f>
        <v>NA</v>
      </c>
      <c r="K202" s="16">
        <f>IF(data!F202&gt;0,(AF202+data!AW202)/(data!F202+AF202+data!AW202),"NA")</f>
        <v>7.1570933657632368E-2</v>
      </c>
      <c r="L202" s="17">
        <f>data!F202+data!AW202+AF202-data!AT202</f>
        <v>14.363641304556381</v>
      </c>
      <c r="M202" s="17">
        <f>data!AW202+data!AX202-data!AT202+X202</f>
        <v>-309.49</v>
      </c>
      <c r="N202" s="17">
        <f>data!AS202+data!BC202-(data!BD202+data!BE202+data!BF202+data!BG202+data!BH202)/5</f>
        <v>-267.76</v>
      </c>
      <c r="O202" s="17">
        <f>data!AR202+data!BC202-(data!BD202+data!BE202+data!BF202+data!BG202+data!BH202)/5</f>
        <v>-23.459999999999997</v>
      </c>
      <c r="P202" s="17">
        <f>data!AW202+AF202</f>
        <v>8.1636413045563803</v>
      </c>
      <c r="Q202" s="18" t="str">
        <f>IF(data!AS202&gt;0,data!F202/data!AS202,"NA")</f>
        <v>NA</v>
      </c>
      <c r="R202" s="19" t="str">
        <f>IF(data!AS202&gt;0,(data!F202-data!AT202)/(data!AS202-data!BL202),"NA")</f>
        <v>NA</v>
      </c>
      <c r="S202" s="19" t="str">
        <f>IF(N202&gt;0,data!F202/N202,"NA")</f>
        <v>NA</v>
      </c>
      <c r="T202" s="18">
        <f>IF(data!AP202=0,"NA",L202/data!AP202)</f>
        <v>4.5744080587759175</v>
      </c>
      <c r="U202" s="18" t="str">
        <f t="shared" si="10"/>
        <v>NA</v>
      </c>
      <c r="V202" s="18" t="str">
        <f t="shared" si="11"/>
        <v>NA</v>
      </c>
      <c r="W202" s="18" t="str">
        <f>IF(data!AQ202&gt;0,L202/data!AQ202,"NA")</f>
        <v>NA</v>
      </c>
      <c r="X202" s="17">
        <f>data!BC202+data!BD202*0.8+data!BE202*0.6+data!BF202*0.4+data!BG202*0.2</f>
        <v>34.72</v>
      </c>
      <c r="Y202" s="18" t="str">
        <f>IF(data!AQ202&gt;0,L202/(data!AQ202+data!BC202),"NA")</f>
        <v>NA</v>
      </c>
      <c r="Z202" s="18">
        <f>IF(data!EC202&gt;0,IF(data!F202&gt;0,IF(data!EC202*250/data!F202&gt;10,"NA",data!EC202*250/data!F202),"NA"),"NA")</f>
        <v>0.35410764872521244</v>
      </c>
      <c r="AA202" s="18" t="str">
        <f>IF(data!BN202&gt;0,data!BN202,"NA")</f>
        <v>NA</v>
      </c>
      <c r="AB202" s="18">
        <f>IF(data!BN202=0,0,1)</f>
        <v>1</v>
      </c>
      <c r="AC202" s="18" t="str">
        <f>IF(data!BN202&gt;0,data!BO202,"NA")</f>
        <v>NA</v>
      </c>
      <c r="AD202" s="18" t="str">
        <f>IF(data!AS202&gt;0,data!AS202,"NA")</f>
        <v>NA</v>
      </c>
      <c r="AE202" s="18" t="str">
        <f>IF(data!AS202&gt;0,data!F202,"NA")</f>
        <v>NA</v>
      </c>
      <c r="AF202" s="17">
        <f>data!CP202/(1.04)+data!CO202/1.04^2+data!CN202/1.04^3+data!CM202/1.04^4+data!CL202/1.04^5+((data!CK202/5)*(1-1.04^-5)/0.04)/1.04^5</f>
        <v>6.1736413045563809</v>
      </c>
    </row>
    <row r="203" spans="1:32" x14ac:dyDescent="0.15">
      <c r="A203" s="2" t="str">
        <f>data!A203</f>
        <v>Neothetics, Inc. (NasdaqGM:NEOT)</v>
      </c>
      <c r="B203" s="2" t="str">
        <f>data!B203</f>
        <v>NasdaqGM:NEOT</v>
      </c>
      <c r="C203" s="16" t="str">
        <f>IF(data!AP203&gt;0,data!AQ203/data!AP203,"NA")</f>
        <v>NA</v>
      </c>
      <c r="D203" s="16" t="str">
        <f>IF(data!AP203&gt;0,O203/data!AP203,"NA")</f>
        <v>NA</v>
      </c>
      <c r="E203" s="16">
        <f>data!BV203/100</f>
        <v>0</v>
      </c>
      <c r="F203" s="16">
        <f t="shared" si="9"/>
        <v>-0.50036683785766689</v>
      </c>
      <c r="G203" s="16">
        <f>IF(data!AX203&gt;0,N203/data!AX203,"NA")</f>
        <v>-1.0836190476190477</v>
      </c>
      <c r="H203" s="16" t="str">
        <f>IF(data!W203=0,"NA",data!W203/100)</f>
        <v>NA</v>
      </c>
      <c r="I203" s="16" t="str">
        <f>IF(data!V203=0,"NA",data!V203/100)</f>
        <v>NA</v>
      </c>
      <c r="J203" s="16">
        <f>IF(data!AX203&gt;0,(AF203+data!AW203)/(data!AX203+AF203+data!AW203),"NA")</f>
        <v>0.27591008553809432</v>
      </c>
      <c r="K203" s="16">
        <f>IF(data!F203&gt;0,(AF203+data!AW203)/(data!F203+AF203+data!AW203),"NA")</f>
        <v>3.6840940280667582E-2</v>
      </c>
      <c r="L203" s="17">
        <f>data!F203+data!AW203+AF203-data!AT203</f>
        <v>93.90096153846153</v>
      </c>
      <c r="M203" s="17">
        <f>data!AW203+data!AX203-data!AT203+X203</f>
        <v>19.082000000000001</v>
      </c>
      <c r="N203" s="17">
        <f>data!AS203+data!BC203-(data!BD203+data!BE203+data!BF203+data!BG203+data!BH203)/5</f>
        <v>-11.378</v>
      </c>
      <c r="O203" s="17">
        <f>data!AR203+data!BC203-(data!BD203+data!BE203+data!BF203+data!BG203+data!BH203)/5</f>
        <v>-9.548</v>
      </c>
      <c r="P203" s="17">
        <f>data!AW203+AF203</f>
        <v>4.0009615384615387</v>
      </c>
      <c r="Q203" s="18" t="str">
        <f>IF(data!AS203&gt;0,data!F203/data!AS203,"NA")</f>
        <v>NA</v>
      </c>
      <c r="R203" s="19" t="str">
        <f>IF(data!AS203&gt;0,(data!F203-data!AT203)/(data!AS203-data!BL203),"NA")</f>
        <v>NA</v>
      </c>
      <c r="S203" s="19" t="str">
        <f>IF(N203&gt;0,data!F203/N203,"NA")</f>
        <v>NA</v>
      </c>
      <c r="T203" s="18" t="str">
        <f>IF(data!AP203=0,"NA",L203/data!AP203)</f>
        <v>NA</v>
      </c>
      <c r="U203" s="18" t="str">
        <f t="shared" si="10"/>
        <v>NA</v>
      </c>
      <c r="V203" s="18">
        <f t="shared" si="11"/>
        <v>4.9209182233760362</v>
      </c>
      <c r="W203" s="18" t="str">
        <f>IF(data!AQ203&gt;0,L203/data!AQ203,"NA")</f>
        <v>NA</v>
      </c>
      <c r="X203" s="17">
        <f>data!BC203+data!BD203*0.8+data!BE203*0.6+data!BF203*0.4+data!BG203*0.2</f>
        <v>19.381999999999998</v>
      </c>
      <c r="Y203" s="18" t="str">
        <f>IF(data!AQ203&gt;0,L203/(data!AQ203+data!BC203),"NA")</f>
        <v>NA</v>
      </c>
      <c r="Z203" s="18">
        <f>IF(data!EC203&gt;0,IF(data!F203&gt;0,IF(data!EC203*250/data!F203&gt;10,"NA",data!EC203*250/data!F203),"NA"),"NA")</f>
        <v>1.0516252390057361</v>
      </c>
      <c r="AA203" s="18" t="str">
        <f>IF(data!BN203&gt;0,data!BN203,"NA")</f>
        <v>NA</v>
      </c>
      <c r="AB203" s="18">
        <f>IF(data!BN203=0,0,1)</f>
        <v>1</v>
      </c>
      <c r="AC203" s="18" t="str">
        <f>IF(data!BN203&gt;0,data!BO203,"NA")</f>
        <v>NA</v>
      </c>
      <c r="AD203" s="18" t="str">
        <f>IF(data!AS203&gt;0,data!AS203,"NA")</f>
        <v>NA</v>
      </c>
      <c r="AE203" s="18" t="str">
        <f>IF(data!AS203&gt;0,data!F203,"NA")</f>
        <v>NA</v>
      </c>
      <c r="AF203" s="17">
        <f>data!CP203/(1.04)+data!CO203/1.04^2+data!CN203/1.04^3+data!CM203/1.04^4+data!CL203/1.04^5+((data!CK203/5)*(1-1.04^-5)/0.04)/1.04^5</f>
        <v>0.10096153846153845</v>
      </c>
    </row>
    <row r="204" spans="1:32" x14ac:dyDescent="0.15">
      <c r="A204" s="2" t="str">
        <f>data!A204</f>
        <v>PharmAthene, Inc. (AMEX:PIP)</v>
      </c>
      <c r="B204" s="2" t="str">
        <f>data!B204</f>
        <v>AMEX:PIP</v>
      </c>
      <c r="C204" s="16">
        <f>IF(data!AP204&gt;0,data!AQ204/data!AP204,"NA")</f>
        <v>-0.98039215686274517</v>
      </c>
      <c r="D204" s="16">
        <f>IF(data!AP204&gt;0,O204/data!AP204,"NA")</f>
        <v>-1.4450980392156865</v>
      </c>
      <c r="E204" s="16">
        <f>data!BV204/100</f>
        <v>0</v>
      </c>
      <c r="F204" s="16">
        <f t="shared" si="9"/>
        <v>-0.41987124708027129</v>
      </c>
      <c r="G204" s="16">
        <f>IF(data!AX204&gt;0,N204/data!AX204,"NA")</f>
        <v>-0.7923497267759565</v>
      </c>
      <c r="H204" s="16">
        <f>IF(data!W204=0,"NA",data!W204/100)</f>
        <v>0.25700000000000001</v>
      </c>
      <c r="I204" s="16" t="str">
        <f>IF(data!V204=0,"NA",data!V204/100)</f>
        <v>NA</v>
      </c>
      <c r="J204" s="16">
        <f>IF(data!AX204&gt;0,(AF204+data!AW204)/(data!AX204+AF204+data!AW204),"NA")</f>
        <v>0.12606210571866511</v>
      </c>
      <c r="K204" s="16">
        <f>IF(data!F204&gt;0,(AF204+data!AW204)/(data!F204+AF204+data!AW204),"NA")</f>
        <v>2.4660971448025537E-2</v>
      </c>
      <c r="L204" s="17">
        <f>data!F204+data!AW204+AF204-data!AT204</f>
        <v>88.439703060992258</v>
      </c>
      <c r="M204" s="17">
        <f>data!AW204+data!AX204-data!AT204+X204</f>
        <v>35.105999999999995</v>
      </c>
      <c r="N204" s="17">
        <f>data!AS204+data!BC204-(data!BD204+data!BE204+data!BF204+data!BG204+data!BH204)/5</f>
        <v>-14.500000000000004</v>
      </c>
      <c r="O204" s="17">
        <f>data!AR204+data!BC204-(data!BD204+data!BE204+data!BF204+data!BG204+data!BH204)/5</f>
        <v>-14.740000000000002</v>
      </c>
      <c r="P204" s="17">
        <f>data!AW204+AF204</f>
        <v>2.6397030609922618</v>
      </c>
      <c r="Q204" s="18" t="str">
        <f>IF(data!AS204&gt;0,data!F204/data!AS204,"NA")</f>
        <v>NA</v>
      </c>
      <c r="R204" s="19" t="str">
        <f>IF(data!AS204&gt;0,(data!F204-data!AT204)/(data!AS204-data!BL204),"NA")</f>
        <v>NA</v>
      </c>
      <c r="S204" s="19" t="str">
        <f>IF(N204&gt;0,data!F204/N204,"NA")</f>
        <v>NA</v>
      </c>
      <c r="T204" s="18">
        <f>IF(data!AP204=0,"NA",L204/data!AP204)</f>
        <v>8.6705591236266919</v>
      </c>
      <c r="U204" s="18" t="str">
        <f t="shared" si="10"/>
        <v>NA</v>
      </c>
      <c r="V204" s="18">
        <f t="shared" si="11"/>
        <v>2.5192190241267096</v>
      </c>
      <c r="W204" s="18" t="str">
        <f>IF(data!AQ204&gt;0,L204/data!AQ204,"NA")</f>
        <v>NA</v>
      </c>
      <c r="X204" s="17">
        <f>data!BC204+data!BD204*0.8+data!BE204*0.6+data!BF204*0.4+data!BG204*0.2</f>
        <v>34.659999999999997</v>
      </c>
      <c r="Y204" s="18" t="str">
        <f>IF(data!AQ204&gt;0,L204/(data!AQ204+data!BC204),"NA")</f>
        <v>NA</v>
      </c>
      <c r="Z204" s="18">
        <f>IF(data!EC204&gt;0,IF(data!F204&gt;0,IF(data!EC204*250/data!F204&gt;10,"NA",data!EC204*250/data!F204),"NA"),"NA")</f>
        <v>7.662835249042145E-2</v>
      </c>
      <c r="AA204" s="18" t="str">
        <f>IF(data!BN204&gt;0,data!BN204,"NA")</f>
        <v>NA</v>
      </c>
      <c r="AB204" s="18">
        <f>IF(data!BN204=0,0,1)</f>
        <v>1</v>
      </c>
      <c r="AC204" s="18" t="str">
        <f>IF(data!BN204&gt;0,data!BO204,"NA")</f>
        <v>NA</v>
      </c>
      <c r="AD204" s="18" t="str">
        <f>IF(data!AS204&gt;0,data!AS204,"NA")</f>
        <v>NA</v>
      </c>
      <c r="AE204" s="18" t="str">
        <f>IF(data!AS204&gt;0,data!F204,"NA")</f>
        <v>NA</v>
      </c>
      <c r="AF204" s="17">
        <f>data!CP204/(1.04)+data!CO204/1.04^2+data!CN204/1.04^3+data!CM204/1.04^4+data!CL204/1.04^5+((data!CK204/5)*(1-1.04^-5)/0.04)/1.04^5</f>
        <v>1.893703060992262</v>
      </c>
    </row>
    <row r="205" spans="1:32" x14ac:dyDescent="0.15">
      <c r="A205" s="2" t="str">
        <f>data!A205</f>
        <v>Targacept, Inc. (NasdaqGS:TRGT)</v>
      </c>
      <c r="B205" s="2" t="str">
        <f>data!B205</f>
        <v>NasdaqGS:TRGT</v>
      </c>
      <c r="C205" s="16">
        <f>IF(data!AP205&gt;0,data!AQ205/data!AP205,"NA")</f>
        <v>-105.81818181818181</v>
      </c>
      <c r="D205" s="16">
        <f>IF(data!AP205&gt;0,O205/data!AP205,"NA")</f>
        <v>-168.58181818181814</v>
      </c>
      <c r="E205" s="16">
        <f>data!BV205/100</f>
        <v>0</v>
      </c>
      <c r="F205" s="16">
        <f t="shared" si="9"/>
        <v>-0.33237740177803266</v>
      </c>
      <c r="G205" s="16">
        <f>IF(data!AX205&gt;0,N205/data!AX205,"NA")</f>
        <v>-0.45426214482126487</v>
      </c>
      <c r="H205" s="16">
        <f>IF(data!W205=0,"NA",data!W205/100)</f>
        <v>-0.23</v>
      </c>
      <c r="I205" s="16" t="str">
        <f>IF(data!V205=0,"NA",data!V205/100)</f>
        <v>NA</v>
      </c>
      <c r="J205" s="16">
        <f>IF(data!AX205&gt;0,(AF205+data!AW205)/(data!AX205+AF205+data!AW205),"NA")</f>
        <v>3.4353579440914673E-3</v>
      </c>
      <c r="K205" s="16">
        <f>IF(data!F205&gt;0,(AF205+data!AW205)/(data!F205+AF205+data!AW205),"NA")</f>
        <v>3.6345551475556034E-3</v>
      </c>
      <c r="L205" s="17">
        <f>data!F205+data!AW205+AF205-data!AT205</f>
        <v>47.076089553937187</v>
      </c>
      <c r="M205" s="17">
        <f>data!AW205+data!AX205-data!AT205+X205</f>
        <v>139.47999999999999</v>
      </c>
      <c r="N205" s="17">
        <f>data!AS205+data!BC205-(data!BD205+data!BE205+data!BF205+data!BG205+data!BH205)/5</f>
        <v>-49.559999999999995</v>
      </c>
      <c r="O205" s="17">
        <f>data!AR205+data!BC205-(data!BD205+data!BE205+data!BF205+data!BG205+data!BH205)/5</f>
        <v>-46.359999999999992</v>
      </c>
      <c r="P205" s="17">
        <f>data!AW205+AF205</f>
        <v>0.37608955393718702</v>
      </c>
      <c r="Q205" s="18" t="str">
        <f>IF(data!AS205&gt;0,data!F205/data!AS205,"NA")</f>
        <v>NA</v>
      </c>
      <c r="R205" s="19" t="str">
        <f>IF(data!AS205&gt;0,(data!F205-data!AT205)/(data!AS205-data!BL205),"NA")</f>
        <v>NA</v>
      </c>
      <c r="S205" s="19" t="str">
        <f>IF(N205&gt;0,data!F205/N205,"NA")</f>
        <v>NA</v>
      </c>
      <c r="T205" s="18">
        <f>IF(data!AP205=0,"NA",L205/data!AP205)</f>
        <v>171.18578019613523</v>
      </c>
      <c r="U205" s="18" t="str">
        <f t="shared" si="10"/>
        <v>NA</v>
      </c>
      <c r="V205" s="18">
        <f t="shared" si="11"/>
        <v>0.3375113962857556</v>
      </c>
      <c r="W205" s="18" t="str">
        <f>IF(data!AQ205&gt;0,L205/data!AQ205,"NA")</f>
        <v>NA</v>
      </c>
      <c r="X205" s="17">
        <f>data!BC205+data!BD205*0.8+data!BE205*0.6+data!BF205*0.4+data!BG205*0.2</f>
        <v>86.78</v>
      </c>
      <c r="Y205" s="18" t="str">
        <f>IF(data!AQ205&gt;0,L205/(data!AQ205+data!BC205),"NA")</f>
        <v>NA</v>
      </c>
      <c r="Z205" s="18">
        <f>IF(data!EC205&gt;0,IF(data!F205&gt;0,IF(data!EC205*250/data!F205&gt;10,"NA",data!EC205*250/data!F205),"NA"),"NA")</f>
        <v>1.4161008729388944</v>
      </c>
      <c r="AA205" s="18" t="str">
        <f>IF(data!BN205&gt;0,data!BN205,"NA")</f>
        <v>NA</v>
      </c>
      <c r="AB205" s="18">
        <f>IF(data!BN205=0,0,1)</f>
        <v>1</v>
      </c>
      <c r="AC205" s="18" t="str">
        <f>IF(data!BN205&gt;0,data!BO205,"NA")</f>
        <v>NA</v>
      </c>
      <c r="AD205" s="18" t="str">
        <f>IF(data!AS205&gt;0,data!AS205,"NA")</f>
        <v>NA</v>
      </c>
      <c r="AE205" s="18" t="str">
        <f>IF(data!AS205&gt;0,data!F205,"NA")</f>
        <v>NA</v>
      </c>
      <c r="AF205" s="17">
        <f>data!CP205/(1.04)+data!CO205/1.04^2+data!CN205/1.04^3+data!CM205/1.04^4+data!CL205/1.04^5+((data!CK205/5)*(1-1.04^-5)/0.04)/1.04^5</f>
        <v>0.37608955393718702</v>
      </c>
    </row>
    <row r="206" spans="1:32" x14ac:dyDescent="0.15">
      <c r="A206" s="2" t="str">
        <f>data!A206</f>
        <v>TetraLogic Pharmaceuticals Corporation (NasdaqGM:TLOG)</v>
      </c>
      <c r="B206" s="2" t="str">
        <f>data!B206</f>
        <v>NasdaqGM:TLOG</v>
      </c>
      <c r="C206" s="16" t="str">
        <f>IF(data!AP206&gt;0,data!AQ206/data!AP206,"NA")</f>
        <v>NA</v>
      </c>
      <c r="D206" s="16" t="str">
        <f>IF(data!AP206&gt;0,O206/data!AP206,"NA")</f>
        <v>NA</v>
      </c>
      <c r="E206" s="16">
        <f>data!BV206/100</f>
        <v>0</v>
      </c>
      <c r="F206" s="16">
        <f t="shared" si="9"/>
        <v>-0.22455414524421596</v>
      </c>
      <c r="G206" s="16">
        <f>IF(data!AX206&gt;0,N206/data!AX206,"NA")</f>
        <v>-0.8252095808383233</v>
      </c>
      <c r="H206" s="16" t="str">
        <f>IF(data!W206=0,"NA",data!W206/100)</f>
        <v>NA</v>
      </c>
      <c r="I206" s="16" t="str">
        <f>IF(data!V206=0,"NA",data!V206/100)</f>
        <v>NA</v>
      </c>
      <c r="J206" s="16">
        <f>IF(data!AX206&gt;0,(AF206+data!AW206)/(data!AX206+AF206+data!AW206),"NA")</f>
        <v>0.49013707771161907</v>
      </c>
      <c r="K206" s="16">
        <f>IF(data!F206&gt;0,(AF206+data!AW206)/(data!F206+AF206+data!AW206),"NA")</f>
        <v>0.23764580935397028</v>
      </c>
      <c r="L206" s="17">
        <f>data!F206+data!AW206+AF206-data!AT206</f>
        <v>122.00780325443787</v>
      </c>
      <c r="M206" s="17">
        <f>data!AW206+data!AX206-data!AT206+X206</f>
        <v>99.584000000000003</v>
      </c>
      <c r="N206" s="17">
        <f>data!AS206+data!BC206-(data!BD206+data!BE206+data!BF206+data!BG206+data!BH206)/5</f>
        <v>-27.561999999999998</v>
      </c>
      <c r="O206" s="17">
        <f>data!AR206+data!BC206-(data!BD206+data!BE206+data!BF206+data!BG206+data!BH206)/5</f>
        <v>-22.362000000000002</v>
      </c>
      <c r="P206" s="17">
        <f>data!AW206+AF206</f>
        <v>32.107803254437869</v>
      </c>
      <c r="Q206" s="18" t="str">
        <f>IF(data!AS206&gt;0,data!F206/data!AS206,"NA")</f>
        <v>NA</v>
      </c>
      <c r="R206" s="19" t="str">
        <f>IF(data!AS206&gt;0,(data!F206-data!AT206)/(data!AS206-data!BL206),"NA")</f>
        <v>NA</v>
      </c>
      <c r="S206" s="19" t="str">
        <f>IF(N206&gt;0,data!F206/N206,"NA")</f>
        <v>NA</v>
      </c>
      <c r="T206" s="18" t="str">
        <f>IF(data!AP206=0,"NA",L206/data!AP206)</f>
        <v>NA</v>
      </c>
      <c r="U206" s="18" t="str">
        <f t="shared" si="10"/>
        <v>NA</v>
      </c>
      <c r="V206" s="18">
        <f t="shared" si="11"/>
        <v>1.2251747595440821</v>
      </c>
      <c r="W206" s="18" t="str">
        <f>IF(data!AQ206&gt;0,L206/data!AQ206,"NA")</f>
        <v>NA</v>
      </c>
      <c r="X206" s="17">
        <f>data!BC206+data!BD206*0.8+data!BE206*0.6+data!BF206*0.4+data!BG206*0.2</f>
        <v>47.884</v>
      </c>
      <c r="Y206" s="18" t="str">
        <f>IF(data!AQ206&gt;0,L206/(data!AQ206+data!BC206),"NA")</f>
        <v>NA</v>
      </c>
      <c r="Z206" s="18">
        <f>IF(data!EC206&gt;0,IF(data!F206&gt;0,IF(data!EC206*250/data!F206&gt;10,"NA",data!EC206*250/data!F206),"NA"),"NA")</f>
        <v>1.3009708737864079</v>
      </c>
      <c r="AA206" s="18" t="str">
        <f>IF(data!BN206&gt;0,data!BN206,"NA")</f>
        <v>NA</v>
      </c>
      <c r="AB206" s="18">
        <f>IF(data!BN206=0,0,1)</f>
        <v>1</v>
      </c>
      <c r="AC206" s="18" t="str">
        <f>IF(data!BN206&gt;0,data!BO206,"NA")</f>
        <v>NA</v>
      </c>
      <c r="AD206" s="18" t="str">
        <f>IF(data!AS206&gt;0,data!AS206,"NA")</f>
        <v>NA</v>
      </c>
      <c r="AE206" s="18" t="str">
        <f>IF(data!AS206&gt;0,data!F206,"NA")</f>
        <v>NA</v>
      </c>
      <c r="AF206" s="17">
        <f>data!CP206/(1.04)+data!CO206/1.04^2+data!CN206/1.04^3+data!CM206/1.04^4+data!CL206/1.04^5+((data!CK206/5)*(1-1.04^-5)/0.04)/1.04^5</f>
        <v>0.70780325443786984</v>
      </c>
    </row>
    <row r="207" spans="1:32" x14ac:dyDescent="0.15">
      <c r="A207" s="2" t="str">
        <f>data!A207</f>
        <v>Fate Therapeutics, Inc. (NasdaqGM:FATE)</v>
      </c>
      <c r="B207" s="2" t="str">
        <f>data!B207</f>
        <v>NasdaqGM:FATE</v>
      </c>
      <c r="C207" s="16" t="str">
        <f>IF(data!AP207&gt;0,data!AQ207/data!AP207,"NA")</f>
        <v>NA</v>
      </c>
      <c r="D207" s="16" t="str">
        <f>IF(data!AP207&gt;0,O207/data!AP207,"NA")</f>
        <v>NA</v>
      </c>
      <c r="E207" s="16">
        <f>data!BV207/100</f>
        <v>0</v>
      </c>
      <c r="F207" s="16">
        <f t="shared" si="9"/>
        <v>-0.49932765575974897</v>
      </c>
      <c r="G207" s="16">
        <f>IF(data!AX207&gt;0,N207/data!AX207,"NA")</f>
        <v>-0.8226148409893993</v>
      </c>
      <c r="H207" s="16" t="str">
        <f>IF(data!W207=0,"NA",data!W207/100)</f>
        <v>NA</v>
      </c>
      <c r="I207" s="16" t="str">
        <f>IF(data!V207=0,"NA",data!V207/100)</f>
        <v>NA</v>
      </c>
      <c r="J207" s="16">
        <f>IF(data!AX207&gt;0,(AF207+data!AW207)/(data!AX207+AF207+data!AW207),"NA")</f>
        <v>0.44688466685363282</v>
      </c>
      <c r="K207" s="16">
        <f>IF(data!F207&gt;0,(AF207+data!AW207)/(data!F207+AF207+data!AW207),"NA")</f>
        <v>0.18414838817819243</v>
      </c>
      <c r="L207" s="17">
        <f>data!F207+data!AW207+AF207-data!AT207</f>
        <v>75.064736003641343</v>
      </c>
      <c r="M207" s="17">
        <f>data!AW207+data!AX207-data!AT207+X207</f>
        <v>44.620000000000005</v>
      </c>
      <c r="N207" s="17">
        <f>data!AS207+data!BC207-(data!BD207+data!BE207+data!BF207+data!BG207+data!BH207)/5</f>
        <v>-23.28</v>
      </c>
      <c r="O207" s="17">
        <f>data!AR207+data!BC207-(data!BD207+data!BE207+data!BF207+data!BG207+data!BH207)/5</f>
        <v>-22.28</v>
      </c>
      <c r="P207" s="17">
        <f>data!AW207+AF207</f>
        <v>22.86473600364133</v>
      </c>
      <c r="Q207" s="18" t="str">
        <f>IF(data!AS207&gt;0,data!F207/data!AS207,"NA")</f>
        <v>NA</v>
      </c>
      <c r="R207" s="19" t="str">
        <f>IF(data!AS207&gt;0,(data!F207-data!AT207)/(data!AS207-data!BL207),"NA")</f>
        <v>NA</v>
      </c>
      <c r="S207" s="19" t="str">
        <f>IF(N207&gt;0,data!F207/N207,"NA")</f>
        <v>NA</v>
      </c>
      <c r="T207" s="18" t="str">
        <f>IF(data!AP207=0,"NA",L207/data!AP207)</f>
        <v>NA</v>
      </c>
      <c r="U207" s="18" t="str">
        <f t="shared" si="10"/>
        <v>NA</v>
      </c>
      <c r="V207" s="18">
        <f t="shared" si="11"/>
        <v>1.6823114299336919</v>
      </c>
      <c r="W207" s="18" t="str">
        <f>IF(data!AQ207&gt;0,L207/data!AQ207,"NA")</f>
        <v>NA</v>
      </c>
      <c r="X207" s="17">
        <f>data!BC207+data!BD207*0.8+data!BE207*0.6+data!BF207*0.4+data!BG207*0.2</f>
        <v>45.82</v>
      </c>
      <c r="Y207" s="18" t="str">
        <f>IF(data!AQ207&gt;0,L207/(data!AQ207+data!BC207),"NA")</f>
        <v>NA</v>
      </c>
      <c r="Z207" s="18">
        <f>IF(data!EC207&gt;0,IF(data!F207&gt;0,IF(data!EC207*250/data!F207&gt;10,"NA",data!EC207*250/data!F207),"NA"),"NA")</f>
        <v>0.29368213228035539</v>
      </c>
      <c r="AA207" s="18" t="str">
        <f>IF(data!BN207&gt;0,data!BN207,"NA")</f>
        <v>NA</v>
      </c>
      <c r="AB207" s="18">
        <f>IF(data!BN207=0,0,1)</f>
        <v>1</v>
      </c>
      <c r="AC207" s="18" t="str">
        <f>IF(data!BN207&gt;0,data!BO207,"NA")</f>
        <v>NA</v>
      </c>
      <c r="AD207" s="18" t="str">
        <f>IF(data!AS207&gt;0,data!AS207,"NA")</f>
        <v>NA</v>
      </c>
      <c r="AE207" s="18" t="str">
        <f>IF(data!AS207&gt;0,data!F207,"NA")</f>
        <v>NA</v>
      </c>
      <c r="AF207" s="17">
        <f>data!CP207/(1.04)+data!CO207/1.04^2+data!CN207/1.04^3+data!CM207/1.04^4+data!CL207/1.04^5+((data!CK207/5)*(1-1.04^-5)/0.04)/1.04^5</f>
        <v>3.2647360036413291</v>
      </c>
    </row>
    <row r="208" spans="1:32" x14ac:dyDescent="0.15">
      <c r="A208" s="2" t="str">
        <f>data!A208</f>
        <v>GTX Inc. (NasdaqCM:GTXI)</v>
      </c>
      <c r="B208" s="2" t="str">
        <f>data!B208</f>
        <v>NasdaqCM:GTXI</v>
      </c>
      <c r="C208" s="16" t="str">
        <f>IF(data!AP208&gt;0,data!AQ208/data!AP208,"NA")</f>
        <v>NA</v>
      </c>
      <c r="D208" s="16" t="str">
        <f>IF(data!AP208&gt;0,O208/data!AP208,"NA")</f>
        <v>NA</v>
      </c>
      <c r="E208" s="16">
        <f>data!BV208/100</f>
        <v>0</v>
      </c>
      <c r="F208" s="16">
        <f t="shared" si="9"/>
        <v>-0.52529077630511234</v>
      </c>
      <c r="G208" s="16">
        <f>IF(data!AX208&gt;0,N208/data!AX208,"NA")</f>
        <v>-2.7044943820224718</v>
      </c>
      <c r="H208" s="16" t="str">
        <f>IF(data!W208=0,"NA",data!W208/100)</f>
        <v>NA</v>
      </c>
      <c r="I208" s="16" t="str">
        <f>IF(data!V208=0,"NA",data!V208/100)</f>
        <v>NA</v>
      </c>
      <c r="J208" s="16">
        <f>IF(data!AX208&gt;0,(AF208+data!AW208)/(data!AX208+AF208+data!AW208),"NA")</f>
        <v>9.8416773641420603E-3</v>
      </c>
      <c r="K208" s="16">
        <f>IF(data!F208&gt;0,(AF208+data!AW208)/(data!F208+AF208+data!AW208),"NA")</f>
        <v>1.7486504979852503E-3</v>
      </c>
      <c r="L208" s="17">
        <f>data!F208+data!AW208+AF208-data!AT208</f>
        <v>83.276923076923083</v>
      </c>
      <c r="M208" s="17">
        <f>data!AW208+data!AX208-data!AT208+X208</f>
        <v>73.94</v>
      </c>
      <c r="N208" s="17">
        <f>data!AS208+data!BC208-(data!BD208+data!BE208+data!BF208+data!BG208+data!BH208)/5</f>
        <v>-48.14</v>
      </c>
      <c r="O208" s="17">
        <f>data!AR208+data!BC208-(data!BD208+data!BE208+data!BF208+data!BG208+data!BH208)/5</f>
        <v>-38.840000000000003</v>
      </c>
      <c r="P208" s="17">
        <f>data!AW208+AF208</f>
        <v>0.17692307692307691</v>
      </c>
      <c r="Q208" s="18" t="str">
        <f>IF(data!AS208&gt;0,data!F208/data!AS208,"NA")</f>
        <v>NA</v>
      </c>
      <c r="R208" s="19" t="str">
        <f>IF(data!AS208&gt;0,(data!F208-data!AT208)/(data!AS208-data!BL208),"NA")</f>
        <v>NA</v>
      </c>
      <c r="S208" s="19" t="str">
        <f>IF(N208&gt;0,data!F208/N208,"NA")</f>
        <v>NA</v>
      </c>
      <c r="T208" s="18" t="str">
        <f>IF(data!AP208=0,"NA",L208/data!AP208)</f>
        <v>NA</v>
      </c>
      <c r="U208" s="18" t="str">
        <f t="shared" si="10"/>
        <v>NA</v>
      </c>
      <c r="V208" s="18">
        <f t="shared" si="11"/>
        <v>1.1262770229500012</v>
      </c>
      <c r="W208" s="18" t="str">
        <f>IF(data!AQ208&gt;0,L208/data!AQ208,"NA")</f>
        <v>NA</v>
      </c>
      <c r="X208" s="17">
        <f>data!BC208+data!BD208*0.8+data!BE208*0.6+data!BF208*0.4+data!BG208*0.2</f>
        <v>74.039999999999992</v>
      </c>
      <c r="Y208" s="18" t="str">
        <f>IF(data!AQ208&gt;0,L208/(data!AQ208+data!BC208),"NA")</f>
        <v>NA</v>
      </c>
      <c r="Z208" s="18">
        <f>IF(data!EC208&gt;0,IF(data!F208&gt;0,IF(data!EC208*250/data!F208&gt;10,"NA",data!EC208*250/data!F208),"NA"),"NA")</f>
        <v>2.7227722772277228E-2</v>
      </c>
      <c r="AA208" s="18" t="str">
        <f>IF(data!BN208&gt;0,data!BN208,"NA")</f>
        <v>NA</v>
      </c>
      <c r="AB208" s="18">
        <f>IF(data!BN208=0,0,1)</f>
        <v>1</v>
      </c>
      <c r="AC208" s="18" t="str">
        <f>IF(data!BN208&gt;0,data!BO208,"NA")</f>
        <v>NA</v>
      </c>
      <c r="AD208" s="18" t="str">
        <f>IF(data!AS208&gt;0,data!AS208,"NA")</f>
        <v>NA</v>
      </c>
      <c r="AE208" s="18" t="str">
        <f>IF(data!AS208&gt;0,data!F208,"NA")</f>
        <v>NA</v>
      </c>
      <c r="AF208" s="17">
        <f>data!CP208/(1.04)+data!CO208/1.04^2+data!CN208/1.04^3+data!CM208/1.04^4+data!CL208/1.04^5+((data!CK208/5)*(1-1.04^-5)/0.04)/1.04^5</f>
        <v>0.17692307692307691</v>
      </c>
    </row>
    <row r="209" spans="1:32" x14ac:dyDescent="0.15">
      <c r="A209" s="2" t="str">
        <f>data!A209</f>
        <v>Discovery Laboratories Inc. (NasdaqCM:DSCO)</v>
      </c>
      <c r="B209" s="2" t="str">
        <f>data!B209</f>
        <v>NasdaqCM:DSCO</v>
      </c>
      <c r="C209" s="16">
        <f>IF(data!AP209&gt;0,data!AQ209/data!AP209,"NA")</f>
        <v>-14.753521126760564</v>
      </c>
      <c r="D209" s="16">
        <f>IF(data!AP209&gt;0,O209/data!AP209,"NA")</f>
        <v>-14.82394366197183</v>
      </c>
      <c r="E209" s="16">
        <f>data!BV209/100</f>
        <v>0</v>
      </c>
      <c r="F209" s="16">
        <f t="shared" si="9"/>
        <v>-0.58716875871687579</v>
      </c>
      <c r="G209" s="16">
        <f>IF(data!AX209&gt;0,N209/data!AX209,"NA")</f>
        <v>-2.260416666666667</v>
      </c>
      <c r="H209" s="16">
        <f>IF(data!W209=0,"NA",data!W209/100)</f>
        <v>8.900000000000001E-2</v>
      </c>
      <c r="I209" s="16" t="str">
        <f>IF(data!V209=0,"NA",data!V209/100)</f>
        <v>NA</v>
      </c>
      <c r="J209" s="16">
        <f>IF(data!AX209&gt;0,(AF209+data!AW209)/(data!AX209+AF209+data!AW209),"NA")</f>
        <v>0.54986835943877233</v>
      </c>
      <c r="K209" s="16">
        <f>IF(data!F209&gt;0,(AF209+data!AW209)/(data!F209+AF209+data!AW209),"NA")</f>
        <v>0.18982916776321423</v>
      </c>
      <c r="L209" s="17">
        <f>data!F209+data!AW209+AF209-data!AT209</f>
        <v>78.854188841427117</v>
      </c>
      <c r="M209" s="17">
        <f>data!AW209+data!AX209-data!AT209+X209</f>
        <v>71.7</v>
      </c>
      <c r="N209" s="17">
        <f>data!AS209+data!BC209-(data!BD209+data!BE209+data!BF209+data!BG209+data!BH209)/5</f>
        <v>-43.400000000000006</v>
      </c>
      <c r="O209" s="17">
        <f>data!AR209+data!BC209-(data!BD209+data!BE209+data!BF209+data!BG209+data!BH209)/5</f>
        <v>-42.099999999999994</v>
      </c>
      <c r="P209" s="17">
        <f>data!AW209+AF209</f>
        <v>23.454188841427118</v>
      </c>
      <c r="Q209" s="18" t="str">
        <f>IF(data!AS209&gt;0,data!F209/data!AS209,"NA")</f>
        <v>NA</v>
      </c>
      <c r="R209" s="19" t="str">
        <f>IF(data!AS209&gt;0,(data!F209-data!AT209)/(data!AS209-data!BL209),"NA")</f>
        <v>NA</v>
      </c>
      <c r="S209" s="19" t="str">
        <f>IF(N209&gt;0,data!F209/N209,"NA")</f>
        <v>NA</v>
      </c>
      <c r="T209" s="18">
        <f>IF(data!AP209=0,"NA",L209/data!AP209)</f>
        <v>27.765559451206734</v>
      </c>
      <c r="U209" s="18" t="str">
        <f t="shared" si="10"/>
        <v>NA</v>
      </c>
      <c r="V209" s="18">
        <f t="shared" si="11"/>
        <v>1.099779481749332</v>
      </c>
      <c r="W209" s="18" t="str">
        <f>IF(data!AQ209&gt;0,L209/data!AQ209,"NA")</f>
        <v>NA</v>
      </c>
      <c r="X209" s="17">
        <f>data!BC209+data!BD209*0.8+data!BE209*0.6+data!BF209*0.4+data!BG209*0.2</f>
        <v>76.800000000000011</v>
      </c>
      <c r="Y209" s="18" t="str">
        <f>IF(data!AQ209&gt;0,L209/(data!AQ209+data!BC209),"NA")</f>
        <v>NA</v>
      </c>
      <c r="Z209" s="18">
        <f>IF(data!EC209&gt;0,IF(data!F209&gt;0,IF(data!EC209*250/data!F209&gt;10,"NA",data!EC209*250/data!F209),"NA"),"NA")</f>
        <v>0.6968031968031968</v>
      </c>
      <c r="AA209" s="18" t="str">
        <f>IF(data!BN209&gt;0,data!BN209,"NA")</f>
        <v>NA</v>
      </c>
      <c r="AB209" s="18">
        <f>IF(data!BN209=0,0,1)</f>
        <v>1</v>
      </c>
      <c r="AC209" s="18" t="str">
        <f>IF(data!BN209&gt;0,data!BO209,"NA")</f>
        <v>NA</v>
      </c>
      <c r="AD209" s="18" t="str">
        <f>IF(data!AS209&gt;0,data!AS209,"NA")</f>
        <v>NA</v>
      </c>
      <c r="AE209" s="18" t="str">
        <f>IF(data!AS209&gt;0,data!F209,"NA")</f>
        <v>NA</v>
      </c>
      <c r="AF209" s="17">
        <f>data!CP209/(1.04)+data!CO209/1.04^2+data!CN209/1.04^3+data!CM209/1.04^4+data!CL209/1.04^5+((data!CK209/5)*(1-1.04^-5)/0.04)/1.04^5</f>
        <v>3.0541888414271208</v>
      </c>
    </row>
    <row r="210" spans="1:32" x14ac:dyDescent="0.15">
      <c r="A210" s="2" t="str">
        <f>data!A210</f>
        <v>ContraFect Corporation (NasdaqCM:CFRX)</v>
      </c>
      <c r="B210" s="2" t="str">
        <f>data!B210</f>
        <v>NasdaqCM:CFRX</v>
      </c>
      <c r="C210" s="16" t="str">
        <f>IF(data!AP210&gt;0,data!AQ210/data!AP210,"NA")</f>
        <v>NA</v>
      </c>
      <c r="D210" s="16" t="str">
        <f>IF(data!AP210&gt;0,O210/data!AP210,"NA")</f>
        <v>NA</v>
      </c>
      <c r="E210" s="16">
        <f>data!BV210/100</f>
        <v>0</v>
      </c>
      <c r="F210" s="16">
        <f t="shared" si="9"/>
        <v>-0.64626218851570949</v>
      </c>
      <c r="G210" s="16">
        <f>IF(data!AX210&gt;0,N210/data!AX210,"NA")</f>
        <v>-1.2712542372881355</v>
      </c>
      <c r="H210" s="16" t="str">
        <f>IF(data!W210=0,"NA",data!W210/100)</f>
        <v>NA</v>
      </c>
      <c r="I210" s="16" t="str">
        <f>IF(data!V210=0,"NA",data!V210/100)</f>
        <v>NA</v>
      </c>
      <c r="J210" s="16">
        <f>IF(data!AX210&gt;0,(AF210+data!AW210)/(data!AX210+AF210+data!AW210),"NA")</f>
        <v>0.25772321053178116</v>
      </c>
      <c r="K210" s="16">
        <f>IF(data!F210&gt;0,(AF210+data!AW210)/(data!F210+AF210+data!AW210),"NA")</f>
        <v>9.2993885665025089E-2</v>
      </c>
      <c r="L210" s="17">
        <f>data!F210+data!AW210+AF210-data!AT210</f>
        <v>78.842587156920757</v>
      </c>
      <c r="M210" s="17">
        <f>data!AW210+data!AX210-data!AT210+X210</f>
        <v>25.844000000000005</v>
      </c>
      <c r="N210" s="17">
        <f>data!AS210+data!BC210-(data!BD210+data!BE210+data!BF210+data!BG210+data!BH210)/5</f>
        <v>-37.501999999999995</v>
      </c>
      <c r="O210" s="17">
        <f>data!AR210+data!BC210-(data!BD210+data!BE210+data!BF210+data!BG210+data!BH210)/5</f>
        <v>-16.701999999999998</v>
      </c>
      <c r="P210" s="17">
        <f>data!AW210+AF210</f>
        <v>10.242587156920749</v>
      </c>
      <c r="Q210" s="18" t="str">
        <f>IF(data!AS210&gt;0,data!F210/data!AS210,"NA")</f>
        <v>NA</v>
      </c>
      <c r="R210" s="19" t="str">
        <f>IF(data!AS210&gt;0,(data!F210-data!AT210)/(data!AS210-data!BL210),"NA")</f>
        <v>NA</v>
      </c>
      <c r="S210" s="19" t="str">
        <f>IF(N210&gt;0,data!F210/N210,"NA")</f>
        <v>NA</v>
      </c>
      <c r="T210" s="18" t="str">
        <f>IF(data!AP210=0,"NA",L210/data!AP210)</f>
        <v>NA</v>
      </c>
      <c r="U210" s="18" t="str">
        <f t="shared" si="10"/>
        <v>NA</v>
      </c>
      <c r="V210" s="18">
        <f t="shared" si="11"/>
        <v>3.0507114671459812</v>
      </c>
      <c r="W210" s="18" t="str">
        <f>IF(data!AQ210&gt;0,L210/data!AQ210,"NA")</f>
        <v>NA</v>
      </c>
      <c r="X210" s="17">
        <f>data!BC210+data!BD210*0.8+data!BE210*0.6+data!BF210*0.4+data!BG210*0.2</f>
        <v>27.644000000000005</v>
      </c>
      <c r="Y210" s="18" t="str">
        <f>IF(data!AQ210&gt;0,L210/(data!AQ210+data!BC210),"NA")</f>
        <v>NA</v>
      </c>
      <c r="Z210" s="18">
        <f>IF(data!EC210&gt;0,IF(data!F210&gt;0,IF(data!EC210*250/data!F210&gt;10,"NA",data!EC210*250/data!F210),"NA"),"NA")</f>
        <v>0.65815815815815815</v>
      </c>
      <c r="AA210" s="18" t="str">
        <f>IF(data!BN210&gt;0,data!BN210,"NA")</f>
        <v>NA</v>
      </c>
      <c r="AB210" s="18">
        <f>IF(data!BN210=0,0,1)</f>
        <v>1</v>
      </c>
      <c r="AC210" s="18" t="str">
        <f>IF(data!BN210&gt;0,data!BO210,"NA")</f>
        <v>NA</v>
      </c>
      <c r="AD210" s="18" t="str">
        <f>IF(data!AS210&gt;0,data!AS210,"NA")</f>
        <v>NA</v>
      </c>
      <c r="AE210" s="18" t="str">
        <f>IF(data!AS210&gt;0,data!F210,"NA")</f>
        <v>NA</v>
      </c>
      <c r="AF210" s="17">
        <f>data!CP210/(1.04)+data!CO210/1.04^2+data!CN210/1.04^3+data!CM210/1.04^4+data!CL210/1.04^5+((data!CK210/5)*(1-1.04^-5)/0.04)/1.04^5</f>
        <v>10.242587156920749</v>
      </c>
    </row>
    <row r="211" spans="1:32" x14ac:dyDescent="0.15">
      <c r="A211" s="2" t="str">
        <f>data!A211</f>
        <v>Tonix Pharmaceuticals Holding Corp (NasdaqGM:TNXP)</v>
      </c>
      <c r="B211" s="2" t="str">
        <f>data!B211</f>
        <v>NasdaqGM:TNXP</v>
      </c>
      <c r="C211" s="16" t="str">
        <f>IF(data!AP211&gt;0,data!AQ211/data!AP211,"NA")</f>
        <v>NA</v>
      </c>
      <c r="D211" s="16" t="str">
        <f>IF(data!AP211&gt;0,O211/data!AP211,"NA")</f>
        <v>NA</v>
      </c>
      <c r="E211" s="16">
        <f>data!BV211/100</f>
        <v>0</v>
      </c>
      <c r="F211" s="16">
        <f t="shared" si="9"/>
        <v>-0.45329627104421238</v>
      </c>
      <c r="G211" s="16">
        <f>IF(data!AX211&gt;0,N211/data!AX211,"NA")</f>
        <v>-0.47606648199445983</v>
      </c>
      <c r="H211" s="16" t="str">
        <f>IF(data!W211=0,"NA",data!W211/100)</f>
        <v>NA</v>
      </c>
      <c r="I211" s="16" t="str">
        <f>IF(data!V211=0,"NA",data!V211/100)</f>
        <v>NA</v>
      </c>
      <c r="J211" s="16">
        <f>IF(data!AX211&gt;0,(AF211+data!AW211)/(data!AX211+AF211+data!AW211),"NA")</f>
        <v>4.4555014306684244E-2</v>
      </c>
      <c r="K211" s="16">
        <f>IF(data!F211&gt;0,(AF211+data!AW211)/(data!F211+AF211+data!AW211),"NA")</f>
        <v>1.6803593083013869E-2</v>
      </c>
      <c r="L211" s="17">
        <f>data!F211+data!AW211+AF211-data!AT211</f>
        <v>61.983441789486335</v>
      </c>
      <c r="M211" s="17">
        <f>data!AW211+data!AX211-data!AT211+X211</f>
        <v>38.134</v>
      </c>
      <c r="N211" s="17">
        <f>data!AS211+data!BC211-(data!BD211+data!BE211+data!BF211+data!BG211+data!BH211)/5</f>
        <v>-17.186</v>
      </c>
      <c r="O211" s="17">
        <f>data!AR211+data!BC211-(data!BD211+data!BE211+data!BF211+data!BG211+data!BH211)/5</f>
        <v>-17.285999999999994</v>
      </c>
      <c r="P211" s="17">
        <f>data!AW211+AF211</f>
        <v>1.6834417894863352</v>
      </c>
      <c r="Q211" s="18" t="str">
        <f>IF(data!AS211&gt;0,data!F211/data!AS211,"NA")</f>
        <v>NA</v>
      </c>
      <c r="R211" s="19" t="str">
        <f>IF(data!AS211&gt;0,(data!F211-data!AT211)/(data!AS211-data!BL211),"NA")</f>
        <v>NA</v>
      </c>
      <c r="S211" s="19" t="str">
        <f>IF(N211&gt;0,data!F211/N211,"NA")</f>
        <v>NA</v>
      </c>
      <c r="T211" s="18" t="str">
        <f>IF(data!AP211=0,"NA",L211/data!AP211)</f>
        <v>NA</v>
      </c>
      <c r="U211" s="18" t="str">
        <f t="shared" si="10"/>
        <v>NA</v>
      </c>
      <c r="V211" s="18">
        <f t="shared" si="11"/>
        <v>1.6254114907821455</v>
      </c>
      <c r="W211" s="18" t="str">
        <f>IF(data!AQ211&gt;0,L211/data!AQ211,"NA")</f>
        <v>NA</v>
      </c>
      <c r="X211" s="17">
        <f>data!BC211+data!BD211*0.8+data!BE211*0.6+data!BF211*0.4+data!BG211*0.2</f>
        <v>40.234000000000002</v>
      </c>
      <c r="Y211" s="18" t="str">
        <f>IF(data!AQ211&gt;0,L211/(data!AQ211+data!BC211),"NA")</f>
        <v>NA</v>
      </c>
      <c r="Z211" s="18">
        <f>IF(data!EC211&gt;0,IF(data!F211&gt;0,IF(data!EC211*250/data!F211&gt;10,"NA",data!EC211*250/data!F211),"NA"),"NA")</f>
        <v>0.37309644670050762</v>
      </c>
      <c r="AA211" s="18" t="str">
        <f>IF(data!BN211&gt;0,data!BN211,"NA")</f>
        <v>NA</v>
      </c>
      <c r="AB211" s="18">
        <f>IF(data!BN211=0,0,1)</f>
        <v>1</v>
      </c>
      <c r="AC211" s="18" t="str">
        <f>IF(data!BN211&gt;0,data!BO211,"NA")</f>
        <v>NA</v>
      </c>
      <c r="AD211" s="18" t="str">
        <f>IF(data!AS211&gt;0,data!AS211,"NA")</f>
        <v>NA</v>
      </c>
      <c r="AE211" s="18" t="str">
        <f>IF(data!AS211&gt;0,data!F211,"NA")</f>
        <v>NA</v>
      </c>
      <c r="AF211" s="17">
        <f>data!CP211/(1.04)+data!CO211/1.04^2+data!CN211/1.04^3+data!CM211/1.04^4+data!CL211/1.04^5+((data!CK211/5)*(1-1.04^-5)/0.04)/1.04^5</f>
        <v>1.6834417894863352</v>
      </c>
    </row>
    <row r="212" spans="1:32" x14ac:dyDescent="0.15">
      <c r="A212" s="2" t="str">
        <f>data!A212</f>
        <v>PharmaCyte Biotech, Inc. (OTCPK:PMCB)</v>
      </c>
      <c r="B212" s="2" t="str">
        <f>data!B212</f>
        <v>OTCPK:PMCB</v>
      </c>
      <c r="C212" s="16" t="str">
        <f>IF(data!AP212&gt;0,data!AQ212/data!AP212,"NA")</f>
        <v>NA</v>
      </c>
      <c r="D212" s="16" t="str">
        <f>IF(data!AP212&gt;0,O212/data!AP212,"NA")</f>
        <v>NA</v>
      </c>
      <c r="E212" s="16">
        <f>data!BV212/100</f>
        <v>0</v>
      </c>
      <c r="F212" s="16">
        <f t="shared" si="9"/>
        <v>-3.7225183318797042</v>
      </c>
      <c r="G212" s="16">
        <f>IF(data!AX212&gt;0,N212/data!AX212,"NA")</f>
        <v>-3.6876160000000002</v>
      </c>
      <c r="H212" s="16" t="str">
        <f>IF(data!W212=0,"NA",data!W212/100)</f>
        <v>NA</v>
      </c>
      <c r="I212" s="16" t="str">
        <f>IF(data!V212=0,"NA",data!V212/100)</f>
        <v>NA</v>
      </c>
      <c r="J212" s="16">
        <f>IF(data!AX212&gt;0,(AF212+data!AW212)/(data!AX212+AF212+data!AW212),"NA")</f>
        <v>1.5008013988051872E-2</v>
      </c>
      <c r="K212" s="16">
        <f>IF(data!F212&gt;0,(AF212+data!AW212)/(data!F212+AF212+data!AW212),"NA")</f>
        <v>9.7376212144761171E-4</v>
      </c>
      <c r="L212" s="17">
        <f>data!F212+data!AW212+AF212-data!AT212</f>
        <v>96.836229289940832</v>
      </c>
      <c r="M212" s="17">
        <f>data!AW212+data!AX212-data!AT212+X212</f>
        <v>6.1914000000000007</v>
      </c>
      <c r="N212" s="17">
        <f>data!AS212+data!BC212-(data!BD212+data!BE212+data!BF212+data!BG212+data!BH212)/5</f>
        <v>-23.047600000000003</v>
      </c>
      <c r="O212" s="17">
        <f>data!AR212+data!BC212-(data!BD212+data!BE212+data!BF212+data!BG212+data!BH212)/5</f>
        <v>-23.047600000000003</v>
      </c>
      <c r="P212" s="17">
        <f>data!AW212+AF212</f>
        <v>9.5229289940828396E-2</v>
      </c>
      <c r="Q212" s="18" t="str">
        <f>IF(data!AS212&gt;0,data!F212/data!AS212,"NA")</f>
        <v>NA</v>
      </c>
      <c r="R212" s="19" t="str">
        <f>IF(data!AS212&gt;0,(data!F212-data!AT212)/(data!AS212-data!BL212),"NA")</f>
        <v>NA</v>
      </c>
      <c r="S212" s="19" t="str">
        <f>IF(N212&gt;0,data!F212/N212,"NA")</f>
        <v>NA</v>
      </c>
      <c r="T212" s="18" t="str">
        <f>IF(data!AP212=0,"NA",L212/data!AP212)</f>
        <v>NA</v>
      </c>
      <c r="U212" s="18" t="str">
        <f t="shared" si="10"/>
        <v>NA</v>
      </c>
      <c r="V212" s="18">
        <f t="shared" si="11"/>
        <v>15.640441465571731</v>
      </c>
      <c r="W212" s="18" t="str">
        <f>IF(data!AQ212&gt;0,L212/data!AQ212,"NA")</f>
        <v>NA</v>
      </c>
      <c r="X212" s="17">
        <f>data!BC212+data!BD212*0.8+data!BE212*0.6+data!BF212*0.4+data!BG212*0.2</f>
        <v>0.90039999999999998</v>
      </c>
      <c r="Y212" s="18" t="str">
        <f>IF(data!AQ212&gt;0,L212/(data!AQ212+data!BC212),"NA")</f>
        <v>NA</v>
      </c>
      <c r="Z212" s="18">
        <f>IF(data!EC212&gt;0,IF(data!F212&gt;0,IF(data!EC212*250/data!F212&gt;10,"NA",data!EC212*250/data!F212),"NA"),"NA")</f>
        <v>2.6612077789150459</v>
      </c>
      <c r="AA212" s="18" t="str">
        <f>IF(data!BN212&gt;0,data!BN212,"NA")</f>
        <v>NA</v>
      </c>
      <c r="AB212" s="18">
        <f>IF(data!BN212=0,0,1)</f>
        <v>1</v>
      </c>
      <c r="AC212" s="18" t="str">
        <f>IF(data!BN212&gt;0,data!BO212,"NA")</f>
        <v>NA</v>
      </c>
      <c r="AD212" s="18" t="str">
        <f>IF(data!AS212&gt;0,data!AS212,"NA")</f>
        <v>NA</v>
      </c>
      <c r="AE212" s="18" t="str">
        <f>IF(data!AS212&gt;0,data!F212,"NA")</f>
        <v>NA</v>
      </c>
      <c r="AF212" s="17">
        <f>data!CP212/(1.04)+data!CO212/1.04^2+data!CN212/1.04^3+data!CM212/1.04^4+data!CL212/1.04^5+((data!CK212/5)*(1-1.04^-5)/0.04)/1.04^5</f>
        <v>9.5229289940828396E-2</v>
      </c>
    </row>
    <row r="213" spans="1:32" x14ac:dyDescent="0.15">
      <c r="A213" s="2" t="str">
        <f>data!A213</f>
        <v>ADMA Biologics, Inc. (NasdaqCM:ADMA)</v>
      </c>
      <c r="B213" s="2" t="str">
        <f>data!B213</f>
        <v>NasdaqCM:ADMA</v>
      </c>
      <c r="C213" s="16">
        <f>IF(data!AP213&gt;0,data!AQ213/data!AP213,"NA")</f>
        <v>-2.6689189189189189</v>
      </c>
      <c r="D213" s="16">
        <f>IF(data!AP213&gt;0,O213/data!AP213,"NA")</f>
        <v>-2.7912162162162164</v>
      </c>
      <c r="E213" s="16">
        <f>data!BV213/100</f>
        <v>0</v>
      </c>
      <c r="F213" s="16">
        <f t="shared" si="9"/>
        <v>-0.47688311688311685</v>
      </c>
      <c r="G213" s="16">
        <f>IF(data!AX213&gt;0,N213/data!AX213,"NA")</f>
        <v>-2.8825291181364392</v>
      </c>
      <c r="H213" s="16" t="str">
        <f>IF(data!W213=0,"NA",data!W213/100)</f>
        <v>NA</v>
      </c>
      <c r="I213" s="16" t="str">
        <f>IF(data!V213=0,"NA",data!V213/100)</f>
        <v>NA</v>
      </c>
      <c r="J213" s="16">
        <f>IF(data!AX213&gt;0,(AF213+data!AW213)/(data!AX213+AF213+data!AW213),"NA")</f>
        <v>0.74367824356115231</v>
      </c>
      <c r="K213" s="16">
        <f>IF(data!F213&gt;0,(AF213+data!AW213)/(data!F213+AF213+data!AW213),"NA")</f>
        <v>0.15344543174873551</v>
      </c>
      <c r="L213" s="17">
        <f>data!F213+data!AW213+AF213-data!AT213</f>
        <v>96.437092761452121</v>
      </c>
      <c r="M213" s="17">
        <f>data!AW213+data!AX213-data!AT213+X213</f>
        <v>34.650000000000006</v>
      </c>
      <c r="N213" s="17">
        <f>data!AS213+data!BC213-(data!BD213+data!BE213+data!BF213+data!BG213+data!BH213)/5</f>
        <v>-17.323999999999998</v>
      </c>
      <c r="O213" s="17">
        <f>data!AR213+data!BC213-(data!BD213+data!BE213+data!BF213+data!BG213+data!BH213)/5</f>
        <v>-16.524000000000001</v>
      </c>
      <c r="P213" s="17">
        <f>data!AW213+AF213</f>
        <v>17.437092761452131</v>
      </c>
      <c r="Q213" s="18" t="str">
        <f>IF(data!AS213&gt;0,data!F213/data!AS213,"NA")</f>
        <v>NA</v>
      </c>
      <c r="R213" s="19" t="str">
        <f>IF(data!AS213&gt;0,(data!F213-data!AT213)/(data!AS213-data!BL213),"NA")</f>
        <v>NA</v>
      </c>
      <c r="S213" s="19" t="str">
        <f>IF(N213&gt;0,data!F213/N213,"NA")</f>
        <v>NA</v>
      </c>
      <c r="T213" s="18">
        <f>IF(data!AP213=0,"NA",L213/data!AP213)</f>
        <v>16.290049452947994</v>
      </c>
      <c r="U213" s="18" t="str">
        <f t="shared" si="10"/>
        <v>NA</v>
      </c>
      <c r="V213" s="18">
        <f t="shared" si="11"/>
        <v>2.7831772802727879</v>
      </c>
      <c r="W213" s="18" t="str">
        <f>IF(data!AQ213&gt;0,L213/data!AQ213,"NA")</f>
        <v>NA</v>
      </c>
      <c r="X213" s="17">
        <f>data!BC213+data!BD213*0.8+data!BE213*0.6+data!BF213*0.4+data!BG213*0.2</f>
        <v>31.04</v>
      </c>
      <c r="Y213" s="18" t="str">
        <f>IF(data!AQ213&gt;0,L213/(data!AQ213+data!BC213),"NA")</f>
        <v>NA</v>
      </c>
      <c r="Z213" s="18">
        <f>IF(data!EC213&gt;0,IF(data!F213&gt;0,IF(data!EC213*250/data!F213&gt;10,"NA",data!EC213*250/data!F213),"NA"),"NA")</f>
        <v>0.11954261954261954</v>
      </c>
      <c r="AA213" s="18" t="str">
        <f>IF(data!BN213&gt;0,data!BN213,"NA")</f>
        <v>NA</v>
      </c>
      <c r="AB213" s="18">
        <f>IF(data!BN213=0,0,1)</f>
        <v>1</v>
      </c>
      <c r="AC213" s="18" t="str">
        <f>IF(data!BN213&gt;0,data!BO213,"NA")</f>
        <v>NA</v>
      </c>
      <c r="AD213" s="18" t="str">
        <f>IF(data!AS213&gt;0,data!AS213,"NA")</f>
        <v>NA</v>
      </c>
      <c r="AE213" s="18" t="str">
        <f>IF(data!AS213&gt;0,data!F213,"NA")</f>
        <v>NA</v>
      </c>
      <c r="AF213" s="17">
        <f>data!CP213/(1.04)+data!CO213/1.04^2+data!CN213/1.04^3+data!CM213/1.04^4+data!CL213/1.04^5+((data!CK213/5)*(1-1.04^-5)/0.04)/1.04^5</f>
        <v>2.6370927614521307</v>
      </c>
    </row>
    <row r="214" spans="1:32" x14ac:dyDescent="0.15">
      <c r="A214" s="2" t="str">
        <f>data!A214</f>
        <v>RenovaCare, Inc. (OTCBB:RCAR)</v>
      </c>
      <c r="B214" s="2" t="str">
        <f>data!B214</f>
        <v>OTCBB:RCAR</v>
      </c>
      <c r="C214" s="16" t="str">
        <f>IF(data!AP214&gt;0,data!AQ214/data!AP214,"NA")</f>
        <v>NA</v>
      </c>
      <c r="D214" s="16" t="str">
        <f>IF(data!AP214&gt;0,O214/data!AP214,"NA")</f>
        <v>NA</v>
      </c>
      <c r="E214" s="16">
        <f>data!BV214/100</f>
        <v>0</v>
      </c>
      <c r="F214" s="16">
        <f t="shared" si="9"/>
        <v>-0.87785462612553833</v>
      </c>
      <c r="G214" s="16">
        <f>IF(data!AX214&gt;0,N214/data!AX214,"NA")</f>
        <v>-2.838396624472574</v>
      </c>
      <c r="H214" s="16" t="str">
        <f>IF(data!W214=0,"NA",data!W214/100)</f>
        <v>NA</v>
      </c>
      <c r="I214" s="16" t="str">
        <f>IF(data!V214=0,"NA",data!V214/100)</f>
        <v>NA</v>
      </c>
      <c r="J214" s="16">
        <f>IF(data!AX214&gt;0,(AF214+data!AW214)/(data!AX214+AF214+data!AW214),"NA")</f>
        <v>0</v>
      </c>
      <c r="K214" s="16">
        <f>IF(data!F214&gt;0,(AF214+data!AW214)/(data!F214+AF214+data!AW214),"NA")</f>
        <v>0</v>
      </c>
      <c r="L214" s="17">
        <f>data!F214+data!AW214+AF214-data!AT214</f>
        <v>94.516999999999996</v>
      </c>
      <c r="M214" s="17">
        <f>data!AW214+data!AX214-data!AT214+X214</f>
        <v>1.5326</v>
      </c>
      <c r="N214" s="17">
        <f>data!AS214+data!BC214-(data!BD214+data!BE214+data!BF214+data!BG214+data!BH214)/5</f>
        <v>-1.3453999999999999</v>
      </c>
      <c r="O214" s="17">
        <f>data!AR214+data!BC214-(data!BD214+data!BE214+data!BF214+data!BG214+data!BH214)/5</f>
        <v>-1.3453999999999999</v>
      </c>
      <c r="P214" s="17">
        <f>data!AW214+AF214</f>
        <v>0</v>
      </c>
      <c r="Q214" s="18" t="str">
        <f>IF(data!AS214&gt;0,data!F214/data!AS214,"NA")</f>
        <v>NA</v>
      </c>
      <c r="R214" s="19" t="str">
        <f>IF(data!AS214&gt;0,(data!F214-data!AT214)/(data!AS214-data!BL214),"NA")</f>
        <v>NA</v>
      </c>
      <c r="S214" s="19" t="str">
        <f>IF(N214&gt;0,data!F214/N214,"NA")</f>
        <v>NA</v>
      </c>
      <c r="T214" s="18" t="str">
        <f>IF(data!AP214=0,"NA",L214/data!AP214)</f>
        <v>NA</v>
      </c>
      <c r="U214" s="18" t="str">
        <f t="shared" si="10"/>
        <v>NA</v>
      </c>
      <c r="V214" s="18">
        <f t="shared" si="11"/>
        <v>61.671016573143675</v>
      </c>
      <c r="W214" s="18" t="str">
        <f>IF(data!AQ214&gt;0,L214/data!AQ214,"NA")</f>
        <v>NA</v>
      </c>
      <c r="X214" s="17">
        <f>data!BC214+data!BD214*0.8+data!BE214*0.6+data!BF214*0.4+data!BG214*0.2</f>
        <v>1.7416</v>
      </c>
      <c r="Y214" s="18" t="str">
        <f>IF(data!AQ214&gt;0,L214/(data!AQ214+data!BC214),"NA")</f>
        <v>NA</v>
      </c>
      <c r="Z214" s="18">
        <f>IF(data!EC214&gt;0,IF(data!F214&gt;0,IF(data!EC214*250/data!F214&gt;10,"NA",data!EC214*250/data!F214),"NA"),"NA")</f>
        <v>5.252100840336134E-3</v>
      </c>
      <c r="AA214" s="18" t="str">
        <f>IF(data!BN214&gt;0,data!BN214,"NA")</f>
        <v>NA</v>
      </c>
      <c r="AB214" s="18">
        <f>IF(data!BN214=0,0,1)</f>
        <v>1</v>
      </c>
      <c r="AC214" s="18" t="str">
        <f>IF(data!BN214&gt;0,data!BO214,"NA")</f>
        <v>NA</v>
      </c>
      <c r="AD214" s="18" t="str">
        <f>IF(data!AS214&gt;0,data!AS214,"NA")</f>
        <v>NA</v>
      </c>
      <c r="AE214" s="18" t="str">
        <f>IF(data!AS214&gt;0,data!F214,"NA")</f>
        <v>NA</v>
      </c>
      <c r="AF214" s="17">
        <f>data!CP214/(1.04)+data!CO214/1.04^2+data!CN214/1.04^3+data!CM214/1.04^4+data!CL214/1.04^5+((data!CK214/5)*(1-1.04^-5)/0.04)/1.04^5</f>
        <v>0</v>
      </c>
    </row>
    <row r="215" spans="1:32" x14ac:dyDescent="0.15">
      <c r="A215" s="2" t="str">
        <f>data!A215</f>
        <v>CEL-SCI Corporation (AMEX:CVM)</v>
      </c>
      <c r="B215" s="2" t="str">
        <f>data!B215</f>
        <v>AMEX:CVM</v>
      </c>
      <c r="C215" s="16">
        <f>IF(data!AP215&gt;0,data!AQ215/data!AP215,"NA")</f>
        <v>-109.02777777777779</v>
      </c>
      <c r="D215" s="16">
        <f>IF(data!AP215&gt;0,O215/data!AP215,"NA")</f>
        <v>-100.00000000000001</v>
      </c>
      <c r="E215" s="16">
        <f>data!BV215/100</f>
        <v>0</v>
      </c>
      <c r="F215" s="16">
        <f t="shared" si="9"/>
        <v>-0.53293856402664697</v>
      </c>
      <c r="G215" s="16">
        <f>IF(data!AX215&gt;0,N215/data!AX215,"NA")</f>
        <v>-2.3813559322033897</v>
      </c>
      <c r="H215" s="16">
        <f>IF(data!W215=0,"NA",data!W215/100)</f>
        <v>-1.29E-2</v>
      </c>
      <c r="I215" s="16" t="str">
        <f>IF(data!V215=0,"NA",data!V215/100)</f>
        <v>NA</v>
      </c>
      <c r="J215" s="16">
        <f>IF(data!AX215&gt;0,(AF215+data!AW215)/(data!AX215+AF215+data!AW215),"NA")</f>
        <v>0.66439636768640598</v>
      </c>
      <c r="K215" s="16">
        <f>IF(data!F215&gt;0,(AF215+data!AW215)/(data!F215+AF215+data!AW215),"NA")</f>
        <v>0.20007211537199401</v>
      </c>
      <c r="L215" s="17">
        <f>data!F215+data!AW215+AF215-data!AT215</f>
        <v>107.30052528589403</v>
      </c>
      <c r="M215" s="17">
        <f>data!AW215+data!AX215-data!AT215+X215</f>
        <v>54.04</v>
      </c>
      <c r="N215" s="17">
        <f>data!AS215+data!BC215-(data!BD215+data!BE215+data!BF215+data!BG215+data!BH215)/5</f>
        <v>-28.099999999999998</v>
      </c>
      <c r="O215" s="17">
        <f>data!AR215+data!BC215-(data!BD215+data!BE215+data!BF215+data!BG215+data!BH215)/5</f>
        <v>-28.8</v>
      </c>
      <c r="P215" s="17">
        <f>data!AW215+AF215</f>
        <v>23.360525285894013</v>
      </c>
      <c r="Q215" s="18" t="str">
        <f>IF(data!AS215&gt;0,data!F215/data!AS215,"NA")</f>
        <v>NA</v>
      </c>
      <c r="R215" s="19" t="str">
        <f>IF(data!AS215&gt;0,(data!F215-data!AT215)/(data!AS215-data!BL215),"NA")</f>
        <v>NA</v>
      </c>
      <c r="S215" s="19" t="str">
        <f>IF(N215&gt;0,data!F215/N215,"NA")</f>
        <v>NA</v>
      </c>
      <c r="T215" s="18">
        <f>IF(data!AP215=0,"NA",L215/data!AP215)</f>
        <v>372.5712683537987</v>
      </c>
      <c r="U215" s="18" t="str">
        <f t="shared" si="10"/>
        <v>NA</v>
      </c>
      <c r="V215" s="18">
        <f t="shared" si="11"/>
        <v>1.9855759675406</v>
      </c>
      <c r="W215" s="18" t="str">
        <f>IF(data!AQ215&gt;0,L215/data!AQ215,"NA")</f>
        <v>NA</v>
      </c>
      <c r="X215" s="17">
        <f>data!BC215+data!BD215*0.8+data!BE215*0.6+data!BF215*0.4+data!BG215*0.2</f>
        <v>50.58</v>
      </c>
      <c r="Y215" s="18" t="str">
        <f>IF(data!AQ215&gt;0,L215/(data!AQ215+data!BC215),"NA")</f>
        <v>NA</v>
      </c>
      <c r="Z215" s="18">
        <f>IF(data!EC215&gt;0,IF(data!F215&gt;0,IF(data!EC215*250/data!F215&gt;10,"NA",data!EC215*250/data!F215),"NA"),"NA")</f>
        <v>0.58886509635974305</v>
      </c>
      <c r="AA215" s="18" t="str">
        <f>IF(data!BN215&gt;0,data!BN215,"NA")</f>
        <v>NA</v>
      </c>
      <c r="AB215" s="18">
        <f>IF(data!BN215=0,0,1)</f>
        <v>1</v>
      </c>
      <c r="AC215" s="18" t="str">
        <f>IF(data!BN215&gt;0,data!BO215,"NA")</f>
        <v>NA</v>
      </c>
      <c r="AD215" s="18" t="str">
        <f>IF(data!AS215&gt;0,data!AS215,"NA")</f>
        <v>NA</v>
      </c>
      <c r="AE215" s="18" t="str">
        <f>IF(data!AS215&gt;0,data!F215,"NA")</f>
        <v>NA</v>
      </c>
      <c r="AF215" s="17">
        <f>data!CP215/(1.04)+data!CO215/1.04^2+data!CN215/1.04^3+data!CM215/1.04^4+data!CL215/1.04^5+((data!CK215/5)*(1-1.04^-5)/0.04)/1.04^5</f>
        <v>22.240525285894012</v>
      </c>
    </row>
    <row r="216" spans="1:32" x14ac:dyDescent="0.15">
      <c r="A216" s="2" t="str">
        <f>data!A216</f>
        <v>IsoRay, Inc. (AMEX:ISR)</v>
      </c>
      <c r="B216" s="2" t="str">
        <f>data!B216</f>
        <v>AMEX:ISR</v>
      </c>
      <c r="C216" s="16">
        <f>IF(data!AP216&gt;0,data!AQ216/data!AP216,"NA")</f>
        <v>-0.91219512195121966</v>
      </c>
      <c r="D216" s="16">
        <f>IF(data!AP216&gt;0,O216/data!AP216,"NA")</f>
        <v>-1.0931707317073172</v>
      </c>
      <c r="E216" s="16">
        <f>data!BV216/100</f>
        <v>0</v>
      </c>
      <c r="F216" s="16">
        <f t="shared" si="9"/>
        <v>-0.19335467338504414</v>
      </c>
      <c r="G216" s="16">
        <f>IF(data!AX216&gt;0,N216/data!AX216,"NA")</f>
        <v>-0.24186666666666667</v>
      </c>
      <c r="H216" s="16" t="str">
        <f>IF(data!W216=0,"NA",data!W216/100)</f>
        <v>NA</v>
      </c>
      <c r="I216" s="16" t="str">
        <f>IF(data!V216=0,"NA",data!V216/100)</f>
        <v>NA</v>
      </c>
      <c r="J216" s="16">
        <f>IF(data!AX216&gt;0,(AF216+data!AW216)/(data!AX216+AF216+data!AW216),"NA")</f>
        <v>5.0446451880448252E-2</v>
      </c>
      <c r="K216" s="16">
        <f>IF(data!F216&gt;0,(AF216+data!AW216)/(data!F216+AF216+data!AW216),"NA")</f>
        <v>1.2951315410672688E-2</v>
      </c>
      <c r="L216" s="17">
        <f>data!F216+data!AW216+AF216-data!AT216</f>
        <v>90.955346138780556</v>
      </c>
      <c r="M216" s="17">
        <f>data!AW216+data!AX216-data!AT216+X216</f>
        <v>23.180199999999999</v>
      </c>
      <c r="N216" s="17">
        <f>data!AS216+data!BC216-(data!BD216+data!BE216+data!BF216+data!BG216+data!BH216)/5</f>
        <v>-5.4420000000000002</v>
      </c>
      <c r="O216" s="17">
        <f>data!AR216+data!BC216-(data!BD216+data!BE216+data!BF216+data!BG216+data!BH216)/5</f>
        <v>-4.4820000000000002</v>
      </c>
      <c r="P216" s="17">
        <f>data!AW216+AF216</f>
        <v>1.1953461387805586</v>
      </c>
      <c r="Q216" s="18" t="str">
        <f>IF(data!AS216&gt;0,data!F216/data!AS216,"NA")</f>
        <v>NA</v>
      </c>
      <c r="R216" s="19" t="str">
        <f>IF(data!AS216&gt;0,(data!F216-data!AT216)/(data!AS216-data!BL216),"NA")</f>
        <v>NA</v>
      </c>
      <c r="S216" s="19" t="str">
        <f>IF(N216&gt;0,data!F216/N216,"NA")</f>
        <v>NA</v>
      </c>
      <c r="T216" s="18">
        <f>IF(data!AP216=0,"NA",L216/data!AP216)</f>
        <v>22.184230765556237</v>
      </c>
      <c r="U216" s="18" t="str">
        <f t="shared" si="10"/>
        <v>NA</v>
      </c>
      <c r="V216" s="18">
        <f t="shared" si="11"/>
        <v>3.9238378503542055</v>
      </c>
      <c r="W216" s="18" t="str">
        <f>IF(data!AQ216&gt;0,L216/data!AQ216,"NA")</f>
        <v>NA</v>
      </c>
      <c r="X216" s="17">
        <f>data!BC216+data!BD216*0.8+data!BE216*0.6+data!BF216*0.4+data!BG216*0.2</f>
        <v>2.0202</v>
      </c>
      <c r="Y216" s="18" t="str">
        <f>IF(data!AQ216&gt;0,L216/(data!AQ216+data!BC216),"NA")</f>
        <v>NA</v>
      </c>
      <c r="Z216" s="18">
        <f>IF(data!EC216&gt;0,IF(data!F216&gt;0,IF(data!EC216*250/data!F216&gt;10,"NA",data!EC216*250/data!F216),"NA"),"NA")</f>
        <v>3.347969264544457</v>
      </c>
      <c r="AA216" s="18" t="str">
        <f>IF(data!BN216&gt;0,data!BN216,"NA")</f>
        <v>NA</v>
      </c>
      <c r="AB216" s="18">
        <f>IF(data!BN216=0,0,1)</f>
        <v>1</v>
      </c>
      <c r="AC216" s="18" t="str">
        <f>IF(data!BN216&gt;0,data!BO216,"NA")</f>
        <v>NA</v>
      </c>
      <c r="AD216" s="18" t="str">
        <f>IF(data!AS216&gt;0,data!AS216,"NA")</f>
        <v>NA</v>
      </c>
      <c r="AE216" s="18" t="str">
        <f>IF(data!AS216&gt;0,data!F216,"NA")</f>
        <v>NA</v>
      </c>
      <c r="AF216" s="17">
        <f>data!CP216/(1.04)+data!CO216/1.04^2+data!CN216/1.04^3+data!CM216/1.04^4+data!CL216/1.04^5+((data!CK216/5)*(1-1.04^-5)/0.04)/1.04^5</f>
        <v>1.1953461387805586</v>
      </c>
    </row>
    <row r="217" spans="1:32" x14ac:dyDescent="0.15">
      <c r="A217" s="2" t="str">
        <f>data!A217</f>
        <v>Actinium Pharmaceuticals, Inc. (AMEX:ATNM)</v>
      </c>
      <c r="B217" s="2" t="str">
        <f>data!B217</f>
        <v>AMEX:ATNM</v>
      </c>
      <c r="C217" s="16" t="str">
        <f>IF(data!AP217&gt;0,data!AQ217/data!AP217,"NA")</f>
        <v>NA</v>
      </c>
      <c r="D217" s="16" t="str">
        <f>IF(data!AP217&gt;0,O217/data!AP217,"NA")</f>
        <v>NA</v>
      </c>
      <c r="E217" s="16">
        <f>data!BV217/100</f>
        <v>0</v>
      </c>
      <c r="F217" s="16">
        <f t="shared" si="9"/>
        <v>-0.92178702570379434</v>
      </c>
      <c r="G217" s="16" t="str">
        <f>IF(data!AX217&gt;0,N217/data!AX217,"NA")</f>
        <v>NA</v>
      </c>
      <c r="H217" s="16" t="str">
        <f>IF(data!W217=0,"NA",data!W217/100)</f>
        <v>NA</v>
      </c>
      <c r="I217" s="16" t="str">
        <f>IF(data!V217=0,"NA",data!V217/100)</f>
        <v>NA</v>
      </c>
      <c r="J217" s="16" t="str">
        <f>IF(data!AX217&gt;0,(AF217+data!AW217)/(data!AX217+AF217+data!AW217),"NA")</f>
        <v>NA</v>
      </c>
      <c r="K217" s="16">
        <f>IF(data!F217&gt;0,(AF217+data!AW217)/(data!F217+AF217+data!AW217),"NA")</f>
        <v>5.1279379322643325E-3</v>
      </c>
      <c r="L217" s="17">
        <f>data!F217+data!AW217+AF217-data!AT217</f>
        <v>84.256470414201189</v>
      </c>
      <c r="M217" s="17">
        <f>data!AW217+data!AX217-data!AT217+X217</f>
        <v>16.34</v>
      </c>
      <c r="N217" s="17">
        <f>data!AS217+data!BC217-(data!BD217+data!BE217+data!BF217+data!BG217+data!BH217)/5</f>
        <v>-17.262</v>
      </c>
      <c r="O217" s="17">
        <f>data!AR217+data!BC217-(data!BD217+data!BE217+data!BF217+data!BG217+data!BH217)/5</f>
        <v>-15.061999999999999</v>
      </c>
      <c r="P217" s="17">
        <f>data!AW217+AF217</f>
        <v>0.4664704142011834</v>
      </c>
      <c r="Q217" s="18" t="str">
        <f>IF(data!AS217&gt;0,data!F217/data!AS217,"NA")</f>
        <v>NA</v>
      </c>
      <c r="R217" s="19" t="str">
        <f>IF(data!AS217&gt;0,(data!F217-data!AT217)/(data!AS217-data!BL217),"NA")</f>
        <v>NA</v>
      </c>
      <c r="S217" s="19" t="str">
        <f>IF(N217&gt;0,data!F217/N217,"NA")</f>
        <v>NA</v>
      </c>
      <c r="T217" s="18" t="str">
        <f>IF(data!AP217=0,"NA",L217/data!AP217)</f>
        <v>NA</v>
      </c>
      <c r="U217" s="18" t="str">
        <f t="shared" si="10"/>
        <v>NA</v>
      </c>
      <c r="V217" s="18">
        <f t="shared" si="11"/>
        <v>5.1564547377112113</v>
      </c>
      <c r="W217" s="18" t="str">
        <f>IF(data!AQ217&gt;0,L217/data!AQ217,"NA")</f>
        <v>NA</v>
      </c>
      <c r="X217" s="17">
        <f>data!BC217+data!BD217*0.8+data!BE217*0.6+data!BF217*0.4+data!BG217*0.2</f>
        <v>24.686</v>
      </c>
      <c r="Y217" s="18" t="str">
        <f>IF(data!AQ217&gt;0,L217/(data!AQ217+data!BC217),"NA")</f>
        <v>NA</v>
      </c>
      <c r="Z217" s="18">
        <f>IF(data!EC217&gt;0,IF(data!F217&gt;0,IF(data!EC217*250/data!F217&gt;10,"NA",data!EC217*250/data!F217),"NA"),"NA")</f>
        <v>1.2734806629834254</v>
      </c>
      <c r="AA217" s="18" t="str">
        <f>IF(data!BN217&gt;0,data!BN217,"NA")</f>
        <v>NA</v>
      </c>
      <c r="AB217" s="18">
        <f>IF(data!BN217=0,0,1)</f>
        <v>1</v>
      </c>
      <c r="AC217" s="18" t="str">
        <f>IF(data!BN217&gt;0,data!BO217,"NA")</f>
        <v>NA</v>
      </c>
      <c r="AD217" s="18" t="str">
        <f>IF(data!AS217&gt;0,data!AS217,"NA")</f>
        <v>NA</v>
      </c>
      <c r="AE217" s="18" t="str">
        <f>IF(data!AS217&gt;0,data!F217,"NA")</f>
        <v>NA</v>
      </c>
      <c r="AF217" s="17">
        <f>data!CP217/(1.04)+data!CO217/1.04^2+data!CN217/1.04^3+data!CM217/1.04^4+data!CL217/1.04^5+((data!CK217/5)*(1-1.04^-5)/0.04)/1.04^5</f>
        <v>0.18247041420118343</v>
      </c>
    </row>
    <row r="218" spans="1:32" x14ac:dyDescent="0.15">
      <c r="A218" s="2" t="str">
        <f>data!A218</f>
        <v>Actinium Pharmaceuticals, Inc. (AMEX:ATNM)</v>
      </c>
      <c r="B218" s="2" t="str">
        <f>data!B218</f>
        <v>AMEX:ATNM</v>
      </c>
      <c r="C218" s="16" t="str">
        <f>IF(data!AP218&gt;0,data!AQ218/data!AP218,"NA")</f>
        <v>NA</v>
      </c>
      <c r="D218" s="16" t="str">
        <f>IF(data!AP218&gt;0,O218/data!AP218,"NA")</f>
        <v>NA</v>
      </c>
      <c r="E218" s="16">
        <f>data!BV218/100</f>
        <v>0</v>
      </c>
      <c r="F218" s="16">
        <f t="shared" si="9"/>
        <v>-0.92178702570379434</v>
      </c>
      <c r="G218" s="16" t="str">
        <f>IF(data!AX218&gt;0,N218/data!AX218,"NA")</f>
        <v>NA</v>
      </c>
      <c r="H218" s="16" t="str">
        <f>IF(data!W218=0,"NA",data!W218/100)</f>
        <v>NA</v>
      </c>
      <c r="I218" s="16" t="str">
        <f>IF(data!V218=0,"NA",data!V218/100)</f>
        <v>NA</v>
      </c>
      <c r="J218" s="16" t="str">
        <f>IF(data!AX218&gt;0,(AF218+data!AW218)/(data!AX218+AF218+data!AW218),"NA")</f>
        <v>NA</v>
      </c>
      <c r="K218" s="16">
        <f>IF(data!F218&gt;0,(AF218+data!AW218)/(data!F218+AF218+data!AW218),"NA")</f>
        <v>5.1279379322643325E-3</v>
      </c>
      <c r="L218" s="17">
        <f>data!F218+data!AW218+AF218-data!AT218</f>
        <v>84.256470414201189</v>
      </c>
      <c r="M218" s="17">
        <f>data!AW218+data!AX218-data!AT218+X218</f>
        <v>16.34</v>
      </c>
      <c r="N218" s="17">
        <f>data!AS218+data!BC218-(data!BD218+data!BE218+data!BF218+data!BG218+data!BH218)/5</f>
        <v>-17.262</v>
      </c>
      <c r="O218" s="17">
        <f>data!AR218+data!BC218-(data!BD218+data!BE218+data!BF218+data!BG218+data!BH218)/5</f>
        <v>-15.061999999999999</v>
      </c>
      <c r="P218" s="17">
        <f>data!AW218+AF218</f>
        <v>0.4664704142011834</v>
      </c>
      <c r="Q218" s="18" t="str">
        <f>IF(data!AS218&gt;0,data!F218/data!AS218,"NA")</f>
        <v>NA</v>
      </c>
      <c r="R218" s="19" t="str">
        <f>IF(data!AS218&gt;0,(data!F218-data!AT218)/(data!AS218-data!BL218),"NA")</f>
        <v>NA</v>
      </c>
      <c r="S218" s="19" t="str">
        <f>IF(N218&gt;0,data!F218/N218,"NA")</f>
        <v>NA</v>
      </c>
      <c r="T218" s="18" t="str">
        <f>IF(data!AP218=0,"NA",L218/data!AP218)</f>
        <v>NA</v>
      </c>
      <c r="U218" s="18" t="str">
        <f t="shared" si="10"/>
        <v>NA</v>
      </c>
      <c r="V218" s="18">
        <f t="shared" si="11"/>
        <v>5.1564547377112113</v>
      </c>
      <c r="W218" s="18" t="str">
        <f>IF(data!AQ218&gt;0,L218/data!AQ218,"NA")</f>
        <v>NA</v>
      </c>
      <c r="X218" s="17">
        <f>data!BC218+data!BD218*0.8+data!BE218*0.6+data!BF218*0.4+data!BG218*0.2</f>
        <v>24.686</v>
      </c>
      <c r="Y218" s="18" t="str">
        <f>IF(data!AQ218&gt;0,L218/(data!AQ218+data!BC218),"NA")</f>
        <v>NA</v>
      </c>
      <c r="Z218" s="18">
        <f>IF(data!EC218&gt;0,IF(data!F218&gt;0,IF(data!EC218*250/data!F218&gt;10,"NA",data!EC218*250/data!F218),"NA"),"NA")</f>
        <v>1.2734806629834254</v>
      </c>
      <c r="AA218" s="18" t="str">
        <f>IF(data!BN218&gt;0,data!BN218,"NA")</f>
        <v>NA</v>
      </c>
      <c r="AB218" s="18">
        <f>IF(data!BN218=0,0,1)</f>
        <v>1</v>
      </c>
      <c r="AC218" s="18" t="str">
        <f>IF(data!BN218&gt;0,data!BO218,"NA")</f>
        <v>NA</v>
      </c>
      <c r="AD218" s="18" t="str">
        <f>IF(data!AS218&gt;0,data!AS218,"NA")</f>
        <v>NA</v>
      </c>
      <c r="AE218" s="18" t="str">
        <f>IF(data!AS218&gt;0,data!F218,"NA")</f>
        <v>NA</v>
      </c>
      <c r="AF218" s="17">
        <f>data!CP218/(1.04)+data!CO218/1.04^2+data!CN218/1.04^3+data!CM218/1.04^4+data!CL218/1.04^5+((data!CK218/5)*(1-1.04^-5)/0.04)/1.04^5</f>
        <v>0.18247041420118343</v>
      </c>
    </row>
    <row r="219" spans="1:32" x14ac:dyDescent="0.15">
      <c r="A219" s="2" t="str">
        <f>data!A219</f>
        <v>Vericel Corporation (NasdaqCM:VCEL)</v>
      </c>
      <c r="B219" s="2" t="str">
        <f>data!B219</f>
        <v>NasdaqCM:VCEL</v>
      </c>
      <c r="C219" s="16">
        <f>IF(data!AP219&gt;0,data!AQ219/data!AP219,"NA")</f>
        <v>-0.70833333333333326</v>
      </c>
      <c r="D219" s="16">
        <f>IF(data!AP219&gt;0,O219/data!AP219,"NA")</f>
        <v>-0.53125</v>
      </c>
      <c r="E219" s="16">
        <f>data!BV219/100</f>
        <v>0</v>
      </c>
      <c r="F219" s="16">
        <f t="shared" si="9"/>
        <v>-0.26384314266498815</v>
      </c>
      <c r="G219" s="16">
        <f>IF(data!AX219&gt;0,N219/data!AX219,"NA")</f>
        <v>-0.39887640449438194</v>
      </c>
      <c r="H219" s="16" t="str">
        <f>IF(data!W219=0,"NA",data!W219/100)</f>
        <v>NA</v>
      </c>
      <c r="I219" s="16" t="str">
        <f>IF(data!V219=0,"NA",data!V219/100)</f>
        <v>NA</v>
      </c>
      <c r="J219" s="16">
        <f>IF(data!AX219&gt;0,(AF219+data!AW219)/(data!AX219+AF219+data!AW219),"NA")</f>
        <v>3.0524517628609032E-3</v>
      </c>
      <c r="K219" s="16">
        <f>IF(data!F219&gt;0,(AF219+data!AW219)/(data!F219+AF219+data!AW219),"NA")</f>
        <v>1.217754639198293E-3</v>
      </c>
      <c r="L219" s="17">
        <f>data!F219+data!AW219+AF219-data!AT219</f>
        <v>59.209000000000003</v>
      </c>
      <c r="M219" s="17">
        <f>data!AW219+data!AX219-data!AT219+X219</f>
        <v>57.989000000000004</v>
      </c>
      <c r="N219" s="17">
        <f>data!AS219+data!BC219-(data!BD219+data!BE219+data!BF219+data!BG219+data!BH219)/5</f>
        <v>-14.199999999999998</v>
      </c>
      <c r="O219" s="17">
        <f>data!AR219+data!BC219-(data!BD219+data!BE219+data!BF219+data!BG219+data!BH219)/5</f>
        <v>-15.299999999999999</v>
      </c>
      <c r="P219" s="17">
        <f>data!AW219+AF219</f>
        <v>0.109</v>
      </c>
      <c r="Q219" s="18" t="str">
        <f>IF(data!AS219&gt;0,data!F219/data!AS219,"NA")</f>
        <v>NA</v>
      </c>
      <c r="R219" s="19" t="str">
        <f>IF(data!AS219&gt;0,(data!F219-data!AT219)/(data!AS219-data!BL219),"NA")</f>
        <v>NA</v>
      </c>
      <c r="S219" s="19" t="str">
        <f>IF(N219&gt;0,data!F219/N219,"NA")</f>
        <v>NA</v>
      </c>
      <c r="T219" s="18">
        <f>IF(data!AP219=0,"NA",L219/data!AP219)</f>
        <v>2.0558680555555555</v>
      </c>
      <c r="U219" s="18" t="str">
        <f t="shared" si="10"/>
        <v>NA</v>
      </c>
      <c r="V219" s="18">
        <f t="shared" si="11"/>
        <v>1.0210384728138096</v>
      </c>
      <c r="W219" s="18" t="str">
        <f>IF(data!AQ219&gt;0,L219/data!AQ219,"NA")</f>
        <v>NA</v>
      </c>
      <c r="X219" s="17">
        <f>data!BC219+data!BD219*0.8+data!BE219*0.6+data!BF219*0.4+data!BG219*0.2</f>
        <v>52.580000000000005</v>
      </c>
      <c r="Y219" s="18" t="str">
        <f>IF(data!AQ219&gt;0,L219/(data!AQ219+data!BC219),"NA")</f>
        <v>NA</v>
      </c>
      <c r="Z219" s="18">
        <f>IF(data!EC219&gt;0,IF(data!F219&gt;0,IF(data!EC219*250/data!F219&gt;10,"NA",data!EC219*250/data!F219),"NA"),"NA")</f>
        <v>2.1504474272930647</v>
      </c>
      <c r="AA219" s="18" t="str">
        <f>IF(data!BN219&gt;0,data!BN219,"NA")</f>
        <v>NA</v>
      </c>
      <c r="AB219" s="18">
        <f>IF(data!BN219=0,0,1)</f>
        <v>1</v>
      </c>
      <c r="AC219" s="18" t="str">
        <f>IF(data!BN219&gt;0,data!BO219,"NA")</f>
        <v>NA</v>
      </c>
      <c r="AD219" s="18" t="str">
        <f>IF(data!AS219&gt;0,data!AS219,"NA")</f>
        <v>NA</v>
      </c>
      <c r="AE219" s="18" t="str">
        <f>IF(data!AS219&gt;0,data!F219,"NA")</f>
        <v>NA</v>
      </c>
      <c r="AF219" s="17">
        <f>data!CP219/(1.04)+data!CO219/1.04^2+data!CN219/1.04^3+data!CM219/1.04^4+data!CL219/1.04^5+((data!CK219/5)*(1-1.04^-5)/0.04)/1.04^5</f>
        <v>0</v>
      </c>
    </row>
    <row r="220" spans="1:32" x14ac:dyDescent="0.15">
      <c r="A220" s="2" t="str">
        <f>data!A220</f>
        <v>Inotek Pharmaceuticals Corporation (NasdaqGM:ITEK)</v>
      </c>
      <c r="B220" s="2" t="str">
        <f>data!B220</f>
        <v>NasdaqGM:ITEK</v>
      </c>
      <c r="C220" s="16" t="str">
        <f>IF(data!AP220&gt;0,data!AQ220/data!AP220,"NA")</f>
        <v>NA</v>
      </c>
      <c r="D220" s="16" t="str">
        <f>IF(data!AP220&gt;0,O220/data!AP220,"NA")</f>
        <v>NA</v>
      </c>
      <c r="E220" s="16">
        <f>data!BV220/100</f>
        <v>0</v>
      </c>
      <c r="F220" s="16">
        <f t="shared" si="9"/>
        <v>-0.39464678562698613</v>
      </c>
      <c r="G220" s="16" t="str">
        <f>IF(data!AX220&gt;0,N220/data!AX220,"NA")</f>
        <v>NA</v>
      </c>
      <c r="H220" s="16" t="str">
        <f>IF(data!W220=0,"NA",data!W220/100)</f>
        <v>NA</v>
      </c>
      <c r="I220" s="16" t="str">
        <f>IF(data!V220=0,"NA",data!V220/100)</f>
        <v>NA</v>
      </c>
      <c r="J220" s="16" t="str">
        <f>IF(data!AX220&gt;0,(AF220+data!AW220)/(data!AX220+AF220+data!AW220),"NA")</f>
        <v>NA</v>
      </c>
      <c r="K220" s="16">
        <f>IF(data!F220&gt;0,(AF220+data!AW220)/(data!F220+AF220+data!AW220),"NA")</f>
        <v>6.6579205634161559E-2</v>
      </c>
      <c r="L220" s="17">
        <f>data!F220+data!AW220+AF220-data!AT220</f>
        <v>87.773942307692295</v>
      </c>
      <c r="M220" s="17">
        <f>data!AW220+data!AX220-data!AT220+X220</f>
        <v>16.363999999999997</v>
      </c>
      <c r="N220" s="17">
        <f>data!AS220+data!BC220-(data!BD220+data!BE220+data!BF220+data!BG220+data!BH220)/5</f>
        <v>-7.3379999999999992</v>
      </c>
      <c r="O220" s="17">
        <f>data!AR220+data!BC220-(data!BD220+data!BE220+data!BF220+data!BG220+data!BH220)/5</f>
        <v>-6.4580000000000002</v>
      </c>
      <c r="P220" s="17">
        <f>data!AW220+AF220</f>
        <v>6.3339423076923076</v>
      </c>
      <c r="Q220" s="18" t="str">
        <f>IF(data!AS220&gt;0,data!F220/data!AS220,"NA")</f>
        <v>NA</v>
      </c>
      <c r="R220" s="19" t="str">
        <f>IF(data!AS220&gt;0,(data!F220-data!AT220)/(data!AS220-data!BL220),"NA")</f>
        <v>NA</v>
      </c>
      <c r="S220" s="19" t="str">
        <f>IF(N220&gt;0,data!F220/N220,"NA")</f>
        <v>NA</v>
      </c>
      <c r="T220" s="18" t="str">
        <f>IF(data!AP220=0,"NA",L220/data!AP220)</f>
        <v>NA</v>
      </c>
      <c r="U220" s="18" t="str">
        <f t="shared" si="10"/>
        <v>NA</v>
      </c>
      <c r="V220" s="18">
        <f t="shared" si="11"/>
        <v>5.3638439444935413</v>
      </c>
      <c r="W220" s="18" t="str">
        <f>IF(data!AQ220&gt;0,L220/data!AQ220,"NA")</f>
        <v>NA</v>
      </c>
      <c r="X220" s="17">
        <f>data!BC220+data!BD220*0.8+data!BE220*0.6+data!BF220*0.4+data!BG220*0.2</f>
        <v>17.77</v>
      </c>
      <c r="Y220" s="18" t="str">
        <f>IF(data!AQ220&gt;0,L220/(data!AQ220+data!BC220),"NA")</f>
        <v>NA</v>
      </c>
      <c r="Z220" s="18">
        <f>IF(data!EC220&gt;0,IF(data!F220&gt;0,IF(data!EC220*250/data!F220&gt;10,"NA",data!EC220*250/data!F220),"NA"),"NA")</f>
        <v>0.67567567567567566</v>
      </c>
      <c r="AA220" s="18" t="str">
        <f>IF(data!BN220&gt;0,data!BN220,"NA")</f>
        <v>NA</v>
      </c>
      <c r="AB220" s="18">
        <f>IF(data!BN220=0,0,1)</f>
        <v>1</v>
      </c>
      <c r="AC220" s="18" t="str">
        <f>IF(data!BN220&gt;0,data!BO220,"NA")</f>
        <v>NA</v>
      </c>
      <c r="AD220" s="18" t="str">
        <f>IF(data!AS220&gt;0,data!AS220,"NA")</f>
        <v>NA</v>
      </c>
      <c r="AE220" s="18" t="str">
        <f>IF(data!AS220&gt;0,data!F220,"NA")</f>
        <v>NA</v>
      </c>
      <c r="AF220" s="17">
        <f>data!CP220/(1.04)+data!CO220/1.04^2+data!CN220/1.04^3+data!CM220/1.04^4+data!CL220/1.04^5+((data!CK220/5)*(1-1.04^-5)/0.04)/1.04^5</f>
        <v>6.3942307692307687E-2</v>
      </c>
    </row>
    <row r="221" spans="1:32" x14ac:dyDescent="0.15">
      <c r="A221" s="2" t="str">
        <f>data!A221</f>
        <v>Tenax Therapeutics, Inc. (NasdaqCM:TENX)</v>
      </c>
      <c r="B221" s="2" t="str">
        <f>data!B221</f>
        <v>NasdaqCM:TENX</v>
      </c>
      <c r="C221" s="16" t="str">
        <f>IF(data!AP221&gt;0,data!AQ221/data!AP221,"NA")</f>
        <v>NA</v>
      </c>
      <c r="D221" s="16" t="str">
        <f>IF(data!AP221&gt;0,O221/data!AP221,"NA")</f>
        <v>NA</v>
      </c>
      <c r="E221" s="16">
        <f>data!BV221/100</f>
        <v>0</v>
      </c>
      <c r="F221" s="16">
        <f t="shared" si="9"/>
        <v>-0.22888069254851259</v>
      </c>
      <c r="G221" s="16">
        <f>IF(data!AX221&gt;0,N221/data!AX221,"NA")</f>
        <v>-0.23021220159151193</v>
      </c>
      <c r="H221" s="16" t="str">
        <f>IF(data!W221=0,"NA",data!W221/100)</f>
        <v>NA</v>
      </c>
      <c r="I221" s="16" t="str">
        <f>IF(data!V221=0,"NA",data!V221/100)</f>
        <v>NA</v>
      </c>
      <c r="J221" s="16">
        <f>IF(data!AX221&gt;0,(AF221+data!AW221)/(data!AX221+AF221+data!AW221),"NA")</f>
        <v>4.5621630231590686E-3</v>
      </c>
      <c r="K221" s="16">
        <f>IF(data!F221&gt;0,(AF221+data!AW221)/(data!F221+AF221+data!AW221),"NA")</f>
        <v>3.8982617448274533E-3</v>
      </c>
      <c r="L221" s="17">
        <f>data!F221+data!AW221+AF221-data!AT221</f>
        <v>78.725563609467443</v>
      </c>
      <c r="M221" s="17">
        <f>data!AW221+data!AX221-data!AT221+X221</f>
        <v>78.897000000000006</v>
      </c>
      <c r="N221" s="17">
        <f>data!AS221+data!BC221-(data!BD221+data!BE221+data!BF221+data!BG221+data!BH221)/5</f>
        <v>-17.358000000000001</v>
      </c>
      <c r="O221" s="17">
        <f>data!AR221+data!BC221-(data!BD221+data!BE221+data!BF221+data!BG221+data!BH221)/5</f>
        <v>-18.058</v>
      </c>
      <c r="P221" s="17">
        <f>data!AW221+AF221</f>
        <v>0.34556360946745557</v>
      </c>
      <c r="Q221" s="18" t="str">
        <f>IF(data!AS221&gt;0,data!F221/data!AS221,"NA")</f>
        <v>NA</v>
      </c>
      <c r="R221" s="19" t="str">
        <f>IF(data!AS221&gt;0,(data!F221-data!AT221)/(data!AS221-data!BL221),"NA")</f>
        <v>NA</v>
      </c>
      <c r="S221" s="19" t="str">
        <f>IF(N221&gt;0,data!F221/N221,"NA")</f>
        <v>NA</v>
      </c>
      <c r="T221" s="18">
        <f>IF(data!AP221=0,"NA",L221/data!AP221)</f>
        <v>-13120.927268244573</v>
      </c>
      <c r="U221" s="18" t="str">
        <f t="shared" si="10"/>
        <v>NA</v>
      </c>
      <c r="V221" s="18">
        <f t="shared" si="11"/>
        <v>0.99782708606749859</v>
      </c>
      <c r="W221" s="18" t="str">
        <f>IF(data!AQ221&gt;0,L221/data!AQ221,"NA")</f>
        <v>NA</v>
      </c>
      <c r="X221" s="17">
        <f>data!BC221+data!BD221*0.8+data!BE221*0.6+data!BF221*0.4+data!BG221*0.2</f>
        <v>13.266</v>
      </c>
      <c r="Y221" s="18" t="str">
        <f>IF(data!AQ221&gt;0,L221/(data!AQ221+data!BC221),"NA")</f>
        <v>NA</v>
      </c>
      <c r="Z221" s="18">
        <f>IF(data!EC221&gt;0,IF(data!F221&gt;0,IF(data!EC221*250/data!F221&gt;10,"NA",data!EC221*250/data!F221),"NA"),"NA")</f>
        <v>0.33691959229898077</v>
      </c>
      <c r="AA221" s="18" t="str">
        <f>IF(data!BN221&gt;0,data!BN221,"NA")</f>
        <v>NA</v>
      </c>
      <c r="AB221" s="18">
        <f>IF(data!BN221=0,0,1)</f>
        <v>1</v>
      </c>
      <c r="AC221" s="18" t="str">
        <f>IF(data!BN221&gt;0,data!BO221,"NA")</f>
        <v>NA</v>
      </c>
      <c r="AD221" s="18" t="str">
        <f>IF(data!AS221&gt;0,data!AS221,"NA")</f>
        <v>NA</v>
      </c>
      <c r="AE221" s="18" t="str">
        <f>IF(data!AS221&gt;0,data!F221,"NA")</f>
        <v>NA</v>
      </c>
      <c r="AF221" s="17">
        <f>data!CP221/(1.04)+data!CO221/1.04^2+data!CN221/1.04^3+data!CM221/1.04^4+data!CL221/1.04^5+((data!CK221/5)*(1-1.04^-5)/0.04)/1.04^5</f>
        <v>0.1945636094674556</v>
      </c>
    </row>
    <row r="222" spans="1:32" x14ac:dyDescent="0.15">
      <c r="A222" s="2" t="str">
        <f>data!A222</f>
        <v>MediciNova Inc. (NasdaqGM:MNOV)</v>
      </c>
      <c r="B222" s="2" t="str">
        <f>data!B222</f>
        <v>NasdaqGM:MNOV</v>
      </c>
      <c r="C222" s="16" t="str">
        <f>IF(data!AP222&gt;0,data!AQ222/data!AP222,"NA")</f>
        <v>NA</v>
      </c>
      <c r="D222" s="16" t="str">
        <f>IF(data!AP222&gt;0,O222/data!AP222,"NA")</f>
        <v>NA</v>
      </c>
      <c r="E222" s="16">
        <f>data!BV222/100</f>
        <v>0</v>
      </c>
      <c r="F222" s="16">
        <f t="shared" si="9"/>
        <v>-0.4777018883085577</v>
      </c>
      <c r="G222" s="16">
        <f>IF(data!AX222&gt;0,N222/data!AX222,"NA")</f>
        <v>-0.43145454545454548</v>
      </c>
      <c r="H222" s="16" t="str">
        <f>IF(data!W222=0,"NA",data!W222/100)</f>
        <v>NA</v>
      </c>
      <c r="I222" s="16" t="str">
        <f>IF(data!V222=0,"NA",data!V222/100)</f>
        <v>NA</v>
      </c>
      <c r="J222" s="16">
        <f>IF(data!AX222&gt;0,(AF222+data!AW222)/(data!AX222+AF222+data!AW222),"NA")</f>
        <v>2.1167671940133422E-2</v>
      </c>
      <c r="K222" s="16">
        <f>IF(data!F222&gt;0,(AF222+data!AW222)/(data!F222+AF222+data!AW222),"NA")</f>
        <v>5.4140016139593962E-3</v>
      </c>
      <c r="L222" s="17">
        <f>data!F222+data!AW222+AF222-data!AT222</f>
        <v>76.175759503781379</v>
      </c>
      <c r="M222" s="17">
        <f>data!AW222+data!AX222-data!AT222+X222</f>
        <v>19.911999999999999</v>
      </c>
      <c r="N222" s="17">
        <f>data!AS222+data!BC222-(data!BD222+data!BE222+data!BF222+data!BG222+data!BH222)/5</f>
        <v>-9.4920000000000009</v>
      </c>
      <c r="O222" s="17">
        <f>data!AR222+data!BC222-(data!BD222+data!BE222+data!BF222+data!BG222+data!BH222)/5</f>
        <v>-9.5120000000000005</v>
      </c>
      <c r="P222" s="17">
        <f>data!AW222+AF222</f>
        <v>0.47575950378138016</v>
      </c>
      <c r="Q222" s="18" t="str">
        <f>IF(data!AS222&gt;0,data!F222/data!AS222,"NA")</f>
        <v>NA</v>
      </c>
      <c r="R222" s="19" t="str">
        <f>IF(data!AS222&gt;0,(data!F222-data!AT222)/(data!AS222-data!BL222),"NA")</f>
        <v>NA</v>
      </c>
      <c r="S222" s="19" t="str">
        <f>IF(N222&gt;0,data!F222/N222,"NA")</f>
        <v>NA</v>
      </c>
      <c r="T222" s="18" t="str">
        <f>IF(data!AP222=0,"NA",L222/data!AP222)</f>
        <v>NA</v>
      </c>
      <c r="U222" s="18" t="str">
        <f t="shared" si="10"/>
        <v>NA</v>
      </c>
      <c r="V222" s="18">
        <f t="shared" si="11"/>
        <v>3.8256207062967751</v>
      </c>
      <c r="W222" s="18" t="str">
        <f>IF(data!AQ222&gt;0,L222/data!AQ222,"NA")</f>
        <v>NA</v>
      </c>
      <c r="X222" s="17">
        <f>data!BC222+data!BD222*0.8+data!BE222*0.6+data!BF222*0.4+data!BG222*0.2</f>
        <v>9.6119999999999983</v>
      </c>
      <c r="Y222" s="18" t="str">
        <f>IF(data!AQ222&gt;0,L222/(data!AQ222+data!BC222),"NA")</f>
        <v>NA</v>
      </c>
      <c r="Z222" s="18">
        <f>IF(data!EC222&gt;0,IF(data!F222&gt;0,IF(data!EC222*250/data!F222&gt;10,"NA",data!EC222*250/data!F222),"NA"),"NA")</f>
        <v>0.25457665903890159</v>
      </c>
      <c r="AA222" s="18" t="str">
        <f>IF(data!BN222&gt;0,data!BN222,"NA")</f>
        <v>NA</v>
      </c>
      <c r="AB222" s="18">
        <f>IF(data!BN222=0,0,1)</f>
        <v>1</v>
      </c>
      <c r="AC222" s="18" t="str">
        <f>IF(data!BN222&gt;0,data!BO222,"NA")</f>
        <v>NA</v>
      </c>
      <c r="AD222" s="18" t="str">
        <f>IF(data!AS222&gt;0,data!AS222,"NA")</f>
        <v>NA</v>
      </c>
      <c r="AE222" s="18" t="str">
        <f>IF(data!AS222&gt;0,data!F222,"NA")</f>
        <v>NA</v>
      </c>
      <c r="AF222" s="17">
        <f>data!CP222/(1.04)+data!CO222/1.04^2+data!CN222/1.04^3+data!CM222/1.04^4+data!CL222/1.04^5+((data!CK222/5)*(1-1.04^-5)/0.04)/1.04^5</f>
        <v>0.47575950378138016</v>
      </c>
    </row>
    <row r="223" spans="1:32" x14ac:dyDescent="0.15">
      <c r="A223" s="2" t="str">
        <f>data!A223</f>
        <v>Celator Pharmaceuticals, Inc. (NasdaqCM:CPXX)</v>
      </c>
      <c r="B223" s="2" t="str">
        <f>data!B223</f>
        <v>NasdaqCM:CPXX</v>
      </c>
      <c r="C223" s="16" t="str">
        <f>IF(data!AP223&gt;0,data!AQ223/data!AP223,"NA")</f>
        <v>NA</v>
      </c>
      <c r="D223" s="16" t="str">
        <f>IF(data!AP223&gt;0,O223/data!AP223,"NA")</f>
        <v>NA</v>
      </c>
      <c r="E223" s="16">
        <f>data!BV223/100</f>
        <v>0</v>
      </c>
      <c r="F223" s="16">
        <f t="shared" si="9"/>
        <v>-0.46831592239696929</v>
      </c>
      <c r="G223" s="16">
        <f>IF(data!AX223&gt;0,N223/data!AX223,"NA")</f>
        <v>-0.70401826484018259</v>
      </c>
      <c r="H223" s="16" t="str">
        <f>IF(data!W223=0,"NA",data!W223/100)</f>
        <v>NA</v>
      </c>
      <c r="I223" s="16" t="str">
        <f>IF(data!V223=0,"NA",data!V223/100)</f>
        <v>NA</v>
      </c>
      <c r="J223" s="16">
        <f>IF(data!AX223&gt;0,(AF223+data!AW223)/(data!AX223+AF223+data!AW223),"NA")</f>
        <v>0.32776999639753041</v>
      </c>
      <c r="K223" s="16">
        <f>IF(data!F223&gt;0,(AF223+data!AW223)/(data!F223+AF223+data!AW223),"NA")</f>
        <v>0.11278354028477922</v>
      </c>
      <c r="L223" s="17">
        <f>data!F223+data!AW223+AF223-data!AT223</f>
        <v>62.278135285004019</v>
      </c>
      <c r="M223" s="17">
        <f>data!AW223+data!AX223-data!AT223+X223</f>
        <v>34.844000000000001</v>
      </c>
      <c r="N223" s="17">
        <f>data!AS223+data!BC223-(data!BD223+data!BE223+data!BF223+data!BG223+data!BH223)/5</f>
        <v>-15.417999999999997</v>
      </c>
      <c r="O223" s="17">
        <f>data!AR223+data!BC223-(data!BD223+data!BE223+data!BF223+data!BG223+data!BH223)/5</f>
        <v>-16.317999999999998</v>
      </c>
      <c r="P223" s="17">
        <f>data!AW223+AF223</f>
        <v>10.678135285004027</v>
      </c>
      <c r="Q223" s="18" t="str">
        <f>IF(data!AS223&gt;0,data!F223/data!AS223,"NA")</f>
        <v>NA</v>
      </c>
      <c r="R223" s="19" t="str">
        <f>IF(data!AS223&gt;0,(data!F223-data!AT223)/(data!AS223-data!BL223),"NA")</f>
        <v>NA</v>
      </c>
      <c r="S223" s="19" t="str">
        <f>IF(N223&gt;0,data!F223/N223,"NA")</f>
        <v>NA</v>
      </c>
      <c r="T223" s="18" t="str">
        <f>IF(data!AP223=0,"NA",L223/data!AP223)</f>
        <v>NA</v>
      </c>
      <c r="U223" s="18" t="str">
        <f t="shared" si="10"/>
        <v>NA</v>
      </c>
      <c r="V223" s="18">
        <f t="shared" si="11"/>
        <v>1.7873417312881419</v>
      </c>
      <c r="W223" s="18" t="str">
        <f>IF(data!AQ223&gt;0,L223/data!AQ223,"NA")</f>
        <v>NA</v>
      </c>
      <c r="X223" s="17">
        <f>data!BC223+data!BD223*0.8+data!BE223*0.6+data!BF223*0.4+data!BG223*0.2</f>
        <v>35.244</v>
      </c>
      <c r="Y223" s="18" t="str">
        <f>IF(data!AQ223&gt;0,L223/(data!AQ223+data!BC223),"NA")</f>
        <v>NA</v>
      </c>
      <c r="Z223" s="18">
        <f>IF(data!EC223&gt;0,IF(data!F223&gt;0,IF(data!EC223*250/data!F223&gt;10,"NA",data!EC223*250/data!F223),"NA"),"NA")</f>
        <v>0.65476190476190477</v>
      </c>
      <c r="AA223" s="18" t="str">
        <f>IF(data!BN223&gt;0,data!BN223,"NA")</f>
        <v>NA</v>
      </c>
      <c r="AB223" s="18">
        <f>IF(data!BN223=0,0,1)</f>
        <v>1</v>
      </c>
      <c r="AC223" s="18" t="str">
        <f>IF(data!BN223&gt;0,data!BO223,"NA")</f>
        <v>NA</v>
      </c>
      <c r="AD223" s="18" t="str">
        <f>IF(data!AS223&gt;0,data!AS223,"NA")</f>
        <v>NA</v>
      </c>
      <c r="AE223" s="18" t="str">
        <f>IF(data!AS223&gt;0,data!F223,"NA")</f>
        <v>NA</v>
      </c>
      <c r="AF223" s="17">
        <f>data!CP223/(1.04)+data!CO223/1.04^2+data!CN223/1.04^3+data!CM223/1.04^4+data!CL223/1.04^5+((data!CK223/5)*(1-1.04^-5)/0.04)/1.04^5</f>
        <v>0.57813528500402633</v>
      </c>
    </row>
    <row r="224" spans="1:32" x14ac:dyDescent="0.15">
      <c r="A224" s="2" t="str">
        <f>data!A224</f>
        <v>Brainstorm Cell Therapeutics Inc. (NasdaqCM:BCLI)</v>
      </c>
      <c r="B224" s="2" t="str">
        <f>data!B224</f>
        <v>NasdaqCM:BCLI</v>
      </c>
      <c r="C224" s="16" t="str">
        <f>IF(data!AP224&gt;0,data!AQ224/data!AP224,"NA")</f>
        <v>NA</v>
      </c>
      <c r="D224" s="16" t="str">
        <f>IF(data!AP224&gt;0,O224/data!AP224,"NA")</f>
        <v>NA</v>
      </c>
      <c r="E224" s="16">
        <f>data!BV224/100</f>
        <v>0</v>
      </c>
      <c r="F224" s="16">
        <f t="shared" si="9"/>
        <v>-0.41783922672213392</v>
      </c>
      <c r="G224" s="16">
        <f>IF(data!AX224&gt;0,N224/data!AX224,"NA")</f>
        <v>-1.2964071856287427</v>
      </c>
      <c r="H224" s="16" t="str">
        <f>IF(data!W224=0,"NA",data!W224/100)</f>
        <v>NA</v>
      </c>
      <c r="I224" s="16" t="str">
        <f>IF(data!V224=0,"NA",data!V224/100)</f>
        <v>NA</v>
      </c>
      <c r="J224" s="16">
        <f>IF(data!AX224&gt;0,(AF224+data!AW224)/(data!AX224+AF224+data!AW224),"NA")</f>
        <v>0</v>
      </c>
      <c r="K224" s="16">
        <f>IF(data!F224&gt;0,(AF224+data!AW224)/(data!F224+AF224+data!AW224),"NA")</f>
        <v>0</v>
      </c>
      <c r="L224" s="17">
        <f>data!F224+data!AW224+AF224-data!AT224</f>
        <v>79.25</v>
      </c>
      <c r="M224" s="17">
        <f>data!AW224+data!AX224-data!AT224+X224</f>
        <v>16.346</v>
      </c>
      <c r="N224" s="17">
        <f>data!AS224+data!BC224-(data!BD224+data!BE224+data!BF224+data!BG224+data!BH224)/5</f>
        <v>-8.66</v>
      </c>
      <c r="O224" s="17">
        <f>data!AR224+data!BC224-(data!BD224+data!BE224+data!BF224+data!BG224+data!BH224)/5</f>
        <v>-6.830000000000001</v>
      </c>
      <c r="P224" s="17">
        <f>data!AW224+AF224</f>
        <v>0</v>
      </c>
      <c r="Q224" s="18" t="str">
        <f>IF(data!AS224&gt;0,data!F224/data!AS224,"NA")</f>
        <v>NA</v>
      </c>
      <c r="R224" s="19" t="str">
        <f>IF(data!AS224&gt;0,(data!F224-data!AT224)/(data!AS224-data!BL224),"NA")</f>
        <v>NA</v>
      </c>
      <c r="S224" s="19" t="str">
        <f>IF(N224&gt;0,data!F224/N224,"NA")</f>
        <v>NA</v>
      </c>
      <c r="T224" s="18" t="str">
        <f>IF(data!AP224=0,"NA",L224/data!AP224)</f>
        <v>NA</v>
      </c>
      <c r="U224" s="18" t="str">
        <f t="shared" si="10"/>
        <v>NA</v>
      </c>
      <c r="V224" s="18">
        <f t="shared" si="11"/>
        <v>4.8482809249969412</v>
      </c>
      <c r="W224" s="18" t="str">
        <f>IF(data!AQ224&gt;0,L224/data!AQ224,"NA")</f>
        <v>NA</v>
      </c>
      <c r="X224" s="17">
        <f>data!BC224+data!BD224*0.8+data!BE224*0.6+data!BF224*0.4+data!BG224*0.2</f>
        <v>13.916</v>
      </c>
      <c r="Y224" s="18" t="str">
        <f>IF(data!AQ224&gt;0,L224/(data!AQ224+data!BC224),"NA")</f>
        <v>NA</v>
      </c>
      <c r="Z224" s="18">
        <f>IF(data!EC224&gt;0,IF(data!F224&gt;0,IF(data!EC224*250/data!F224&gt;10,"NA",data!EC224*250/data!F224),"NA"),"NA")</f>
        <v>6.1676646706586826</v>
      </c>
      <c r="AA224" s="18" t="str">
        <f>IF(data!BN224&gt;0,data!BN224,"NA")</f>
        <v>NA</v>
      </c>
      <c r="AB224" s="18">
        <f>IF(data!BN224=0,0,1)</f>
        <v>1</v>
      </c>
      <c r="AC224" s="18" t="str">
        <f>IF(data!BN224&gt;0,data!BO224,"NA")</f>
        <v>NA</v>
      </c>
      <c r="AD224" s="18" t="str">
        <f>IF(data!AS224&gt;0,data!AS224,"NA")</f>
        <v>NA</v>
      </c>
      <c r="AE224" s="18" t="str">
        <f>IF(data!AS224&gt;0,data!F224,"NA")</f>
        <v>NA</v>
      </c>
      <c r="AF224" s="17">
        <f>data!CP224/(1.04)+data!CO224/1.04^2+data!CN224/1.04^3+data!CM224/1.04^4+data!CL224/1.04^5+((data!CK224/5)*(1-1.04^-5)/0.04)/1.04^5</f>
        <v>0</v>
      </c>
    </row>
    <row r="225" spans="1:32" x14ac:dyDescent="0.15">
      <c r="A225" s="2" t="str">
        <f>data!A225</f>
        <v>Vical Incorporated (NasdaqGS:VICL)</v>
      </c>
      <c r="B225" s="2" t="str">
        <f>data!B225</f>
        <v>NasdaqGS:VICL</v>
      </c>
      <c r="C225" s="16">
        <f>IF(data!AP225&gt;0,data!AQ225/data!AP225,"NA")</f>
        <v>-0.96052631578947367</v>
      </c>
      <c r="D225" s="16">
        <f>IF(data!AP225&gt;0,O225/data!AP225,"NA")</f>
        <v>-1.1697368421052632</v>
      </c>
      <c r="E225" s="16">
        <f>data!BV225/100</f>
        <v>0</v>
      </c>
      <c r="F225" s="16">
        <f t="shared" si="9"/>
        <v>-0.26890502117362369</v>
      </c>
      <c r="G225" s="16">
        <f>IF(data!AX225&gt;0,N225/data!AX225,"NA")</f>
        <v>-0.34643545279383431</v>
      </c>
      <c r="H225" s="16">
        <f>IF(data!W225=0,"NA",data!W225/100)</f>
        <v>4.5300000000000002E-3</v>
      </c>
      <c r="I225" s="16" t="str">
        <f>IF(data!V225=0,"NA",data!V225/100)</f>
        <v>NA</v>
      </c>
      <c r="J225" s="16">
        <f>IF(data!AX225&gt;0,(AF225+data!AW225)/(data!AX225+AF225+data!AW225),"NA")</f>
        <v>0.1466362015853748</v>
      </c>
      <c r="K225" s="16">
        <f>IF(data!F225&gt;0,(AF225+data!AW225)/(data!F225+AF225+data!AW225),"NA")</f>
        <v>9.6602261461219557E-2</v>
      </c>
      <c r="L225" s="17">
        <f>data!F225+data!AW225+AF225-data!AT225</f>
        <v>71.818141215293593</v>
      </c>
      <c r="M225" s="17">
        <f>data!AW225+data!AX225-data!AT225+X225</f>
        <v>66.12</v>
      </c>
      <c r="N225" s="17">
        <f>data!AS225+data!BC225-(data!BD225+data!BE225+data!BF225+data!BG225+data!BH225)/5</f>
        <v>-17.98</v>
      </c>
      <c r="O225" s="17">
        <f>data!AR225+data!BC225-(data!BD225+data!BE225+data!BF225+data!BG225+data!BH225)/5</f>
        <v>-17.78</v>
      </c>
      <c r="P225" s="17">
        <f>data!AW225+AF225</f>
        <v>8.9181412152935806</v>
      </c>
      <c r="Q225" s="18" t="str">
        <f>IF(data!AS225&gt;0,data!F225/data!AS225,"NA")</f>
        <v>NA</v>
      </c>
      <c r="R225" s="19" t="str">
        <f>IF(data!AS225&gt;0,(data!F225-data!AT225)/(data!AS225-data!BL225),"NA")</f>
        <v>NA</v>
      </c>
      <c r="S225" s="19" t="str">
        <f>IF(N225&gt;0,data!F225/N225,"NA")</f>
        <v>NA</v>
      </c>
      <c r="T225" s="18">
        <f>IF(data!AP225=0,"NA",L225/data!AP225)</f>
        <v>4.7248777115324732</v>
      </c>
      <c r="U225" s="18" t="str">
        <f t="shared" si="10"/>
        <v>NA</v>
      </c>
      <c r="V225" s="18">
        <f t="shared" si="11"/>
        <v>1.0861787842603385</v>
      </c>
      <c r="W225" s="18" t="str">
        <f>IF(data!AQ225&gt;0,L225/data!AQ225,"NA")</f>
        <v>NA</v>
      </c>
      <c r="X225" s="17">
        <f>data!BC225+data!BD225*0.8+data!BE225*0.6+data!BF225*0.4+data!BG225*0.2</f>
        <v>34.72</v>
      </c>
      <c r="Y225" s="18" t="str">
        <f>IF(data!AQ225&gt;0,L225/(data!AQ225+data!BC225),"NA")</f>
        <v>NA</v>
      </c>
      <c r="Z225" s="18">
        <f>IF(data!EC225&gt;0,IF(data!F225&gt;0,IF(data!EC225*250/data!F225&gt;10,"NA",data!EC225*250/data!F225),"NA"),"NA")</f>
        <v>1.2949640287769784</v>
      </c>
      <c r="AA225" s="18" t="str">
        <f>IF(data!BN225&gt;0,data!BN225,"NA")</f>
        <v>NA</v>
      </c>
      <c r="AB225" s="18">
        <f>IF(data!BN225=0,0,1)</f>
        <v>1</v>
      </c>
      <c r="AC225" s="18" t="str">
        <f>IF(data!BN225&gt;0,data!BO225,"NA")</f>
        <v>NA</v>
      </c>
      <c r="AD225" s="18" t="str">
        <f>IF(data!AS225&gt;0,data!AS225,"NA")</f>
        <v>NA</v>
      </c>
      <c r="AE225" s="18" t="str">
        <f>IF(data!AS225&gt;0,data!F225,"NA")</f>
        <v>NA</v>
      </c>
      <c r="AF225" s="17">
        <f>data!CP225/(1.04)+data!CO225/1.04^2+data!CN225/1.04^3+data!CM225/1.04^4+data!CL225/1.04^5+((data!CK225/5)*(1-1.04^-5)/0.04)/1.04^5</f>
        <v>8.9181412152935806</v>
      </c>
    </row>
    <row r="226" spans="1:32" x14ac:dyDescent="0.15">
      <c r="A226" s="2" t="str">
        <f>data!A226</f>
        <v>AmpliPhi Biosciences Corporation (OTCPK:APHB)</v>
      </c>
      <c r="B226" s="2" t="str">
        <f>data!B226</f>
        <v>OTCPK:APHB</v>
      </c>
      <c r="C226" s="16">
        <f>IF(data!AP226&gt;0,data!AQ226/data!AP226,"NA")</f>
        <v>-50.662251655629142</v>
      </c>
      <c r="D226" s="16">
        <f>IF(data!AP226&gt;0,O226/data!AP226,"NA")</f>
        <v>-49.576158940397349</v>
      </c>
      <c r="E226" s="16">
        <f>data!BV226/100</f>
        <v>0</v>
      </c>
      <c r="F226" s="16">
        <f t="shared" si="9"/>
        <v>-0.54931024361608449</v>
      </c>
      <c r="G226" s="16">
        <f>IF(data!AX226&gt;0,N226/data!AX226,"NA")</f>
        <v>1.2541052631578946</v>
      </c>
      <c r="H226" s="16">
        <f>IF(data!W226=0,"NA",data!W226/100)</f>
        <v>-0.27800000000000002</v>
      </c>
      <c r="I226" s="16" t="str">
        <f>IF(data!V226=0,"NA",data!V226/100)</f>
        <v>NA</v>
      </c>
      <c r="J226" s="16">
        <f>IF(data!AX226&gt;0,(AF226+data!AW226)/(data!AX226+AF226+data!AW226),"NA")</f>
        <v>0</v>
      </c>
      <c r="K226" s="16">
        <f>IF(data!F226&gt;0,(AF226+data!AW226)/(data!F226+AF226+data!AW226),"NA")</f>
        <v>0</v>
      </c>
      <c r="L226" s="17">
        <f>data!F226+data!AW226+AF226-data!AT226</f>
        <v>73.610000000000014</v>
      </c>
      <c r="M226" s="17">
        <f>data!AW226+data!AX226-data!AT226+X226</f>
        <v>27.256</v>
      </c>
      <c r="N226" s="17">
        <f>data!AS226+data!BC226-(data!BD226+data!BE226+data!BF226+data!BG226+data!BH226)/5</f>
        <v>23.827999999999996</v>
      </c>
      <c r="O226" s="17">
        <f>data!AR226+data!BC226-(data!BD226+data!BE226+data!BF226+data!BG226+data!BH226)/5</f>
        <v>-14.972</v>
      </c>
      <c r="P226" s="17">
        <f>data!AW226+AF226</f>
        <v>0</v>
      </c>
      <c r="Q226" s="18">
        <f>IF(data!AS226&gt;0,data!F226/data!AS226,"NA")</f>
        <v>3.5641025641025648</v>
      </c>
      <c r="R226" s="19">
        <f>IF(data!AS226&gt;0,(data!F226-data!AT226)/(data!AS226-data!BL226),"NA")</f>
        <v>3.1489561943874067</v>
      </c>
      <c r="S226" s="19">
        <f>IF(N226&gt;0,data!F226/N226,"NA")</f>
        <v>3.5000839348665442</v>
      </c>
      <c r="T226" s="18">
        <f>IF(data!AP226=0,"NA",L226/data!AP226)</f>
        <v>243.7417218543047</v>
      </c>
      <c r="U226" s="18" t="str">
        <f t="shared" si="10"/>
        <v>NA</v>
      </c>
      <c r="V226" s="18">
        <f t="shared" si="11"/>
        <v>2.7006897563839161</v>
      </c>
      <c r="W226" s="18" t="str">
        <f>IF(data!AQ226&gt;0,L226/data!AQ226,"NA")</f>
        <v>NA</v>
      </c>
      <c r="X226" s="17">
        <f>data!BC226+data!BD226*0.8+data!BE226*0.6+data!BF226*0.4+data!BG226*0.2</f>
        <v>18.045999999999999</v>
      </c>
      <c r="Y226" s="18" t="str">
        <f>IF(data!AQ226&gt;0,L226/(data!AQ226+data!BC226),"NA")</f>
        <v>NA</v>
      </c>
      <c r="Z226" s="18">
        <f>IF(data!EC226&gt;0,IF(data!F226&gt;0,IF(data!EC226*250/data!F226&gt;10,"NA",data!EC226*250/data!F226),"NA"),"NA")</f>
        <v>7.2841726618705032</v>
      </c>
      <c r="AA226" s="18">
        <f>IF(data!BN226&gt;0,data!BN226,"NA")</f>
        <v>23.4</v>
      </c>
      <c r="AB226" s="18">
        <f>IF(data!BN226=0,0,1)</f>
        <v>1</v>
      </c>
      <c r="AC226" s="18">
        <f>IF(data!BN226&gt;0,data!BO226,"NA")</f>
        <v>0</v>
      </c>
      <c r="AD226" s="18">
        <f>IF(data!AS226&gt;0,data!AS226,"NA")</f>
        <v>23.4</v>
      </c>
      <c r="AE226" s="18">
        <f>IF(data!AS226&gt;0,data!F226,"NA")</f>
        <v>83.4</v>
      </c>
      <c r="AF226" s="17">
        <f>data!CP226/(1.04)+data!CO226/1.04^2+data!CN226/1.04^3+data!CM226/1.04^4+data!CL226/1.04^5+((data!CK226/5)*(1-1.04^-5)/0.04)/1.04^5</f>
        <v>0</v>
      </c>
    </row>
    <row r="227" spans="1:32" x14ac:dyDescent="0.15">
      <c r="A227" s="2" t="str">
        <f>data!A227</f>
        <v>Galectin Therapeutics, Inc. (NasdaqCM:GALT)</v>
      </c>
      <c r="B227" s="2" t="str">
        <f>data!B227</f>
        <v>NasdaqCM:GALT</v>
      </c>
      <c r="C227" s="16" t="str">
        <f>IF(data!AP227&gt;0,data!AQ227/data!AP227,"NA")</f>
        <v>NA</v>
      </c>
      <c r="D227" s="16" t="str">
        <f>IF(data!AP227&gt;0,O227/data!AP227,"NA")</f>
        <v>NA</v>
      </c>
      <c r="E227" s="16">
        <f>data!BV227/100</f>
        <v>0</v>
      </c>
      <c r="F227" s="16">
        <f t="shared" si="9"/>
        <v>-0.62043320628428</v>
      </c>
      <c r="G227" s="16">
        <f>IF(data!AX227&gt;0,N227/data!AX227,"NA")</f>
        <v>-0.49457142857142861</v>
      </c>
      <c r="H227" s="16" t="str">
        <f>IF(data!W227=0,"NA",data!W227/100)</f>
        <v>NA</v>
      </c>
      <c r="I227" s="16" t="str">
        <f>IF(data!V227=0,"NA",data!V227/100)</f>
        <v>NA</v>
      </c>
      <c r="J227" s="16">
        <f>IF(data!AX227&gt;0,(AF227+data!AW227)/(data!AX227+AF227+data!AW227),"NA")</f>
        <v>3.9121195249592995E-3</v>
      </c>
      <c r="K227" s="16">
        <f>IF(data!F227&gt;0,(AF227+data!AW227)/(data!F227+AF227+data!AW227),"NA")</f>
        <v>1.316843501956512E-3</v>
      </c>
      <c r="L227" s="17">
        <f>data!F227+data!AW227+AF227-data!AT227</f>
        <v>54.409969560764686</v>
      </c>
      <c r="M227" s="17">
        <f>data!AW227+data!AX227-data!AT227+X227</f>
        <v>21.514000000000003</v>
      </c>
      <c r="N227" s="17">
        <f>data!AS227+data!BC227-(data!BD227+data!BE227+data!BF227+data!BG227+data!BH227)/5</f>
        <v>-13.848000000000001</v>
      </c>
      <c r="O227" s="17">
        <f>data!AR227+data!BC227-(data!BD227+data!BE227+data!BF227+data!BG227+data!BH227)/5</f>
        <v>-13.348000000000001</v>
      </c>
      <c r="P227" s="17">
        <f>data!AW227+AF227</f>
        <v>0.10996956076467909</v>
      </c>
      <c r="Q227" s="18" t="str">
        <f>IF(data!AS227&gt;0,data!F227/data!AS227,"NA")</f>
        <v>NA</v>
      </c>
      <c r="R227" s="19" t="str">
        <f>IF(data!AS227&gt;0,(data!F227-data!AT227)/(data!AS227-data!BL227),"NA")</f>
        <v>NA</v>
      </c>
      <c r="S227" s="19" t="str">
        <f>IF(N227&gt;0,data!F227/N227,"NA")</f>
        <v>NA</v>
      </c>
      <c r="T227" s="18" t="str">
        <f>IF(data!AP227=0,"NA",L227/data!AP227)</f>
        <v>NA</v>
      </c>
      <c r="U227" s="18" t="str">
        <f t="shared" si="10"/>
        <v>NA</v>
      </c>
      <c r="V227" s="18">
        <f t="shared" si="11"/>
        <v>2.529049435751821</v>
      </c>
      <c r="W227" s="18" t="str">
        <f>IF(data!AQ227&gt;0,L227/data!AQ227,"NA")</f>
        <v>NA</v>
      </c>
      <c r="X227" s="17">
        <f>data!BC227+data!BD227*0.8+data!BE227*0.6+data!BF227*0.4+data!BG227*0.2</f>
        <v>22.614000000000004</v>
      </c>
      <c r="Y227" s="18" t="str">
        <f>IF(data!AQ227&gt;0,L227/(data!AQ227+data!BC227),"NA")</f>
        <v>NA</v>
      </c>
      <c r="Z227" s="18">
        <f>IF(data!EC227&gt;0,IF(data!F227&gt;0,IF(data!EC227*250/data!F227&gt;10,"NA",data!EC227*250/data!F227),"NA"),"NA")</f>
        <v>0.67446043165467617</v>
      </c>
      <c r="AA227" s="18" t="str">
        <f>IF(data!BN227&gt;0,data!BN227,"NA")</f>
        <v>NA</v>
      </c>
      <c r="AB227" s="18">
        <f>IF(data!BN227=0,0,1)</f>
        <v>1</v>
      </c>
      <c r="AC227" s="18" t="str">
        <f>IF(data!BN227&gt;0,data!BO227,"NA")</f>
        <v>NA</v>
      </c>
      <c r="AD227" s="18" t="str">
        <f>IF(data!AS227&gt;0,data!AS227,"NA")</f>
        <v>NA</v>
      </c>
      <c r="AE227" s="18" t="str">
        <f>IF(data!AS227&gt;0,data!F227,"NA")</f>
        <v>NA</v>
      </c>
      <c r="AF227" s="17">
        <f>data!CP227/(1.04)+data!CO227/1.04^2+data!CN227/1.04^3+data!CM227/1.04^4+data!CL227/1.04^5+((data!CK227/5)*(1-1.04^-5)/0.04)/1.04^5</f>
        <v>0.10996956076467909</v>
      </c>
    </row>
    <row r="228" spans="1:32" x14ac:dyDescent="0.15">
      <c r="A228" s="2" t="str">
        <f>data!A228</f>
        <v>Biota Pharmaceuticals, Inc. (NasdaqGS:BOTA)</v>
      </c>
      <c r="B228" s="2" t="str">
        <f>data!B228</f>
        <v>NasdaqGS:BOTA</v>
      </c>
      <c r="C228" s="16">
        <f>IF(data!AP228&gt;0,data!AQ228/data!AP228,"NA")</f>
        <v>-1.9047619047619048E-3</v>
      </c>
      <c r="D228" s="16">
        <f>IF(data!AP228&gt;0,O228/data!AP228,"NA")</f>
        <v>-2.0571428571428539E-2</v>
      </c>
      <c r="E228" s="16">
        <f>data!BV228/100</f>
        <v>0</v>
      </c>
      <c r="F228" s="16">
        <f t="shared" si="9"/>
        <v>-1.4040561622464873E-2</v>
      </c>
      <c r="G228" s="16">
        <f>IF(data!AX228&gt;0,N228/data!AX228,"NA")</f>
        <v>-7.4999999999999969E-2</v>
      </c>
      <c r="H228" s="16">
        <f>IF(data!W228=0,"NA",data!W228/100)</f>
        <v>0.27699999999999997</v>
      </c>
      <c r="I228" s="16" t="str">
        <f>IF(data!V228=0,"NA",data!V228/100)</f>
        <v>NA</v>
      </c>
      <c r="J228" s="16">
        <f>IF(data!AX228&gt;0,(AF228+data!AW228)/(data!AX228+AF228+data!AW228),"NA")</f>
        <v>1.3259998011176803E-2</v>
      </c>
      <c r="K228" s="16">
        <f>IF(data!F228&gt;0,(AF228+data!AW228)/(data!F228+AF228+data!AW228),"NA")</f>
        <v>1.370305193888376E-2</v>
      </c>
      <c r="L228" s="17">
        <f>data!F228+data!AW228+AF228-data!AT228</f>
        <v>17.10730672103972</v>
      </c>
      <c r="M228" s="17">
        <f>data!AW228+data!AX228-data!AT228+X228</f>
        <v>76.920000000000016</v>
      </c>
      <c r="N228" s="17">
        <f>data!AS228+data!BC228-(data!BD228+data!BE228+data!BF228+data!BG228+data!BH228)/5</f>
        <v>-6.1799999999999979</v>
      </c>
      <c r="O228" s="17">
        <f>data!AR228+data!BC228-(data!BD228+data!BE228+data!BF228+data!BG228+data!BH228)/5</f>
        <v>-1.0799999999999983</v>
      </c>
      <c r="P228" s="17">
        <f>data!AW228+AF228</f>
        <v>1.1073067210397181</v>
      </c>
      <c r="Q228" s="18" t="str">
        <f>IF(data!AS228&gt;0,data!F228/data!AS228,"NA")</f>
        <v>NA</v>
      </c>
      <c r="R228" s="19" t="str">
        <f>IF(data!AS228&gt;0,(data!F228-data!AT228)/(data!AS228-data!BL228),"NA")</f>
        <v>NA</v>
      </c>
      <c r="S228" s="19" t="str">
        <f>IF(N228&gt;0,data!F228/N228,"NA")</f>
        <v>NA</v>
      </c>
      <c r="T228" s="18">
        <f>IF(data!AP228=0,"NA",L228/data!AP228)</f>
        <v>0.32585346135313753</v>
      </c>
      <c r="U228" s="18" t="str">
        <f t="shared" si="10"/>
        <v>NA</v>
      </c>
      <c r="V228" s="18">
        <f t="shared" si="11"/>
        <v>0.22240388352885745</v>
      </c>
      <c r="W228" s="18" t="str">
        <f>IF(data!AQ228&gt;0,L228/data!AQ228,"NA")</f>
        <v>NA</v>
      </c>
      <c r="X228" s="17">
        <f>data!BC228+data!BD228*0.8+data!BE228*0.6+data!BF228*0.4+data!BG228*0.2</f>
        <v>58.220000000000006</v>
      </c>
      <c r="Y228" s="18" t="str">
        <f>IF(data!AQ228&gt;0,L228/(data!AQ228+data!BC228),"NA")</f>
        <v>NA</v>
      </c>
      <c r="Z228" s="18">
        <f>IF(data!EC228&gt;0,IF(data!F228&gt;0,IF(data!EC228*250/data!F228&gt;10,"NA",data!EC228*250/data!F228),"NA"),"NA")</f>
        <v>0.4579673776662484</v>
      </c>
      <c r="AA228" s="18" t="str">
        <f>IF(data!BN228&gt;0,data!BN228,"NA")</f>
        <v>NA</v>
      </c>
      <c r="AB228" s="18">
        <f>IF(data!BN228=0,0,1)</f>
        <v>1</v>
      </c>
      <c r="AC228" s="18" t="str">
        <f>IF(data!BN228&gt;0,data!BO228,"NA")</f>
        <v>NA</v>
      </c>
      <c r="AD228" s="18" t="str">
        <f>IF(data!AS228&gt;0,data!AS228,"NA")</f>
        <v>NA</v>
      </c>
      <c r="AE228" s="18" t="str">
        <f>IF(data!AS228&gt;0,data!F228,"NA")</f>
        <v>NA</v>
      </c>
      <c r="AF228" s="17">
        <f>data!CP228/(1.04)+data!CO228/1.04^2+data!CN228/1.04^3+data!CM228/1.04^4+data!CL228/1.04^5+((data!CK228/5)*(1-1.04^-5)/0.04)/1.04^5</f>
        <v>1.1073067210397181</v>
      </c>
    </row>
    <row r="229" spans="1:32" x14ac:dyDescent="0.15">
      <c r="A229" s="2" t="str">
        <f>data!A229</f>
        <v>Mast Therapeutics, Inc. (AMEX:MSTX)</v>
      </c>
      <c r="B229" s="2" t="str">
        <f>data!B229</f>
        <v>AMEX:MSTX</v>
      </c>
      <c r="C229" s="16" t="str">
        <f>IF(data!AP229&gt;0,data!AQ229/data!AP229,"NA")</f>
        <v>NA</v>
      </c>
      <c r="D229" s="16" t="str">
        <f>IF(data!AP229&gt;0,O229/data!AP229,"NA")</f>
        <v>NA</v>
      </c>
      <c r="E229" s="16">
        <f>data!BV229/100</f>
        <v>0</v>
      </c>
      <c r="F229" s="16">
        <f t="shared" si="9"/>
        <v>-0.24834162520729688</v>
      </c>
      <c r="G229" s="16">
        <f>IF(data!AX229&gt;0,N229/data!AX229,"NA")</f>
        <v>-0.52345132743362832</v>
      </c>
      <c r="H229" s="16" t="str">
        <f>IF(data!W229=0,"NA",data!W229/100)</f>
        <v>NA</v>
      </c>
      <c r="I229" s="16" t="str">
        <f>IF(data!V229=0,"NA",data!V229/100)</f>
        <v>NA</v>
      </c>
      <c r="J229" s="16">
        <f>IF(data!AX229&gt;0,(AF229+data!AW229)/(data!AX229+AF229+data!AW229),"NA")</f>
        <v>0</v>
      </c>
      <c r="K229" s="16">
        <f>IF(data!F229&gt;0,(AF229+data!AW229)/(data!F229+AF229+data!AW229),"NA")</f>
        <v>0</v>
      </c>
      <c r="L229" s="17">
        <f>data!F229+data!AW229+AF229-data!AT229</f>
        <v>79.599999999999994</v>
      </c>
      <c r="M229" s="17">
        <f>data!AW229+data!AX229-data!AT229+X229</f>
        <v>96.48</v>
      </c>
      <c r="N229" s="17">
        <f>data!AS229+data!BC229-(data!BD229+data!BE229+data!BF229+data!BG229+data!BH229)/5</f>
        <v>-23.660000000000004</v>
      </c>
      <c r="O229" s="17">
        <f>data!AR229+data!BC229-(data!BD229+data!BE229+data!BF229+data!BG229+data!BH229)/5</f>
        <v>-23.960000000000004</v>
      </c>
      <c r="P229" s="17">
        <f>data!AW229+AF229</f>
        <v>0</v>
      </c>
      <c r="Q229" s="18" t="str">
        <f>IF(data!AS229&gt;0,data!F229/data!AS229,"NA")</f>
        <v>NA</v>
      </c>
      <c r="R229" s="19" t="str">
        <f>IF(data!AS229&gt;0,(data!F229-data!AT229)/(data!AS229-data!BL229),"NA")</f>
        <v>NA</v>
      </c>
      <c r="S229" s="19" t="str">
        <f>IF(N229&gt;0,data!F229/N229,"NA")</f>
        <v>NA</v>
      </c>
      <c r="T229" s="18" t="str">
        <f>IF(data!AP229=0,"NA",L229/data!AP229)</f>
        <v>NA</v>
      </c>
      <c r="U229" s="18" t="str">
        <f t="shared" si="10"/>
        <v>NA</v>
      </c>
      <c r="V229" s="18">
        <f t="shared" si="11"/>
        <v>0.82504145936981743</v>
      </c>
      <c r="W229" s="18" t="str">
        <f>IF(data!AQ229&gt;0,L229/data!AQ229,"NA")</f>
        <v>NA</v>
      </c>
      <c r="X229" s="17">
        <f>data!BC229+data!BD229*0.8+data!BE229*0.6+data!BF229*0.4+data!BG229*0.2</f>
        <v>51.28</v>
      </c>
      <c r="Y229" s="18" t="str">
        <f>IF(data!AQ229&gt;0,L229/(data!AQ229+data!BC229),"NA")</f>
        <v>NA</v>
      </c>
      <c r="Z229" s="18">
        <f>IF(data!EC229&gt;0,IF(data!F229&gt;0,IF(data!EC229*250/data!F229&gt;10,"NA",data!EC229*250/data!F229),"NA"),"NA")</f>
        <v>0.86369346733668351</v>
      </c>
      <c r="AA229" s="18" t="str">
        <f>IF(data!BN229&gt;0,data!BN229,"NA")</f>
        <v>NA</v>
      </c>
      <c r="AB229" s="18">
        <f>IF(data!BN229=0,0,1)</f>
        <v>1</v>
      </c>
      <c r="AC229" s="18" t="str">
        <f>IF(data!BN229&gt;0,data!BO229,"NA")</f>
        <v>NA</v>
      </c>
      <c r="AD229" s="18" t="str">
        <f>IF(data!AS229&gt;0,data!AS229,"NA")</f>
        <v>NA</v>
      </c>
      <c r="AE229" s="18" t="str">
        <f>IF(data!AS229&gt;0,data!F229,"NA")</f>
        <v>NA</v>
      </c>
      <c r="AF229" s="17">
        <f>data!CP229/(1.04)+data!CO229/1.04^2+data!CN229/1.04^3+data!CM229/1.04^4+data!CL229/1.04^5+((data!CK229/5)*(1-1.04^-5)/0.04)/1.04^5</f>
        <v>0</v>
      </c>
    </row>
    <row r="230" spans="1:32" x14ac:dyDescent="0.15">
      <c r="A230" s="2" t="str">
        <f>data!A230</f>
        <v>Cancer Genetics, Inc. (NasdaqCM:CGIX)</v>
      </c>
      <c r="B230" s="2" t="str">
        <f>data!B230</f>
        <v>NasdaqCM:CGIX</v>
      </c>
      <c r="C230" s="16">
        <f>IF(data!AP230&gt;0,data!AQ230/data!AP230,"NA")</f>
        <v>-1.803921568627451</v>
      </c>
      <c r="D230" s="16">
        <f>IF(data!AP230&gt;0,O230/data!AP230,"NA")</f>
        <v>-1.6896078431372548</v>
      </c>
      <c r="E230" s="16">
        <f>data!BV230/100</f>
        <v>0</v>
      </c>
      <c r="F230" s="16">
        <f t="shared" si="9"/>
        <v>-0.64349189754312586</v>
      </c>
      <c r="G230" s="16">
        <f>IF(data!AX230&gt;0,N230/data!AX230,"NA")</f>
        <v>-0.42294797687861269</v>
      </c>
      <c r="H230" s="16" t="str">
        <f>IF(data!W230=0,"NA",data!W230/100)</f>
        <v>NA</v>
      </c>
      <c r="I230" s="16" t="str">
        <f>IF(data!V230=0,"NA",data!V230/100)</f>
        <v>NA</v>
      </c>
      <c r="J230" s="16">
        <f>IF(data!AX230&gt;0,(AF230+data!AW230)/(data!AX230+AF230+data!AW230),"NA")</f>
        <v>0.22391657255109618</v>
      </c>
      <c r="K230" s="16">
        <f>IF(data!F230&gt;0,(AF230+data!AW230)/(data!F230+AF230+data!AW230),"NA")</f>
        <v>0.11858516870219721</v>
      </c>
      <c r="L230" s="17">
        <f>data!F230+data!AW230+AF230-data!AT230</f>
        <v>58.582835783177465</v>
      </c>
      <c r="M230" s="17">
        <f>data!AW230+data!AX230-data!AT230+X230</f>
        <v>26.782000000000004</v>
      </c>
      <c r="N230" s="17">
        <f>data!AS230+data!BC230-(data!BD230+data!BE230+data!BF230+data!BG230+data!BH230)/5</f>
        <v>-14.634</v>
      </c>
      <c r="O230" s="17">
        <f>data!AR230+data!BC230-(data!BD230+data!BE230+data!BF230+data!BG230+data!BH230)/5</f>
        <v>-17.233999999999998</v>
      </c>
      <c r="P230" s="17">
        <f>data!AW230+AF230</f>
        <v>9.9828357831774639</v>
      </c>
      <c r="Q230" s="18" t="str">
        <f>IF(data!AS230&gt;0,data!F230/data!AS230,"NA")</f>
        <v>NA</v>
      </c>
      <c r="R230" s="19" t="str">
        <f>IF(data!AS230&gt;0,(data!F230-data!AT230)/(data!AS230-data!BL230),"NA")</f>
        <v>NA</v>
      </c>
      <c r="S230" s="19" t="str">
        <f>IF(N230&gt;0,data!F230/N230,"NA")</f>
        <v>NA</v>
      </c>
      <c r="T230" s="18">
        <f>IF(data!AP230=0,"NA",L230/data!AP230)</f>
        <v>5.7434152728605365</v>
      </c>
      <c r="U230" s="18" t="str">
        <f t="shared" si="10"/>
        <v>NA</v>
      </c>
      <c r="V230" s="18">
        <f t="shared" si="11"/>
        <v>2.187395854797157</v>
      </c>
      <c r="W230" s="18" t="str">
        <f>IF(data!AQ230&gt;0,L230/data!AQ230,"NA")</f>
        <v>NA</v>
      </c>
      <c r="X230" s="17">
        <f>data!BC230+data!BD230*0.8+data!BE230*0.6+data!BF230*0.4+data!BG230*0.2</f>
        <v>10.862</v>
      </c>
      <c r="Y230" s="18" t="str">
        <f>IF(data!AQ230&gt;0,L230/(data!AQ230+data!BC230),"NA")</f>
        <v>NA</v>
      </c>
      <c r="Z230" s="18">
        <f>IF(data!EC230&gt;0,IF(data!F230&gt;0,IF(data!EC230*250/data!F230&gt;10,"NA",data!EC230*250/data!F230),"NA"),"NA")</f>
        <v>0.660377358490566</v>
      </c>
      <c r="AA230" s="18" t="str">
        <f>IF(data!BN230&gt;0,data!BN230,"NA")</f>
        <v>NA</v>
      </c>
      <c r="AB230" s="18">
        <f>IF(data!BN230=0,0,1)</f>
        <v>1</v>
      </c>
      <c r="AC230" s="18" t="str">
        <f>IF(data!BN230&gt;0,data!BO230,"NA")</f>
        <v>NA</v>
      </c>
      <c r="AD230" s="18" t="str">
        <f>IF(data!AS230&gt;0,data!AS230,"NA")</f>
        <v>NA</v>
      </c>
      <c r="AE230" s="18" t="str">
        <f>IF(data!AS230&gt;0,data!F230,"NA")</f>
        <v>NA</v>
      </c>
      <c r="AF230" s="17">
        <f>data!CP230/(1.04)+data!CO230/1.04^2+data!CN230/1.04^3+data!CM230/1.04^4+data!CL230/1.04^5+((data!CK230/5)*(1-1.04^-5)/0.04)/1.04^5</f>
        <v>3.0628357831774631</v>
      </c>
    </row>
    <row r="231" spans="1:32" x14ac:dyDescent="0.15">
      <c r="A231" s="2" t="str">
        <f>data!A231</f>
        <v>Aldeyra Therapeutics, Inc. (NasdaqCM:ALDX)</v>
      </c>
      <c r="B231" s="2" t="str">
        <f>data!B231</f>
        <v>NasdaqCM:ALDX</v>
      </c>
      <c r="C231" s="16" t="str">
        <f>IF(data!AP231&gt;0,data!AQ231/data!AP231,"NA")</f>
        <v>NA</v>
      </c>
      <c r="D231" s="16" t="str">
        <f>IF(data!AP231&gt;0,O231/data!AP231,"NA")</f>
        <v>NA</v>
      </c>
      <c r="E231" s="16">
        <f>data!BV231/100</f>
        <v>0</v>
      </c>
      <c r="F231" s="16">
        <f t="shared" si="9"/>
        <v>-0.75602326225422312</v>
      </c>
      <c r="G231" s="16">
        <f>IF(data!AX231&gt;0,N231/data!AX231,"NA")</f>
        <v>-0.53821656050955424</v>
      </c>
      <c r="H231" s="16" t="str">
        <f>IF(data!W231=0,"NA",data!W231/100)</f>
        <v>NA</v>
      </c>
      <c r="I231" s="16" t="str">
        <f>IF(data!V231=0,"NA",data!V231/100)</f>
        <v>NA</v>
      </c>
      <c r="J231" s="16">
        <f>IF(data!AX231&gt;0,(AF231+data!AW231)/(data!AX231+AF231+data!AW231),"NA")</f>
        <v>0.18489383032206905</v>
      </c>
      <c r="K231" s="16">
        <f>IF(data!F231&gt;0,(AF231+data!AW231)/(data!F231+AF231+data!AW231),"NA")</f>
        <v>1.8861660421181658E-2</v>
      </c>
      <c r="L231" s="17">
        <f>data!F231+data!AW231+AF231-data!AT231</f>
        <v>66.994517808375051</v>
      </c>
      <c r="M231" s="17">
        <f>data!AW231+data!AX231-data!AT231+X231</f>
        <v>7.2220000000000004</v>
      </c>
      <c r="N231" s="17">
        <f>data!AS231+data!BC231-(data!BD231+data!BE231+data!BF231+data!BG231+data!BH231)/5</f>
        <v>-3.3800000000000008</v>
      </c>
      <c r="O231" s="17">
        <f>data!AR231+data!BC231-(data!BD231+data!BE231+data!BF231+data!BG231+data!BH231)/5</f>
        <v>-5.46</v>
      </c>
      <c r="P231" s="17">
        <f>data!AW231+AF231</f>
        <v>1.4245178083750569</v>
      </c>
      <c r="Q231" s="18" t="str">
        <f>IF(data!AS231&gt;0,data!F231/data!AS231,"NA")</f>
        <v>NA</v>
      </c>
      <c r="R231" s="19" t="str">
        <f>IF(data!AS231&gt;0,(data!F231-data!AT231)/(data!AS231-data!BL231),"NA")</f>
        <v>NA</v>
      </c>
      <c r="S231" s="19" t="str">
        <f>IF(N231&gt;0,data!F231/N231,"NA")</f>
        <v>NA</v>
      </c>
      <c r="T231" s="18" t="str">
        <f>IF(data!AP231=0,"NA",L231/data!AP231)</f>
        <v>NA</v>
      </c>
      <c r="U231" s="18" t="str">
        <f t="shared" si="10"/>
        <v>NA</v>
      </c>
      <c r="V231" s="18">
        <f t="shared" si="11"/>
        <v>9.2764494334498817</v>
      </c>
      <c r="W231" s="18" t="str">
        <f>IF(data!AQ231&gt;0,L231/data!AQ231,"NA")</f>
        <v>NA</v>
      </c>
      <c r="X231" s="17">
        <f>data!BC231+data!BD231*0.8+data!BE231*0.6+data!BF231*0.4+data!BG231*0.2</f>
        <v>8.2219999999999995</v>
      </c>
      <c r="Y231" s="18" t="str">
        <f>IF(data!AQ231&gt;0,L231/(data!AQ231+data!BC231),"NA")</f>
        <v>NA</v>
      </c>
      <c r="Z231" s="18">
        <f>IF(data!EC231&gt;0,IF(data!F231&gt;0,IF(data!EC231*250/data!F231&gt;10,"NA",data!EC231*250/data!F231),"NA"),"NA")</f>
        <v>0.12820512820512822</v>
      </c>
      <c r="AA231" s="18" t="str">
        <f>IF(data!BN231&gt;0,data!BN231,"NA")</f>
        <v>NA</v>
      </c>
      <c r="AB231" s="18">
        <f>IF(data!BN231=0,0,1)</f>
        <v>1</v>
      </c>
      <c r="AC231" s="18" t="str">
        <f>IF(data!BN231&gt;0,data!BO231,"NA")</f>
        <v>NA</v>
      </c>
      <c r="AD231" s="18" t="str">
        <f>IF(data!AS231&gt;0,data!AS231,"NA")</f>
        <v>NA</v>
      </c>
      <c r="AE231" s="18" t="str">
        <f>IF(data!AS231&gt;0,data!F231,"NA")</f>
        <v>NA</v>
      </c>
      <c r="AF231" s="17">
        <f>data!CP231/(1.04)+data!CO231/1.04^2+data!CN231/1.04^3+data!CM231/1.04^4+data!CL231/1.04^5+((data!CK231/5)*(1-1.04^-5)/0.04)/1.04^5</f>
        <v>0.17451780837505687</v>
      </c>
    </row>
    <row r="232" spans="1:32" x14ac:dyDescent="0.15">
      <c r="A232" s="2" t="str">
        <f>data!A232</f>
        <v>Corbus Pharmaceuticals Holdings, Inc. (OTCBB:CRBP)</v>
      </c>
      <c r="B232" s="2" t="str">
        <f>data!B232</f>
        <v>OTCBB:CRBP</v>
      </c>
      <c r="C232" s="16" t="str">
        <f>IF(data!AP232&gt;0,data!AQ232/data!AP232,"NA")</f>
        <v>NA</v>
      </c>
      <c r="D232" s="16" t="str">
        <f>IF(data!AP232&gt;0,O232/data!AP232,"NA")</f>
        <v>NA</v>
      </c>
      <c r="E232" s="16">
        <f>data!BV232/100</f>
        <v>0</v>
      </c>
      <c r="F232" s="16">
        <f t="shared" si="9"/>
        <v>-0.8576042820228863</v>
      </c>
      <c r="G232" s="16">
        <f>IF(data!AX232&gt;0,N232/data!AX232,"NA")</f>
        <v>-0.29839590443686004</v>
      </c>
      <c r="H232" s="16" t="str">
        <f>IF(data!W232=0,"NA",data!W232/100)</f>
        <v>NA</v>
      </c>
      <c r="I232" s="16" t="str">
        <f>IF(data!V232=0,"NA",data!V232/100)</f>
        <v>NA</v>
      </c>
      <c r="J232" s="16">
        <f>IF(data!AX232&gt;0,(AF232+data!AW232)/(data!AX232+AF232+data!AW232),"NA")</f>
        <v>4.4743219768837099E-2</v>
      </c>
      <c r="K232" s="16">
        <f>IF(data!F232&gt;0,(AF232+data!AW232)/(data!F232+AF232+data!AW232),"NA")</f>
        <v>3.80295406290177E-3</v>
      </c>
      <c r="L232" s="17">
        <f>data!F232+data!AW232+AF232-data!AT232</f>
        <v>65.914476217569415</v>
      </c>
      <c r="M232" s="17">
        <f>data!AW232+data!AX232-data!AT232+X232</f>
        <v>2.1672000000000007</v>
      </c>
      <c r="N232" s="17">
        <f>data!AS232+data!BC232-(data!BD232+data!BE232+data!BF232+data!BG232+data!BH232)/5</f>
        <v>-1.7485999999999999</v>
      </c>
      <c r="O232" s="17">
        <f>data!AR232+data!BC232-(data!BD232+data!BE232+data!BF232+data!BG232+data!BH232)/5</f>
        <v>-1.8585999999999998</v>
      </c>
      <c r="P232" s="17">
        <f>data!AW232+AF232</f>
        <v>0.27447621756941282</v>
      </c>
      <c r="Q232" s="18" t="str">
        <f>IF(data!AS232&gt;0,data!F232/data!AS232,"NA")</f>
        <v>NA</v>
      </c>
      <c r="R232" s="19" t="str">
        <f>IF(data!AS232&gt;0,(data!F232-data!AT232)/(data!AS232-data!BL232),"NA")</f>
        <v>NA</v>
      </c>
      <c r="S232" s="19" t="str">
        <f>IF(N232&gt;0,data!F232/N232,"NA")</f>
        <v>NA</v>
      </c>
      <c r="T232" s="18" t="str">
        <f>IF(data!AP232=0,"NA",L232/data!AP232)</f>
        <v>NA</v>
      </c>
      <c r="U232" s="18" t="str">
        <f t="shared" si="10"/>
        <v>NA</v>
      </c>
      <c r="V232" s="18">
        <f t="shared" si="11"/>
        <v>30.414579280901346</v>
      </c>
      <c r="W232" s="18" t="str">
        <f>IF(data!AQ232&gt;0,L232/data!AQ232,"NA")</f>
        <v>NA</v>
      </c>
      <c r="X232" s="17">
        <f>data!BC232+data!BD232*0.8+data!BE232*0.6+data!BF232*0.4+data!BG232*0.2</f>
        <v>2.4232</v>
      </c>
      <c r="Y232" s="18" t="str">
        <f>IF(data!AQ232&gt;0,L232/(data!AQ232+data!BC232),"NA")</f>
        <v>NA</v>
      </c>
      <c r="Z232" s="18">
        <f>IF(data!EC232&gt;0,IF(data!F232&gt;0,IF(data!EC232*250/data!F232&gt;10,"NA",data!EC232*250/data!F232),"NA"),"NA")</f>
        <v>1.0431154381084839E-2</v>
      </c>
      <c r="AA232" s="18" t="str">
        <f>IF(data!BN232&gt;0,data!BN232,"NA")</f>
        <v>NA</v>
      </c>
      <c r="AB232" s="18">
        <f>IF(data!BN232=0,0,1)</f>
        <v>1</v>
      </c>
      <c r="AC232" s="18" t="str">
        <f>IF(data!BN232&gt;0,data!BO232,"NA")</f>
        <v>NA</v>
      </c>
      <c r="AD232" s="18" t="str">
        <f>IF(data!AS232&gt;0,data!AS232,"NA")</f>
        <v>NA</v>
      </c>
      <c r="AE232" s="18" t="str">
        <f>IF(data!AS232&gt;0,data!F232,"NA")</f>
        <v>NA</v>
      </c>
      <c r="AF232" s="17">
        <f>data!CP232/(1.04)+data!CO232/1.04^2+data!CN232/1.04^3+data!CM232/1.04^4+data!CL232/1.04^5+((data!CK232/5)*(1-1.04^-5)/0.04)/1.04^5</f>
        <v>0.13047621756941283</v>
      </c>
    </row>
    <row r="233" spans="1:32" x14ac:dyDescent="0.15">
      <c r="A233" s="2" t="str">
        <f>data!A233</f>
        <v>NephroGenex, Inc. (NasdaqCM:NRX)</v>
      </c>
      <c r="B233" s="2" t="str">
        <f>data!B233</f>
        <v>NasdaqCM:NRX</v>
      </c>
      <c r="C233" s="16" t="str">
        <f>IF(data!AP233&gt;0,data!AQ233/data!AP233,"NA")</f>
        <v>NA</v>
      </c>
      <c r="D233" s="16" t="str">
        <f>IF(data!AP233&gt;0,O233/data!AP233,"NA")</f>
        <v>NA</v>
      </c>
      <c r="E233" s="16">
        <f>data!BV233/100</f>
        <v>0</v>
      </c>
      <c r="F233" s="16">
        <f t="shared" si="9"/>
        <v>-0.26294961904199399</v>
      </c>
      <c r="G233" s="16">
        <f>IF(data!AX233&gt;0,N233/data!AX233,"NA")</f>
        <v>-0.47170984455958542</v>
      </c>
      <c r="H233" s="16" t="str">
        <f>IF(data!W233=0,"NA",data!W233/100)</f>
        <v>NA</v>
      </c>
      <c r="I233" s="16" t="str">
        <f>IF(data!V233=0,"NA",data!V233/100)</f>
        <v>NA</v>
      </c>
      <c r="J233" s="16">
        <f>IF(data!AX233&gt;0,(AF233+data!AW233)/(data!AX233+AF233+data!AW233),"NA")</f>
        <v>0.2588325652841782</v>
      </c>
      <c r="K233" s="16">
        <f>IF(data!F233&gt;0,(AF233+data!AW233)/(data!F233+AF233+data!AW233),"NA")</f>
        <v>8.5816144639674061E-2</v>
      </c>
      <c r="L233" s="17">
        <f>data!F233+data!AW233+AF233-data!AT233</f>
        <v>64.539999999999992</v>
      </c>
      <c r="M233" s="17">
        <f>data!AW233+data!AX233-data!AT233+X233</f>
        <v>33.861999999999995</v>
      </c>
      <c r="N233" s="17">
        <f>data!AS233+data!BC233-(data!BD233+data!BE233+data!BF233+data!BG233+data!BH233)/5</f>
        <v>-9.1039999999999992</v>
      </c>
      <c r="O233" s="17">
        <f>data!AR233+data!BC233-(data!BD233+data!BE233+data!BF233+data!BG233+data!BH233)/5</f>
        <v>-8.9039999999999999</v>
      </c>
      <c r="P233" s="17">
        <f>data!AW233+AF233</f>
        <v>6.74</v>
      </c>
      <c r="Q233" s="18" t="str">
        <f>IF(data!AS233&gt;0,data!F233/data!AS233,"NA")</f>
        <v>NA</v>
      </c>
      <c r="R233" s="19" t="str">
        <f>IF(data!AS233&gt;0,(data!F233-data!AT233)/(data!AS233-data!BL233),"NA")</f>
        <v>NA</v>
      </c>
      <c r="S233" s="19" t="str">
        <f>IF(N233&gt;0,data!F233/N233,"NA")</f>
        <v>NA</v>
      </c>
      <c r="T233" s="18" t="str">
        <f>IF(data!AP233=0,"NA",L233/data!AP233)</f>
        <v>NA</v>
      </c>
      <c r="U233" s="18" t="str">
        <f t="shared" si="10"/>
        <v>NA</v>
      </c>
      <c r="V233" s="18">
        <f t="shared" si="11"/>
        <v>1.9059712952572205</v>
      </c>
      <c r="W233" s="18" t="str">
        <f>IF(data!AQ233&gt;0,L233/data!AQ233,"NA")</f>
        <v>NA</v>
      </c>
      <c r="X233" s="17">
        <f>data!BC233+data!BD233*0.8+data!BE233*0.6+data!BF233*0.4+data!BG233*0.2</f>
        <v>21.821999999999999</v>
      </c>
      <c r="Y233" s="18" t="str">
        <f>IF(data!AQ233&gt;0,L233/(data!AQ233+data!BC233),"NA")</f>
        <v>NA</v>
      </c>
      <c r="Z233" s="18">
        <f>IF(data!EC233&gt;0,IF(data!F233&gt;0,IF(data!EC233*250/data!F233&gt;10,"NA",data!EC233*250/data!F233),"NA"),"NA")</f>
        <v>1.350974930362117</v>
      </c>
      <c r="AA233" s="18" t="str">
        <f>IF(data!BN233&gt;0,data!BN233,"NA")</f>
        <v>NA</v>
      </c>
      <c r="AB233" s="18">
        <f>IF(data!BN233=0,0,1)</f>
        <v>1</v>
      </c>
      <c r="AC233" s="18" t="str">
        <f>IF(data!BN233&gt;0,data!BO233,"NA")</f>
        <v>NA</v>
      </c>
      <c r="AD233" s="18" t="str">
        <f>IF(data!AS233&gt;0,data!AS233,"NA")</f>
        <v>NA</v>
      </c>
      <c r="AE233" s="18" t="str">
        <f>IF(data!AS233&gt;0,data!F233,"NA")</f>
        <v>NA</v>
      </c>
      <c r="AF233" s="17">
        <f>data!CP233/(1.04)+data!CO233/1.04^2+data!CN233/1.04^3+data!CM233/1.04^4+data!CL233/1.04^5+((data!CK233/5)*(1-1.04^-5)/0.04)/1.04^5</f>
        <v>0</v>
      </c>
    </row>
    <row r="234" spans="1:32" x14ac:dyDescent="0.15">
      <c r="A234" s="2" t="str">
        <f>data!A234</f>
        <v>Titan Pharmaceuticals Inc. (OTCBB:TTNP)</v>
      </c>
      <c r="B234" s="2" t="str">
        <f>data!B234</f>
        <v>OTCBB:TTNP</v>
      </c>
      <c r="C234" s="16">
        <f>IF(data!AP234&gt;0,data!AQ234/data!AP234,"NA")</f>
        <v>-0.68767123287671228</v>
      </c>
      <c r="D234" s="16">
        <f>IF(data!AP234&gt;0,O234/data!AP234,"NA")</f>
        <v>-1.9983561643835612</v>
      </c>
      <c r="E234" s="16">
        <f>data!BV234/100</f>
        <v>0</v>
      </c>
      <c r="F234" s="16">
        <f t="shared" si="9"/>
        <v>-0.59875225742899352</v>
      </c>
      <c r="G234" s="16">
        <f>IF(data!AX234&gt;0,N234/data!AX234,"NA")</f>
        <v>-1.5468235294117647</v>
      </c>
      <c r="H234" s="16">
        <f>IF(data!W234=0,"NA",data!W234/100)</f>
        <v>0.503</v>
      </c>
      <c r="I234" s="16" t="str">
        <f>IF(data!V234=0,"NA",data!V234/100)</f>
        <v>NA</v>
      </c>
      <c r="J234" s="16">
        <f>IF(data!AX234&gt;0,(AF234+data!AW234)/(data!AX234+AF234+data!AW234),"NA")</f>
        <v>0.10324592848344862</v>
      </c>
      <c r="K234" s="16">
        <f>IF(data!F234&gt;0,(AF234+data!AW234)/(data!F234+AF234+data!AW234),"NA")</f>
        <v>6.7782188421589718E-3</v>
      </c>
      <c r="L234" s="17">
        <f>data!F234+data!AW234+AF234-data!AT234</f>
        <v>64.739314974965865</v>
      </c>
      <c r="M234" s="17">
        <f>data!AW234+data!AX234-data!AT234+X234</f>
        <v>12.181999999999999</v>
      </c>
      <c r="N234" s="17">
        <f>data!AS234+data!BC234-(data!BD234+data!BE234+data!BF234+data!BG234+data!BH234)/5</f>
        <v>-6.5739999999999998</v>
      </c>
      <c r="O234" s="17">
        <f>data!AR234+data!BC234-(data!BD234+data!BE234+data!BF234+data!BG234+data!BH234)/5</f>
        <v>-7.2939999999999987</v>
      </c>
      <c r="P234" s="17">
        <f>data!AW234+AF234</f>
        <v>0.48931497496586246</v>
      </c>
      <c r="Q234" s="18" t="str">
        <f>IF(data!AS234&gt;0,data!F234/data!AS234,"NA")</f>
        <v>NA</v>
      </c>
      <c r="R234" s="19" t="str">
        <f>IF(data!AS234&gt;0,(data!F234-data!AT234)/(data!AS234-data!BL234),"NA")</f>
        <v>NA</v>
      </c>
      <c r="S234" s="19" t="str">
        <f>IF(N234&gt;0,data!F234/N234,"NA")</f>
        <v>NA</v>
      </c>
      <c r="T234" s="18">
        <f>IF(data!AP234=0,"NA",L234/data!AP234)</f>
        <v>17.736798623278318</v>
      </c>
      <c r="U234" s="18" t="str">
        <f t="shared" si="10"/>
        <v>NA</v>
      </c>
      <c r="V234" s="18">
        <f t="shared" si="11"/>
        <v>5.3143420600037654</v>
      </c>
      <c r="W234" s="18" t="str">
        <f>IF(data!AQ234&gt;0,L234/data!AQ234,"NA")</f>
        <v>NA</v>
      </c>
      <c r="X234" s="17">
        <f>data!BC234+data!BD234*0.8+data!BE234*0.6+data!BF234*0.4+data!BG234*0.2</f>
        <v>15.382</v>
      </c>
      <c r="Y234" s="18" t="str">
        <f>IF(data!AQ234&gt;0,L234/(data!AQ234+data!BC234),"NA")</f>
        <v>NA</v>
      </c>
      <c r="Z234" s="18">
        <f>IF(data!EC234&gt;0,IF(data!F234&gt;0,IF(data!EC234*250/data!F234&gt;10,"NA",data!EC234*250/data!F234),"NA"),"NA")</f>
        <v>0.20920502092050208</v>
      </c>
      <c r="AA234" s="18" t="str">
        <f>IF(data!BN234&gt;0,data!BN234,"NA")</f>
        <v>NA</v>
      </c>
      <c r="AB234" s="18">
        <f>IF(data!BN234=0,0,1)</f>
        <v>1</v>
      </c>
      <c r="AC234" s="18" t="str">
        <f>IF(data!BN234&gt;0,data!BO234,"NA")</f>
        <v>NA</v>
      </c>
      <c r="AD234" s="18" t="str">
        <f>IF(data!AS234&gt;0,data!AS234,"NA")</f>
        <v>NA</v>
      </c>
      <c r="AE234" s="18" t="str">
        <f>IF(data!AS234&gt;0,data!F234,"NA")</f>
        <v>NA</v>
      </c>
      <c r="AF234" s="17">
        <f>data!CP234/(1.04)+data!CO234/1.04^2+data!CN234/1.04^3+data!CM234/1.04^4+data!CL234/1.04^5+((data!CK234/5)*(1-1.04^-5)/0.04)/1.04^5</f>
        <v>0.48931497496586246</v>
      </c>
    </row>
    <row r="235" spans="1:32" x14ac:dyDescent="0.15">
      <c r="A235" s="2" t="str">
        <f>data!A235</f>
        <v>Stellar Biotechnologies, Inc. (TSXV:KLH)</v>
      </c>
      <c r="B235" s="2" t="str">
        <f>data!B235</f>
        <v>TSXV:KLH</v>
      </c>
      <c r="C235" s="16">
        <f>IF(data!AP235&gt;0,data!AQ235/data!AP235,"NA")</f>
        <v>-14.704301075268816</v>
      </c>
      <c r="D235" s="16">
        <f>IF(data!AP235&gt;0,O235/data!AP235,"NA")</f>
        <v>-13.274193548387096</v>
      </c>
      <c r="E235" s="16">
        <f>data!BV235/100</f>
        <v>0</v>
      </c>
      <c r="F235" s="16">
        <f t="shared" si="9"/>
        <v>-1.8035062089116145</v>
      </c>
      <c r="G235" s="16">
        <f>IF(data!AX235&gt;0,N235/data!AX235,"NA")</f>
        <v>-0.83852813852813846</v>
      </c>
      <c r="H235" s="16" t="str">
        <f>IF(data!W235=0,"NA",data!W235/100)</f>
        <v>NA</v>
      </c>
      <c r="I235" s="16" t="str">
        <f>IF(data!V235=0,"NA",data!V235/100)</f>
        <v>NA</v>
      </c>
      <c r="J235" s="16">
        <f>IF(data!AX235&gt;0,(AF235+data!AW235)/(data!AX235+AF235+data!AW235),"NA")</f>
        <v>2.2905157708092008E-2</v>
      </c>
      <c r="K235" s="16">
        <f>IF(data!F235&gt;0,(AF235+data!AW235)/(data!F235+AF235+data!AW235),"NA")</f>
        <v>3.0202911793780684E-3</v>
      </c>
      <c r="L235" s="17">
        <f>data!F235+data!AW235+AF235-data!AT235</f>
        <v>58.916605029585796</v>
      </c>
      <c r="M235" s="17">
        <f>data!AW235+data!AX235-data!AT235+X235</f>
        <v>2.7379999999999995</v>
      </c>
      <c r="N235" s="17">
        <f>data!AS235+data!BC235-(data!BD235+data!BE235+data!BF235+data!BG235+data!BH235)/5</f>
        <v>-7.7479999999999993</v>
      </c>
      <c r="O235" s="17">
        <f>data!AR235+data!BC235-(data!BD235+data!BE235+data!BF235+data!BG235+data!BH235)/5</f>
        <v>-4.9379999999999997</v>
      </c>
      <c r="P235" s="17">
        <f>data!AW235+AF235</f>
        <v>0.2166050295857988</v>
      </c>
      <c r="Q235" s="18" t="str">
        <f>IF(data!AS235&gt;0,data!F235/data!AS235,"NA")</f>
        <v>NA</v>
      </c>
      <c r="R235" s="19" t="str">
        <f>IF(data!AS235&gt;0,(data!F235-data!AT235)/(data!AS235-data!BL235),"NA")</f>
        <v>NA</v>
      </c>
      <c r="S235" s="19" t="str">
        <f>IF(N235&gt;0,data!F235/N235,"NA")</f>
        <v>NA</v>
      </c>
      <c r="T235" s="18">
        <f>IF(data!AP235=0,"NA",L235/data!AP235)</f>
        <v>158.37797050963923</v>
      </c>
      <c r="U235" s="18" t="str">
        <f t="shared" si="10"/>
        <v>NA</v>
      </c>
      <c r="V235" s="18">
        <f t="shared" si="11"/>
        <v>21.518117249666108</v>
      </c>
      <c r="W235" s="18" t="str">
        <f>IF(data!AQ235&gt;0,L235/data!AQ235,"NA")</f>
        <v>NA</v>
      </c>
      <c r="X235" s="17">
        <f>data!BC235+data!BD235*0.8+data!BE235*0.6+data!BF235*0.4+data!BG235*0.2</f>
        <v>6.298</v>
      </c>
      <c r="Y235" s="18" t="str">
        <f>IF(data!AQ235&gt;0,L235/(data!AQ235+data!BC235),"NA")</f>
        <v>NA</v>
      </c>
      <c r="Z235" s="18">
        <f>IF(data!EC235&gt;0,IF(data!F235&gt;0,IF(data!EC235*250/data!F235&gt;10,"NA",data!EC235*250/data!F235),"NA"),"NA")</f>
        <v>0.10139860139860139</v>
      </c>
      <c r="AA235" s="18" t="str">
        <f>IF(data!BN235&gt;0,data!BN235,"NA")</f>
        <v>NA</v>
      </c>
      <c r="AB235" s="18">
        <f>IF(data!BN235=0,0,1)</f>
        <v>1</v>
      </c>
      <c r="AC235" s="18" t="str">
        <f>IF(data!BN235&gt;0,data!BO235,"NA")</f>
        <v>NA</v>
      </c>
      <c r="AD235" s="18" t="str">
        <f>IF(data!AS235&gt;0,data!AS235,"NA")</f>
        <v>NA</v>
      </c>
      <c r="AE235" s="18" t="str">
        <f>IF(data!AS235&gt;0,data!F235,"NA")</f>
        <v>NA</v>
      </c>
      <c r="AF235" s="17">
        <f>data!CP235/(1.04)+data!CO235/1.04^2+data!CN235/1.04^3+data!CM235/1.04^4+data!CL235/1.04^5+((data!CK235/5)*(1-1.04^-5)/0.04)/1.04^5</f>
        <v>0.2166050295857988</v>
      </c>
    </row>
    <row r="236" spans="1:32" x14ac:dyDescent="0.15">
      <c r="A236" s="2" t="str">
        <f>data!A236</f>
        <v>AVEO Pharmaceuticals, Inc. (NasdaqGS:AVEO)</v>
      </c>
      <c r="B236" s="2" t="str">
        <f>data!B236</f>
        <v>NasdaqGS:AVEO</v>
      </c>
      <c r="C236" s="16">
        <f>IF(data!AP236&gt;0,data!AQ236/data!AP236,"NA")</f>
        <v>-1.8453038674033146</v>
      </c>
      <c r="D236" s="16">
        <f>IF(data!AP236&gt;0,O236/data!AP236,"NA")</f>
        <v>-3.8519337016574582</v>
      </c>
      <c r="E236" s="16">
        <f>data!BV236/100</f>
        <v>0</v>
      </c>
      <c r="F236" s="16">
        <f t="shared" si="9"/>
        <v>-0.47564469914040119</v>
      </c>
      <c r="G236" s="16">
        <f>IF(data!AX236&gt;0,N236/data!AX236,"NA")</f>
        <v>-4.064077669902912</v>
      </c>
      <c r="H236" s="16" t="str">
        <f>IF(data!W236=0,"NA",data!W236/100)</f>
        <v>NA</v>
      </c>
      <c r="I236" s="16" t="str">
        <f>IF(data!V236=0,"NA",data!V236/100)</f>
        <v>NA</v>
      </c>
      <c r="J236" s="16">
        <f>IF(data!AX236&gt;0,(AF236+data!AW236)/(data!AX236+AF236+data!AW236),"NA")</f>
        <v>0.52020066290423717</v>
      </c>
      <c r="K236" s="16">
        <f>IF(data!F236&gt;0,(AF236+data!AW236)/(data!F236+AF236+data!AW236),"NA")</f>
        <v>0.23827499897419058</v>
      </c>
      <c r="L236" s="17">
        <f>data!F236+data!AW236+AF236-data!AT236</f>
        <v>41.434615384615398</v>
      </c>
      <c r="M236" s="17">
        <f>data!AW236+data!AX236-data!AT236+X236</f>
        <v>146.57999999999998</v>
      </c>
      <c r="N236" s="17">
        <f>data!AS236+data!BC236-(data!BD236+data!BE236+data!BF236+data!BG236+data!BH236)/5</f>
        <v>-83.72</v>
      </c>
      <c r="O236" s="17">
        <f>data!AR236+data!BC236-(data!BD236+data!BE236+data!BF236+data!BG236+data!BH236)/5</f>
        <v>-69.72</v>
      </c>
      <c r="P236" s="17">
        <f>data!AW236+AF236</f>
        <v>22.334615384615383</v>
      </c>
      <c r="Q236" s="18" t="str">
        <f>IF(data!AS236&gt;0,data!F236/data!AS236,"NA")</f>
        <v>NA</v>
      </c>
      <c r="R236" s="19" t="str">
        <f>IF(data!AS236&gt;0,(data!F236-data!AT236)/(data!AS236-data!BL236),"NA")</f>
        <v>NA</v>
      </c>
      <c r="S236" s="19" t="str">
        <f>IF(N236&gt;0,data!F236/N236,"NA")</f>
        <v>NA</v>
      </c>
      <c r="T236" s="18">
        <f>IF(data!AP236=0,"NA",L236/data!AP236)</f>
        <v>2.2892052698682539</v>
      </c>
      <c r="U236" s="18" t="str">
        <f t="shared" si="10"/>
        <v>NA</v>
      </c>
      <c r="V236" s="18">
        <f t="shared" si="11"/>
        <v>0.28267577694511803</v>
      </c>
      <c r="W236" s="18" t="str">
        <f>IF(data!AQ236&gt;0,L236/data!AQ236,"NA")</f>
        <v>NA</v>
      </c>
      <c r="X236" s="17">
        <f>data!BC236+data!BD236*0.8+data!BE236*0.6+data!BF236*0.4+data!BG236*0.2</f>
        <v>157.57999999999998</v>
      </c>
      <c r="Y236" s="18" t="str">
        <f>IF(data!AQ236&gt;0,L236/(data!AQ236+data!BC236),"NA")</f>
        <v>NA</v>
      </c>
      <c r="Z236" s="18">
        <f>IF(data!EC236&gt;0,IF(data!F236&gt;0,IF(data!EC236*250/data!F236&gt;10,"NA",data!EC236*250/data!F236),"NA"),"NA")</f>
        <v>1.3970588235294117</v>
      </c>
      <c r="AA236" s="18" t="str">
        <f>IF(data!BN236&gt;0,data!BN236,"NA")</f>
        <v>NA</v>
      </c>
      <c r="AB236" s="18">
        <f>IF(data!BN236=0,0,1)</f>
        <v>1</v>
      </c>
      <c r="AC236" s="18" t="str">
        <f>IF(data!BN236&gt;0,data!BO236,"NA")</f>
        <v>NA</v>
      </c>
      <c r="AD236" s="18" t="str">
        <f>IF(data!AS236&gt;0,data!AS236,"NA")</f>
        <v>NA</v>
      </c>
      <c r="AE236" s="18" t="str">
        <f>IF(data!AS236&gt;0,data!F236,"NA")</f>
        <v>NA</v>
      </c>
      <c r="AF236" s="17">
        <f>data!CP236/(1.04)+data!CO236/1.04^2+data!CN236/1.04^3+data!CM236/1.04^4+data!CL236/1.04^5+((data!CK236/5)*(1-1.04^-5)/0.04)/1.04^5</f>
        <v>1.6346153846153846</v>
      </c>
    </row>
    <row r="237" spans="1:32" x14ac:dyDescent="0.15">
      <c r="A237" s="2" t="str">
        <f>data!A237</f>
        <v>Recro Pharma, Inc. (NasdaqCM:REPH)</v>
      </c>
      <c r="B237" s="2" t="str">
        <f>data!B237</f>
        <v>NasdaqCM:REPH</v>
      </c>
      <c r="C237" s="16" t="str">
        <f>IF(data!AP237&gt;0,data!AQ237/data!AP237,"NA")</f>
        <v>NA</v>
      </c>
      <c r="D237" s="16" t="str">
        <f>IF(data!AP237&gt;0,O237/data!AP237,"NA")</f>
        <v>NA</v>
      </c>
      <c r="E237" s="16">
        <f>data!BV237/100</f>
        <v>0</v>
      </c>
      <c r="F237" s="16">
        <f t="shared" si="9"/>
        <v>-0.44690902546567091</v>
      </c>
      <c r="G237" s="16">
        <f>IF(data!AX237&gt;0,N237/data!AX237,"NA")</f>
        <v>-0.53755555555555568</v>
      </c>
      <c r="H237" s="16" t="str">
        <f>IF(data!W237=0,"NA",data!W237/100)</f>
        <v>NA</v>
      </c>
      <c r="I237" s="16" t="str">
        <f>IF(data!V237=0,"NA",data!V237/100)</f>
        <v>NA</v>
      </c>
      <c r="J237" s="16">
        <f>IF(data!AX237&gt;0,(AF237+data!AW237)/(data!AX237+AF237+data!AW237),"NA")</f>
        <v>0</v>
      </c>
      <c r="K237" s="16">
        <f>IF(data!F237&gt;0,(AF237+data!AW237)/(data!F237+AF237+data!AW237),"NA")</f>
        <v>0</v>
      </c>
      <c r="L237" s="17">
        <f>data!F237+data!AW237+AF237-data!AT237</f>
        <v>51.5</v>
      </c>
      <c r="M237" s="17">
        <f>data!AW237+data!AX237-data!AT237+X237</f>
        <v>13.335599999999999</v>
      </c>
      <c r="N237" s="17">
        <f>data!AS237+data!BC237-(data!BD237+data!BE237+data!BF237+data!BG237+data!BH237)/5</f>
        <v>-10.159800000000001</v>
      </c>
      <c r="O237" s="17">
        <f>data!AR237+data!BC237-(data!BD237+data!BE237+data!BF237+data!BG237+data!BH237)/5</f>
        <v>-5.9598000000000004</v>
      </c>
      <c r="P237" s="17">
        <f>data!AW237+AF237</f>
        <v>0</v>
      </c>
      <c r="Q237" s="18" t="str">
        <f>IF(data!AS237&gt;0,data!F237/data!AS237,"NA")</f>
        <v>NA</v>
      </c>
      <c r="R237" s="19" t="str">
        <f>IF(data!AS237&gt;0,(data!F237-data!AT237)/(data!AS237-data!BL237),"NA")</f>
        <v>NA</v>
      </c>
      <c r="S237" s="19" t="str">
        <f>IF(N237&gt;0,data!F237/N237,"NA")</f>
        <v>NA</v>
      </c>
      <c r="T237" s="18" t="str">
        <f>IF(data!AP237=0,"NA",L237/data!AP237)</f>
        <v>NA</v>
      </c>
      <c r="U237" s="18" t="str">
        <f t="shared" si="10"/>
        <v>NA</v>
      </c>
      <c r="V237" s="18">
        <f t="shared" si="11"/>
        <v>3.8618434866072771</v>
      </c>
      <c r="W237" s="18" t="str">
        <f>IF(data!AQ237&gt;0,L237/data!AQ237,"NA")</f>
        <v>NA</v>
      </c>
      <c r="X237" s="17">
        <f>data!BC237+data!BD237*0.8+data!BE237*0.6+data!BF237*0.4+data!BG237*0.2</f>
        <v>14.1356</v>
      </c>
      <c r="Y237" s="18" t="str">
        <f>IF(data!AQ237&gt;0,L237/(data!AQ237+data!BC237),"NA")</f>
        <v>NA</v>
      </c>
      <c r="Z237" s="18">
        <f>IF(data!EC237&gt;0,IF(data!F237&gt;0,IF(data!EC237*250/data!F237&gt;10,"NA",data!EC237*250/data!F237),"NA"),"NA")</f>
        <v>3.792134831460674</v>
      </c>
      <c r="AA237" s="18" t="str">
        <f>IF(data!BN237&gt;0,data!BN237,"NA")</f>
        <v>NA</v>
      </c>
      <c r="AB237" s="18">
        <f>IF(data!BN237=0,0,1)</f>
        <v>1</v>
      </c>
      <c r="AC237" s="18" t="str">
        <f>IF(data!BN237&gt;0,data!BO237,"NA")</f>
        <v>NA</v>
      </c>
      <c r="AD237" s="18" t="str">
        <f>IF(data!AS237&gt;0,data!AS237,"NA")</f>
        <v>NA</v>
      </c>
      <c r="AE237" s="18" t="str">
        <f>IF(data!AS237&gt;0,data!F237,"NA")</f>
        <v>NA</v>
      </c>
      <c r="AF237" s="17">
        <f>data!CP237/(1.04)+data!CO237/1.04^2+data!CN237/1.04^3+data!CM237/1.04^4+data!CL237/1.04^5+((data!CK237/5)*(1-1.04^-5)/0.04)/1.04^5</f>
        <v>0</v>
      </c>
    </row>
    <row r="238" spans="1:32" x14ac:dyDescent="0.15">
      <c r="A238" s="2" t="str">
        <f>data!A238</f>
        <v>Ohr Pharmaceutical, Inc. (NasdaqCM:OHRP)</v>
      </c>
      <c r="B238" s="2" t="str">
        <f>data!B238</f>
        <v>NasdaqCM:OHRP</v>
      </c>
      <c r="C238" s="16" t="str">
        <f>IF(data!AP238&gt;0,data!AQ238/data!AP238,"NA")</f>
        <v>NA</v>
      </c>
      <c r="D238" s="16" t="str">
        <f>IF(data!AP238&gt;0,O238/data!AP238,"NA")</f>
        <v>NA</v>
      </c>
      <c r="E238" s="16">
        <f>data!BV238/100</f>
        <v>0</v>
      </c>
      <c r="F238" s="16">
        <f t="shared" si="9"/>
        <v>-0.35590003163555839</v>
      </c>
      <c r="G238" s="16">
        <f>IF(data!AX238&gt;0,N238/data!AX238,"NA")</f>
        <v>-0.4292035398230088</v>
      </c>
      <c r="H238" s="16" t="str">
        <f>IF(data!W238=0,"NA",data!W238/100)</f>
        <v>NA</v>
      </c>
      <c r="I238" s="16" t="str">
        <f>IF(data!V238=0,"NA",data!V238/100)</f>
        <v>NA</v>
      </c>
      <c r="J238" s="16">
        <f>IF(data!AX238&gt;0,(AF238+data!AW238)/(data!AX238+AF238+data!AW238),"NA")</f>
        <v>2.0674513826011008E-2</v>
      </c>
      <c r="K238" s="16">
        <f>IF(data!F238&gt;0,(AF238+data!AW238)/(data!F238+AF238+data!AW238),"NA")</f>
        <v>6.808328737627877E-3</v>
      </c>
      <c r="L238" s="17">
        <f>data!F238+data!AW238+AF238-data!AT238</f>
        <v>59.67710798816568</v>
      </c>
      <c r="M238" s="17">
        <f>data!AW238+data!AX238-data!AT238+X238</f>
        <v>25.288</v>
      </c>
      <c r="N238" s="17">
        <f>data!AS238+data!BC238-(data!BD238+data!BE238+data!BF238+data!BG238+data!BH238)/5</f>
        <v>-9.6999999999999993</v>
      </c>
      <c r="O238" s="17">
        <f>data!AR238+data!BC238-(data!BD238+data!BE238+data!BF238+data!BG238+data!BH238)/5</f>
        <v>-9</v>
      </c>
      <c r="P238" s="17">
        <f>data!AW238+AF238</f>
        <v>0.47710798816568045</v>
      </c>
      <c r="Q238" s="18" t="str">
        <f>IF(data!AS238&gt;0,data!F238/data!AS238,"NA")</f>
        <v>NA</v>
      </c>
      <c r="R238" s="19" t="str">
        <f>IF(data!AS238&gt;0,(data!F238-data!AT238)/(data!AS238-data!BL238),"NA")</f>
        <v>NA</v>
      </c>
      <c r="S238" s="19" t="str">
        <f>IF(N238&gt;0,data!F238/N238,"NA")</f>
        <v>NA</v>
      </c>
      <c r="T238" s="18" t="str">
        <f>IF(data!AP238=0,"NA",L238/data!AP238)</f>
        <v>NA</v>
      </c>
      <c r="U238" s="18" t="str">
        <f t="shared" si="10"/>
        <v>NA</v>
      </c>
      <c r="V238" s="18">
        <f t="shared" si="11"/>
        <v>2.3598982912118665</v>
      </c>
      <c r="W238" s="18" t="str">
        <f>IF(data!AQ238&gt;0,L238/data!AQ238,"NA")</f>
        <v>NA</v>
      </c>
      <c r="X238" s="17">
        <f>data!BC238+data!BD238*0.8+data!BE238*0.6+data!BF238*0.4+data!BG238*0.2</f>
        <v>13.087999999999999</v>
      </c>
      <c r="Y238" s="18" t="str">
        <f>IF(data!AQ238&gt;0,L238/(data!AQ238+data!BC238),"NA")</f>
        <v>NA</v>
      </c>
      <c r="Z238" s="18" t="str">
        <f>IF(data!EC238&gt;0,IF(data!F238&gt;0,IF(data!EC238*250/data!F238&gt;10,"NA",data!EC238*250/data!F238),"NA"),"NA")</f>
        <v>NA</v>
      </c>
      <c r="AA238" s="18" t="str">
        <f>IF(data!BN238&gt;0,data!BN238,"NA")</f>
        <v>NA</v>
      </c>
      <c r="AB238" s="18">
        <f>IF(data!BN238=0,0,1)</f>
        <v>1</v>
      </c>
      <c r="AC238" s="18" t="str">
        <f>IF(data!BN238&gt;0,data!BO238,"NA")</f>
        <v>NA</v>
      </c>
      <c r="AD238" s="18" t="str">
        <f>IF(data!AS238&gt;0,data!AS238,"NA")</f>
        <v>NA</v>
      </c>
      <c r="AE238" s="18" t="str">
        <f>IF(data!AS238&gt;0,data!F238,"NA")</f>
        <v>NA</v>
      </c>
      <c r="AF238" s="17">
        <f>data!CP238/(1.04)+data!CO238/1.04^2+data!CN238/1.04^3+data!CM238/1.04^4+data!CL238/1.04^5+((data!CK238/5)*(1-1.04^-5)/0.04)/1.04^5</f>
        <v>0.47710798816568045</v>
      </c>
    </row>
    <row r="239" spans="1:32" x14ac:dyDescent="0.15">
      <c r="A239" s="2" t="str">
        <f>data!A239</f>
        <v>StemCells Inc. (NasdaqCM:STEM)</v>
      </c>
      <c r="B239" s="2" t="str">
        <f>data!B239</f>
        <v>NasdaqCM:STEM</v>
      </c>
      <c r="C239" s="16">
        <f>IF(data!AP239&gt;0,data!AQ239/data!AP239,"NA")</f>
        <v>-29.306930693069308</v>
      </c>
      <c r="D239" s="16">
        <f>IF(data!AP239&gt;0,O239/data!AP239,"NA")</f>
        <v>-29.762376237623762</v>
      </c>
      <c r="E239" s="16">
        <f>data!BV239/100</f>
        <v>0</v>
      </c>
      <c r="F239" s="16">
        <f t="shared" si="9"/>
        <v>-0.47086466165413532</v>
      </c>
      <c r="G239" s="16">
        <f>IF(data!AX239&gt;0,N239/data!AX239,"NA")</f>
        <v>-2.0292993630573251</v>
      </c>
      <c r="H239" s="16">
        <f>IF(data!W239=0,"NA",data!W239/100)</f>
        <v>0.218</v>
      </c>
      <c r="I239" s="16" t="str">
        <f>IF(data!V239=0,"NA",data!V239/100)</f>
        <v>NA</v>
      </c>
      <c r="J239" s="16">
        <f>IF(data!AX239&gt;0,(AF239+data!AW239)/(data!AX239+AF239+data!AW239),"NA")</f>
        <v>0.65244655684731001</v>
      </c>
      <c r="K239" s="16">
        <f>IF(data!F239&gt;0,(AF239+data!AW239)/(data!F239+AF239+data!AW239),"NA")</f>
        <v>0.30082712843557369</v>
      </c>
      <c r="L239" s="17">
        <f>data!F239+data!AW239+AF239-data!AT239</f>
        <v>65.772908826866527</v>
      </c>
      <c r="M239" s="17">
        <f>data!AW239+data!AX239-data!AT239+X239</f>
        <v>63.84</v>
      </c>
      <c r="N239" s="17">
        <f>data!AS239+data!BC239-(data!BD239+data!BE239+data!BF239+data!BG239+data!BH239)/5</f>
        <v>-31.860000000000003</v>
      </c>
      <c r="O239" s="17">
        <f>data!AR239+data!BC239-(data!BD239+data!BE239+data!BF239+data!BG239+data!BH239)/5</f>
        <v>-30.06</v>
      </c>
      <c r="P239" s="17">
        <f>data!AW239+AF239</f>
        <v>29.472908826866529</v>
      </c>
      <c r="Q239" s="18" t="str">
        <f>IF(data!AS239&gt;0,data!F239/data!AS239,"NA")</f>
        <v>NA</v>
      </c>
      <c r="R239" s="19" t="str">
        <f>IF(data!AS239&gt;0,(data!F239-data!AT239)/(data!AS239-data!BL239),"NA")</f>
        <v>NA</v>
      </c>
      <c r="S239" s="19" t="str">
        <f>IF(N239&gt;0,data!F239/N239,"NA")</f>
        <v>NA</v>
      </c>
      <c r="T239" s="18">
        <f>IF(data!AP239=0,"NA",L239/data!AP239)</f>
        <v>65.121691907788644</v>
      </c>
      <c r="U239" s="18" t="str">
        <f t="shared" si="10"/>
        <v>NA</v>
      </c>
      <c r="V239" s="18">
        <f t="shared" si="11"/>
        <v>1.0302773939045509</v>
      </c>
      <c r="W239" s="18" t="str">
        <f>IF(data!AQ239&gt;0,L239/data!AQ239,"NA")</f>
        <v>NA</v>
      </c>
      <c r="X239" s="17">
        <f>data!BC239+data!BD239*0.8+data!BE239*0.6+data!BF239*0.4+data!BG239*0.2</f>
        <v>64.34</v>
      </c>
      <c r="Y239" s="18" t="str">
        <f>IF(data!AQ239&gt;0,L239/(data!AQ239+data!BC239),"NA")</f>
        <v>NA</v>
      </c>
      <c r="Z239" s="18">
        <f>IF(data!EC239&gt;0,IF(data!F239&gt;0,IF(data!EC239*250/data!F239&gt;10,"NA",data!EC239*250/data!F239),"NA"),"NA")</f>
        <v>1.0948905109489051</v>
      </c>
      <c r="AA239" s="18" t="str">
        <f>IF(data!BN239&gt;0,data!BN239,"NA")</f>
        <v>NA</v>
      </c>
      <c r="AB239" s="18">
        <f>IF(data!BN239=0,0,1)</f>
        <v>1</v>
      </c>
      <c r="AC239" s="18" t="str">
        <f>IF(data!BN239&gt;0,data!BO239,"NA")</f>
        <v>NA</v>
      </c>
      <c r="AD239" s="18" t="str">
        <f>IF(data!AS239&gt;0,data!AS239,"NA")</f>
        <v>NA</v>
      </c>
      <c r="AE239" s="18" t="str">
        <f>IF(data!AS239&gt;0,data!F239,"NA")</f>
        <v>NA</v>
      </c>
      <c r="AF239" s="17">
        <f>data!CP239/(1.04)+data!CO239/1.04^2+data!CN239/1.04^3+data!CM239/1.04^4+data!CL239/1.04^5+((data!CK239/5)*(1-1.04^-5)/0.04)/1.04^5</f>
        <v>13.472908826866529</v>
      </c>
    </row>
    <row r="240" spans="1:32" x14ac:dyDescent="0.15">
      <c r="A240" s="2" t="str">
        <f>data!A240</f>
        <v>CareDx, Inc (NasdaqGM:CDNA)</v>
      </c>
      <c r="B240" s="2" t="str">
        <f>data!B240</f>
        <v>NasdaqGM:CDNA</v>
      </c>
      <c r="C240" s="16">
        <f>IF(data!AP240&gt;0,data!AQ240/data!AP240,"NA")</f>
        <v>-6.2271062271062271E-4</v>
      </c>
      <c r="D240" s="16">
        <f>IF(data!AP240&gt;0,O240/data!AP240,"NA")</f>
        <v>-4.7619047619045624E-4</v>
      </c>
      <c r="E240" s="16">
        <f>data!BV240/100</f>
        <v>0</v>
      </c>
      <c r="F240" s="16">
        <f t="shared" si="9"/>
        <v>-4.9591821164261297E-4</v>
      </c>
      <c r="G240" s="16">
        <f>IF(data!AX240&gt;0,N240/data!AX240,"NA")</f>
        <v>3.0435835351089603E-2</v>
      </c>
      <c r="H240" s="16" t="str">
        <f>IF(data!W240=0,"NA",data!W240/100)</f>
        <v>NA</v>
      </c>
      <c r="I240" s="16" t="str">
        <f>IF(data!V240=0,"NA",data!V240/100)</f>
        <v>NA</v>
      </c>
      <c r="J240" s="16">
        <f>IF(data!AX240&gt;0,(AF240+data!AW240)/(data!AX240+AF240+data!AW240),"NA")</f>
        <v>0.21631878557874765</v>
      </c>
      <c r="K240" s="16">
        <f>IF(data!F240&gt;0,(AF240+data!AW240)/(data!F240+AF240+data!AW240),"NA")</f>
        <v>0.14690721649484534</v>
      </c>
      <c r="L240" s="17">
        <f>data!F240+data!AW240+AF240-data!AT240</f>
        <v>41.20000000000001</v>
      </c>
      <c r="M240" s="17">
        <f>data!AW240+data!AX240-data!AT240+X240</f>
        <v>26.213999999999999</v>
      </c>
      <c r="N240" s="17">
        <f>data!AS240+data!BC240-(data!BD240+data!BE240+data!BF240+data!BG240+data!BH240)/5</f>
        <v>1.2570000000000006</v>
      </c>
      <c r="O240" s="17">
        <f>data!AR240+data!BC240-(data!BD240+data!BE240+data!BF240+data!BG240+data!BH240)/5</f>
        <v>-1.2999999999999456E-2</v>
      </c>
      <c r="P240" s="17">
        <f>data!AW240+AF240</f>
        <v>11.4</v>
      </c>
      <c r="Q240" s="18">
        <f>IF(data!AS240&gt;0,data!F240/data!AS240,"NA")</f>
        <v>84.763124199743913</v>
      </c>
      <c r="R240" s="19">
        <f>IF(data!AS240&gt;0,(data!F240-data!AT240)/(data!AS240-data!BL240),"NA")</f>
        <v>38.156209987195908</v>
      </c>
      <c r="S240" s="19">
        <f>IF(N240&gt;0,data!F240/N240,"NA")</f>
        <v>52.665075576770064</v>
      </c>
      <c r="T240" s="18">
        <f>IF(data!AP240=0,"NA",L240/data!AP240)</f>
        <v>1.5091575091575096</v>
      </c>
      <c r="U240" s="18" t="str">
        <f t="shared" si="10"/>
        <v>NA</v>
      </c>
      <c r="V240" s="18">
        <f t="shared" si="11"/>
        <v>1.5716792553597319</v>
      </c>
      <c r="W240" s="18" t="str">
        <f>IF(data!AQ240&gt;0,L240/data!AQ240,"NA")</f>
        <v>NA</v>
      </c>
      <c r="X240" s="17">
        <f>data!BC240+data!BD240*0.8+data!BE240*0.6+data!BF240*0.4+data!BG240*0.2</f>
        <v>9.9140000000000015</v>
      </c>
      <c r="Y240" s="18" t="str">
        <f>IF(data!AQ240&gt;0,L240/(data!AQ240+data!BC240),"NA")</f>
        <v>NA</v>
      </c>
      <c r="Z240" s="18">
        <f>IF(data!EC240&gt;0,IF(data!F240&gt;0,IF(data!EC240*250/data!F240&gt;10,"NA",data!EC240*250/data!F240),"NA"),"NA")</f>
        <v>0.20770392749244712</v>
      </c>
      <c r="AA240" s="18" t="str">
        <f>IF(data!BN240&gt;0,data!BN240,"NA")</f>
        <v>NA</v>
      </c>
      <c r="AB240" s="18">
        <f>IF(data!BN240=0,0,1)</f>
        <v>1</v>
      </c>
      <c r="AC240" s="18" t="str">
        <f>IF(data!BN240&gt;0,data!BO240,"NA")</f>
        <v>NA</v>
      </c>
      <c r="AD240" s="18">
        <f>IF(data!AS240&gt;0,data!AS240,"NA")</f>
        <v>0.78100000000000003</v>
      </c>
      <c r="AE240" s="18">
        <f>IF(data!AS240&gt;0,data!F240,"NA")</f>
        <v>66.2</v>
      </c>
      <c r="AF240" s="17">
        <f>data!CP240/(1.04)+data!CO240/1.04^2+data!CN240/1.04^3+data!CM240/1.04^4+data!CL240/1.04^5+((data!CK240/5)*(1-1.04^-5)/0.04)/1.04^5</f>
        <v>0</v>
      </c>
    </row>
    <row r="241" spans="1:32" x14ac:dyDescent="0.15">
      <c r="A241" s="2" t="str">
        <f>data!A241</f>
        <v>PlasmaTech Biopharmaceuticals, Inc. (NasdaqCM:PTBI)</v>
      </c>
      <c r="B241" s="2" t="str">
        <f>data!B241</f>
        <v>NasdaqCM:PTBI</v>
      </c>
      <c r="C241" s="16">
        <f>IF(data!AP241&gt;0,data!AQ241/data!AP241,"NA")</f>
        <v>-3.9273153575615476</v>
      </c>
      <c r="D241" s="16">
        <f>IF(data!AP241&gt;0,O241/data!AP241,"NA")</f>
        <v>-4.4497069167643613</v>
      </c>
      <c r="E241" s="16">
        <f>data!BV241/100</f>
        <v>0</v>
      </c>
      <c r="F241" s="16" t="str">
        <f t="shared" si="9"/>
        <v>NA</v>
      </c>
      <c r="G241" s="16" t="str">
        <f>IF(data!AX241&gt;0,N241/data!AX241,"NA")</f>
        <v>NA</v>
      </c>
      <c r="H241" s="16">
        <f>IF(data!W241=0,"NA",data!W241/100)</f>
        <v>5.9000000000000004E-2</v>
      </c>
      <c r="I241" s="16" t="str">
        <f>IF(data!V241=0,"NA",data!V241/100)</f>
        <v>NA</v>
      </c>
      <c r="J241" s="16" t="str">
        <f>IF(data!AX241&gt;0,(AF241+data!AW241)/(data!AX241+AF241+data!AW241),"NA")</f>
        <v>NA</v>
      </c>
      <c r="K241" s="16">
        <f>IF(data!F241&gt;0,(AF241+data!AW241)/(data!F241+AF241+data!AW241),"NA")</f>
        <v>6.0775495320286865E-3</v>
      </c>
      <c r="L241" s="17">
        <f>data!F241+data!AW241+AF241-data!AT241</f>
        <v>63.119615384615386</v>
      </c>
      <c r="M241" s="17">
        <f>data!AW241+data!AX241-data!AT241+X241</f>
        <v>-15.431199999999997</v>
      </c>
      <c r="N241" s="17">
        <f>data!AS241+data!BC241-(data!BD241+data!BE241+data!BF241+data!BG241+data!BH241)/5</f>
        <v>-16.345600000000001</v>
      </c>
      <c r="O241" s="17">
        <f>data!AR241+data!BC241-(data!BD241+data!BE241+data!BF241+data!BG241+data!BH241)/5</f>
        <v>-3.7955999999999999</v>
      </c>
      <c r="P241" s="17">
        <f>data!AW241+AF241</f>
        <v>0.38461538461538464</v>
      </c>
      <c r="Q241" s="18" t="str">
        <f>IF(data!AS241&gt;0,data!F241/data!AS241,"NA")</f>
        <v>NA</v>
      </c>
      <c r="R241" s="19" t="str">
        <f>IF(data!AS241&gt;0,(data!F241-data!AT241)/(data!AS241-data!BL241),"NA")</f>
        <v>NA</v>
      </c>
      <c r="S241" s="19" t="str">
        <f>IF(N241&gt;0,data!F241/N241,"NA")</f>
        <v>NA</v>
      </c>
      <c r="T241" s="18">
        <f>IF(data!AP241=0,"NA",L241/data!AP241)</f>
        <v>73.997204436829293</v>
      </c>
      <c r="U241" s="18" t="str">
        <f t="shared" si="10"/>
        <v>NA</v>
      </c>
      <c r="V241" s="18" t="str">
        <f t="shared" si="11"/>
        <v>NA</v>
      </c>
      <c r="W241" s="18" t="str">
        <f>IF(data!AQ241&gt;0,L241/data!AQ241,"NA")</f>
        <v>NA</v>
      </c>
      <c r="X241" s="17">
        <f>data!BC241+data!BD241*0.8+data!BE241*0.6+data!BF241*0.4+data!BG241*0.2</f>
        <v>1.8837999999999999</v>
      </c>
      <c r="Y241" s="18" t="str">
        <f>IF(data!AQ241&gt;0,L241/(data!AQ241+data!BC241),"NA")</f>
        <v>NA</v>
      </c>
      <c r="Z241" s="18">
        <f>IF(data!EC241&gt;0,IF(data!F241&gt;0,IF(data!EC241*250/data!F241&gt;10,"NA",data!EC241*250/data!F241),"NA"),"NA")</f>
        <v>0.34976152623211448</v>
      </c>
      <c r="AA241" s="18" t="str">
        <f>IF(data!BN241&gt;0,data!BN241,"NA")</f>
        <v>NA</v>
      </c>
      <c r="AB241" s="18">
        <f>IF(data!BN241=0,0,1)</f>
        <v>1</v>
      </c>
      <c r="AC241" s="18" t="str">
        <f>IF(data!BN241&gt;0,data!BO241,"NA")</f>
        <v>NA</v>
      </c>
      <c r="AD241" s="18" t="str">
        <f>IF(data!AS241&gt;0,data!AS241,"NA")</f>
        <v>NA</v>
      </c>
      <c r="AE241" s="18" t="str">
        <f>IF(data!AS241&gt;0,data!F241,"NA")</f>
        <v>NA</v>
      </c>
      <c r="AF241" s="17">
        <f>data!CP241/(1.04)+data!CO241/1.04^2+data!CN241/1.04^3+data!CM241/1.04^4+data!CL241/1.04^5+((data!CK241/5)*(1-1.04^-5)/0.04)/1.04^5</f>
        <v>0.13461538461538464</v>
      </c>
    </row>
    <row r="242" spans="1:32" x14ac:dyDescent="0.15">
      <c r="A242" s="2" t="str">
        <f>data!A242</f>
        <v>Orgenesis Inc. (OTCPK:ORGS)</v>
      </c>
      <c r="B242" s="2" t="str">
        <f>data!B242</f>
        <v>OTCPK:ORGS</v>
      </c>
      <c r="C242" s="16" t="str">
        <f>IF(data!AP242&gt;0,data!AQ242/data!AP242,"NA")</f>
        <v>NA</v>
      </c>
      <c r="D242" s="16" t="str">
        <f>IF(data!AP242&gt;0,O242/data!AP242,"NA")</f>
        <v>NA</v>
      </c>
      <c r="E242" s="16">
        <f>data!BV242/100</f>
        <v>0</v>
      </c>
      <c r="F242" s="16">
        <f t="shared" si="9"/>
        <v>-0.82560612505316888</v>
      </c>
      <c r="G242" s="16" t="str">
        <f>IF(data!AX242&gt;0,N242/data!AX242,"NA")</f>
        <v>NA</v>
      </c>
      <c r="H242" s="16" t="str">
        <f>IF(data!W242=0,"NA",data!W242/100)</f>
        <v>NA</v>
      </c>
      <c r="I242" s="16" t="str">
        <f>IF(data!V242=0,"NA",data!V242/100)</f>
        <v>NA</v>
      </c>
      <c r="J242" s="16" t="str">
        <f>IF(data!AX242&gt;0,(AF242+data!AW242)/(data!AX242+AF242+data!AW242),"NA")</f>
        <v>NA</v>
      </c>
      <c r="K242" s="16">
        <f>IF(data!F242&gt;0,(AF242+data!AW242)/(data!F242+AF242+data!AW242),"NA")</f>
        <v>3.9934800325998374E-2</v>
      </c>
      <c r="L242" s="17">
        <f>data!F242+data!AW242+AF242-data!AT242</f>
        <v>60.04</v>
      </c>
      <c r="M242" s="17">
        <f>data!AW242+data!AX242-data!AT242+X242</f>
        <v>4.702</v>
      </c>
      <c r="N242" s="17">
        <f>data!AS242+data!BC242-(data!BD242+data!BE242+data!BF242+data!BG242+data!BH242)/5</f>
        <v>-4.8019999999999996</v>
      </c>
      <c r="O242" s="17">
        <f>data!AR242+data!BC242-(data!BD242+data!BE242+data!BF242+data!BG242+data!BH242)/5</f>
        <v>-3.8820000000000001</v>
      </c>
      <c r="P242" s="17">
        <f>data!AW242+AF242</f>
        <v>2.4500000000000002</v>
      </c>
      <c r="Q242" s="18" t="str">
        <f>IF(data!AS242&gt;0,data!F242/data!AS242,"NA")</f>
        <v>NA</v>
      </c>
      <c r="R242" s="19" t="str">
        <f>IF(data!AS242&gt;0,(data!F242-data!AT242)/(data!AS242-data!BL242),"NA")</f>
        <v>NA</v>
      </c>
      <c r="S242" s="19" t="str">
        <f>IF(N242&gt;0,data!F242/N242,"NA")</f>
        <v>NA</v>
      </c>
      <c r="T242" s="18" t="str">
        <f>IF(data!AP242=0,"NA",L242/data!AP242)</f>
        <v>NA</v>
      </c>
      <c r="U242" s="18" t="str">
        <f t="shared" si="10"/>
        <v>NA</v>
      </c>
      <c r="V242" s="18">
        <f t="shared" si="11"/>
        <v>12.769034453424075</v>
      </c>
      <c r="W242" s="18" t="str">
        <f>IF(data!AQ242&gt;0,L242/data!AQ242,"NA")</f>
        <v>NA</v>
      </c>
      <c r="X242" s="17">
        <f>data!BC242+data!BD242*0.8+data!BE242*0.6+data!BF242*0.4+data!BG242*0.2</f>
        <v>6.5419999999999998</v>
      </c>
      <c r="Y242" s="18" t="str">
        <f>IF(data!AQ242&gt;0,L242/(data!AQ242+data!BC242),"NA")</f>
        <v>NA</v>
      </c>
      <c r="Z242" s="18">
        <f>IF(data!EC242&gt;0,IF(data!F242&gt;0,IF(data!EC242*250/data!F242&gt;10,"NA",data!EC242*250/data!F242),"NA"),"NA")</f>
        <v>5.5178268251273345E-2</v>
      </c>
      <c r="AA242" s="18" t="str">
        <f>IF(data!BN242&gt;0,data!BN242,"NA")</f>
        <v>NA</v>
      </c>
      <c r="AB242" s="18">
        <f>IF(data!BN242=0,0,1)</f>
        <v>1</v>
      </c>
      <c r="AC242" s="18" t="str">
        <f>IF(data!BN242&gt;0,data!BO242,"NA")</f>
        <v>NA</v>
      </c>
      <c r="AD242" s="18" t="str">
        <f>IF(data!AS242&gt;0,data!AS242,"NA")</f>
        <v>NA</v>
      </c>
      <c r="AE242" s="18" t="str">
        <f>IF(data!AS242&gt;0,data!F242,"NA")</f>
        <v>NA</v>
      </c>
      <c r="AF242" s="17">
        <f>data!CP242/(1.04)+data!CO242/1.04^2+data!CN242/1.04^3+data!CM242/1.04^4+data!CL242/1.04^5+((data!CK242/5)*(1-1.04^-5)/0.04)/1.04^5</f>
        <v>0</v>
      </c>
    </row>
    <row r="243" spans="1:32" x14ac:dyDescent="0.15">
      <c r="A243" s="2" t="str">
        <f>data!A243</f>
        <v>MEI Pharma, Inc. (NasdaqCM:MEIP)</v>
      </c>
      <c r="B243" s="2" t="str">
        <f>data!B243</f>
        <v>NasdaqCM:MEIP</v>
      </c>
      <c r="C243" s="16" t="str">
        <f>IF(data!AP243&gt;0,data!AQ243/data!AP243,"NA")</f>
        <v>NA</v>
      </c>
      <c r="D243" s="16" t="str">
        <f>IF(data!AP243&gt;0,O243/data!AP243,"NA")</f>
        <v>NA</v>
      </c>
      <c r="E243" s="16">
        <f>data!BV243/100</f>
        <v>0</v>
      </c>
      <c r="F243" s="16">
        <f t="shared" si="9"/>
        <v>-0.21414808206958072</v>
      </c>
      <c r="G243" s="16">
        <f>IF(data!AX243&gt;0,N243/data!AX243,"NA")</f>
        <v>-0.32792866941015086</v>
      </c>
      <c r="H243" s="16" t="str">
        <f>IF(data!W243=0,"NA",data!W243/100)</f>
        <v>NA</v>
      </c>
      <c r="I243" s="16" t="str">
        <f>IF(data!V243=0,"NA",data!V243/100)</f>
        <v>NA</v>
      </c>
      <c r="J243" s="16">
        <f>IF(data!AX243&gt;0,(AF243+data!AW243)/(data!AX243+AF243+data!AW243),"NA")</f>
        <v>3.9806093091081067E-3</v>
      </c>
      <c r="K243" s="16">
        <f>IF(data!F243&gt;0,(AF243+data!AW243)/(data!F243+AF243+data!AW243),"NA")</f>
        <v>5.0066921132206404E-3</v>
      </c>
      <c r="L243" s="17">
        <f>data!F243+data!AW243+AF243-data!AT243</f>
        <v>34.491346153846152</v>
      </c>
      <c r="M243" s="17">
        <f>data!AW243+data!AX243-data!AT243+X243</f>
        <v>112.10000000000001</v>
      </c>
      <c r="N243" s="17">
        <f>data!AS243+data!BC243-(data!BD243+data!BE243+data!BF243+data!BG243+data!BH243)/5</f>
        <v>-23.905999999999999</v>
      </c>
      <c r="O243" s="17">
        <f>data!AR243+data!BC243-(data!BD243+data!BE243+data!BF243+data!BG243+data!BH243)/5</f>
        <v>-24.006</v>
      </c>
      <c r="P243" s="17">
        <f>data!AW243+AF243</f>
        <v>0.29134615384615381</v>
      </c>
      <c r="Q243" s="18" t="str">
        <f>IF(data!AS243&gt;0,data!F243/data!AS243,"NA")</f>
        <v>NA</v>
      </c>
      <c r="R243" s="19" t="str">
        <f>IF(data!AS243&gt;0,(data!F243-data!AT243)/(data!AS243-data!BL243),"NA")</f>
        <v>NA</v>
      </c>
      <c r="S243" s="19" t="str">
        <f>IF(N243&gt;0,data!F243/N243,"NA")</f>
        <v>NA</v>
      </c>
      <c r="T243" s="18" t="str">
        <f>IF(data!AP243=0,"NA",L243/data!AP243)</f>
        <v>NA</v>
      </c>
      <c r="U243" s="18" t="str">
        <f t="shared" si="10"/>
        <v>NA</v>
      </c>
      <c r="V243" s="18">
        <f t="shared" si="11"/>
        <v>0.30768373018596029</v>
      </c>
      <c r="W243" s="18" t="str">
        <f>IF(data!AQ243&gt;0,L243/data!AQ243,"NA")</f>
        <v>NA</v>
      </c>
      <c r="X243" s="17">
        <f>data!BC243+data!BD243*0.8+data!BE243*0.6+data!BF243*0.4+data!BG243*0.2</f>
        <v>62.900000000000006</v>
      </c>
      <c r="Y243" s="18" t="str">
        <f>IF(data!AQ243&gt;0,L243/(data!AQ243+data!BC243),"NA")</f>
        <v>NA</v>
      </c>
      <c r="Z243" s="18" t="str">
        <f>IF(data!EC243&gt;0,IF(data!F243&gt;0,IF(data!EC243*250/data!F243&gt;10,"NA",data!EC243*250/data!F243),"NA"),"NA")</f>
        <v>NA</v>
      </c>
      <c r="AA243" s="18" t="str">
        <f>IF(data!BN243&gt;0,data!BN243,"NA")</f>
        <v>NA</v>
      </c>
      <c r="AB243" s="18">
        <f>IF(data!BN243=0,0,1)</f>
        <v>1</v>
      </c>
      <c r="AC243" s="18" t="str">
        <f>IF(data!BN243&gt;0,data!BO243,"NA")</f>
        <v>NA</v>
      </c>
      <c r="AD243" s="18" t="str">
        <f>IF(data!AS243&gt;0,data!AS243,"NA")</f>
        <v>NA</v>
      </c>
      <c r="AE243" s="18" t="str">
        <f>IF(data!AS243&gt;0,data!F243,"NA")</f>
        <v>NA</v>
      </c>
      <c r="AF243" s="17">
        <f>data!CP243/(1.04)+data!CO243/1.04^2+data!CN243/1.04^3+data!CM243/1.04^4+data!CL243/1.04^5+((data!CK243/5)*(1-1.04^-5)/0.04)/1.04^5</f>
        <v>0.29134615384615381</v>
      </c>
    </row>
    <row r="244" spans="1:32" x14ac:dyDescent="0.15">
      <c r="A244" s="2" t="str">
        <f>data!A244</f>
        <v>iBio, Inc. (AMEX:IBIO)</v>
      </c>
      <c r="B244" s="2" t="str">
        <f>data!B244</f>
        <v>AMEX:IBIO</v>
      </c>
      <c r="C244" s="16">
        <f>IF(data!AP244&gt;0,data!AQ244/data!AP244,"NA")</f>
        <v>-3.7122302158273386</v>
      </c>
      <c r="D244" s="16">
        <f>IF(data!AP244&gt;0,O244/data!AP244,"NA")</f>
        <v>-4.736690647482015</v>
      </c>
      <c r="E244" s="16">
        <f>data!BV244/100</f>
        <v>0</v>
      </c>
      <c r="F244" s="16">
        <f t="shared" si="9"/>
        <v>-0.72447183098591561</v>
      </c>
      <c r="G244" s="16">
        <f>IF(data!AX244&gt;0,N244/data!AX244,"NA")</f>
        <v>-0.6827586206896552</v>
      </c>
      <c r="H244" s="16" t="str">
        <f>IF(data!W244=0,"NA",data!W244/100)</f>
        <v>NA</v>
      </c>
      <c r="I244" s="16" t="str">
        <f>IF(data!V244=0,"NA",data!V244/100)</f>
        <v>NA</v>
      </c>
      <c r="J244" s="16">
        <f>IF(data!AX244&gt;0,(AF244+data!AW244)/(data!AX244+AF244+data!AW244),"NA")</f>
        <v>3.4113847396043603E-2</v>
      </c>
      <c r="K244" s="16">
        <f>IF(data!F244&gt;0,(AF244+data!AW244)/(data!F244+AF244+data!AW244),"NA")</f>
        <v>5.9782800948034948E-3</v>
      </c>
      <c r="L244" s="17">
        <f>data!F244+data!AW244+AF244-data!AT244</f>
        <v>49.178000000000004</v>
      </c>
      <c r="M244" s="17">
        <f>data!AW244+data!AX244-data!AT244+X244</f>
        <v>9.0879999999999992</v>
      </c>
      <c r="N244" s="17">
        <f>data!AS244+data!BC244-(data!BD244+data!BE244+data!BF244+data!BG244+data!BH244)/5</f>
        <v>-6.5340000000000007</v>
      </c>
      <c r="O244" s="17">
        <f>data!AR244+data!BC244-(data!BD244+data!BE244+data!BF244+data!BG244+data!BH244)/5</f>
        <v>-6.5840000000000005</v>
      </c>
      <c r="P244" s="17">
        <f>data!AW244+AF244</f>
        <v>0.33800000000000002</v>
      </c>
      <c r="Q244" s="18" t="str">
        <f>IF(data!AS244&gt;0,data!F244/data!AS244,"NA")</f>
        <v>NA</v>
      </c>
      <c r="R244" s="19" t="str">
        <f>IF(data!AS244&gt;0,(data!F244-data!AT244)/(data!AS244-data!BL244),"NA")</f>
        <v>NA</v>
      </c>
      <c r="S244" s="19" t="str">
        <f>IF(N244&gt;0,data!F244/N244,"NA")</f>
        <v>NA</v>
      </c>
      <c r="T244" s="18">
        <f>IF(data!AP244=0,"NA",L244/data!AP244)</f>
        <v>35.37985611510792</v>
      </c>
      <c r="U244" s="18" t="str">
        <f t="shared" si="10"/>
        <v>NA</v>
      </c>
      <c r="V244" s="18">
        <f t="shared" si="11"/>
        <v>5.4113116197183109</v>
      </c>
      <c r="W244" s="18" t="str">
        <f>IF(data!AQ244&gt;0,L244/data!AQ244,"NA")</f>
        <v>NA</v>
      </c>
      <c r="X244" s="17">
        <f>data!BC244+data!BD244*0.8+data!BE244*0.6+data!BF244*0.4+data!BG244*0.2</f>
        <v>6.54</v>
      </c>
      <c r="Y244" s="18" t="str">
        <f>IF(data!AQ244&gt;0,L244/(data!AQ244+data!BC244),"NA")</f>
        <v>NA</v>
      </c>
      <c r="Z244" s="18">
        <f>IF(data!EC244&gt;0,IF(data!F244&gt;0,IF(data!EC244*250/data!F244&gt;10,"NA",data!EC244*250/data!F244),"NA"),"NA")</f>
        <v>1.396797153024911</v>
      </c>
      <c r="AA244" s="18" t="str">
        <f>IF(data!BN244&gt;0,data!BN244,"NA")</f>
        <v>NA</v>
      </c>
      <c r="AB244" s="18">
        <f>IF(data!BN244=0,0,1)</f>
        <v>1</v>
      </c>
      <c r="AC244" s="18" t="str">
        <f>IF(data!BN244&gt;0,data!BO244,"NA")</f>
        <v>NA</v>
      </c>
      <c r="AD244" s="18" t="str">
        <f>IF(data!AS244&gt;0,data!AS244,"NA")</f>
        <v>NA</v>
      </c>
      <c r="AE244" s="18" t="str">
        <f>IF(data!AS244&gt;0,data!F244,"NA")</f>
        <v>NA</v>
      </c>
      <c r="AF244" s="17">
        <f>data!CP244/(1.04)+data!CO244/1.04^2+data!CN244/1.04^3+data!CM244/1.04^4+data!CL244/1.04^5+((data!CK244/5)*(1-1.04^-5)/0.04)/1.04^5</f>
        <v>0</v>
      </c>
    </row>
    <row r="245" spans="1:32" x14ac:dyDescent="0.15">
      <c r="A245" s="2" t="str">
        <f>data!A245</f>
        <v>Celsion Corp. (NasdaqCM:CLSN)</v>
      </c>
      <c r="B245" s="2" t="str">
        <f>data!B245</f>
        <v>NasdaqCM:CLSN</v>
      </c>
      <c r="C245" s="16">
        <f>IF(data!AP245&gt;0,data!AQ245/data!AP245,"NA")</f>
        <v>-41.4</v>
      </c>
      <c r="D245" s="16">
        <f>IF(data!AP245&gt;0,O245/data!AP245,"NA")</f>
        <v>-32.843999999999994</v>
      </c>
      <c r="E245" s="16">
        <f>data!BV245/100</f>
        <v>0</v>
      </c>
      <c r="F245" s="16">
        <f t="shared" si="9"/>
        <v>-0.24693994165589003</v>
      </c>
      <c r="G245" s="16">
        <f>IF(data!AX245&gt;0,N245/data!AX245,"NA")</f>
        <v>-0.63786585365853654</v>
      </c>
      <c r="H245" s="16">
        <f>IF(data!W245=0,"NA",data!W245/100)</f>
        <v>-0.14899999999999999</v>
      </c>
      <c r="I245" s="16" t="str">
        <f>IF(data!V245=0,"NA",data!V245/100)</f>
        <v>NA</v>
      </c>
      <c r="J245" s="16">
        <f>IF(data!AX245&gt;0,(AF245+data!AW245)/(data!AX245+AF245+data!AW245),"NA")</f>
        <v>0.25363493024005079</v>
      </c>
      <c r="K245" s="16">
        <f>IF(data!F245&gt;0,(AF245+data!AW245)/(data!F245+AF245+data!AW245),"NA")</f>
        <v>0.1716236117168389</v>
      </c>
      <c r="L245" s="17">
        <f>data!F245+data!AW245+AF245-data!AT245</f>
        <v>52.246322421746427</v>
      </c>
      <c r="M245" s="17">
        <f>data!AW245+data!AX245-data!AT245+X245</f>
        <v>66.501999999999995</v>
      </c>
      <c r="N245" s="17">
        <f>data!AS245+data!BC245-(data!BD245+data!BE245+data!BF245+data!BG245+data!BH245)/5</f>
        <v>-20.921999999999997</v>
      </c>
      <c r="O245" s="17">
        <f>data!AR245+data!BC245-(data!BD245+data!BE245+data!BF245+data!BG245+data!BH245)/5</f>
        <v>-16.421999999999997</v>
      </c>
      <c r="P245" s="17">
        <f>data!AW245+AF245</f>
        <v>11.146322421746438</v>
      </c>
      <c r="Q245" s="18" t="str">
        <f>IF(data!AS245&gt;0,data!F245/data!AS245,"NA")</f>
        <v>NA</v>
      </c>
      <c r="R245" s="19" t="str">
        <f>IF(data!AS245&gt;0,(data!F245-data!AT245)/(data!AS245-data!BL245),"NA")</f>
        <v>NA</v>
      </c>
      <c r="S245" s="19" t="str">
        <f>IF(N245&gt;0,data!F245/N245,"NA")</f>
        <v>NA</v>
      </c>
      <c r="T245" s="18">
        <f>IF(data!AP245=0,"NA",L245/data!AP245)</f>
        <v>104.49264484349285</v>
      </c>
      <c r="U245" s="18" t="str">
        <f t="shared" si="10"/>
        <v>NA</v>
      </c>
      <c r="V245" s="18">
        <f t="shared" si="11"/>
        <v>0.78563535565466347</v>
      </c>
      <c r="W245" s="18" t="str">
        <f>IF(data!AQ245&gt;0,L245/data!AQ245,"NA")</f>
        <v>NA</v>
      </c>
      <c r="X245" s="17">
        <f>data!BC245+data!BD245*0.8+data!BE245*0.6+data!BF245*0.4+data!BG245*0.2</f>
        <v>36.691999999999993</v>
      </c>
      <c r="Y245" s="18" t="str">
        <f>IF(data!AQ245&gt;0,L245/(data!AQ245+data!BC245),"NA")</f>
        <v>NA</v>
      </c>
      <c r="Z245" s="18">
        <f>IF(data!EC245&gt;0,IF(data!F245&gt;0,IF(data!EC245*250/data!F245&gt;10,"NA",data!EC245*250/data!F245),"NA"),"NA")</f>
        <v>0.41356877323420077</v>
      </c>
      <c r="AA245" s="18" t="str">
        <f>IF(data!BN245&gt;0,data!BN245,"NA")</f>
        <v>NA</v>
      </c>
      <c r="AB245" s="18">
        <f>IF(data!BN245=0,0,1)</f>
        <v>1</v>
      </c>
      <c r="AC245" s="18" t="str">
        <f>IF(data!BN245&gt;0,data!BO245,"NA")</f>
        <v>NA</v>
      </c>
      <c r="AD245" s="18" t="str">
        <f>IF(data!AS245&gt;0,data!AS245,"NA")</f>
        <v>NA</v>
      </c>
      <c r="AE245" s="18" t="str">
        <f>IF(data!AS245&gt;0,data!F245,"NA")</f>
        <v>NA</v>
      </c>
      <c r="AF245" s="17">
        <f>data!CP245/(1.04)+data!CO245/1.04^2+data!CN245/1.04^3+data!CM245/1.04^4+data!CL245/1.04^5+((data!CK245/5)*(1-1.04^-5)/0.04)/1.04^5</f>
        <v>1.4363224217464372</v>
      </c>
    </row>
    <row r="246" spans="1:32" x14ac:dyDescent="0.15">
      <c r="A246" s="2" t="str">
        <f>data!A246</f>
        <v>GenVec, Inc. (NasdaqCM:GNVC)</v>
      </c>
      <c r="B246" s="2" t="str">
        <f>data!B246</f>
        <v>NasdaqCM:GNVC</v>
      </c>
      <c r="C246" s="16">
        <f>IF(data!AP246&gt;0,data!AQ246/data!AP246,"NA")</f>
        <v>-0.39735099337748342</v>
      </c>
      <c r="D246" s="16">
        <f>IF(data!AP246&gt;0,O246/data!AP246,"NA")</f>
        <v>-0.7920529801324504</v>
      </c>
      <c r="E246" s="16">
        <f>data!BV246/100</f>
        <v>0</v>
      </c>
      <c r="F246" s="16">
        <f t="shared" si="9"/>
        <v>-0.24495647721454175</v>
      </c>
      <c r="G246" s="16">
        <f>IF(data!AX246&gt;0,N246/data!AX246,"NA")</f>
        <v>-0.41789473684210537</v>
      </c>
      <c r="H246" s="16">
        <f>IF(data!W246=0,"NA",data!W246/100)</f>
        <v>-6.5199999999999994E-2</v>
      </c>
      <c r="I246" s="16" t="str">
        <f>IF(data!V246=0,"NA",data!V246/100)</f>
        <v>NA</v>
      </c>
      <c r="J246" s="16">
        <f>IF(data!AX246&gt;0,(AF246+data!AW246)/(data!AX246+AF246+data!AW246),"NA")</f>
        <v>0</v>
      </c>
      <c r="K246" s="16">
        <f>IF(data!F246&gt;0,(AF246+data!AW246)/(data!F246+AF246+data!AW246),"NA")</f>
        <v>0</v>
      </c>
      <c r="L246" s="17">
        <f>data!F246+data!AW246+AF246-data!AT246</f>
        <v>53.5</v>
      </c>
      <c r="M246" s="17">
        <f>data!AW246+data!AX246-data!AT246+X246</f>
        <v>19.53</v>
      </c>
      <c r="N246" s="17">
        <f>data!AS246+data!BC246-(data!BD246+data!BE246+data!BF246+data!BG246+data!BH246)/5</f>
        <v>-4.7640000000000011</v>
      </c>
      <c r="O246" s="17">
        <f>data!AR246+data!BC246-(data!BD246+data!BE246+data!BF246+data!BG246+data!BH246)/5</f>
        <v>-4.7840000000000007</v>
      </c>
      <c r="P246" s="17">
        <f>data!AW246+AF246</f>
        <v>0</v>
      </c>
      <c r="Q246" s="18" t="str">
        <f>IF(data!AS246&gt;0,data!F246/data!AS246,"NA")</f>
        <v>NA</v>
      </c>
      <c r="R246" s="19" t="str">
        <f>IF(data!AS246&gt;0,(data!F246-data!AT246)/(data!AS246-data!BL246),"NA")</f>
        <v>NA</v>
      </c>
      <c r="S246" s="19" t="str">
        <f>IF(N246&gt;0,data!F246/N246,"NA")</f>
        <v>NA</v>
      </c>
      <c r="T246" s="18">
        <f>IF(data!AP246=0,"NA",L246/data!AP246)</f>
        <v>8.8576158940397356</v>
      </c>
      <c r="U246" s="18" t="str">
        <f t="shared" si="10"/>
        <v>NA</v>
      </c>
      <c r="V246" s="18">
        <f t="shared" si="11"/>
        <v>2.7393753200204811</v>
      </c>
      <c r="W246" s="18" t="str">
        <f>IF(data!AQ246&gt;0,L246/data!AQ246,"NA")</f>
        <v>NA</v>
      </c>
      <c r="X246" s="17">
        <f>data!BC246+data!BD246*0.8+data!BE246*0.6+data!BF246*0.4+data!BG246*0.2</f>
        <v>8.1300000000000008</v>
      </c>
      <c r="Y246" s="18" t="str">
        <f>IF(data!AQ246&gt;0,L246/(data!AQ246+data!BC246),"NA")</f>
        <v>NA</v>
      </c>
      <c r="Z246" s="18">
        <f>IF(data!EC246&gt;0,IF(data!F246&gt;0,IF(data!EC246*250/data!F246&gt;10,"NA",data!EC246*250/data!F246),"NA"),"NA")</f>
        <v>3.1121495327102804</v>
      </c>
      <c r="AA246" s="18" t="str">
        <f>IF(data!BN246&gt;0,data!BN246,"NA")</f>
        <v>NA</v>
      </c>
      <c r="AB246" s="18">
        <f>IF(data!BN246=0,0,1)</f>
        <v>1</v>
      </c>
      <c r="AC246" s="18" t="str">
        <f>IF(data!BN246&gt;0,data!BO246,"NA")</f>
        <v>NA</v>
      </c>
      <c r="AD246" s="18" t="str">
        <f>IF(data!AS246&gt;0,data!AS246,"NA")</f>
        <v>NA</v>
      </c>
      <c r="AE246" s="18" t="str">
        <f>IF(data!AS246&gt;0,data!F246,"NA")</f>
        <v>NA</v>
      </c>
      <c r="AF246" s="17">
        <f>data!CP246/(1.04)+data!CO246/1.04^2+data!CN246/1.04^3+data!CM246/1.04^4+data!CL246/1.04^5+((data!CK246/5)*(1-1.04^-5)/0.04)/1.04^5</f>
        <v>0</v>
      </c>
    </row>
    <row r="247" spans="1:32" x14ac:dyDescent="0.15">
      <c r="A247" s="2" t="str">
        <f>data!A247</f>
        <v>Onconova Therapeutics, Inc. (NasdaqGS:ONTX)</v>
      </c>
      <c r="B247" s="2" t="str">
        <f>data!B247</f>
        <v>NasdaqGS:ONTX</v>
      </c>
      <c r="C247" s="16">
        <f>IF(data!AP247&gt;0,data!AQ247/data!AP247,"NA")</f>
        <v>-79.124999999999986</v>
      </c>
      <c r="D247" s="16">
        <f>IF(data!AP247&gt;0,O247/data!AP247,"NA")</f>
        <v>-81.924999999999983</v>
      </c>
      <c r="E247" s="16">
        <f>data!BV247/100</f>
        <v>0</v>
      </c>
      <c r="F247" s="16">
        <f t="shared" si="9"/>
        <v>-0.4902019446522064</v>
      </c>
      <c r="G247" s="16">
        <f>IF(data!AX247&gt;0,N247/data!AX247,"NA")</f>
        <v>-2.7771186440677962</v>
      </c>
      <c r="H247" s="16" t="str">
        <f>IF(data!W247=0,"NA",data!W247/100)</f>
        <v>NA</v>
      </c>
      <c r="I247" s="16" t="str">
        <f>IF(data!V247=0,"NA",data!V247/100)</f>
        <v>NA</v>
      </c>
      <c r="J247" s="16">
        <f>IF(data!AX247&gt;0,(AF247+data!AW247)/(data!AX247+AF247+data!AW247),"NA")</f>
        <v>0</v>
      </c>
      <c r="K247" s="16">
        <f>IF(data!F247&gt;0,(AF247+data!AW247)/(data!F247+AF247+data!AW247),"NA")</f>
        <v>0</v>
      </c>
      <c r="L247" s="17">
        <f>data!F247+data!AW247+AF247-data!AT247</f>
        <v>9.2999999999999972</v>
      </c>
      <c r="M247" s="17">
        <f>data!AW247+data!AX247-data!AT247+X247</f>
        <v>133.69999999999999</v>
      </c>
      <c r="N247" s="17">
        <f>data!AS247+data!BC247-(data!BD247+data!BE247+data!BF247+data!BG247+data!BH247)/5</f>
        <v>-65.539999999999992</v>
      </c>
      <c r="O247" s="17">
        <f>data!AR247+data!BC247-(data!BD247+data!BE247+data!BF247+data!BG247+data!BH247)/5</f>
        <v>-65.539999999999992</v>
      </c>
      <c r="P247" s="17">
        <f>data!AW247+AF247</f>
        <v>0</v>
      </c>
      <c r="Q247" s="18" t="str">
        <f>IF(data!AS247&gt;0,data!F247/data!AS247,"NA")</f>
        <v>NA</v>
      </c>
      <c r="R247" s="19" t="str">
        <f>IF(data!AS247&gt;0,(data!F247-data!AT247)/(data!AS247-data!BL247),"NA")</f>
        <v>NA</v>
      </c>
      <c r="S247" s="19" t="str">
        <f>IF(N247&gt;0,data!F247/N247,"NA")</f>
        <v>NA</v>
      </c>
      <c r="T247" s="18">
        <f>IF(data!AP247=0,"NA",L247/data!AP247)</f>
        <v>11.624999999999996</v>
      </c>
      <c r="U247" s="18" t="str">
        <f t="shared" si="10"/>
        <v>NA</v>
      </c>
      <c r="V247" s="18">
        <f t="shared" si="11"/>
        <v>6.9558713537771114E-2</v>
      </c>
      <c r="W247" s="18" t="str">
        <f>IF(data!AQ247&gt;0,L247/data!AQ247,"NA")</f>
        <v>NA</v>
      </c>
      <c r="X247" s="17">
        <f>data!BC247+data!BD247*0.8+data!BE247*0.6+data!BF247*0.4+data!BG247*0.2</f>
        <v>153.69999999999999</v>
      </c>
      <c r="Y247" s="18" t="str">
        <f>IF(data!AQ247&gt;0,L247/(data!AQ247+data!BC247),"NA")</f>
        <v>NA</v>
      </c>
      <c r="Z247" s="18">
        <f>IF(data!EC247&gt;0,IF(data!F247&gt;0,IF(data!EC247*250/data!F247&gt;10,"NA",data!EC247*250/data!F247),"NA"),"NA")</f>
        <v>0.36389413988657848</v>
      </c>
      <c r="AA247" s="18" t="str">
        <f>IF(data!BN247&gt;0,data!BN247,"NA")</f>
        <v>NA</v>
      </c>
      <c r="AB247" s="18">
        <f>IF(data!BN247=0,0,1)</f>
        <v>1</v>
      </c>
      <c r="AC247" s="18" t="str">
        <f>IF(data!BN247&gt;0,data!BO247,"NA")</f>
        <v>NA</v>
      </c>
      <c r="AD247" s="18" t="str">
        <f>IF(data!AS247&gt;0,data!AS247,"NA")</f>
        <v>NA</v>
      </c>
      <c r="AE247" s="18" t="str">
        <f>IF(data!AS247&gt;0,data!F247,"NA")</f>
        <v>NA</v>
      </c>
      <c r="AF247" s="17">
        <f>data!CP247/(1.04)+data!CO247/1.04^2+data!CN247/1.04^3+data!CM247/1.04^4+data!CL247/1.04^5+((data!CK247/5)*(1-1.04^-5)/0.04)/1.04^5</f>
        <v>0</v>
      </c>
    </row>
    <row r="248" spans="1:32" x14ac:dyDescent="0.15">
      <c r="A248" s="2" t="str">
        <f>data!A248</f>
        <v>Heat Biologics, Inc. (NasdaqCM:HTBX)</v>
      </c>
      <c r="B248" s="2" t="str">
        <f>data!B248</f>
        <v>NasdaqCM:HTBX</v>
      </c>
      <c r="C248" s="16" t="str">
        <f>IF(data!AP248&gt;0,data!AQ248/data!AP248,"NA")</f>
        <v>NA</v>
      </c>
      <c r="D248" s="16" t="str">
        <f>IF(data!AP248&gt;0,O248/data!AP248,"NA")</f>
        <v>NA</v>
      </c>
      <c r="E248" s="16">
        <f>data!BV248/100</f>
        <v>0</v>
      </c>
      <c r="F248" s="16">
        <f t="shared" si="9"/>
        <v>-0.48492055941394718</v>
      </c>
      <c r="G248" s="16">
        <f>IF(data!AX248&gt;0,N248/data!AX248,"NA")</f>
        <v>-0.67319444444444432</v>
      </c>
      <c r="H248" s="16" t="str">
        <f>IF(data!W248=0,"NA",data!W248/100)</f>
        <v>NA</v>
      </c>
      <c r="I248" s="16" t="str">
        <f>IF(data!V248=0,"NA",data!V248/100)</f>
        <v>NA</v>
      </c>
      <c r="J248" s="16">
        <f>IF(data!AX248&gt;0,(AF248+data!AW248)/(data!AX248+AF248+data!AW248),"NA")</f>
        <v>0.11852624717356909</v>
      </c>
      <c r="K248" s="16">
        <f>IF(data!F248&gt;0,(AF248+data!AW248)/(data!F248+AF248+data!AW248),"NA")</f>
        <v>3.583292132451301E-2</v>
      </c>
      <c r="L248" s="17">
        <f>data!F248+data!AW248+AF248-data!AT248</f>
        <v>50.756277687028842</v>
      </c>
      <c r="M248" s="17">
        <f>data!AW248+data!AX248-data!AT248+X248</f>
        <v>21.022000000000002</v>
      </c>
      <c r="N248" s="17">
        <f>data!AS248+data!BC248-(data!BD248+data!BE248+data!BF248+data!BG248+data!BH248)/5</f>
        <v>-9.6939999999999991</v>
      </c>
      <c r="O248" s="17">
        <f>data!AR248+data!BC248-(data!BD248+data!BE248+data!BF248+data!BG248+data!BH248)/5</f>
        <v>-10.193999999999999</v>
      </c>
      <c r="P248" s="17">
        <f>data!AW248+AF248</f>
        <v>1.9362776870288423</v>
      </c>
      <c r="Q248" s="18" t="str">
        <f>IF(data!AS248&gt;0,data!F248/data!AS248,"NA")</f>
        <v>NA</v>
      </c>
      <c r="R248" s="19" t="str">
        <f>IF(data!AS248&gt;0,(data!F248-data!AT248)/(data!AS248-data!BL248),"NA")</f>
        <v>NA</v>
      </c>
      <c r="S248" s="19" t="str">
        <f>IF(N248&gt;0,data!F248/N248,"NA")</f>
        <v>NA</v>
      </c>
      <c r="T248" s="18" t="str">
        <f>IF(data!AP248=0,"NA",L248/data!AP248)</f>
        <v>NA</v>
      </c>
      <c r="U248" s="18" t="str">
        <f t="shared" si="10"/>
        <v>NA</v>
      </c>
      <c r="V248" s="18">
        <f t="shared" si="11"/>
        <v>2.4144361947972999</v>
      </c>
      <c r="W248" s="18" t="str">
        <f>IF(data!AQ248&gt;0,L248/data!AQ248,"NA")</f>
        <v>NA</v>
      </c>
      <c r="X248" s="17">
        <f>data!BC248+data!BD248*0.8+data!BE248*0.6+data!BF248*0.4+data!BG248*0.2</f>
        <v>8.7120000000000015</v>
      </c>
      <c r="Y248" s="18" t="str">
        <f>IF(data!AQ248&gt;0,L248/(data!AQ248+data!BC248),"NA")</f>
        <v>NA</v>
      </c>
      <c r="Z248" s="18">
        <f>IF(data!EC248&gt;0,IF(data!F248&gt;0,IF(data!EC248*250/data!F248&gt;10,"NA",data!EC248*250/data!F248),"NA"),"NA")</f>
        <v>1.5595009596928981</v>
      </c>
      <c r="AA248" s="18" t="str">
        <f>IF(data!BN248&gt;0,data!BN248,"NA")</f>
        <v>NA</v>
      </c>
      <c r="AB248" s="18">
        <f>IF(data!BN248=0,0,1)</f>
        <v>1</v>
      </c>
      <c r="AC248" s="18" t="str">
        <f>IF(data!BN248&gt;0,data!BO248,"NA")</f>
        <v>NA</v>
      </c>
      <c r="AD248" s="18" t="str">
        <f>IF(data!AS248&gt;0,data!AS248,"NA")</f>
        <v>NA</v>
      </c>
      <c r="AE248" s="18" t="str">
        <f>IF(data!AS248&gt;0,data!F248,"NA")</f>
        <v>NA</v>
      </c>
      <c r="AF248" s="17">
        <f>data!CP248/(1.04)+data!CO248/1.04^2+data!CN248/1.04^3+data!CM248/1.04^4+data!CL248/1.04^5+((data!CK248/5)*(1-1.04^-5)/0.04)/1.04^5</f>
        <v>0.74627768702884234</v>
      </c>
    </row>
    <row r="249" spans="1:32" x14ac:dyDescent="0.15">
      <c r="A249" s="2" t="str">
        <f>data!A249</f>
        <v>VBI Vaccines Inc (NasdaqCM:VBIV)</v>
      </c>
      <c r="B249" s="2" t="str">
        <f>data!B249</f>
        <v>NasdaqCM:VBIV</v>
      </c>
      <c r="C249" s="16" t="str">
        <f>IF(data!AP249&gt;0,data!AQ249/data!AP249,"NA")</f>
        <v>NA</v>
      </c>
      <c r="D249" s="16" t="str">
        <f>IF(data!AP249&gt;0,O249/data!AP249,"NA")</f>
        <v>NA</v>
      </c>
      <c r="E249" s="16">
        <f>data!BV249/100</f>
        <v>0</v>
      </c>
      <c r="F249" s="16">
        <f t="shared" si="9"/>
        <v>-1.5471447543160692</v>
      </c>
      <c r="G249" s="16">
        <f>IF(data!AX249&gt;0,N249/data!AX249,"NA")</f>
        <v>-1.2009345794392525</v>
      </c>
      <c r="H249" s="16" t="str">
        <f>IF(data!W249=0,"NA",data!W249/100)</f>
        <v>NA</v>
      </c>
      <c r="I249" s="16" t="str">
        <f>IF(data!V249=0,"NA",data!V249/100)</f>
        <v>NA</v>
      </c>
      <c r="J249" s="16">
        <f>IF(data!AX249&gt;0,(AF249+data!AW249)/(data!AX249+AF249+data!AW249),"NA")</f>
        <v>0.21170947381790131</v>
      </c>
      <c r="K249" s="16">
        <f>IF(data!F249&gt;0,(AF249+data!AW249)/(data!F249+AF249+data!AW249),"NA")</f>
        <v>5.2368931216904883E-2</v>
      </c>
      <c r="L249" s="17">
        <f>data!F249+data!AW249+AF249-data!AT249</f>
        <v>42.273675751024122</v>
      </c>
      <c r="M249" s="17">
        <f>data!AW249+data!AX249-data!AT249+X249</f>
        <v>7.5299999999999994</v>
      </c>
      <c r="N249" s="17">
        <f>data!AS249+data!BC249-(data!BD249+data!BE249+data!BF249+data!BG249+data!BH249)/5</f>
        <v>-12.850000000000001</v>
      </c>
      <c r="O249" s="17">
        <f>data!AR249+data!BC249-(data!BD249+data!BE249+data!BF249+data!BG249+data!BH249)/5</f>
        <v>-11.65</v>
      </c>
      <c r="P249" s="17">
        <f>data!AW249+AF249</f>
        <v>2.8736757510241238</v>
      </c>
      <c r="Q249" s="18" t="str">
        <f>IF(data!AS249&gt;0,data!F249/data!AS249,"NA")</f>
        <v>NA</v>
      </c>
      <c r="R249" s="19" t="str">
        <f>IF(data!AS249&gt;0,(data!F249-data!AT249)/(data!AS249-data!BL249),"NA")</f>
        <v>NA</v>
      </c>
      <c r="S249" s="19" t="str">
        <f>IF(N249&gt;0,data!F249/N249,"NA")</f>
        <v>NA</v>
      </c>
      <c r="T249" s="18" t="str">
        <f>IF(data!AP249=0,"NA",L249/data!AP249)</f>
        <v>NA</v>
      </c>
      <c r="U249" s="18" t="str">
        <f t="shared" si="10"/>
        <v>NA</v>
      </c>
      <c r="V249" s="18">
        <f t="shared" si="11"/>
        <v>5.6140339642794324</v>
      </c>
      <c r="W249" s="18" t="str">
        <f>IF(data!AQ249&gt;0,L249/data!AQ249,"NA")</f>
        <v>NA</v>
      </c>
      <c r="X249" s="17">
        <f>data!BC249+data!BD249*0.8+data!BE249*0.6+data!BF249*0.4+data!BG249*0.2</f>
        <v>7.2799999999999994</v>
      </c>
      <c r="Y249" s="18" t="str">
        <f>IF(data!AQ249&gt;0,L249/(data!AQ249+data!BC249),"NA")</f>
        <v>NA</v>
      </c>
      <c r="Z249" s="18">
        <f>IF(data!EC249&gt;0,IF(data!F249&gt;0,IF(data!EC249*250/data!F249&gt;10,"NA",data!EC249*250/data!F249),"NA"),"NA")</f>
        <v>4.807692307692308E-3</v>
      </c>
      <c r="AA249" s="18" t="str">
        <f>IF(data!BN249&gt;0,data!BN249,"NA")</f>
        <v>NA</v>
      </c>
      <c r="AB249" s="18">
        <f>IF(data!BN249=0,0,1)</f>
        <v>1</v>
      </c>
      <c r="AC249" s="18" t="str">
        <f>IF(data!BN249&gt;0,data!BO249,"NA")</f>
        <v>NA</v>
      </c>
      <c r="AD249" s="18" t="str">
        <f>IF(data!AS249&gt;0,data!AS249,"NA")</f>
        <v>NA</v>
      </c>
      <c r="AE249" s="18" t="str">
        <f>IF(data!AS249&gt;0,data!F249,"NA")</f>
        <v>NA</v>
      </c>
      <c r="AF249" s="17">
        <f>data!CP249/(1.04)+data!CO249/1.04^2+data!CN249/1.04^3+data!CM249/1.04^4+data!CL249/1.04^5+((data!CK249/5)*(1-1.04^-5)/0.04)/1.04^5</f>
        <v>0.72367575102412385</v>
      </c>
    </row>
    <row r="250" spans="1:32" x14ac:dyDescent="0.15">
      <c r="A250" s="2" t="str">
        <f>data!A250</f>
        <v>CytoDyn Inc. (OTCPK:CYDY)</v>
      </c>
      <c r="B250" s="2" t="str">
        <f>data!B250</f>
        <v>OTCPK:CYDY</v>
      </c>
      <c r="C250" s="16" t="str">
        <f>IF(data!AP250&gt;0,data!AQ250/data!AP250,"NA")</f>
        <v>NA</v>
      </c>
      <c r="D250" s="16" t="str">
        <f>IF(data!AP250&gt;0,O250/data!AP250,"NA")</f>
        <v>NA</v>
      </c>
      <c r="E250" s="16">
        <f>data!BV250/100</f>
        <v>0</v>
      </c>
      <c r="F250" s="16">
        <f t="shared" si="9"/>
        <v>-0.46327503974562795</v>
      </c>
      <c r="G250" s="16" t="str">
        <f>IF(data!AX250&gt;0,N250/data!AX250,"NA")</f>
        <v>NA</v>
      </c>
      <c r="H250" s="16" t="str">
        <f>IF(data!W250=0,"NA",data!W250/100)</f>
        <v>NA</v>
      </c>
      <c r="I250" s="16" t="str">
        <f>IF(data!V250=0,"NA",data!V250/100)</f>
        <v>NA</v>
      </c>
      <c r="J250" s="16" t="str">
        <f>IF(data!AX250&gt;0,(AF250+data!AW250)/(data!AX250+AF250+data!AW250),"NA")</f>
        <v>NA</v>
      </c>
      <c r="K250" s="16">
        <f>IF(data!F250&gt;0,(AF250+data!AW250)/(data!F250+AF250+data!AW250),"NA")</f>
        <v>6.2941374085594262E-2</v>
      </c>
      <c r="L250" s="17">
        <f>data!F250+data!AW250+AF250-data!AT250</f>
        <v>51.725472803823401</v>
      </c>
      <c r="M250" s="17">
        <f>data!AW250+data!AX250-data!AT250+X250</f>
        <v>15.096</v>
      </c>
      <c r="N250" s="17">
        <f>data!AS250+data!BC250-(data!BD250+data!BE250+data!BF250+data!BG250+data!BH250)/5</f>
        <v>-10.093599999999999</v>
      </c>
      <c r="O250" s="17">
        <f>data!AR250+data!BC250-(data!BD250+data!BE250+data!BF250+data!BG250+data!BH250)/5</f>
        <v>-6.9935999999999998</v>
      </c>
      <c r="P250" s="17">
        <f>data!AW250+AF250</f>
        <v>3.4054728038233955</v>
      </c>
      <c r="Q250" s="18" t="str">
        <f>IF(data!AS250&gt;0,data!F250/data!AS250,"NA")</f>
        <v>NA</v>
      </c>
      <c r="R250" s="19" t="str">
        <f>IF(data!AS250&gt;0,(data!F250-data!AT250)/(data!AS250-data!BL250),"NA")</f>
        <v>NA</v>
      </c>
      <c r="S250" s="19" t="str">
        <f>IF(N250&gt;0,data!F250/N250,"NA")</f>
        <v>NA</v>
      </c>
      <c r="T250" s="18" t="str">
        <f>IF(data!AP250=0,"NA",L250/data!AP250)</f>
        <v>NA</v>
      </c>
      <c r="U250" s="18" t="str">
        <f t="shared" si="10"/>
        <v>NA</v>
      </c>
      <c r="V250" s="18">
        <f t="shared" si="11"/>
        <v>3.4264356653301138</v>
      </c>
      <c r="W250" s="18" t="str">
        <f>IF(data!AQ250&gt;0,L250/data!AQ250,"NA")</f>
        <v>NA</v>
      </c>
      <c r="X250" s="17">
        <f>data!BC250+data!BD250*0.8+data!BE250*0.6+data!BF250*0.4+data!BG250*0.2</f>
        <v>15.826000000000001</v>
      </c>
      <c r="Y250" s="18" t="str">
        <f>IF(data!AQ250&gt;0,L250/(data!AQ250+data!BC250),"NA")</f>
        <v>NA</v>
      </c>
      <c r="Z250" s="18">
        <f>IF(data!EC250&gt;0,IF(data!F250&gt;0,IF(data!EC250*250/data!F250&gt;10,"NA",data!EC250*250/data!F250),"NA"),"NA")</f>
        <v>9.8619329388560148E-2</v>
      </c>
      <c r="AA250" s="18" t="str">
        <f>IF(data!BN250&gt;0,data!BN250,"NA")</f>
        <v>NA</v>
      </c>
      <c r="AB250" s="18">
        <f>IF(data!BN250=0,0,1)</f>
        <v>1</v>
      </c>
      <c r="AC250" s="18" t="str">
        <f>IF(data!BN250&gt;0,data!BO250,"NA")</f>
        <v>NA</v>
      </c>
      <c r="AD250" s="18" t="str">
        <f>IF(data!AS250&gt;0,data!AS250,"NA")</f>
        <v>NA</v>
      </c>
      <c r="AE250" s="18" t="str">
        <f>IF(data!AS250&gt;0,data!F250,"NA")</f>
        <v>NA</v>
      </c>
      <c r="AF250" s="17">
        <f>data!CP250/(1.04)+data!CO250/1.04^2+data!CN250/1.04^3+data!CM250/1.04^4+data!CL250/1.04^5+((data!CK250/5)*(1-1.04^-5)/0.04)/1.04^5</f>
        <v>6.5472803823395542E-2</v>
      </c>
    </row>
    <row r="251" spans="1:32" x14ac:dyDescent="0.15">
      <c r="A251" s="2" t="str">
        <f>data!A251</f>
        <v>Golden Dragon Holding Co. (OTCPK:CPMD)</v>
      </c>
      <c r="B251" s="2" t="str">
        <f>data!B251</f>
        <v>OTCPK:CPMD</v>
      </c>
      <c r="C251" s="16" t="str">
        <f>IF(data!AP251&gt;0,data!AQ251/data!AP251,"NA")</f>
        <v>NA</v>
      </c>
      <c r="D251" s="16" t="str">
        <f>IF(data!AP251&gt;0,O251/data!AP251,"NA")</f>
        <v>NA</v>
      </c>
      <c r="E251" s="16">
        <f>data!BV251/100</f>
        <v>0</v>
      </c>
      <c r="F251" s="16">
        <f t="shared" si="9"/>
        <v>-67.299999999998448</v>
      </c>
      <c r="G251" s="16">
        <f>IF(data!AX251&gt;0,N251/data!AX251,"NA")</f>
        <v>-0.27755102040816326</v>
      </c>
      <c r="H251" s="16" t="str">
        <f>IF(data!W251=0,"NA",data!W251/100)</f>
        <v>NA</v>
      </c>
      <c r="I251" s="16" t="str">
        <f>IF(data!V251=0,"NA",data!V251/100)</f>
        <v>NA</v>
      </c>
      <c r="J251" s="16">
        <f>IF(data!AX251&gt;0,(AF251+data!AW251)/(data!AX251+AF251+data!AW251),"NA")</f>
        <v>0</v>
      </c>
      <c r="K251" s="16">
        <f>IF(data!F251&gt;0,(AF251+data!AW251)/(data!F251+AF251+data!AW251),"NA")</f>
        <v>0</v>
      </c>
      <c r="L251" s="17">
        <f>data!F251+data!AW251+AF251-data!AT251</f>
        <v>47.46</v>
      </c>
      <c r="M251" s="17">
        <f>data!AW251+data!AX251-data!AT251+X251</f>
        <v>1.0000000000000231E-2</v>
      </c>
      <c r="N251" s="17">
        <f>data!AS251+data!BC251-(data!BD251+data!BE251+data!BF251+data!BG251+data!BH251)/5</f>
        <v>-0.68</v>
      </c>
      <c r="O251" s="17">
        <f>data!AR251+data!BC251-(data!BD251+data!BE251+data!BF251+data!BG251+data!BH251)/5</f>
        <v>-0.67300000000000004</v>
      </c>
      <c r="P251" s="17">
        <f>data!AW251+AF251</f>
        <v>0</v>
      </c>
      <c r="Q251" s="18" t="str">
        <f>IF(data!AS251&gt;0,data!F251/data!AS251,"NA")</f>
        <v>NA</v>
      </c>
      <c r="R251" s="19" t="str">
        <f>IF(data!AS251&gt;0,(data!F251-data!AT251)/(data!AS251-data!BL251),"NA")</f>
        <v>NA</v>
      </c>
      <c r="S251" s="19" t="str">
        <f>IF(N251&gt;0,data!F251/N251,"NA")</f>
        <v>NA</v>
      </c>
      <c r="T251" s="18" t="str">
        <f>IF(data!AP251=0,"NA",L251/data!AP251)</f>
        <v>NA</v>
      </c>
      <c r="U251" s="18" t="str">
        <f t="shared" si="10"/>
        <v>NA</v>
      </c>
      <c r="V251" s="18">
        <f t="shared" si="11"/>
        <v>4745.9999999998909</v>
      </c>
      <c r="W251" s="18" t="str">
        <f>IF(data!AQ251&gt;0,L251/data!AQ251,"NA")</f>
        <v>NA</v>
      </c>
      <c r="X251" s="17">
        <f>data!BC251+data!BD251*0.8+data!BE251*0.6+data!BF251*0.4+data!BG251*0.2</f>
        <v>0</v>
      </c>
      <c r="Y251" s="18" t="str">
        <f>IF(data!AQ251&gt;0,L251/(data!AQ251+data!BC251),"NA")</f>
        <v>NA</v>
      </c>
      <c r="Z251" s="18" t="str">
        <f>IF(data!EC251&gt;0,IF(data!F251&gt;0,IF(data!EC251*250/data!F251&gt;10,"NA",data!EC251*250/data!F251),"NA"),"NA")</f>
        <v>NA</v>
      </c>
      <c r="AA251" s="18" t="str">
        <f>IF(data!BN251&gt;0,data!BN251,"NA")</f>
        <v>NA</v>
      </c>
      <c r="AB251" s="18">
        <f>IF(data!BN251=0,0,1)</f>
        <v>1</v>
      </c>
      <c r="AC251" s="18" t="str">
        <f>IF(data!BN251&gt;0,data!BO251,"NA")</f>
        <v>NA</v>
      </c>
      <c r="AD251" s="18" t="str">
        <f>IF(data!AS251&gt;0,data!AS251,"NA")</f>
        <v>NA</v>
      </c>
      <c r="AE251" s="18" t="str">
        <f>IF(data!AS251&gt;0,data!F251,"NA")</f>
        <v>NA</v>
      </c>
      <c r="AF251" s="17">
        <f>data!CP251/(1.04)+data!CO251/1.04^2+data!CN251/1.04^3+data!CM251/1.04^4+data!CL251/1.04^5+((data!CK251/5)*(1-1.04^-5)/0.04)/1.04^5</f>
        <v>0</v>
      </c>
    </row>
    <row r="252" spans="1:32" x14ac:dyDescent="0.15">
      <c r="A252" s="2" t="str">
        <f>data!A252</f>
        <v>OncoGenex Pharmaceuticals, Inc. (NasdaqCM:OGXI)</v>
      </c>
      <c r="B252" s="2" t="str">
        <f>data!B252</f>
        <v>NasdaqCM:OGXI</v>
      </c>
      <c r="C252" s="16">
        <f>IF(data!AP252&gt;0,data!AQ252/data!AP252,"NA")</f>
        <v>-0.98338870431893688</v>
      </c>
      <c r="D252" s="16">
        <f>IF(data!AP252&gt;0,O252/data!AP252,"NA")</f>
        <v>-1.2372093023255812</v>
      </c>
      <c r="E252" s="16">
        <f>data!BV252/100</f>
        <v>0</v>
      </c>
      <c r="F252" s="16">
        <f t="shared" si="9"/>
        <v>-0.23807697225418739</v>
      </c>
      <c r="G252" s="16">
        <f>IF(data!AX252&gt;0,N252/data!AX252,"NA")</f>
        <v>-0.89048843187660676</v>
      </c>
      <c r="H252" s="16" t="str">
        <f>IF(data!W252=0,"NA",data!W252/100)</f>
        <v>NA</v>
      </c>
      <c r="I252" s="16" t="str">
        <f>IF(data!V252=0,"NA",data!V252/100)</f>
        <v>NA</v>
      </c>
      <c r="J252" s="16">
        <f>IF(data!AX252&gt;0,(AF252+data!AW252)/(data!AX252+AF252+data!AW252),"NA")</f>
        <v>0.18057712174356874</v>
      </c>
      <c r="K252" s="16">
        <f>IF(data!F252&gt;0,(AF252+data!AW252)/(data!F252+AF252+data!AW252),"NA")</f>
        <v>0.1494173238438628</v>
      </c>
      <c r="L252" s="17">
        <f>data!F252+data!AW252+AF252-data!AT252</f>
        <v>8.3724358230898446</v>
      </c>
      <c r="M252" s="17">
        <f>data!AW252+data!AX252-data!AT252+X252</f>
        <v>156.42000000000002</v>
      </c>
      <c r="N252" s="17">
        <f>data!AS252+data!BC252-(data!BD252+data!BE252+data!BF252+data!BG252+data!BH252)/5</f>
        <v>-34.64</v>
      </c>
      <c r="O252" s="17">
        <f>data!AR252+data!BC252-(data!BD252+data!BE252+data!BF252+data!BG252+data!BH252)/5</f>
        <v>-37.239999999999995</v>
      </c>
      <c r="P252" s="17">
        <f>data!AW252+AF252</f>
        <v>8.572435823089851</v>
      </c>
      <c r="Q252" s="18" t="str">
        <f>IF(data!AS252&gt;0,data!F252/data!AS252,"NA")</f>
        <v>NA</v>
      </c>
      <c r="R252" s="19" t="str">
        <f>IF(data!AS252&gt;0,(data!F252-data!AT252)/(data!AS252-data!BL252),"NA")</f>
        <v>NA</v>
      </c>
      <c r="S252" s="19" t="str">
        <f>IF(N252&gt;0,data!F252/N252,"NA")</f>
        <v>NA</v>
      </c>
      <c r="T252" s="18">
        <f>IF(data!AP252=0,"NA",L252/data!AP252)</f>
        <v>0.27815401405614099</v>
      </c>
      <c r="U252" s="18" t="str">
        <f t="shared" si="10"/>
        <v>NA</v>
      </c>
      <c r="V252" s="18">
        <f t="shared" si="11"/>
        <v>5.352535368296793E-2</v>
      </c>
      <c r="W252" s="18" t="str">
        <f>IF(data!AQ252&gt;0,L252/data!AQ252,"NA")</f>
        <v>NA</v>
      </c>
      <c r="X252" s="17">
        <f>data!BC252+data!BD252*0.8+data!BE252*0.6+data!BF252*0.4+data!BG252*0.2</f>
        <v>166.52</v>
      </c>
      <c r="Y252" s="18" t="str">
        <f>IF(data!AQ252&gt;0,L252/(data!AQ252+data!BC252),"NA")</f>
        <v>NA</v>
      </c>
      <c r="Z252" s="18">
        <f>IF(data!EC252&gt;0,IF(data!F252&gt;0,IF(data!EC252*250/data!F252&gt;10,"NA",data!EC252*250/data!F252),"NA"),"NA")</f>
        <v>1.1014344262295082</v>
      </c>
      <c r="AA252" s="18" t="str">
        <f>IF(data!BN252&gt;0,data!BN252,"NA")</f>
        <v>NA</v>
      </c>
      <c r="AB252" s="18">
        <f>IF(data!BN252=0,0,1)</f>
        <v>1</v>
      </c>
      <c r="AC252" s="18" t="str">
        <f>IF(data!BN252&gt;0,data!BO252,"NA")</f>
        <v>NA</v>
      </c>
      <c r="AD252" s="18" t="str">
        <f>IF(data!AS252&gt;0,data!AS252,"NA")</f>
        <v>NA</v>
      </c>
      <c r="AE252" s="18" t="str">
        <f>IF(data!AS252&gt;0,data!F252,"NA")</f>
        <v>NA</v>
      </c>
      <c r="AF252" s="17">
        <f>data!CP252/(1.04)+data!CO252/1.04^2+data!CN252/1.04^3+data!CM252/1.04^4+data!CL252/1.04^5+((data!CK252/5)*(1-1.04^-5)/0.04)/1.04^5</f>
        <v>8.572435823089851</v>
      </c>
    </row>
    <row r="253" spans="1:32" x14ac:dyDescent="0.15">
      <c r="A253" s="2" t="str">
        <f>data!A253</f>
        <v>Hemispherx Biopharma, Inc. (AMEX:HEB)</v>
      </c>
      <c r="B253" s="2" t="str">
        <f>data!B253</f>
        <v>AMEX:HEB</v>
      </c>
      <c r="C253" s="16">
        <f>IF(data!AP253&gt;0,data!AQ253/data!AP253,"NA")</f>
        <v>-91.370558375634516</v>
      </c>
      <c r="D253" s="16">
        <f>IF(data!AP253&gt;0,O253/data!AP253,"NA")</f>
        <v>-93.705583756345177</v>
      </c>
      <c r="E253" s="16">
        <f>data!BV253/100</f>
        <v>0</v>
      </c>
      <c r="F253" s="16">
        <f t="shared" si="9"/>
        <v>-0.38184676485189484</v>
      </c>
      <c r="G253" s="16">
        <f>IF(data!AX253&gt;0,N253/data!AX253,"NA")</f>
        <v>-0.6903999999999999</v>
      </c>
      <c r="H253" s="16">
        <f>IF(data!W253=0,"NA",data!W253/100)</f>
        <v>-0.16699999999999998</v>
      </c>
      <c r="I253" s="16" t="str">
        <f>IF(data!V253=0,"NA",data!V253/100)</f>
        <v>NA</v>
      </c>
      <c r="J253" s="16">
        <f>IF(data!AX253&gt;0,(AF253+data!AW253)/(data!AX253+AF253+data!AW253),"NA")</f>
        <v>2.0241318494501784E-2</v>
      </c>
      <c r="K253" s="16">
        <f>IF(data!F253&gt;0,(AF253+data!AW253)/(data!F253+AF253+data!AW253),"NA")</f>
        <v>1.0558553470739217E-2</v>
      </c>
      <c r="L253" s="17">
        <f>data!F253+data!AW253+AF253-data!AT253</f>
        <v>46.756487347256751</v>
      </c>
      <c r="M253" s="17">
        <f>data!AW253+data!AX253-data!AT253+X253</f>
        <v>48.343999999999994</v>
      </c>
      <c r="N253" s="17">
        <f>data!AS253+data!BC253-(data!BD253+data!BE253+data!BF253+data!BG253+data!BH253)/5</f>
        <v>-17.259999999999998</v>
      </c>
      <c r="O253" s="17">
        <f>data!AR253+data!BC253-(data!BD253+data!BE253+data!BF253+data!BG253+data!BH253)/5</f>
        <v>-18.46</v>
      </c>
      <c r="P253" s="17">
        <f>data!AW253+AF253</f>
        <v>0.51648734725674872</v>
      </c>
      <c r="Q253" s="18" t="str">
        <f>IF(data!AS253&gt;0,data!F253/data!AS253,"NA")</f>
        <v>NA</v>
      </c>
      <c r="R253" s="19" t="str">
        <f>IF(data!AS253&gt;0,(data!F253-data!AT253)/(data!AS253-data!BL253),"NA")</f>
        <v>NA</v>
      </c>
      <c r="S253" s="19" t="str">
        <f>IF(N253&gt;0,data!F253/N253,"NA")</f>
        <v>NA</v>
      </c>
      <c r="T253" s="18">
        <f>IF(data!AP253=0,"NA",L253/data!AP253)</f>
        <v>237.34257536678552</v>
      </c>
      <c r="U253" s="18" t="str">
        <f t="shared" si="10"/>
        <v>NA</v>
      </c>
      <c r="V253" s="18">
        <f t="shared" si="11"/>
        <v>0.96716215760501323</v>
      </c>
      <c r="W253" s="18" t="str">
        <f>IF(data!AQ253&gt;0,L253/data!AQ253,"NA")</f>
        <v>NA</v>
      </c>
      <c r="X253" s="17">
        <f>data!BC253+data!BD253*0.8+data!BE253*0.6+data!BF253*0.4+data!BG253*0.2</f>
        <v>25.481999999999999</v>
      </c>
      <c r="Y253" s="18" t="str">
        <f>IF(data!AQ253&gt;0,L253/(data!AQ253+data!BC253),"NA")</f>
        <v>NA</v>
      </c>
      <c r="Z253" s="18">
        <f>IF(data!EC253&gt;0,IF(data!F253&gt;0,IF(data!EC253*250/data!F253&gt;10,"NA",data!EC253*250/data!F253),"NA"),"NA")</f>
        <v>1.069214876033058</v>
      </c>
      <c r="AA253" s="18" t="str">
        <f>IF(data!BN253&gt;0,data!BN253,"NA")</f>
        <v>NA</v>
      </c>
      <c r="AB253" s="18">
        <f>IF(data!BN253=0,0,1)</f>
        <v>1</v>
      </c>
      <c r="AC253" s="18" t="str">
        <f>IF(data!BN253&gt;0,data!BO253,"NA")</f>
        <v>NA</v>
      </c>
      <c r="AD253" s="18" t="str">
        <f>IF(data!AS253&gt;0,data!AS253,"NA")</f>
        <v>NA</v>
      </c>
      <c r="AE253" s="18" t="str">
        <f>IF(data!AS253&gt;0,data!F253,"NA")</f>
        <v>NA</v>
      </c>
      <c r="AF253" s="17">
        <f>data!CP253/(1.04)+data!CO253/1.04^2+data!CN253/1.04^3+data!CM253/1.04^4+data!CL253/1.04^5+((data!CK253/5)*(1-1.04^-5)/0.04)/1.04^5</f>
        <v>0.4944873472567487</v>
      </c>
    </row>
    <row r="254" spans="1:32" x14ac:dyDescent="0.15">
      <c r="A254" s="2" t="str">
        <f>data!A254</f>
        <v>CASI Pharmaceuticals, Inc. (NasdaqCM:CASI)</v>
      </c>
      <c r="B254" s="2" t="str">
        <f>data!B254</f>
        <v>NasdaqCM:CASI</v>
      </c>
      <c r="C254" s="16">
        <f>IF(data!AP254&gt;0,data!AQ254/data!AP254,"NA")</f>
        <v>-268.75</v>
      </c>
      <c r="D254" s="16">
        <f>IF(data!AP254&gt;0,O254/data!AP254,"NA")</f>
        <v>-267.58333333333337</v>
      </c>
      <c r="E254" s="16">
        <f>data!BV254/100</f>
        <v>0</v>
      </c>
      <c r="F254" s="16">
        <f t="shared" si="9"/>
        <v>-0.6185706029666731</v>
      </c>
      <c r="G254" s="16">
        <f>IF(data!AX254&gt;0,N254/data!AX254,"NA")</f>
        <v>-31.171837708830552</v>
      </c>
      <c r="H254" s="16">
        <f>IF(data!W254=0,"NA",data!W254/100)</f>
        <v>-0.26500000000000001</v>
      </c>
      <c r="I254" s="16" t="str">
        <f>IF(data!V254=0,"NA",data!V254/100)</f>
        <v>NA</v>
      </c>
      <c r="J254" s="16">
        <f>IF(data!AX254&gt;0,(AF254+data!AW254)/(data!AX254+AF254+data!AW254),"NA")</f>
        <v>0.62047101449275366</v>
      </c>
      <c r="K254" s="16">
        <f>IF(data!F254&gt;0,(AF254+data!AW254)/(data!F254+AF254+data!AW254),"NA")</f>
        <v>2.7749645533724939E-2</v>
      </c>
      <c r="L254" s="17">
        <f>data!F254+data!AW254+AF254-data!AT254</f>
        <v>49.37</v>
      </c>
      <c r="M254" s="17">
        <f>data!AW254+data!AX254-data!AT254+X254</f>
        <v>10.382000000000001</v>
      </c>
      <c r="N254" s="17">
        <f>data!AS254+data!BC254-(data!BD254+data!BE254+data!BF254+data!BG254+data!BH254)/5</f>
        <v>-26.122</v>
      </c>
      <c r="O254" s="17">
        <f>data!AR254+data!BC254-(data!BD254+data!BE254+data!BF254+data!BG254+data!BH254)/5</f>
        <v>-6.4220000000000006</v>
      </c>
      <c r="P254" s="17">
        <f>data!AW254+AF254</f>
        <v>1.37</v>
      </c>
      <c r="Q254" s="18" t="str">
        <f>IF(data!AS254&gt;0,data!F254/data!AS254,"NA")</f>
        <v>NA</v>
      </c>
      <c r="R254" s="19" t="str">
        <f>IF(data!AS254&gt;0,(data!F254-data!AT254)/(data!AS254-data!BL254),"NA")</f>
        <v>NA</v>
      </c>
      <c r="S254" s="19" t="str">
        <f>IF(N254&gt;0,data!F254/N254,"NA")</f>
        <v>NA</v>
      </c>
      <c r="T254" s="18">
        <f>IF(data!AP254=0,"NA",L254/data!AP254)</f>
        <v>2057.083333333333</v>
      </c>
      <c r="U254" s="18" t="str">
        <f t="shared" si="10"/>
        <v>NA</v>
      </c>
      <c r="V254" s="18">
        <f t="shared" si="11"/>
        <v>4.755345790791754</v>
      </c>
      <c r="W254" s="18" t="str">
        <f>IF(data!AQ254&gt;0,L254/data!AQ254,"NA")</f>
        <v>NA</v>
      </c>
      <c r="X254" s="17">
        <f>data!BC254+data!BD254*0.8+data!BE254*0.6+data!BF254*0.4+data!BG254*0.2</f>
        <v>8.1740000000000013</v>
      </c>
      <c r="Y254" s="18" t="str">
        <f>IF(data!AQ254&gt;0,L254/(data!AQ254+data!BC254),"NA")</f>
        <v>NA</v>
      </c>
      <c r="Z254" s="18">
        <f>IF(data!EC254&gt;0,IF(data!F254&gt;0,IF(data!EC254*250/data!F254&gt;10,"NA",data!EC254*250/data!F254),"NA"),"NA")</f>
        <v>0.109375</v>
      </c>
      <c r="AA254" s="18" t="str">
        <f>IF(data!BN254&gt;0,data!BN254,"NA")</f>
        <v>NA</v>
      </c>
      <c r="AB254" s="18">
        <f>IF(data!BN254=0,0,1)</f>
        <v>1</v>
      </c>
      <c r="AC254" s="18" t="str">
        <f>IF(data!BN254&gt;0,data!BO254,"NA")</f>
        <v>NA</v>
      </c>
      <c r="AD254" s="18" t="str">
        <f>IF(data!AS254&gt;0,data!AS254,"NA")</f>
        <v>NA</v>
      </c>
      <c r="AE254" s="18" t="str">
        <f>IF(data!AS254&gt;0,data!F254,"NA")</f>
        <v>NA</v>
      </c>
      <c r="AF254" s="17">
        <f>data!CP254/(1.04)+data!CO254/1.04^2+data!CN254/1.04^3+data!CM254/1.04^4+data!CL254/1.04^5+((data!CK254/5)*(1-1.04^-5)/0.04)/1.04^5</f>
        <v>0</v>
      </c>
    </row>
    <row r="255" spans="1:32" x14ac:dyDescent="0.15">
      <c r="A255" s="2" t="str">
        <f>data!A255</f>
        <v>Lpath Inc. (NasdaqCM:LPTN)</v>
      </c>
      <c r="B255" s="2" t="str">
        <f>data!B255</f>
        <v>NasdaqCM:LPTN</v>
      </c>
      <c r="C255" s="16">
        <f>IF(data!AP255&gt;0,data!AQ255/data!AP255,"NA")</f>
        <v>-3.4645669291338583</v>
      </c>
      <c r="D255" s="16">
        <f>IF(data!AP255&gt;0,O255/data!AP255,"NA")</f>
        <v>-2.4960629921259838</v>
      </c>
      <c r="E255" s="16">
        <f>data!BV255/100</f>
        <v>0</v>
      </c>
      <c r="F255" s="16">
        <f t="shared" si="9"/>
        <v>-0.27770477441962327</v>
      </c>
      <c r="G255" s="16">
        <f>IF(data!AX255&gt;0,N255/data!AX255,"NA")</f>
        <v>-0.72658227848101253</v>
      </c>
      <c r="H255" s="16">
        <f>IF(data!W255=0,"NA",data!W255/100)</f>
        <v>0.26400000000000001</v>
      </c>
      <c r="I255" s="16" t="str">
        <f>IF(data!V255=0,"NA",data!V255/100)</f>
        <v>NA</v>
      </c>
      <c r="J255" s="16">
        <f>IF(data!AX255&gt;0,(AF255+data!AW255)/(data!AX255+AF255+data!AW255),"NA")</f>
        <v>3.5737339358018885E-2</v>
      </c>
      <c r="K255" s="16">
        <f>IF(data!F255&gt;0,(AF255+data!AW255)/(data!F255+AF255+data!AW255),"NA")</f>
        <v>1.2077342588001982E-2</v>
      </c>
      <c r="L255" s="17">
        <f>data!F255+data!AW255+AF255-data!AT255</f>
        <v>31.185576923076919</v>
      </c>
      <c r="M255" s="17">
        <f>data!AW255+data!AX255-data!AT255+X255</f>
        <v>45.66</v>
      </c>
      <c r="N255" s="17">
        <f>data!AS255+data!BC255-(data!BD255+data!BE255+data!BF255+data!BG255+data!BH255)/5</f>
        <v>-11.479999999999999</v>
      </c>
      <c r="O255" s="17">
        <f>data!AR255+data!BC255-(data!BD255+data!BE255+data!BF255+data!BG255+data!BH255)/5</f>
        <v>-12.679999999999998</v>
      </c>
      <c r="P255" s="17">
        <f>data!AW255+AF255</f>
        <v>0.58557692307692299</v>
      </c>
      <c r="Q255" s="18" t="str">
        <f>IF(data!AS255&gt;0,data!F255/data!AS255,"NA")</f>
        <v>NA</v>
      </c>
      <c r="R255" s="19" t="str">
        <f>IF(data!AS255&gt;0,(data!F255-data!AT255)/(data!AS255-data!BL255),"NA")</f>
        <v>NA</v>
      </c>
      <c r="S255" s="19" t="str">
        <f>IF(N255&gt;0,data!F255/N255,"NA")</f>
        <v>NA</v>
      </c>
      <c r="T255" s="18">
        <f>IF(data!AP255=0,"NA",L255/data!AP255)</f>
        <v>6.1388930950938816</v>
      </c>
      <c r="U255" s="18" t="str">
        <f t="shared" si="10"/>
        <v>NA</v>
      </c>
      <c r="V255" s="18">
        <f t="shared" si="11"/>
        <v>0.68299555241079546</v>
      </c>
      <c r="W255" s="18" t="str">
        <f>IF(data!AQ255&gt;0,L255/data!AQ255,"NA")</f>
        <v>NA</v>
      </c>
      <c r="X255" s="17">
        <f>data!BC255+data!BD255*0.8+data!BE255*0.6+data!BF255*0.4+data!BG255*0.2</f>
        <v>47.16</v>
      </c>
      <c r="Y255" s="18" t="str">
        <f>IF(data!AQ255&gt;0,L255/(data!AQ255+data!BC255),"NA")</f>
        <v>NA</v>
      </c>
      <c r="Z255" s="18">
        <f>IF(data!EC255&gt;0,IF(data!F255&gt;0,IF(data!EC255*250/data!F255&gt;10,"NA",data!EC255*250/data!F255),"NA"),"NA")</f>
        <v>0.54279749478079331</v>
      </c>
      <c r="AA255" s="18" t="str">
        <f>IF(data!BN255&gt;0,data!BN255,"NA")</f>
        <v>NA</v>
      </c>
      <c r="AB255" s="18">
        <f>IF(data!BN255=0,0,1)</f>
        <v>1</v>
      </c>
      <c r="AC255" s="18" t="str">
        <f>IF(data!BN255&gt;0,data!BO255,"NA")</f>
        <v>NA</v>
      </c>
      <c r="AD255" s="18" t="str">
        <f>IF(data!AS255&gt;0,data!AS255,"NA")</f>
        <v>NA</v>
      </c>
      <c r="AE255" s="18" t="str">
        <f>IF(data!AS255&gt;0,data!F255,"NA")</f>
        <v>NA</v>
      </c>
      <c r="AF255" s="17">
        <f>data!CP255/(1.04)+data!CO255/1.04^2+data!CN255/1.04^3+data!CM255/1.04^4+data!CL255/1.04^5+((data!CK255/5)*(1-1.04^-5)/0.04)/1.04^5</f>
        <v>0.58557692307692299</v>
      </c>
    </row>
    <row r="256" spans="1:32" x14ac:dyDescent="0.15">
      <c r="A256" s="2" t="str">
        <f>data!A256</f>
        <v>BioPharmX Corporation (OTCPK:BPMX)</v>
      </c>
      <c r="B256" s="2" t="str">
        <f>data!B256</f>
        <v>OTCPK:BPMX</v>
      </c>
      <c r="C256" s="16" t="str">
        <f>IF(data!AP256&gt;0,data!AQ256/data!AP256,"NA")</f>
        <v>NA</v>
      </c>
      <c r="D256" s="16" t="str">
        <f>IF(data!AP256&gt;0,O256/data!AP256,"NA")</f>
        <v>NA</v>
      </c>
      <c r="E256" s="16">
        <f>data!BV256/100</f>
        <v>0</v>
      </c>
      <c r="F256" s="16">
        <f t="shared" si="9"/>
        <v>-1.3411408441999875</v>
      </c>
      <c r="G256" s="16">
        <f>IF(data!AX256&gt;0,N256/data!AX256,"NA")</f>
        <v>-36.231147540983606</v>
      </c>
      <c r="H256" s="16" t="str">
        <f>IF(data!W256=0,"NA",data!W256/100)</f>
        <v>NA</v>
      </c>
      <c r="I256" s="16" t="str">
        <f>IF(data!V256=0,"NA",data!V256/100)</f>
        <v>NA</v>
      </c>
      <c r="J256" s="16">
        <f>IF(data!AX256&gt;0,(AF256+data!AW256)/(data!AX256+AF256+data!AW256),"NA")</f>
        <v>0.86406070795987788</v>
      </c>
      <c r="K256" s="16">
        <f>IF(data!F256&gt;0,(AF256+data!AW256)/(data!F256+AF256+data!AW256),"NA")</f>
        <v>1.6063222233840907E-2</v>
      </c>
      <c r="L256" s="17">
        <f>data!F256+data!AW256+AF256-data!AT256</f>
        <v>47.065459433318161</v>
      </c>
      <c r="M256" s="17">
        <f>data!AW256+data!AX256-data!AT256+X256</f>
        <v>3.2362000000000002</v>
      </c>
      <c r="N256" s="17">
        <f>data!AS256+data!BC256-(data!BD256+data!BE256+data!BF256+data!BG256+data!BH256)/5</f>
        <v>-4.4201999999999995</v>
      </c>
      <c r="O256" s="17">
        <f>data!AR256+data!BC256-(data!BD256+data!BE256+data!BF256+data!BG256+data!BH256)/5</f>
        <v>-4.3401999999999994</v>
      </c>
      <c r="P256" s="17">
        <f>data!AW256+AF256</f>
        <v>0.77545943331816103</v>
      </c>
      <c r="Q256" s="18" t="str">
        <f>IF(data!AS256&gt;0,data!F256/data!AS256,"NA")</f>
        <v>NA</v>
      </c>
      <c r="R256" s="19" t="str">
        <f>IF(data!AS256&gt;0,(data!F256-data!AT256)/(data!AS256-data!BL256),"NA")</f>
        <v>NA</v>
      </c>
      <c r="S256" s="19" t="str">
        <f>IF(N256&gt;0,data!F256/N256,"NA")</f>
        <v>NA</v>
      </c>
      <c r="T256" s="18" t="str">
        <f>IF(data!AP256=0,"NA",L256/data!AP256)</f>
        <v>NA</v>
      </c>
      <c r="U256" s="18" t="str">
        <f t="shared" si="10"/>
        <v>NA</v>
      </c>
      <c r="V256" s="18">
        <f t="shared" si="11"/>
        <v>14.54343348165075</v>
      </c>
      <c r="W256" s="18" t="str">
        <f>IF(data!AQ256&gt;0,L256/data!AQ256,"NA")</f>
        <v>NA</v>
      </c>
      <c r="X256" s="17">
        <f>data!BC256+data!BD256*0.8+data!BE256*0.6+data!BF256*0.4+data!BG256*0.2</f>
        <v>4.3242000000000003</v>
      </c>
      <c r="Y256" s="18" t="str">
        <f>IF(data!AQ256&gt;0,L256/(data!AQ256+data!BC256),"NA")</f>
        <v>NA</v>
      </c>
      <c r="Z256" s="18">
        <f>IF(data!EC256&gt;0,IF(data!F256&gt;0,IF(data!EC256*250/data!F256&gt;10,"NA",data!EC256*250/data!F256),"NA"),"NA")</f>
        <v>1.5789473684210527E-2</v>
      </c>
      <c r="AA256" s="18" t="str">
        <f>IF(data!BN256&gt;0,data!BN256,"NA")</f>
        <v>NA</v>
      </c>
      <c r="AB256" s="18">
        <f>IF(data!BN256=0,0,1)</f>
        <v>1</v>
      </c>
      <c r="AC256" s="18" t="str">
        <f>IF(data!BN256&gt;0,data!BO256,"NA")</f>
        <v>NA</v>
      </c>
      <c r="AD256" s="18" t="str">
        <f>IF(data!AS256&gt;0,data!AS256,"NA")</f>
        <v>NA</v>
      </c>
      <c r="AE256" s="18" t="str">
        <f>IF(data!AS256&gt;0,data!F256,"NA")</f>
        <v>NA</v>
      </c>
      <c r="AF256" s="17">
        <f>data!CP256/(1.04)+data!CO256/1.04^2+data!CN256/1.04^3+data!CM256/1.04^4+data!CL256/1.04^5+((data!CK256/5)*(1-1.04^-5)/0.04)/1.04^5</f>
        <v>0.77545943331816103</v>
      </c>
    </row>
    <row r="257" spans="1:32" x14ac:dyDescent="0.15">
      <c r="A257" s="2" t="str">
        <f>data!A257</f>
        <v>ImmunoCellular Therapeutics, Ltd. (AMEX:IMUC)</v>
      </c>
      <c r="B257" s="2" t="str">
        <f>data!B257</f>
        <v>AMEX:IMUC</v>
      </c>
      <c r="C257" s="16" t="str">
        <f>IF(data!AP257&gt;0,data!AQ257/data!AP257,"NA")</f>
        <v>NA</v>
      </c>
      <c r="D257" s="16" t="str">
        <f>IF(data!AP257&gt;0,O257/data!AP257,"NA")</f>
        <v>NA</v>
      </c>
      <c r="E257" s="16">
        <f>data!BV257/100</f>
        <v>0</v>
      </c>
      <c r="F257" s="16">
        <f t="shared" si="9"/>
        <v>-0.53353589916722921</v>
      </c>
      <c r="G257" s="16">
        <f>IF(data!AX257&gt;0,N257/data!AX257,"NA")</f>
        <v>-0.38635193133047219</v>
      </c>
      <c r="H257" s="16" t="str">
        <f>IF(data!W257=0,"NA",data!W257/100)</f>
        <v>NA</v>
      </c>
      <c r="I257" s="16" t="str">
        <f>IF(data!V257=0,"NA",data!V257/100)</f>
        <v>NA</v>
      </c>
      <c r="J257" s="16">
        <f>IF(data!AX257&gt;0,(AF257+data!AW257)/(data!AX257+AF257+data!AW257),"NA")</f>
        <v>6.8194930938050751E-3</v>
      </c>
      <c r="K257" s="16">
        <f>IF(data!F257&gt;0,(AF257+data!AW257)/(data!F257+AF257+data!AW257),"NA")</f>
        <v>3.4509330921030589E-3</v>
      </c>
      <c r="L257" s="17">
        <f>data!F257+data!AW257+AF257-data!AT257</f>
        <v>23.159985207100593</v>
      </c>
      <c r="M257" s="17">
        <f>data!AW257+data!AX257-data!AT257+X257</f>
        <v>17.772000000000002</v>
      </c>
      <c r="N257" s="17">
        <f>data!AS257+data!BC257-(data!BD257+data!BE257+data!BF257+data!BG257+data!BH257)/5</f>
        <v>-9.0020000000000024</v>
      </c>
      <c r="O257" s="17">
        <f>data!AR257+data!BC257-(data!BD257+data!BE257+data!BF257+data!BG257+data!BH257)/5</f>
        <v>-9.4819999999999993</v>
      </c>
      <c r="P257" s="17">
        <f>data!AW257+AF257</f>
        <v>0.15998520710059172</v>
      </c>
      <c r="Q257" s="18" t="str">
        <f>IF(data!AS257&gt;0,data!F257/data!AS257,"NA")</f>
        <v>NA</v>
      </c>
      <c r="R257" s="19" t="str">
        <f>IF(data!AS257&gt;0,(data!F257-data!AT257)/(data!AS257-data!BL257),"NA")</f>
        <v>NA</v>
      </c>
      <c r="S257" s="19" t="str">
        <f>IF(N257&gt;0,data!F257/N257,"NA")</f>
        <v>NA</v>
      </c>
      <c r="T257" s="18" t="str">
        <f>IF(data!AP257=0,"NA",L257/data!AP257)</f>
        <v>NA</v>
      </c>
      <c r="U257" s="18" t="str">
        <f t="shared" si="10"/>
        <v>NA</v>
      </c>
      <c r="V257" s="18">
        <f t="shared" si="11"/>
        <v>1.3031726990265919</v>
      </c>
      <c r="W257" s="18" t="str">
        <f>IF(data!AQ257&gt;0,L257/data!AQ257,"NA")</f>
        <v>NA</v>
      </c>
      <c r="X257" s="17">
        <f>data!BC257+data!BD257*0.8+data!BE257*0.6+data!BF257*0.4+data!BG257*0.2</f>
        <v>17.672000000000001</v>
      </c>
      <c r="Y257" s="18" t="str">
        <f>IF(data!AQ257&gt;0,L257/(data!AQ257+data!BC257),"NA")</f>
        <v>NA</v>
      </c>
      <c r="Z257" s="18">
        <f>IF(data!EC257&gt;0,IF(data!F257&gt;0,IF(data!EC257*250/data!F257&gt;10,"NA",data!EC257*250/data!F257),"NA"),"NA")</f>
        <v>1.7748917748917747</v>
      </c>
      <c r="AA257" s="18" t="str">
        <f>IF(data!BN257&gt;0,data!BN257,"NA")</f>
        <v>NA</v>
      </c>
      <c r="AB257" s="18">
        <f>IF(data!BN257=0,0,1)</f>
        <v>1</v>
      </c>
      <c r="AC257" s="18" t="str">
        <f>IF(data!BN257&gt;0,data!BO257,"NA")</f>
        <v>NA</v>
      </c>
      <c r="AD257" s="18" t="str">
        <f>IF(data!AS257&gt;0,data!AS257,"NA")</f>
        <v>NA</v>
      </c>
      <c r="AE257" s="18" t="str">
        <f>IF(data!AS257&gt;0,data!F257,"NA")</f>
        <v>NA</v>
      </c>
      <c r="AF257" s="17">
        <f>data!CP257/(1.04)+data!CO257/1.04^2+data!CN257/1.04^3+data!CM257/1.04^4+data!CL257/1.04^5+((data!CK257/5)*(1-1.04^-5)/0.04)/1.04^5</f>
        <v>0.15998520710059172</v>
      </c>
    </row>
    <row r="258" spans="1:32" x14ac:dyDescent="0.15">
      <c r="A258" s="2" t="str">
        <f>data!A258</f>
        <v>Enzon Pharmaceuticals Inc. (NasdaqCM:ENZN)</v>
      </c>
      <c r="B258" s="2" t="str">
        <f>data!B258</f>
        <v>NasdaqCM:ENZN</v>
      </c>
      <c r="C258" s="16">
        <f>IF(data!AP258&gt;0,data!AQ258/data!AP258,"NA")</f>
        <v>0.93548387096774188</v>
      </c>
      <c r="D258" s="16">
        <f>IF(data!AP258&gt;0,O258/data!AP258,"NA")</f>
        <v>0.85314193548387107</v>
      </c>
      <c r="E258" s="16">
        <f>data!BV258/100</f>
        <v>1.9400000000000001E-3</v>
      </c>
      <c r="F258" s="16" t="str">
        <f t="shared" ref="F258:F321" si="12">IF(M258&gt;0,O258*(1-E258)/M258,"NA")</f>
        <v>NA</v>
      </c>
      <c r="G258" s="16">
        <f>IF(data!AX258&gt;0,N258/data!AX258,"NA")</f>
        <v>0.89349324324324331</v>
      </c>
      <c r="H258" s="16" t="str">
        <f>IF(data!W258=0,"NA",data!W258/100)</f>
        <v>NA</v>
      </c>
      <c r="I258" s="16" t="str">
        <f>IF(data!V258=0,"NA",data!V258/100)</f>
        <v>NA</v>
      </c>
      <c r="J258" s="16">
        <f>IF(data!AX258&gt;0,(AF258+data!AW258)/(data!AX258+AF258+data!AW258),"NA")</f>
        <v>0.12377438052111407</v>
      </c>
      <c r="K258" s="16">
        <f>IF(data!F258&gt;0,(AF258+data!AW258)/(data!F258+AF258+data!AW258),"NA")</f>
        <v>8.4844711492456412E-2</v>
      </c>
      <c r="L258" s="17">
        <f>data!F258+data!AW258+AF258-data!AT258</f>
        <v>14.681253756999126</v>
      </c>
      <c r="M258" s="17">
        <f>data!AW258+data!AX258-data!AT258+X258</f>
        <v>-3.3422000000000001</v>
      </c>
      <c r="N258" s="17">
        <f>data!AS258+data!BC258-(data!BD258+data!BE258+data!BF258+data!BG258+data!BH258)/5</f>
        <v>26.447400000000002</v>
      </c>
      <c r="O258" s="17">
        <f>data!AR258+data!BC258-(data!BD258+data!BE258+data!BF258+data!BG258+data!BH258)/5</f>
        <v>26.447400000000002</v>
      </c>
      <c r="P258" s="17">
        <f>data!AW258+AF258</f>
        <v>4.1812537569991246</v>
      </c>
      <c r="Q258" s="18">
        <f>IF(data!AS258&gt;0,data!F258/data!AS258,"NA")</f>
        <v>1.5659722222222223</v>
      </c>
      <c r="R258" s="19">
        <f>IF(data!AS258&gt;0,(data!F258-data!AT258)/(data!AS258-data!BL258),"NA")</f>
        <v>0.36458333333333331</v>
      </c>
      <c r="S258" s="19">
        <f>IF(N258&gt;0,data!F258/N258,"NA")</f>
        <v>1.705271595695607</v>
      </c>
      <c r="T258" s="18">
        <f>IF(data!AP258=0,"NA",L258/data!AP258)</f>
        <v>0.47358883087093956</v>
      </c>
      <c r="U258" s="18">
        <f t="shared" ref="U258:U321" si="13">IF(O258&gt;0,L258/O258,"NA")</f>
        <v>0.55511141953459042</v>
      </c>
      <c r="V258" s="18" t="str">
        <f t="shared" ref="V258:V321" si="14">IF(M258&gt;0,L258/M258,"NA")</f>
        <v>NA</v>
      </c>
      <c r="W258" s="18">
        <f>IF(data!AQ258&gt;0,L258/data!AQ258,"NA")</f>
        <v>0.50625012955169402</v>
      </c>
      <c r="X258" s="17">
        <f>data!BC258+data!BD258*0.8+data!BE258*0.6+data!BF258*0.4+data!BG258*0.2</f>
        <v>1.6577999999999999</v>
      </c>
      <c r="Y258" s="18">
        <f>IF(data!AQ258&gt;0,L258/(data!AQ258+data!BC258),"NA")</f>
        <v>0.50625012955169402</v>
      </c>
      <c r="Z258" s="18">
        <f>IF(data!EC258&gt;0,IF(data!F258&gt;0,IF(data!EC258*250/data!F258&gt;10,"NA",data!EC258*250/data!F258),"NA"),"NA")</f>
        <v>0.97006651884700668</v>
      </c>
      <c r="AA258" s="18">
        <f>IF(data!BN258&gt;0,data!BN258,"NA")</f>
        <v>28.9</v>
      </c>
      <c r="AB258" s="18">
        <f>IF(data!BN258=0,0,1)</f>
        <v>1</v>
      </c>
      <c r="AC258" s="18">
        <f>IF(data!BN258&gt;0,data!BO258,"NA")</f>
        <v>5.6000000000000001E-2</v>
      </c>
      <c r="AD258" s="18">
        <f>IF(data!AS258&gt;0,data!AS258,"NA")</f>
        <v>28.8</v>
      </c>
      <c r="AE258" s="18">
        <f>IF(data!AS258&gt;0,data!F258,"NA")</f>
        <v>45.1</v>
      </c>
      <c r="AF258" s="17">
        <f>data!CP258/(1.04)+data!CO258/1.04^2+data!CN258/1.04^3+data!CM258/1.04^4+data!CL258/1.04^5+((data!CK258/5)*(1-1.04^-5)/0.04)/1.04^5</f>
        <v>4.1812537569991246</v>
      </c>
    </row>
    <row r="259" spans="1:32" x14ac:dyDescent="0.15">
      <c r="A259" s="2" t="str">
        <f>data!A259</f>
        <v>Amarantus Bioscience Holdings, Inc (OTCPK:AMBS)</v>
      </c>
      <c r="B259" s="2" t="str">
        <f>data!B259</f>
        <v>OTCPK:AMBS</v>
      </c>
      <c r="C259" s="16" t="str">
        <f>IF(data!AP259&gt;0,data!AQ259/data!AP259,"NA")</f>
        <v>NA</v>
      </c>
      <c r="D259" s="16" t="str">
        <f>IF(data!AP259&gt;0,O259/data!AP259,"NA")</f>
        <v>NA</v>
      </c>
      <c r="E259" s="16">
        <f>data!BV259/100</f>
        <v>0</v>
      </c>
      <c r="F259" s="16">
        <f t="shared" si="12"/>
        <v>-0.94937275985663061</v>
      </c>
      <c r="G259" s="16" t="str">
        <f>IF(data!AX259&gt;0,N259/data!AX259,"NA")</f>
        <v>NA</v>
      </c>
      <c r="H259" s="16" t="str">
        <f>IF(data!W259=0,"NA",data!W259/100)</f>
        <v>NA</v>
      </c>
      <c r="I259" s="16" t="str">
        <f>IF(data!V259=0,"NA",data!V259/100)</f>
        <v>NA</v>
      </c>
      <c r="J259" s="16" t="str">
        <f>IF(data!AX259&gt;0,(AF259+data!AW259)/(data!AX259+AF259+data!AW259),"NA")</f>
        <v>NA</v>
      </c>
      <c r="K259" s="16">
        <f>IF(data!F259&gt;0,(AF259+data!AW259)/(data!F259+AF259+data!AW259),"NA")</f>
        <v>1.7068685630376064E-2</v>
      </c>
      <c r="L259" s="17">
        <f>data!F259+data!AW259+AF259-data!AT259</f>
        <v>44.999692307692307</v>
      </c>
      <c r="M259" s="17">
        <f>data!AW259+data!AX259-data!AT259+X259</f>
        <v>8.9280000000000008</v>
      </c>
      <c r="N259" s="17">
        <f>data!AS259+data!BC259-(data!BD259+data!BE259+data!BF259+data!BG259+data!BH259)/5</f>
        <v>-17.475999999999999</v>
      </c>
      <c r="O259" s="17">
        <f>data!AR259+data!BC259-(data!BD259+data!BE259+data!BF259+data!BG259+data!BH259)/5</f>
        <v>-8.4759999999999991</v>
      </c>
      <c r="P259" s="17">
        <f>data!AW259+AF259</f>
        <v>0.77969230769230768</v>
      </c>
      <c r="Q259" s="18" t="str">
        <f>IF(data!AS259&gt;0,data!F259/data!AS259,"NA")</f>
        <v>NA</v>
      </c>
      <c r="R259" s="19" t="str">
        <f>IF(data!AS259&gt;0,(data!F259-data!AT259)/(data!AS259-data!BL259),"NA")</f>
        <v>NA</v>
      </c>
      <c r="S259" s="19" t="str">
        <f>IF(N259&gt;0,data!F259/N259,"NA")</f>
        <v>NA</v>
      </c>
      <c r="T259" s="18" t="str">
        <f>IF(data!AP259=0,"NA",L259/data!AP259)</f>
        <v>NA</v>
      </c>
      <c r="U259" s="18" t="str">
        <f t="shared" si="13"/>
        <v>NA</v>
      </c>
      <c r="V259" s="18">
        <f t="shared" si="14"/>
        <v>5.0402881169010199</v>
      </c>
      <c r="W259" s="18" t="str">
        <f>IF(data!AQ259&gt;0,L259/data!AQ259,"NA")</f>
        <v>NA</v>
      </c>
      <c r="X259" s="17">
        <f>data!BC259+data!BD259*0.8+data!BE259*0.6+data!BF259*0.4+data!BG259*0.2</f>
        <v>9.5180000000000007</v>
      </c>
      <c r="Y259" s="18" t="str">
        <f>IF(data!AQ259&gt;0,L259/(data!AQ259+data!BC259),"NA")</f>
        <v>NA</v>
      </c>
      <c r="Z259" s="18">
        <f>IF(data!EC259&gt;0,IF(data!F259&gt;0,IF(data!EC259*250/data!F259&gt;10,"NA",data!EC259*250/data!F259),"NA"),"NA")</f>
        <v>1.2360801781737194</v>
      </c>
      <c r="AA259" s="18" t="str">
        <f>IF(data!BN259&gt;0,data!BN259,"NA")</f>
        <v>NA</v>
      </c>
      <c r="AB259" s="18">
        <f>IF(data!BN259=0,0,1)</f>
        <v>1</v>
      </c>
      <c r="AC259" s="18" t="str">
        <f>IF(data!BN259&gt;0,data!BO259,"NA")</f>
        <v>NA</v>
      </c>
      <c r="AD259" s="18" t="str">
        <f>IF(data!AS259&gt;0,data!AS259,"NA")</f>
        <v>NA</v>
      </c>
      <c r="AE259" s="18" t="str">
        <f>IF(data!AS259&gt;0,data!F259,"NA")</f>
        <v>NA</v>
      </c>
      <c r="AF259" s="17">
        <f>data!CP259/(1.04)+data!CO259/1.04^2+data!CN259/1.04^3+data!CM259/1.04^4+data!CL259/1.04^5+((data!CK259/5)*(1-1.04^-5)/0.04)/1.04^5</f>
        <v>5.7692307692307689E-2</v>
      </c>
    </row>
    <row r="260" spans="1:32" x14ac:dyDescent="0.15">
      <c r="A260" s="2" t="str">
        <f>data!A260</f>
        <v>Restorgenex Corporation (OTCPK:RESX)</v>
      </c>
      <c r="B260" s="2" t="str">
        <f>data!B260</f>
        <v>OTCPK:RESX</v>
      </c>
      <c r="C260" s="16">
        <f>IF(data!AP260&gt;0,data!AQ260/data!AP260,"NA")</f>
        <v>-86.944444444444443</v>
      </c>
      <c r="D260" s="16">
        <f>IF(data!AP260&gt;0,O260/data!AP260,"NA")</f>
        <v>-84.591666666666683</v>
      </c>
      <c r="E260" s="16">
        <f>data!BV260/100</f>
        <v>0</v>
      </c>
      <c r="F260" s="16">
        <f t="shared" si="12"/>
        <v>-0.29138280771586045</v>
      </c>
      <c r="G260" s="16">
        <f>IF(data!AX260&gt;0,N260/data!AX260,"NA")</f>
        <v>-0.20678971962616824</v>
      </c>
      <c r="H260" s="16" t="str">
        <f>IF(data!W260=0,"NA",data!W260/100)</f>
        <v>NA</v>
      </c>
      <c r="I260" s="16" t="str">
        <f>IF(data!V260=0,"NA",data!V260/100)</f>
        <v>NA</v>
      </c>
      <c r="J260" s="16">
        <f>IF(data!AX260&gt;0,(AF260+data!AW260)/(data!AX260+AF260+data!AW260),"NA")</f>
        <v>5.8072009291521487E-3</v>
      </c>
      <c r="K260" s="16">
        <f>IF(data!F260&gt;0,(AF260+data!AW260)/(data!F260+AF260+data!AW260),"NA")</f>
        <v>5.6116722783389455E-3</v>
      </c>
      <c r="L260" s="17">
        <f>data!F260+data!AW260+AF260-data!AT260</f>
        <v>20.749999999999996</v>
      </c>
      <c r="M260" s="17">
        <f>data!AW260+data!AX260-data!AT260+X260</f>
        <v>20.902399999999997</v>
      </c>
      <c r="N260" s="17">
        <f>data!AS260+data!BC260-(data!BD260+data!BE260+data!BF260+data!BG260+data!BH260)/5</f>
        <v>-8.8506</v>
      </c>
      <c r="O260" s="17">
        <f>data!AR260+data!BC260-(data!BD260+data!BE260+data!BF260+data!BG260+data!BH260)/5</f>
        <v>-6.0906000000000002</v>
      </c>
      <c r="P260" s="17">
        <f>data!AW260+AF260</f>
        <v>0.25</v>
      </c>
      <c r="Q260" s="18" t="str">
        <f>IF(data!AS260&gt;0,data!F260/data!AS260,"NA")</f>
        <v>NA</v>
      </c>
      <c r="R260" s="19" t="str">
        <f>IF(data!AS260&gt;0,(data!F260-data!AT260)/(data!AS260-data!BL260),"NA")</f>
        <v>NA</v>
      </c>
      <c r="S260" s="19" t="str">
        <f>IF(N260&gt;0,data!F260/N260,"NA")</f>
        <v>NA</v>
      </c>
      <c r="T260" s="18">
        <f>IF(data!AP260=0,"NA",L260/data!AP260)</f>
        <v>288.1944444444444</v>
      </c>
      <c r="U260" s="18" t="str">
        <f t="shared" si="13"/>
        <v>NA</v>
      </c>
      <c r="V260" s="18">
        <f t="shared" si="14"/>
        <v>0.99270897121861601</v>
      </c>
      <c r="W260" s="18" t="str">
        <f>IF(data!AQ260&gt;0,L260/data!AQ260,"NA")</f>
        <v>NA</v>
      </c>
      <c r="X260" s="17">
        <f>data!BC260+data!BD260*0.8+data!BE260*0.6+data!BF260*0.4+data!BG260*0.2</f>
        <v>1.6524000000000001</v>
      </c>
      <c r="Y260" s="18" t="str">
        <f>IF(data!AQ260&gt;0,L260/(data!AQ260+data!BC260),"NA")</f>
        <v>NA</v>
      </c>
      <c r="Z260" s="18">
        <f>IF(data!EC260&gt;0,IF(data!F260&gt;0,IF(data!EC260*250/data!F260&gt;10,"NA",data!EC260*250/data!F260),"NA"),"NA")</f>
        <v>0.15237020316027089</v>
      </c>
      <c r="AA260" s="18" t="str">
        <f>IF(data!BN260&gt;0,data!BN260,"NA")</f>
        <v>NA</v>
      </c>
      <c r="AB260" s="18">
        <f>IF(data!BN260=0,0,1)</f>
        <v>1</v>
      </c>
      <c r="AC260" s="18" t="str">
        <f>IF(data!BN260&gt;0,data!BO260,"NA")</f>
        <v>NA</v>
      </c>
      <c r="AD260" s="18" t="str">
        <f>IF(data!AS260&gt;0,data!AS260,"NA")</f>
        <v>NA</v>
      </c>
      <c r="AE260" s="18" t="str">
        <f>IF(data!AS260&gt;0,data!F260,"NA")</f>
        <v>NA</v>
      </c>
      <c r="AF260" s="17">
        <f>data!CP260/(1.04)+data!CO260/1.04^2+data!CN260/1.04^3+data!CM260/1.04^4+data!CL260/1.04^5+((data!CK260/5)*(1-1.04^-5)/0.04)/1.04^5</f>
        <v>0</v>
      </c>
    </row>
    <row r="261" spans="1:32" x14ac:dyDescent="0.15">
      <c r="A261" s="2" t="str">
        <f>data!A261</f>
        <v>Immune Pharmaceuticals, Inc. (NasdaqCM:IMNP)</v>
      </c>
      <c r="B261" s="2" t="str">
        <f>data!B261</f>
        <v>NasdaqCM:IMNP</v>
      </c>
      <c r="C261" s="16">
        <f>IF(data!AP261&gt;0,data!AQ261/data!AP261,"NA")</f>
        <v>-7599.9999999999991</v>
      </c>
      <c r="D261" s="16">
        <f>IF(data!AP261&gt;0,O261/data!AP261,"NA")</f>
        <v>-6949.9999999999991</v>
      </c>
      <c r="E261" s="16">
        <f>data!BV261/100</f>
        <v>0</v>
      </c>
      <c r="F261" s="16">
        <f t="shared" si="12"/>
        <v>-0.53830067384400893</v>
      </c>
      <c r="G261" s="16">
        <f>IF(data!AX261&gt;0,N261/data!AX261,"NA")</f>
        <v>-1.6697247706422018</v>
      </c>
      <c r="H261" s="16" t="str">
        <f>IF(data!W261=0,"NA",data!W261/100)</f>
        <v>NA</v>
      </c>
      <c r="I261" s="16" t="str">
        <f>IF(data!V261=0,"NA",data!V261/100)</f>
        <v>NA</v>
      </c>
      <c r="J261" s="16">
        <f>IF(data!AX261&gt;0,(AF261+data!AW261)/(data!AX261+AF261+data!AW261),"NA")</f>
        <v>0.28653290753861477</v>
      </c>
      <c r="K261" s="16">
        <f>IF(data!F261&gt;0,(AF261+data!AW261)/(data!F261+AF261+data!AW261),"NA")</f>
        <v>9.0486450924403869E-2</v>
      </c>
      <c r="L261" s="17">
        <f>data!F261+data!AW261+AF261-data!AT261</f>
        <v>47.443509103322718</v>
      </c>
      <c r="M261" s="17">
        <f>data!AW261+data!AX261-data!AT261+X261</f>
        <v>25.822000000000003</v>
      </c>
      <c r="N261" s="17">
        <f>data!AS261+data!BC261-(data!BD261+data!BE261+data!BF261+data!BG261+data!BH261)/5</f>
        <v>-18.2</v>
      </c>
      <c r="O261" s="17">
        <f>data!AR261+data!BC261-(data!BD261+data!BE261+data!BF261+data!BG261+data!BH261)/5</f>
        <v>-13.899999999999999</v>
      </c>
      <c r="P261" s="17">
        <f>data!AW261+AF261</f>
        <v>4.377509103322712</v>
      </c>
      <c r="Q261" s="18" t="str">
        <f>IF(data!AS261&gt;0,data!F261/data!AS261,"NA")</f>
        <v>NA</v>
      </c>
      <c r="R261" s="19" t="str">
        <f>IF(data!AS261&gt;0,(data!F261-data!AT261)/(data!AS261-data!BL261),"NA")</f>
        <v>NA</v>
      </c>
      <c r="S261" s="19" t="str">
        <f>IF(N261&gt;0,data!F261/N261,"NA")</f>
        <v>NA</v>
      </c>
      <c r="T261" s="18">
        <f>IF(data!AP261=0,"NA",L261/data!AP261)</f>
        <v>23721.754551661357</v>
      </c>
      <c r="U261" s="18" t="str">
        <f t="shared" si="13"/>
        <v>NA</v>
      </c>
      <c r="V261" s="18">
        <f t="shared" si="14"/>
        <v>1.8373289870390641</v>
      </c>
      <c r="W261" s="18" t="str">
        <f>IF(data!AQ261&gt;0,L261/data!AQ261,"NA")</f>
        <v>NA</v>
      </c>
      <c r="X261" s="17">
        <f>data!BC261+data!BD261*0.8+data!BE261*0.6+data!BF261*0.4+data!BG261*0.2</f>
        <v>11.756</v>
      </c>
      <c r="Y261" s="18" t="str">
        <f>IF(data!AQ261&gt;0,L261/(data!AQ261+data!BC261),"NA")</f>
        <v>NA</v>
      </c>
      <c r="Z261" s="18">
        <f>IF(data!EC261&gt;0,IF(data!F261&gt;0,IF(data!EC261*250/data!F261&gt;10,"NA",data!EC261*250/data!F261),"NA"),"NA")</f>
        <v>0.23863636363636365</v>
      </c>
      <c r="AA261" s="18" t="str">
        <f>IF(data!BN261&gt;0,data!BN261,"NA")</f>
        <v>NA</v>
      </c>
      <c r="AB261" s="18">
        <f>IF(data!BN261=0,0,1)</f>
        <v>1</v>
      </c>
      <c r="AC261" s="18" t="str">
        <f>IF(data!BN261&gt;0,data!BO261,"NA")</f>
        <v>NA</v>
      </c>
      <c r="AD261" s="18" t="str">
        <f>IF(data!AS261&gt;0,data!AS261,"NA")</f>
        <v>NA</v>
      </c>
      <c r="AE261" s="18" t="str">
        <f>IF(data!AS261&gt;0,data!F261,"NA")</f>
        <v>NA</v>
      </c>
      <c r="AF261" s="17">
        <f>data!CP261/(1.04)+data!CO261/1.04^2+data!CN261/1.04^3+data!CM261/1.04^4+data!CL261/1.04^5+((data!CK261/5)*(1-1.04^-5)/0.04)/1.04^5</f>
        <v>0.27750910332271278</v>
      </c>
    </row>
    <row r="262" spans="1:32" x14ac:dyDescent="0.15">
      <c r="A262" s="2" t="str">
        <f>data!A262</f>
        <v>Palatin Technologies Inc. (AMEX:PTN)</v>
      </c>
      <c r="B262" s="2" t="str">
        <f>data!B262</f>
        <v>AMEX:PTN</v>
      </c>
      <c r="C262" s="16">
        <f>IF(data!AP262&gt;0,data!AQ262/data!AP262,"NA")</f>
        <v>-0.3323076923076923</v>
      </c>
      <c r="D262" s="16">
        <f>IF(data!AP262&gt;0,O262/data!AP262,"NA")</f>
        <v>-0.27923076923076928</v>
      </c>
      <c r="E262" s="16">
        <f>data!BV262/100</f>
        <v>0</v>
      </c>
      <c r="F262" s="16">
        <f t="shared" si="12"/>
        <v>-0.10933734939759038</v>
      </c>
      <c r="G262" s="16">
        <f>IF(data!AX262&gt;0,N262/data!AX262,"NA")</f>
        <v>-4.4648318042813481E-2</v>
      </c>
      <c r="H262" s="16">
        <f>IF(data!W262=0,"NA",data!W262/100)</f>
        <v>3.15E-2</v>
      </c>
      <c r="I262" s="16" t="str">
        <f>IF(data!V262=0,"NA",data!V262/100)</f>
        <v>NA</v>
      </c>
      <c r="J262" s="16">
        <f>IF(data!AX262&gt;0,(AF262+data!AW262)/(data!AX262+AF262+data!AW262),"NA")</f>
        <v>0.23503266092026415</v>
      </c>
      <c r="K262" s="16">
        <f>IF(data!F262&gt;0,(AF262+data!AW262)/(data!F262+AF262+data!AW262),"NA")</f>
        <v>0.18868551451149215</v>
      </c>
      <c r="L262" s="17">
        <f>data!F262+data!AW262+AF262-data!AT262</f>
        <v>10.546923076923079</v>
      </c>
      <c r="M262" s="17">
        <f>data!AW262+data!AX262-data!AT262+X262</f>
        <v>33.200000000000003</v>
      </c>
      <c r="N262" s="17">
        <f>data!AS262+data!BC262-(data!BD262+data!BE262+data!BF262+data!BG262+data!BH262)/5</f>
        <v>-1.4600000000000009</v>
      </c>
      <c r="O262" s="17">
        <f>data!AR262+data!BC262-(data!BD262+data!BE262+data!BF262+data!BG262+data!BH262)/5</f>
        <v>-3.6300000000000008</v>
      </c>
      <c r="P262" s="17">
        <f>data!AW262+AF262</f>
        <v>10.046923076923077</v>
      </c>
      <c r="Q262" s="18" t="str">
        <f>IF(data!AS262&gt;0,data!F262/data!AS262,"NA")</f>
        <v>NA</v>
      </c>
      <c r="R262" s="19" t="str">
        <f>IF(data!AS262&gt;0,(data!F262-data!AT262)/(data!AS262-data!BL262),"NA")</f>
        <v>NA</v>
      </c>
      <c r="S262" s="19" t="str">
        <f>IF(N262&gt;0,data!F262/N262,"NA")</f>
        <v>NA</v>
      </c>
      <c r="T262" s="18">
        <f>IF(data!AP262=0,"NA",L262/data!AP262)</f>
        <v>0.81130177514792912</v>
      </c>
      <c r="U262" s="18" t="str">
        <f t="shared" si="13"/>
        <v>NA</v>
      </c>
      <c r="V262" s="18">
        <f t="shared" si="14"/>
        <v>0.317678405931418</v>
      </c>
      <c r="W262" s="18" t="str">
        <f>IF(data!AQ262&gt;0,L262/data!AQ262,"NA")</f>
        <v>NA</v>
      </c>
      <c r="X262" s="17">
        <f>data!BC262+data!BD262*0.8+data!BE262*0.6+data!BF262*0.4+data!BG262*0.2</f>
        <v>33.380000000000003</v>
      </c>
      <c r="Y262" s="18" t="str">
        <f>IF(data!AQ262&gt;0,L262/(data!AQ262+data!BC262),"NA")</f>
        <v>NA</v>
      </c>
      <c r="Z262" s="18">
        <f>IF(data!EC262&gt;0,IF(data!F262&gt;0,IF(data!EC262*250/data!F262&gt;10,"NA",data!EC262*250/data!F262),"NA"),"NA")</f>
        <v>0.51504629629629628</v>
      </c>
      <c r="AA262" s="18" t="str">
        <f>IF(data!BN262&gt;0,data!BN262,"NA")</f>
        <v>NA</v>
      </c>
      <c r="AB262" s="18">
        <f>IF(data!BN262=0,0,1)</f>
        <v>1</v>
      </c>
      <c r="AC262" s="18" t="str">
        <f>IF(data!BN262&gt;0,data!BO262,"NA")</f>
        <v>NA</v>
      </c>
      <c r="AD262" s="18" t="str">
        <f>IF(data!AS262&gt;0,data!AS262,"NA")</f>
        <v>NA</v>
      </c>
      <c r="AE262" s="18" t="str">
        <f>IF(data!AS262&gt;0,data!F262,"NA")</f>
        <v>NA</v>
      </c>
      <c r="AF262" s="17">
        <f>data!CP262/(1.04)+data!CO262/1.04^2+data!CN262/1.04^3+data!CM262/1.04^4+data!CL262/1.04^5+((data!CK262/5)*(1-1.04^-5)/0.04)/1.04^5</f>
        <v>0.22692307692307689</v>
      </c>
    </row>
    <row r="263" spans="1:32" x14ac:dyDescent="0.15">
      <c r="A263" s="2" t="str">
        <f>data!A263</f>
        <v>GlobeImmune Inc. (NasdaqCM:GBIM)</v>
      </c>
      <c r="B263" s="2" t="str">
        <f>data!B263</f>
        <v>NasdaqCM:GBIM</v>
      </c>
      <c r="C263" s="16">
        <f>IF(data!AP263&gt;0,data!AQ263/data!AP263,"NA")</f>
        <v>-0.92462311557788945</v>
      </c>
      <c r="D263" s="16">
        <f>IF(data!AP263&gt;0,O263/data!AP263,"NA")</f>
        <v>-1.3832495812395309</v>
      </c>
      <c r="E263" s="16">
        <f>data!BV263/100</f>
        <v>0</v>
      </c>
      <c r="F263" s="16">
        <f t="shared" si="12"/>
        <v>-0.61783630106239718</v>
      </c>
      <c r="G263" s="16">
        <f>IF(data!AX263&gt;0,N263/data!AX263,"NA")</f>
        <v>-3.3460714285714288</v>
      </c>
      <c r="H263" s="16" t="str">
        <f>IF(data!W263=0,"NA",data!W263/100)</f>
        <v>NA</v>
      </c>
      <c r="I263" s="16" t="str">
        <f>IF(data!V263=0,"NA",data!V263/100)</f>
        <v>NA</v>
      </c>
      <c r="J263" s="16">
        <f>IF(data!AX263&gt;0,(AF263+data!AW263)/(data!AX263+AF263+data!AW263),"NA")</f>
        <v>0.2982982852656651</v>
      </c>
      <c r="K263" s="16">
        <f>IF(data!F263&gt;0,(AF263+data!AW263)/(data!F263+AF263+data!AW263),"NA")</f>
        <v>5.2925017652083989E-2</v>
      </c>
      <c r="L263" s="17">
        <f>data!F263+data!AW263+AF263-data!AT263</f>
        <v>28.180598995857043</v>
      </c>
      <c r="M263" s="17">
        <f>data!AW263+data!AX263-data!AT263+X263</f>
        <v>13.365999999999998</v>
      </c>
      <c r="N263" s="17">
        <f>data!AS263+data!BC263-(data!BD263+data!BE263+data!BF263+data!BG263+data!BH263)/5</f>
        <v>-18.738</v>
      </c>
      <c r="O263" s="17">
        <f>data!AR263+data!BC263-(data!BD263+data!BE263+data!BF263+data!BG263+data!BH263)/5</f>
        <v>-8.2579999999999991</v>
      </c>
      <c r="P263" s="17">
        <f>data!AW263+AF263</f>
        <v>2.3805989958570453</v>
      </c>
      <c r="Q263" s="18" t="str">
        <f>IF(data!AS263&gt;0,data!F263/data!AS263,"NA")</f>
        <v>NA</v>
      </c>
      <c r="R263" s="19" t="str">
        <f>IF(data!AS263&gt;0,(data!F263-data!AT263)/(data!AS263-data!BL263),"NA")</f>
        <v>NA</v>
      </c>
      <c r="S263" s="19" t="str">
        <f>IF(N263&gt;0,data!F263/N263,"NA")</f>
        <v>NA</v>
      </c>
      <c r="T263" s="18">
        <f>IF(data!AP263=0,"NA",L263/data!AP263)</f>
        <v>4.7203683410145798</v>
      </c>
      <c r="U263" s="18" t="str">
        <f t="shared" si="13"/>
        <v>NA</v>
      </c>
      <c r="V263" s="18">
        <f t="shared" si="14"/>
        <v>2.1083793951711094</v>
      </c>
      <c r="W263" s="18" t="str">
        <f>IF(data!AQ263&gt;0,L263/data!AQ263,"NA")</f>
        <v>NA</v>
      </c>
      <c r="X263" s="17">
        <f>data!BC263+data!BD263*0.8+data!BE263*0.6+data!BF263*0.4+data!BG263*0.2</f>
        <v>24.565999999999999</v>
      </c>
      <c r="Y263" s="18" t="str">
        <f>IF(data!AQ263&gt;0,L263/(data!AQ263+data!BC263),"NA")</f>
        <v>NA</v>
      </c>
      <c r="Z263" s="18">
        <f>IF(data!EC263&gt;0,IF(data!F263&gt;0,IF(data!EC263*250/data!F263&gt;10,"NA",data!EC263*250/data!F263),"NA"),"NA")</f>
        <v>1.050469483568075</v>
      </c>
      <c r="AA263" s="18" t="str">
        <f>IF(data!BN263&gt;0,data!BN263,"NA")</f>
        <v>NA</v>
      </c>
      <c r="AB263" s="18">
        <f>IF(data!BN263=0,0,1)</f>
        <v>1</v>
      </c>
      <c r="AC263" s="18" t="str">
        <f>IF(data!BN263&gt;0,data!BO263,"NA")</f>
        <v>NA</v>
      </c>
      <c r="AD263" s="18" t="str">
        <f>IF(data!AS263&gt;0,data!AS263,"NA")</f>
        <v>NA</v>
      </c>
      <c r="AE263" s="18" t="str">
        <f>IF(data!AS263&gt;0,data!F263,"NA")</f>
        <v>NA</v>
      </c>
      <c r="AF263" s="17">
        <f>data!CP263/(1.04)+data!CO263/1.04^2+data!CN263/1.04^3+data!CM263/1.04^4+data!CL263/1.04^5+((data!CK263/5)*(1-1.04^-5)/0.04)/1.04^5</f>
        <v>2.3805989958570453</v>
      </c>
    </row>
    <row r="264" spans="1:32" x14ac:dyDescent="0.15">
      <c r="A264" s="2" t="str">
        <f>data!A264</f>
        <v>Soligenix, Inc. (OTCBB:SNGX)</v>
      </c>
      <c r="B264" s="2" t="str">
        <f>data!B264</f>
        <v>OTCBB:SNGX</v>
      </c>
      <c r="C264" s="16">
        <f>IF(data!AP264&gt;0,data!AQ264/data!AP264,"NA")</f>
        <v>-0.86769230769230765</v>
      </c>
      <c r="D264" s="16">
        <f>IF(data!AP264&gt;0,O264/data!AP264,"NA")</f>
        <v>-0.6359999999999999</v>
      </c>
      <c r="E264" s="16">
        <f>data!BV264/100</f>
        <v>0</v>
      </c>
      <c r="F264" s="16">
        <f t="shared" si="12"/>
        <v>-0.26455906821963393</v>
      </c>
      <c r="G264" s="16" t="str">
        <f>IF(data!AX264&gt;0,N264/data!AX264,"NA")</f>
        <v>NA</v>
      </c>
      <c r="H264" s="16">
        <f>IF(data!W264=0,"NA",data!W264/100)</f>
        <v>0.45799999999999996</v>
      </c>
      <c r="I264" s="16" t="str">
        <f>IF(data!V264=0,"NA",data!V264/100)</f>
        <v>NA</v>
      </c>
      <c r="J264" s="16" t="str">
        <f>IF(data!AX264&gt;0,(AF264+data!AW264)/(data!AX264+AF264+data!AW264),"NA")</f>
        <v>NA</v>
      </c>
      <c r="K264" s="16">
        <f>IF(data!F264&gt;0,(AF264+data!AW264)/(data!F264+AF264+data!AW264),"NA")</f>
        <v>2.888722431182919E-3</v>
      </c>
      <c r="L264" s="17">
        <f>data!F264+data!AW264+AF264-data!AT264</f>
        <v>37.41022928994083</v>
      </c>
      <c r="M264" s="17">
        <f>data!AW264+data!AX264-data!AT264+X264</f>
        <v>15.625999999999999</v>
      </c>
      <c r="N264" s="17">
        <f>data!AS264+data!BC264-(data!BD264+data!BE264+data!BF264+data!BG264+data!BH264)/5</f>
        <v>-5.8939999999999992</v>
      </c>
      <c r="O264" s="17">
        <f>data!AR264+data!BC264-(data!BD264+data!BE264+data!BF264+data!BG264+data!BH264)/5</f>
        <v>-4.1339999999999995</v>
      </c>
      <c r="P264" s="17">
        <f>data!AW264+AF264</f>
        <v>0.1202292899408284</v>
      </c>
      <c r="Q264" s="18" t="str">
        <f>IF(data!AS264&gt;0,data!F264/data!AS264,"NA")</f>
        <v>NA</v>
      </c>
      <c r="R264" s="19" t="str">
        <f>IF(data!AS264&gt;0,(data!F264-data!AT264)/(data!AS264-data!BL264),"NA")</f>
        <v>NA</v>
      </c>
      <c r="S264" s="19" t="str">
        <f>IF(N264&gt;0,data!F264/N264,"NA")</f>
        <v>NA</v>
      </c>
      <c r="T264" s="18">
        <f>IF(data!AP264=0,"NA",L264/data!AP264)</f>
        <v>5.7554198907601277</v>
      </c>
      <c r="U264" s="18" t="str">
        <f t="shared" si="13"/>
        <v>NA</v>
      </c>
      <c r="V264" s="18">
        <f t="shared" si="14"/>
        <v>2.3941014520632811</v>
      </c>
      <c r="W264" s="18" t="str">
        <f>IF(data!AQ264&gt;0,L264/data!AQ264,"NA")</f>
        <v>NA</v>
      </c>
      <c r="X264" s="17">
        <f>data!BC264+data!BD264*0.8+data!BE264*0.6+data!BF264*0.4+data!BG264*0.2</f>
        <v>24.116</v>
      </c>
      <c r="Y264" s="18" t="str">
        <f>IF(data!AQ264&gt;0,L264/(data!AQ264+data!BC264),"NA")</f>
        <v>NA</v>
      </c>
      <c r="Z264" s="18">
        <f>IF(data!EC264&gt;0,IF(data!F264&gt;0,IF(data!EC264*250/data!F264&gt;10,"NA",data!EC264*250/data!F264),"NA"),"NA")</f>
        <v>0.48192771084337349</v>
      </c>
      <c r="AA264" s="18" t="str">
        <f>IF(data!BN264&gt;0,data!BN264,"NA")</f>
        <v>NA</v>
      </c>
      <c r="AB264" s="18">
        <f>IF(data!BN264=0,0,1)</f>
        <v>1</v>
      </c>
      <c r="AC264" s="18" t="str">
        <f>IF(data!BN264&gt;0,data!BO264,"NA")</f>
        <v>NA</v>
      </c>
      <c r="AD264" s="18" t="str">
        <f>IF(data!AS264&gt;0,data!AS264,"NA")</f>
        <v>NA</v>
      </c>
      <c r="AE264" s="18" t="str">
        <f>IF(data!AS264&gt;0,data!F264,"NA")</f>
        <v>NA</v>
      </c>
      <c r="AF264" s="17">
        <f>data!CP264/(1.04)+data!CO264/1.04^2+data!CN264/1.04^3+data!CM264/1.04^4+data!CL264/1.04^5+((data!CK264/5)*(1-1.04^-5)/0.04)/1.04^5</f>
        <v>0.1202292899408284</v>
      </c>
    </row>
    <row r="265" spans="1:32" x14ac:dyDescent="0.15">
      <c r="A265" s="2" t="str">
        <f>data!A265</f>
        <v>AXIM Biotechnologies, Inc. (OTCBB:AXIM)</v>
      </c>
      <c r="B265" s="2" t="str">
        <f>data!B265</f>
        <v>OTCBB:AXIM</v>
      </c>
      <c r="C265" s="16">
        <f>IF(data!AP265&gt;0,data!AQ265/data!AP265,"NA")</f>
        <v>-12.1</v>
      </c>
      <c r="D265" s="16">
        <f>IF(data!AP265&gt;0,O265/data!AP265,"NA")</f>
        <v>-12.5</v>
      </c>
      <c r="E265" s="16">
        <f>data!BV265/100</f>
        <v>0</v>
      </c>
      <c r="F265" s="16">
        <f t="shared" si="12"/>
        <v>-11.363636363636468</v>
      </c>
      <c r="G265" s="16" t="str">
        <f>IF(data!AX265&gt;0,N265/data!AX265,"NA")</f>
        <v>NA</v>
      </c>
      <c r="H265" s="16" t="str">
        <f>IF(data!W265=0,"NA",data!W265/100)</f>
        <v>NA</v>
      </c>
      <c r="I265" s="16" t="str">
        <f>IF(data!V265=0,"NA",data!V265/100)</f>
        <v>NA</v>
      </c>
      <c r="J265" s="16" t="str">
        <f>IF(data!AX265&gt;0,(AF265+data!AW265)/(data!AX265+AF265+data!AW265),"NA")</f>
        <v>NA</v>
      </c>
      <c r="K265" s="16">
        <f>IF(data!F265&gt;0,(AF265+data!AW265)/(data!F265+AF265+data!AW265),"NA")</f>
        <v>2.7090694935217905E-2</v>
      </c>
      <c r="L265" s="17">
        <f>data!F265+data!AW265+AF265-data!AT265</f>
        <v>41.499999999999993</v>
      </c>
      <c r="M265" s="17">
        <f>data!AW265+data!AX265-data!AT265+X265</f>
        <v>1.0999999999999899E-2</v>
      </c>
      <c r="N265" s="17">
        <f>data!AS265+data!BC265-(data!BD265+data!BE265+data!BF265+data!BG265+data!BH265)/5</f>
        <v>-0.23400000000000001</v>
      </c>
      <c r="O265" s="17">
        <f>data!AR265+data!BC265-(data!BD265+data!BE265+data!BF265+data!BG265+data!BH265)/5</f>
        <v>-0.125</v>
      </c>
      <c r="P265" s="17">
        <f>data!AW265+AF265</f>
        <v>1.1499999999999999</v>
      </c>
      <c r="Q265" s="18" t="str">
        <f>IF(data!AS265&gt;0,data!F265/data!AS265,"NA")</f>
        <v>NA</v>
      </c>
      <c r="R265" s="19" t="str">
        <f>IF(data!AS265&gt;0,(data!F265-data!AT265)/(data!AS265-data!BL265),"NA")</f>
        <v>NA</v>
      </c>
      <c r="S265" s="19" t="str">
        <f>IF(N265&gt;0,data!F265/N265,"NA")</f>
        <v>NA</v>
      </c>
      <c r="T265" s="18">
        <f>IF(data!AP265=0,"NA",L265/data!AP265)</f>
        <v>4149.9999999999991</v>
      </c>
      <c r="U265" s="18" t="str">
        <f t="shared" si="13"/>
        <v>NA</v>
      </c>
      <c r="V265" s="18">
        <f t="shared" si="14"/>
        <v>3772.7272727273066</v>
      </c>
      <c r="W265" s="18" t="str">
        <f>IF(data!AQ265&gt;0,L265/data!AQ265,"NA")</f>
        <v>NA</v>
      </c>
      <c r="X265" s="17">
        <f>data!BC265+data!BD265*0.8+data!BE265*0.6+data!BF265*0.4+data!BG265*0.2</f>
        <v>0</v>
      </c>
      <c r="Y265" s="18" t="str">
        <f>IF(data!AQ265&gt;0,L265/(data!AQ265+data!BC265),"NA")</f>
        <v>NA</v>
      </c>
      <c r="Z265" s="18">
        <f>IF(data!EC265&gt;0,IF(data!F265&gt;0,IF(data!EC265*250/data!F265&gt;10,"NA",data!EC265*250/data!F265),"NA"),"NA")</f>
        <v>1.8159806295399518E-2</v>
      </c>
      <c r="AA265" s="18" t="str">
        <f>IF(data!BN265&gt;0,data!BN265,"NA")</f>
        <v>NA</v>
      </c>
      <c r="AB265" s="18">
        <f>IF(data!BN265=0,0,1)</f>
        <v>1</v>
      </c>
      <c r="AC265" s="18" t="str">
        <f>IF(data!BN265&gt;0,data!BO265,"NA")</f>
        <v>NA</v>
      </c>
      <c r="AD265" s="18" t="str">
        <f>IF(data!AS265&gt;0,data!AS265,"NA")</f>
        <v>NA</v>
      </c>
      <c r="AE265" s="18" t="str">
        <f>IF(data!AS265&gt;0,data!F265,"NA")</f>
        <v>NA</v>
      </c>
      <c r="AF265" s="17">
        <f>data!CP265/(1.04)+data!CO265/1.04^2+data!CN265/1.04^3+data!CM265/1.04^4+data!CL265/1.04^5+((data!CK265/5)*(1-1.04^-5)/0.04)/1.04^5</f>
        <v>0</v>
      </c>
    </row>
    <row r="266" spans="1:32" x14ac:dyDescent="0.15">
      <c r="A266" s="2" t="str">
        <f>data!A266</f>
        <v>Regado Biosciences, Inc. (NasdaqCM:RGDO)</v>
      </c>
      <c r="B266" s="2" t="str">
        <f>data!B266</f>
        <v>NasdaqCM:RGDO</v>
      </c>
      <c r="C266" s="16" t="str">
        <f>IF(data!AP266&gt;0,data!AQ266/data!AP266,"NA")</f>
        <v>NA</v>
      </c>
      <c r="D266" s="16" t="str">
        <f>IF(data!AP266&gt;0,O266/data!AP266,"NA")</f>
        <v>NA</v>
      </c>
      <c r="E266" s="16">
        <f>data!BV266/100</f>
        <v>0</v>
      </c>
      <c r="F266" s="16">
        <f t="shared" si="12"/>
        <v>-0.2445928963555791</v>
      </c>
      <c r="G266" s="16">
        <f>IF(data!AX266&gt;0,N266/data!AX266,"NA")</f>
        <v>-1.1253863134657838</v>
      </c>
      <c r="H266" s="16" t="str">
        <f>IF(data!W266=0,"NA",data!W266/100)</f>
        <v>NA</v>
      </c>
      <c r="I266" s="16" t="str">
        <f>IF(data!V266=0,"NA",data!V266/100)</f>
        <v>NA</v>
      </c>
      <c r="J266" s="16">
        <f>IF(data!AX266&gt;0,(AF266+data!AW266)/(data!AX266+AF266+data!AW266),"NA")</f>
        <v>9.4948860805961488E-2</v>
      </c>
      <c r="K266" s="16">
        <f>IF(data!F266&gt;0,(AF266+data!AW266)/(data!F266+AF266+data!AW266),"NA")</f>
        <v>0.10455813478854253</v>
      </c>
      <c r="L266" s="17">
        <f>data!F266+data!AW266+AF266-data!AT266</f>
        <v>-6.1475797131857917</v>
      </c>
      <c r="M266" s="17">
        <f>data!AW266+data!AX266-data!AT266+X266</f>
        <v>151.19</v>
      </c>
      <c r="N266" s="17">
        <f>data!AS266+data!BC266-(data!BD266+data!BE266+data!BF266+data!BG266+data!BH266)/5</f>
        <v>-50.98</v>
      </c>
      <c r="O266" s="17">
        <f>data!AR266+data!BC266-(data!BD266+data!BE266+data!BF266+data!BG266+data!BH266)/5</f>
        <v>-36.980000000000004</v>
      </c>
      <c r="P266" s="17">
        <f>data!AW266+AF266</f>
        <v>4.7524202868142051</v>
      </c>
      <c r="Q266" s="18" t="str">
        <f>IF(data!AS266&gt;0,data!F266/data!AS266,"NA")</f>
        <v>NA</v>
      </c>
      <c r="R266" s="19" t="str">
        <f>IF(data!AS266&gt;0,(data!F266-data!AT266)/(data!AS266-data!BL266),"NA")</f>
        <v>NA</v>
      </c>
      <c r="S266" s="19" t="str">
        <f>IF(N266&gt;0,data!F266/N266,"NA")</f>
        <v>NA</v>
      </c>
      <c r="T266" s="18" t="str">
        <f>IF(data!AP266=0,"NA",L266/data!AP266)</f>
        <v>NA</v>
      </c>
      <c r="U266" s="18" t="str">
        <f t="shared" si="13"/>
        <v>NA</v>
      </c>
      <c r="V266" s="18">
        <f t="shared" si="14"/>
        <v>-4.0661285225119331E-2</v>
      </c>
      <c r="W266" s="18" t="str">
        <f>IF(data!AQ266&gt;0,L266/data!AQ266,"NA")</f>
        <v>NA</v>
      </c>
      <c r="X266" s="17">
        <f>data!BC266+data!BD266*0.8+data!BE266*0.6+data!BF266*0.4+data!BG266*0.2</f>
        <v>154.86000000000001</v>
      </c>
      <c r="Y266" s="18" t="str">
        <f>IF(data!AQ266&gt;0,L266/(data!AQ266+data!BC266),"NA")</f>
        <v>NA</v>
      </c>
      <c r="Z266" s="18">
        <f>IF(data!EC266&gt;0,IF(data!F266&gt;0,IF(data!EC266*250/data!F266&gt;10,"NA",data!EC266*250/data!F266),"NA"),"NA")</f>
        <v>1.7014742014742013</v>
      </c>
      <c r="AA266" s="18" t="str">
        <f>IF(data!BN266&gt;0,data!BN266,"NA")</f>
        <v>NA</v>
      </c>
      <c r="AB266" s="18">
        <f>IF(data!BN266=0,0,1)</f>
        <v>1</v>
      </c>
      <c r="AC266" s="18" t="str">
        <f>IF(data!BN266&gt;0,data!BO266,"NA")</f>
        <v>NA</v>
      </c>
      <c r="AD266" s="18" t="str">
        <f>IF(data!AS266&gt;0,data!AS266,"NA")</f>
        <v>NA</v>
      </c>
      <c r="AE266" s="18" t="str">
        <f>IF(data!AS266&gt;0,data!F266,"NA")</f>
        <v>NA</v>
      </c>
      <c r="AF266" s="17">
        <f>data!CP266/(1.04)+data!CO266/1.04^2+data!CN266/1.04^3+data!CM266/1.04^4+data!CL266/1.04^5+((data!CK266/5)*(1-1.04^-5)/0.04)/1.04^5</f>
        <v>2.1224202868142048</v>
      </c>
    </row>
    <row r="267" spans="1:32" x14ac:dyDescent="0.15">
      <c r="A267" s="2" t="str">
        <f>data!A267</f>
        <v>Manhattan Scientifics, Inc. (OTCPK:MHTX)</v>
      </c>
      <c r="B267" s="2" t="str">
        <f>data!B267</f>
        <v>OTCPK:MHTX</v>
      </c>
      <c r="C267" s="16">
        <f>IF(data!AP267&gt;0,data!AQ267/data!AP267,"NA")</f>
        <v>-2.0102459016393444</v>
      </c>
      <c r="D267" s="16">
        <f>IF(data!AP267&gt;0,O267/data!AP267,"NA")</f>
        <v>0.37336065573770455</v>
      </c>
      <c r="E267" s="16">
        <f>data!BV267/100</f>
        <v>0</v>
      </c>
      <c r="F267" s="16">
        <f t="shared" si="12"/>
        <v>3.2409548543171192E-2</v>
      </c>
      <c r="G267" s="16" t="str">
        <f>IF(data!AX267&gt;0,N267/data!AX267,"NA")</f>
        <v>NA</v>
      </c>
      <c r="H267" s="16">
        <f>IF(data!W267=0,"NA",data!W267/100)</f>
        <v>0.125</v>
      </c>
      <c r="I267" s="16" t="str">
        <f>IF(data!V267=0,"NA",data!V267/100)</f>
        <v>NA</v>
      </c>
      <c r="J267" s="16" t="str">
        <f>IF(data!AX267&gt;0,(AF267+data!AW267)/(data!AX267+AF267+data!AW267),"NA")</f>
        <v>NA</v>
      </c>
      <c r="K267" s="16">
        <f>IF(data!F267&gt;0,(AF267+data!AW267)/(data!F267+AF267+data!AW267),"NA")</f>
        <v>6.9879518072289148E-2</v>
      </c>
      <c r="L267" s="17">
        <f>data!F267+data!AW267+AF267-data!AT267</f>
        <v>40.29</v>
      </c>
      <c r="M267" s="17">
        <f>data!AW267+data!AX267-data!AT267+X267</f>
        <v>5.6218000000000004</v>
      </c>
      <c r="N267" s="17">
        <f>data!AS267+data!BC267-(data!BD267+data!BE267+data!BF267+data!BG267+data!BH267)/5</f>
        <v>-6.7800000000000193E-2</v>
      </c>
      <c r="O267" s="17">
        <f>data!AR267+data!BC267-(data!BD267+data!BE267+data!BF267+data!BG267+data!BH267)/5</f>
        <v>0.18219999999999981</v>
      </c>
      <c r="P267" s="17">
        <f>data!AW267+AF267</f>
        <v>2.9</v>
      </c>
      <c r="Q267" s="18" t="str">
        <f>IF(data!AS267&gt;0,data!F267/data!AS267,"NA")</f>
        <v>NA</v>
      </c>
      <c r="R267" s="19" t="str">
        <f>IF(data!AS267&gt;0,(data!F267-data!AT267)/(data!AS267-data!BL267),"NA")</f>
        <v>NA</v>
      </c>
      <c r="S267" s="19" t="str">
        <f>IF(N267&gt;0,data!F267/N267,"NA")</f>
        <v>NA</v>
      </c>
      <c r="T267" s="18">
        <f>IF(data!AP267=0,"NA",L267/data!AP267)</f>
        <v>82.561475409836063</v>
      </c>
      <c r="U267" s="18">
        <f t="shared" si="13"/>
        <v>221.13062568605952</v>
      </c>
      <c r="V267" s="18">
        <f t="shared" si="14"/>
        <v>7.1667437475541638</v>
      </c>
      <c r="W267" s="18" t="str">
        <f>IF(data!AQ267&gt;0,L267/data!AQ267,"NA")</f>
        <v>NA</v>
      </c>
      <c r="X267" s="17">
        <f>data!BC267+data!BD267*0.8+data!BE267*0.6+data!BF267*0.4+data!BG267*0.2</f>
        <v>4.9918000000000005</v>
      </c>
      <c r="Y267" s="18" t="str">
        <f>IF(data!AQ267&gt;0,L267/(data!AQ267+data!BC267),"NA")</f>
        <v>NA</v>
      </c>
      <c r="Z267" s="18">
        <f>IF(data!EC267&gt;0,IF(data!F267&gt;0,IF(data!EC267*250/data!F267&gt;10,"NA",data!EC267*250/data!F267),"NA"),"NA")</f>
        <v>0.36269430051813473</v>
      </c>
      <c r="AA267" s="18" t="str">
        <f>IF(data!BN267&gt;0,data!BN267,"NA")</f>
        <v>NA</v>
      </c>
      <c r="AB267" s="18">
        <f>IF(data!BN267=0,0,1)</f>
        <v>1</v>
      </c>
      <c r="AC267" s="18" t="str">
        <f>IF(data!BN267&gt;0,data!BO267,"NA")</f>
        <v>NA</v>
      </c>
      <c r="AD267" s="18" t="str">
        <f>IF(data!AS267&gt;0,data!AS267,"NA")</f>
        <v>NA</v>
      </c>
      <c r="AE267" s="18" t="str">
        <f>IF(data!AS267&gt;0,data!F267,"NA")</f>
        <v>NA</v>
      </c>
      <c r="AF267" s="17">
        <f>data!CP267/(1.04)+data!CO267/1.04^2+data!CN267/1.04^3+data!CM267/1.04^4+data!CL267/1.04^5+((data!CK267/5)*(1-1.04^-5)/0.04)/1.04^5</f>
        <v>0</v>
      </c>
    </row>
    <row r="268" spans="1:32" x14ac:dyDescent="0.15">
      <c r="A268" s="2" t="str">
        <f>data!A268</f>
        <v>Oragenics Inc. (AMEX:OGEN)</v>
      </c>
      <c r="B268" s="2" t="str">
        <f>data!B268</f>
        <v>AMEX:OGEN</v>
      </c>
      <c r="C268" s="16">
        <f>IF(data!AP268&gt;0,data!AQ268/data!AP268,"NA")</f>
        <v>-6.1702127659574471</v>
      </c>
      <c r="D268" s="16">
        <f>IF(data!AP268&gt;0,O268/data!AP268,"NA")</f>
        <v>-11.755319148936172</v>
      </c>
      <c r="E268" s="16">
        <f>data!BV268/100</f>
        <v>0</v>
      </c>
      <c r="F268" s="16">
        <f t="shared" si="12"/>
        <v>-0.62887712708440047</v>
      </c>
      <c r="G268" s="16">
        <f>IF(data!AX268&gt;0,N268/data!AX268,"NA")</f>
        <v>-1.0699029126213593</v>
      </c>
      <c r="H268" s="16">
        <f>IF(data!W268=0,"NA",data!W268/100)</f>
        <v>0.17</v>
      </c>
      <c r="I268" s="16" t="str">
        <f>IF(data!V268=0,"NA",data!V268/100)</f>
        <v>NA</v>
      </c>
      <c r="J268" s="16">
        <f>IF(data!AX268&gt;0,(AF268+data!AW268)/(data!AX268+AF268+data!AW268),"NA")</f>
        <v>7.3552975177157448E-2</v>
      </c>
      <c r="K268" s="16">
        <f>IF(data!F268&gt;0,(AF268+data!AW268)/(data!F268+AF268+data!AW268),"NA")</f>
        <v>2.1066219103688506E-2</v>
      </c>
      <c r="L268" s="17">
        <f>data!F268+data!AW268+AF268-data!AT268</f>
        <v>28.417743080851913</v>
      </c>
      <c r="M268" s="17">
        <f>data!AW268+data!AX268-data!AT268+X268</f>
        <v>17.571000000000002</v>
      </c>
      <c r="N268" s="17">
        <f>data!AS268+data!BC268-(data!BD268+data!BE268+data!BF268+data!BG268+data!BH268)/5</f>
        <v>-11.020000000000001</v>
      </c>
      <c r="O268" s="17">
        <f>data!AR268+data!BC268-(data!BD268+data!BE268+data!BF268+data!BG268+data!BH268)/5</f>
        <v>-11.05</v>
      </c>
      <c r="P268" s="17">
        <f>data!AW268+AF268</f>
        <v>0.81774308085191483</v>
      </c>
      <c r="Q268" s="18" t="str">
        <f>IF(data!AS268&gt;0,data!F268/data!AS268,"NA")</f>
        <v>NA</v>
      </c>
      <c r="R268" s="19" t="str">
        <f>IF(data!AS268&gt;0,(data!F268-data!AT268)/(data!AS268-data!BL268),"NA")</f>
        <v>NA</v>
      </c>
      <c r="S268" s="19" t="str">
        <f>IF(N268&gt;0,data!F268/N268,"NA")</f>
        <v>NA</v>
      </c>
      <c r="T268" s="18">
        <f>IF(data!AP268=0,"NA",L268/data!AP268)</f>
        <v>30.231641575374379</v>
      </c>
      <c r="U268" s="18" t="str">
        <f t="shared" si="13"/>
        <v>NA</v>
      </c>
      <c r="V268" s="18">
        <f t="shared" si="14"/>
        <v>1.6173093780007917</v>
      </c>
      <c r="W268" s="18" t="str">
        <f>IF(data!AQ268&gt;0,L268/data!AQ268,"NA")</f>
        <v>NA</v>
      </c>
      <c r="X268" s="17">
        <f>data!BC268+data!BD268*0.8+data!BE268*0.6+data!BF268*0.4+data!BG268*0.2</f>
        <v>17.606000000000002</v>
      </c>
      <c r="Y268" s="18" t="str">
        <f>IF(data!AQ268&gt;0,L268/(data!AQ268+data!BC268),"NA")</f>
        <v>NA</v>
      </c>
      <c r="Z268" s="18">
        <f>IF(data!EC268&gt;0,IF(data!F268&gt;0,IF(data!EC268*250/data!F268&gt;10,"NA",data!EC268*250/data!F268),"NA"),"NA")</f>
        <v>0.13815789473684212</v>
      </c>
      <c r="AA268" s="18" t="str">
        <f>IF(data!BN268&gt;0,data!BN268,"NA")</f>
        <v>NA</v>
      </c>
      <c r="AB268" s="18">
        <f>IF(data!BN268=0,0,1)</f>
        <v>1</v>
      </c>
      <c r="AC268" s="18" t="str">
        <f>IF(data!BN268&gt;0,data!BO268,"NA")</f>
        <v>NA</v>
      </c>
      <c r="AD268" s="18" t="str">
        <f>IF(data!AS268&gt;0,data!AS268,"NA")</f>
        <v>NA</v>
      </c>
      <c r="AE268" s="18" t="str">
        <f>IF(data!AS268&gt;0,data!F268,"NA")</f>
        <v>NA</v>
      </c>
      <c r="AF268" s="17">
        <f>data!CP268/(1.04)+data!CO268/1.04^2+data!CN268/1.04^3+data!CM268/1.04^4+data!CL268/1.04^5+((data!CK268/5)*(1-1.04^-5)/0.04)/1.04^5</f>
        <v>0.75274308085191477</v>
      </c>
    </row>
    <row r="269" spans="1:32" x14ac:dyDescent="0.15">
      <c r="A269" s="2" t="str">
        <f>data!A269</f>
        <v>Enumeral Biomedical Holdings, Inc. (OTCBB:ENUM)</v>
      </c>
      <c r="B269" s="2" t="str">
        <f>data!B269</f>
        <v>OTCBB:ENUM</v>
      </c>
      <c r="C269" s="16">
        <f>IF(data!AP269&gt;0,data!AQ269/data!AP269,"NA")</f>
        <v>-37.378048780487802</v>
      </c>
      <c r="D269" s="16">
        <f>IF(data!AP269&gt;0,O269/data!AP269,"NA")</f>
        <v>-32.670731707317067</v>
      </c>
      <c r="E269" s="16">
        <f>data!BV269/100</f>
        <v>0</v>
      </c>
      <c r="F269" s="16" t="str">
        <f t="shared" si="12"/>
        <v>NA</v>
      </c>
      <c r="G269" s="16" t="str">
        <f>IF(data!AX269&gt;0,N269/data!AX269,"NA")</f>
        <v>NA</v>
      </c>
      <c r="H269" s="16" t="str">
        <f>IF(data!W269=0,"NA",data!W269/100)</f>
        <v>NA</v>
      </c>
      <c r="I269" s="16" t="str">
        <f>IF(data!V269=0,"NA",data!V269/100)</f>
        <v>NA</v>
      </c>
      <c r="J269" s="16" t="str">
        <f>IF(data!AX269&gt;0,(AF269+data!AW269)/(data!AX269+AF269+data!AW269),"NA")</f>
        <v>NA</v>
      </c>
      <c r="K269" s="16">
        <f>IF(data!F269&gt;0,(AF269+data!AW269)/(data!F269+AF269+data!AW269),"NA")</f>
        <v>8.744470660686457E-2</v>
      </c>
      <c r="L269" s="17">
        <f>data!F269+data!AW269+AF269-data!AT269</f>
        <v>30.483817934950935</v>
      </c>
      <c r="M269" s="17">
        <f>data!AW269+data!AX269-data!AT269+X269</f>
        <v>-2.9899999999999984</v>
      </c>
      <c r="N269" s="17">
        <f>data!AS269+data!BC269-(data!BD269+data!BE269+data!BF269+data!BG269+data!BH269)/5</f>
        <v>-7.1079999999999997</v>
      </c>
      <c r="O269" s="17">
        <f>data!AR269+data!BC269-(data!BD269+data!BE269+data!BF269+data!BG269+data!BH269)/5</f>
        <v>-5.3579999999999997</v>
      </c>
      <c r="P269" s="17">
        <f>data!AW269+AF269</f>
        <v>3.5838179349509387</v>
      </c>
      <c r="Q269" s="18" t="str">
        <f>IF(data!AS269&gt;0,data!F269/data!AS269,"NA")</f>
        <v>NA</v>
      </c>
      <c r="R269" s="19" t="str">
        <f>IF(data!AS269&gt;0,(data!F269-data!AT269)/(data!AS269-data!BL269),"NA")</f>
        <v>NA</v>
      </c>
      <c r="S269" s="19" t="str">
        <f>IF(N269&gt;0,data!F269/N269,"NA")</f>
        <v>NA</v>
      </c>
      <c r="T269" s="18">
        <f>IF(data!AP269=0,"NA",L269/data!AP269)</f>
        <v>185.87693862774958</v>
      </c>
      <c r="U269" s="18" t="str">
        <f t="shared" si="13"/>
        <v>NA</v>
      </c>
      <c r="V269" s="18" t="str">
        <f t="shared" si="14"/>
        <v>NA</v>
      </c>
      <c r="W269" s="18" t="str">
        <f>IF(data!AQ269&gt;0,L269/data!AQ269,"NA")</f>
        <v>NA</v>
      </c>
      <c r="X269" s="17">
        <f>data!BC269+data!BD269*0.8+data!BE269*0.6+data!BF269*0.4+data!BG269*0.2</f>
        <v>9.1900000000000013</v>
      </c>
      <c r="Y269" s="18" t="str">
        <f>IF(data!AQ269&gt;0,L269/(data!AQ269+data!BC269),"NA")</f>
        <v>NA</v>
      </c>
      <c r="Z269" s="18">
        <f>IF(data!EC269&gt;0,IF(data!F269&gt;0,IF(data!EC269*250/data!F269&gt;10,"NA",data!EC269*250/data!F269),"NA"),"NA")</f>
        <v>0.26737967914438504</v>
      </c>
      <c r="AA269" s="18" t="str">
        <f>IF(data!BN269&gt;0,data!BN269,"NA")</f>
        <v>NA</v>
      </c>
      <c r="AB269" s="18">
        <f>IF(data!BN269=0,0,1)</f>
        <v>1</v>
      </c>
      <c r="AC269" s="18" t="str">
        <f>IF(data!BN269&gt;0,data!BO269,"NA")</f>
        <v>NA</v>
      </c>
      <c r="AD269" s="18" t="str">
        <f>IF(data!AS269&gt;0,data!AS269,"NA")</f>
        <v>NA</v>
      </c>
      <c r="AE269" s="18" t="str">
        <f>IF(data!AS269&gt;0,data!F269,"NA")</f>
        <v>NA</v>
      </c>
      <c r="AF269" s="17">
        <f>data!CP269/(1.04)+data!CO269/1.04^2+data!CN269/1.04^3+data!CM269/1.04^4+data!CL269/1.04^5+((data!CK269/5)*(1-1.04^-5)/0.04)/1.04^5</f>
        <v>3.5838179349509387</v>
      </c>
    </row>
    <row r="270" spans="1:32" x14ac:dyDescent="0.15">
      <c r="A270" s="2" t="str">
        <f>data!A270</f>
        <v>AntriaBio, Inc. (OTCPK:ANTB)</v>
      </c>
      <c r="B270" s="2" t="str">
        <f>data!B270</f>
        <v>OTCPK:ANTB</v>
      </c>
      <c r="C270" s="16" t="str">
        <f>IF(data!AP270&gt;0,data!AQ270/data!AP270,"NA")</f>
        <v>NA</v>
      </c>
      <c r="D270" s="16" t="str">
        <f>IF(data!AP270&gt;0,O270/data!AP270,"NA")</f>
        <v>NA</v>
      </c>
      <c r="E270" s="16">
        <f>data!BV270/100</f>
        <v>0</v>
      </c>
      <c r="F270" s="16">
        <f t="shared" si="12"/>
        <v>-5.4294054386234452</v>
      </c>
      <c r="G270" s="16">
        <f>IF(data!AX270&gt;0,N270/data!AX270,"NA")</f>
        <v>-1.3462915601023016</v>
      </c>
      <c r="H270" s="16" t="str">
        <f>IF(data!W270=0,"NA",data!W270/100)</f>
        <v>NA</v>
      </c>
      <c r="I270" s="16" t="str">
        <f>IF(data!V270=0,"NA",data!V270/100)</f>
        <v>NA</v>
      </c>
      <c r="J270" s="16">
        <f>IF(data!AX270&gt;0,(AF270+data!AW270)/(data!AX270+AF270+data!AW270),"NA")</f>
        <v>0.20603937182568069</v>
      </c>
      <c r="K270" s="16">
        <f>IF(data!F270&gt;0,(AF270+data!AW270)/(data!F270+AF270+data!AW270),"NA")</f>
        <v>5.1468123202789678E-2</v>
      </c>
      <c r="L270" s="17">
        <f>data!F270+data!AW270+AF270-data!AT270</f>
        <v>30.839354895571805</v>
      </c>
      <c r="M270" s="17">
        <f>data!AW270+data!AX270-data!AT270+X270</f>
        <v>1.3017999999999998</v>
      </c>
      <c r="N270" s="17">
        <f>data!AS270+data!BC270-(data!BD270+data!BE270+data!BF270+data!BG270+data!BH270)/5</f>
        <v>-10.527999999999999</v>
      </c>
      <c r="O270" s="17">
        <f>data!AR270+data!BC270-(data!BD270+data!BE270+data!BF270+data!BG270+data!BH270)/5</f>
        <v>-7.0680000000000005</v>
      </c>
      <c r="P270" s="17">
        <f>data!AW270+AF270</f>
        <v>2.0293548955718079</v>
      </c>
      <c r="Q270" s="18" t="str">
        <f>IF(data!AS270&gt;0,data!F270/data!AS270,"NA")</f>
        <v>NA</v>
      </c>
      <c r="R270" s="19" t="str">
        <f>IF(data!AS270&gt;0,(data!F270-data!AT270)/(data!AS270-data!BL270),"NA")</f>
        <v>NA</v>
      </c>
      <c r="S270" s="19" t="str">
        <f>IF(N270&gt;0,data!F270/N270,"NA")</f>
        <v>NA</v>
      </c>
      <c r="T270" s="18" t="str">
        <f>IF(data!AP270=0,"NA",L270/data!AP270)</f>
        <v>NA</v>
      </c>
      <c r="U270" s="18" t="str">
        <f t="shared" si="13"/>
        <v>NA</v>
      </c>
      <c r="V270" s="18">
        <f t="shared" si="14"/>
        <v>23.689779455808733</v>
      </c>
      <c r="W270" s="18" t="str">
        <f>IF(data!AQ270&gt;0,L270/data!AQ270,"NA")</f>
        <v>NA</v>
      </c>
      <c r="X270" s="17">
        <f>data!BC270+data!BD270*0.8+data!BE270*0.6+data!BF270*0.4+data!BG270*0.2</f>
        <v>1.8497999999999999</v>
      </c>
      <c r="Y270" s="18" t="str">
        <f>IF(data!AQ270&gt;0,L270/(data!AQ270+data!BC270),"NA")</f>
        <v>NA</v>
      </c>
      <c r="Z270" s="18" t="str">
        <f>IF(data!EC270&gt;0,IF(data!F270&gt;0,IF(data!EC270*250/data!F270&gt;10,"NA",data!EC270*250/data!F270),"NA"),"NA")</f>
        <v>NA</v>
      </c>
      <c r="AA270" s="18" t="str">
        <f>IF(data!BN270&gt;0,data!BN270,"NA")</f>
        <v>NA</v>
      </c>
      <c r="AB270" s="18">
        <f>IF(data!BN270=0,0,1)</f>
        <v>1</v>
      </c>
      <c r="AC270" s="18" t="str">
        <f>IF(data!BN270&gt;0,data!BO270,"NA")</f>
        <v>NA</v>
      </c>
      <c r="AD270" s="18" t="str">
        <f>IF(data!AS270&gt;0,data!AS270,"NA")</f>
        <v>NA</v>
      </c>
      <c r="AE270" s="18" t="str">
        <f>IF(data!AS270&gt;0,data!F270,"NA")</f>
        <v>NA</v>
      </c>
      <c r="AF270" s="17">
        <f>data!CP270/(1.04)+data!CO270/1.04^2+data!CN270/1.04^3+data!CM270/1.04^4+data!CL270/1.04^5+((data!CK270/5)*(1-1.04^-5)/0.04)/1.04^5</f>
        <v>1.8073548955718077</v>
      </c>
    </row>
    <row r="271" spans="1:32" x14ac:dyDescent="0.15">
      <c r="A271" s="2" t="str">
        <f>data!A271</f>
        <v>Cadus Corp. (OTCBB:KDUS)</v>
      </c>
      <c r="B271" s="2" t="str">
        <f>data!B271</f>
        <v>OTCBB:KDUS</v>
      </c>
      <c r="C271" s="16" t="str">
        <f>IF(data!AP271&gt;0,data!AQ271/data!AP271,"NA")</f>
        <v>NA</v>
      </c>
      <c r="D271" s="16" t="str">
        <f>IF(data!AP271&gt;0,O271/data!AP271,"NA")</f>
        <v>NA</v>
      </c>
      <c r="E271" s="16">
        <f>data!BV271/100</f>
        <v>0</v>
      </c>
      <c r="F271" s="16">
        <f t="shared" si="12"/>
        <v>-2.8266666666666669E-2</v>
      </c>
      <c r="G271" s="16">
        <f>IF(data!AX271&gt;0,N271/data!AX271,"NA")</f>
        <v>-2.0827423167848701E-2</v>
      </c>
      <c r="H271" s="16" t="str">
        <f>IF(data!W271=0,"NA",data!W271/100)</f>
        <v>NA</v>
      </c>
      <c r="I271" s="16" t="str">
        <f>IF(data!V271=0,"NA",data!V271/100)</f>
        <v>NA</v>
      </c>
      <c r="J271" s="16">
        <f>IF(data!AX271&gt;0,(AF271+data!AW271)/(data!AX271+AF271+data!AW271),"NA")</f>
        <v>0</v>
      </c>
      <c r="K271" s="16">
        <f>IF(data!F271&gt;0,(AF271+data!AW271)/(data!F271+AF271+data!AW271),"NA")</f>
        <v>0</v>
      </c>
      <c r="L271" s="17">
        <f>data!F271+data!AW271+AF271-data!AT271</f>
        <v>23.2</v>
      </c>
      <c r="M271" s="17">
        <f>data!AW271+data!AX271-data!AT271+X271</f>
        <v>29.999999999999996</v>
      </c>
      <c r="N271" s="17">
        <f>data!AS271+data!BC271-(data!BD271+data!BE271+data!BF271+data!BG271+data!BH271)/5</f>
        <v>-0.88100000000000001</v>
      </c>
      <c r="O271" s="17">
        <f>data!AR271+data!BC271-(data!BD271+data!BE271+data!BF271+data!BG271+data!BH271)/5</f>
        <v>-0.84799999999999998</v>
      </c>
      <c r="P271" s="17">
        <f>data!AW271+AF271</f>
        <v>0</v>
      </c>
      <c r="Q271" s="18" t="str">
        <f>IF(data!AS271&gt;0,data!F271/data!AS271,"NA")</f>
        <v>NA</v>
      </c>
      <c r="R271" s="19" t="str">
        <f>IF(data!AS271&gt;0,(data!F271-data!AT271)/(data!AS271-data!BL271),"NA")</f>
        <v>NA</v>
      </c>
      <c r="S271" s="19" t="str">
        <f>IF(N271&gt;0,data!F271/N271,"NA")</f>
        <v>NA</v>
      </c>
      <c r="T271" s="18" t="str">
        <f>IF(data!AP271=0,"NA",L271/data!AP271)</f>
        <v>NA</v>
      </c>
      <c r="U271" s="18" t="str">
        <f t="shared" si="13"/>
        <v>NA</v>
      </c>
      <c r="V271" s="18">
        <f t="shared" si="14"/>
        <v>0.77333333333333343</v>
      </c>
      <c r="W271" s="18" t="str">
        <f>IF(data!AQ271&gt;0,L271/data!AQ271,"NA")</f>
        <v>NA</v>
      </c>
      <c r="X271" s="17">
        <f>data!BC271+data!BD271*0.8+data!BE271*0.6+data!BF271*0.4+data!BG271*0.2</f>
        <v>0</v>
      </c>
      <c r="Y271" s="18" t="str">
        <f>IF(data!AQ271&gt;0,L271/(data!AQ271+data!BC271),"NA")</f>
        <v>NA</v>
      </c>
      <c r="Z271" s="18">
        <f>IF(data!EC271&gt;0,IF(data!F271&gt;0,IF(data!EC271*250/data!F271&gt;10,"NA",data!EC271*250/data!F271),"NA"),"NA")</f>
        <v>9.8591549295774641E-2</v>
      </c>
      <c r="AA271" s="18" t="str">
        <f>IF(data!BN271&gt;0,data!BN271,"NA")</f>
        <v>NA</v>
      </c>
      <c r="AB271" s="18">
        <f>IF(data!BN271=0,0,1)</f>
        <v>1</v>
      </c>
      <c r="AC271" s="18" t="str">
        <f>IF(data!BN271&gt;0,data!BO271,"NA")</f>
        <v>NA</v>
      </c>
      <c r="AD271" s="18" t="str">
        <f>IF(data!AS271&gt;0,data!AS271,"NA")</f>
        <v>NA</v>
      </c>
      <c r="AE271" s="18" t="str">
        <f>IF(data!AS271&gt;0,data!F271,"NA")</f>
        <v>NA</v>
      </c>
      <c r="AF271" s="17">
        <f>data!CP271/(1.04)+data!CO271/1.04^2+data!CN271/1.04^3+data!CM271/1.04^4+data!CL271/1.04^5+((data!CK271/5)*(1-1.04^-5)/0.04)/1.04^5</f>
        <v>0</v>
      </c>
    </row>
    <row r="272" spans="1:32" x14ac:dyDescent="0.15">
      <c r="A272" s="2" t="str">
        <f>data!A272</f>
        <v>Biocept, Inc. (NasdaqCM:BIOC)</v>
      </c>
      <c r="B272" s="2" t="str">
        <f>data!B272</f>
        <v>NasdaqCM:BIOC</v>
      </c>
      <c r="C272" s="16">
        <f>IF(data!AP272&gt;0,data!AQ272/data!AP272,"NA")</f>
        <v>-102.25563909774435</v>
      </c>
      <c r="D272" s="16">
        <f>IF(data!AP272&gt;0,O272/data!AP272,"NA")</f>
        <v>-97.819548872180462</v>
      </c>
      <c r="E272" s="16">
        <f>data!BV272/100</f>
        <v>0</v>
      </c>
      <c r="F272" s="16">
        <f t="shared" si="12"/>
        <v>-1.1427316644707952</v>
      </c>
      <c r="G272" s="16" t="str">
        <f>IF(data!AX272&gt;0,N272/data!AX272,"NA")</f>
        <v>NA</v>
      </c>
      <c r="H272" s="16" t="str">
        <f>IF(data!W272=0,"NA",data!W272/100)</f>
        <v>NA</v>
      </c>
      <c r="I272" s="16" t="str">
        <f>IF(data!V272=0,"NA",data!V272/100)</f>
        <v>NA</v>
      </c>
      <c r="J272" s="16" t="str">
        <f>IF(data!AX272&gt;0,(AF272+data!AW272)/(data!AX272+AF272+data!AW272),"NA")</f>
        <v>NA</v>
      </c>
      <c r="K272" s="16">
        <f>IF(data!F272&gt;0,(AF272+data!AW272)/(data!F272+AF272+data!AW272),"NA")</f>
        <v>0.25326754830322928</v>
      </c>
      <c r="L272" s="17">
        <f>data!F272+data!AW272+AF272-data!AT272</f>
        <v>40.161702717275965</v>
      </c>
      <c r="M272" s="17">
        <f>data!AW272+data!AX272-data!AT272+X272</f>
        <v>11.384999999999998</v>
      </c>
      <c r="N272" s="17">
        <f>data!AS272+data!BC272-(data!BD272+data!BE272+data!BF272+data!BG272+data!BH272)/5</f>
        <v>-15.010000000000002</v>
      </c>
      <c r="O272" s="17">
        <f>data!AR272+data!BC272-(data!BD272+data!BE272+data!BF272+data!BG272+data!BH272)/5</f>
        <v>-13.010000000000002</v>
      </c>
      <c r="P272" s="17">
        <f>data!AW272+AF272</f>
        <v>11.531702717275966</v>
      </c>
      <c r="Q272" s="18" t="str">
        <f>IF(data!AS272&gt;0,data!F272/data!AS272,"NA")</f>
        <v>NA</v>
      </c>
      <c r="R272" s="19" t="str">
        <f>IF(data!AS272&gt;0,(data!F272-data!AT272)/(data!AS272-data!BL272),"NA")</f>
        <v>NA</v>
      </c>
      <c r="S272" s="19" t="str">
        <f>IF(N272&gt;0,data!F272/N272,"NA")</f>
        <v>NA</v>
      </c>
      <c r="T272" s="18">
        <f>IF(data!AP272=0,"NA",L272/data!AP272)</f>
        <v>301.96768960357866</v>
      </c>
      <c r="U272" s="18" t="str">
        <f t="shared" si="13"/>
        <v>NA</v>
      </c>
      <c r="V272" s="18">
        <f t="shared" si="14"/>
        <v>3.5275979549649512</v>
      </c>
      <c r="W272" s="18" t="str">
        <f>IF(data!AQ272&gt;0,L272/data!AQ272,"NA")</f>
        <v>NA</v>
      </c>
      <c r="X272" s="17">
        <f>data!BC272+data!BD272*0.8+data!BE272*0.6+data!BF272*0.4+data!BG272*0.2</f>
        <v>12.065999999999999</v>
      </c>
      <c r="Y272" s="18" t="str">
        <f>IF(data!AQ272&gt;0,L272/(data!AQ272+data!BC272),"NA")</f>
        <v>NA</v>
      </c>
      <c r="Z272" s="18" t="str">
        <f>IF(data!EC272&gt;0,IF(data!F272&gt;0,IF(data!EC272*250/data!F272&gt;10,"NA",data!EC272*250/data!F272),"NA"),"NA")</f>
        <v>NA</v>
      </c>
      <c r="AA272" s="18" t="str">
        <f>IF(data!BN272&gt;0,data!BN272,"NA")</f>
        <v>NA</v>
      </c>
      <c r="AB272" s="18">
        <f>IF(data!BN272=0,0,1)</f>
        <v>1</v>
      </c>
      <c r="AC272" s="18" t="str">
        <f>IF(data!BN272&gt;0,data!BO272,"NA")</f>
        <v>NA</v>
      </c>
      <c r="AD272" s="18" t="str">
        <f>IF(data!AS272&gt;0,data!AS272,"NA")</f>
        <v>NA</v>
      </c>
      <c r="AE272" s="18" t="str">
        <f>IF(data!AS272&gt;0,data!F272,"NA")</f>
        <v>NA</v>
      </c>
      <c r="AF272" s="17">
        <f>data!CP272/(1.04)+data!CO272/1.04^2+data!CN272/1.04^3+data!CM272/1.04^4+data!CL272/1.04^5+((data!CK272/5)*(1-1.04^-5)/0.04)/1.04^5</f>
        <v>6.6217027172759657</v>
      </c>
    </row>
    <row r="273" spans="1:32" x14ac:dyDescent="0.15">
      <c r="A273" s="2" t="str">
        <f>data!A273</f>
        <v>Protea Biosciences Group, Inc (OTCBB:PRGB)</v>
      </c>
      <c r="B273" s="2" t="str">
        <f>data!B273</f>
        <v>OTCBB:PRGB</v>
      </c>
      <c r="C273" s="16">
        <f>IF(data!AP273&gt;0,data!AQ273/data!AP273,"NA")</f>
        <v>-5.5762711864406773</v>
      </c>
      <c r="D273" s="16">
        <f>IF(data!AP273&gt;0,O273/data!AP273,"NA")</f>
        <v>-5.9028248587570609</v>
      </c>
      <c r="E273" s="16">
        <f>data!BV273/100</f>
        <v>0</v>
      </c>
      <c r="F273" s="16">
        <f t="shared" si="12"/>
        <v>-0.9505959421344734</v>
      </c>
      <c r="G273" s="16" t="str">
        <f>IF(data!AX273&gt;0,N273/data!AX273,"NA")</f>
        <v>NA</v>
      </c>
      <c r="H273" s="16" t="str">
        <f>IF(data!W273=0,"NA",data!W273/100)</f>
        <v>NA</v>
      </c>
      <c r="I273" s="16" t="str">
        <f>IF(data!V273=0,"NA",data!V273/100)</f>
        <v>NA</v>
      </c>
      <c r="J273" s="16" t="str">
        <f>IF(data!AX273&gt;0,(AF273+data!AW273)/(data!AX273+AF273+data!AW273),"NA")</f>
        <v>NA</v>
      </c>
      <c r="K273" s="16">
        <f>IF(data!F273&gt;0,(AF273+data!AW273)/(data!F273+AF273+data!AW273),"NA")</f>
        <v>0.19435598985662314</v>
      </c>
      <c r="L273" s="17">
        <f>data!F273+data!AW273+AF273-data!AT273</f>
        <v>41.010392392595016</v>
      </c>
      <c r="M273" s="17">
        <f>data!AW273+data!AX273-data!AT273+X273</f>
        <v>10.991000000000001</v>
      </c>
      <c r="N273" s="17">
        <f>data!AS273+data!BC273-(data!BD273+data!BE273+data!BF273+data!BG273+data!BH273)/5</f>
        <v>-11.247999999999999</v>
      </c>
      <c r="O273" s="17">
        <f>data!AR273+data!BC273-(data!BD273+data!BE273+data!BF273+data!BG273+data!BH273)/5</f>
        <v>-10.447999999999999</v>
      </c>
      <c r="P273" s="17">
        <f>data!AW273+AF273</f>
        <v>8.0333923925950206</v>
      </c>
      <c r="Q273" s="18" t="str">
        <f>IF(data!AS273&gt;0,data!F273/data!AS273,"NA")</f>
        <v>NA</v>
      </c>
      <c r="R273" s="19" t="str">
        <f>IF(data!AS273&gt;0,(data!F273-data!AT273)/(data!AS273-data!BL273),"NA")</f>
        <v>NA</v>
      </c>
      <c r="S273" s="19" t="str">
        <f>IF(N273&gt;0,data!F273/N273,"NA")</f>
        <v>NA</v>
      </c>
      <c r="T273" s="18">
        <f>IF(data!AP273=0,"NA",L273/data!AP273)</f>
        <v>23.169713216155376</v>
      </c>
      <c r="U273" s="18" t="str">
        <f t="shared" si="13"/>
        <v>NA</v>
      </c>
      <c r="V273" s="18">
        <f t="shared" si="14"/>
        <v>3.7312703477931954</v>
      </c>
      <c r="W273" s="18" t="str">
        <f>IF(data!AQ273&gt;0,L273/data!AQ273,"NA")</f>
        <v>NA</v>
      </c>
      <c r="X273" s="17">
        <f>data!BC273+data!BD273*0.8+data!BE273*0.6+data!BF273*0.4+data!BG273*0.2</f>
        <v>9.2140000000000004</v>
      </c>
      <c r="Y273" s="18" t="str">
        <f>IF(data!AQ273&gt;0,L273/(data!AQ273+data!BC273),"NA")</f>
        <v>NA</v>
      </c>
      <c r="Z273" s="18">
        <f>IF(data!EC273&gt;0,IF(data!F273&gt;0,IF(data!EC273*250/data!F273&gt;10,"NA",data!EC273*250/data!F273),"NA"),"NA")</f>
        <v>3.7537537537537538E-2</v>
      </c>
      <c r="AA273" s="18" t="str">
        <f>IF(data!BN273&gt;0,data!BN273,"NA")</f>
        <v>NA</v>
      </c>
      <c r="AB273" s="18">
        <f>IF(data!BN273=0,0,1)</f>
        <v>1</v>
      </c>
      <c r="AC273" s="18" t="str">
        <f>IF(data!BN273&gt;0,data!BO273,"NA")</f>
        <v>NA</v>
      </c>
      <c r="AD273" s="18" t="str">
        <f>IF(data!AS273&gt;0,data!AS273,"NA")</f>
        <v>NA</v>
      </c>
      <c r="AE273" s="18" t="str">
        <f>IF(data!AS273&gt;0,data!F273,"NA")</f>
        <v>NA</v>
      </c>
      <c r="AF273" s="17">
        <f>data!CP273/(1.04)+data!CO273/1.04^2+data!CN273/1.04^3+data!CM273/1.04^4+data!CL273/1.04^5+((data!CK273/5)*(1-1.04^-5)/0.04)/1.04^5</f>
        <v>0.37339239259502127</v>
      </c>
    </row>
    <row r="274" spans="1:32" x14ac:dyDescent="0.15">
      <c r="A274" s="2" t="str">
        <f>data!A274</f>
        <v>Nuo Therapeutics, Inc. (OTCPK:NUOT)</v>
      </c>
      <c r="B274" s="2" t="str">
        <f>data!B274</f>
        <v>OTCPK:NUOT</v>
      </c>
      <c r="C274" s="16">
        <f>IF(data!AP274&gt;0,data!AQ274/data!AP274,"NA")</f>
        <v>-1.7833698030634573</v>
      </c>
      <c r="D274" s="16">
        <f>IF(data!AP274&gt;0,O274/data!AP274,"NA")</f>
        <v>-1.9207877461706784</v>
      </c>
      <c r="E274" s="16">
        <f>data!BV274/100</f>
        <v>0</v>
      </c>
      <c r="F274" s="16">
        <f t="shared" si="12"/>
        <v>-5.2531418312387785</v>
      </c>
      <c r="G274" s="16">
        <f>IF(data!AX274&gt;0,N274/data!AX274,"NA")</f>
        <v>-2.2078048780487807</v>
      </c>
      <c r="H274" s="16">
        <f>IF(data!W274=0,"NA",data!W274/100)</f>
        <v>0.23399999999999999</v>
      </c>
      <c r="I274" s="16" t="str">
        <f>IF(data!V274=0,"NA",data!V274/100)</f>
        <v>NA</v>
      </c>
      <c r="J274" s="16">
        <f>IF(data!AX274&gt;0,(AF274+data!AW274)/(data!AX274+AF274+data!AW274),"NA")</f>
        <v>0.11137865737983366</v>
      </c>
      <c r="K274" s="16">
        <f>IF(data!F274&gt;0,(AF274+data!AW274)/(data!F274+AF274+data!AW274),"NA")</f>
        <v>4.5690280613734771E-2</v>
      </c>
      <c r="L274" s="17">
        <f>data!F274+data!AW274+AF274-data!AT274</f>
        <v>13.741666196911879</v>
      </c>
      <c r="M274" s="17">
        <f>data!AW274+data!AX274-data!AT274+X274</f>
        <v>3.3420000000000005</v>
      </c>
      <c r="N274" s="17">
        <f>data!AS274+data!BC274-(data!BD274+data!BE274+data!BF274+data!BG274+data!BH274)/5</f>
        <v>-27.156000000000002</v>
      </c>
      <c r="O274" s="17">
        <f>data!AR274+data!BC274-(data!BD274+data!BE274+data!BF274+data!BG274+data!BH274)/5</f>
        <v>-17.556000000000001</v>
      </c>
      <c r="P274" s="17">
        <f>data!AW274+AF274</f>
        <v>1.5416661969118728</v>
      </c>
      <c r="Q274" s="18" t="str">
        <f>IF(data!AS274&gt;0,data!F274/data!AS274,"NA")</f>
        <v>NA</v>
      </c>
      <c r="R274" s="19" t="str">
        <f>IF(data!AS274&gt;0,(data!F274-data!AT274)/(data!AS274-data!BL274),"NA")</f>
        <v>NA</v>
      </c>
      <c r="S274" s="19" t="str">
        <f>IF(N274&gt;0,data!F274/N274,"NA")</f>
        <v>NA</v>
      </c>
      <c r="T274" s="18">
        <f>IF(data!AP274=0,"NA",L274/data!AP274)</f>
        <v>1.5034645729662885</v>
      </c>
      <c r="U274" s="18" t="str">
        <f t="shared" si="13"/>
        <v>NA</v>
      </c>
      <c r="V274" s="18">
        <f t="shared" si="14"/>
        <v>4.1118091552698619</v>
      </c>
      <c r="W274" s="18" t="str">
        <f>IF(data!AQ274&gt;0,L274/data!AQ274,"NA")</f>
        <v>NA</v>
      </c>
      <c r="X274" s="17">
        <f>data!BC274+data!BD274*0.8+data!BE274*0.6+data!BF274*0.4+data!BG274*0.2</f>
        <v>10.79</v>
      </c>
      <c r="Y274" s="18" t="str">
        <f>IF(data!AQ274&gt;0,L274/(data!AQ274+data!BC274),"NA")</f>
        <v>NA</v>
      </c>
      <c r="Z274" s="18">
        <f>IF(data!EC274&gt;0,IF(data!F274&gt;0,IF(data!EC274*250/data!F274&gt;10,"NA",data!EC274*250/data!F274),"NA"),"NA")</f>
        <v>0.31832298136645959</v>
      </c>
      <c r="AA274" s="18" t="str">
        <f>IF(data!BN274&gt;0,data!BN274,"NA")</f>
        <v>NA</v>
      </c>
      <c r="AB274" s="18">
        <f>IF(data!BN274=0,0,1)</f>
        <v>1</v>
      </c>
      <c r="AC274" s="18" t="str">
        <f>IF(data!BN274&gt;0,data!BO274,"NA")</f>
        <v>NA</v>
      </c>
      <c r="AD274" s="18" t="str">
        <f>IF(data!AS274&gt;0,data!AS274,"NA")</f>
        <v>NA</v>
      </c>
      <c r="AE274" s="18" t="str">
        <f>IF(data!AS274&gt;0,data!F274,"NA")</f>
        <v>NA</v>
      </c>
      <c r="AF274" s="17">
        <f>data!CP274/(1.04)+data!CO274/1.04^2+data!CN274/1.04^3+data!CM274/1.04^4+data!CL274/1.04^5+((data!CK274/5)*(1-1.04^-5)/0.04)/1.04^5</f>
        <v>1.2896661969118728</v>
      </c>
    </row>
    <row r="275" spans="1:32" x14ac:dyDescent="0.15">
      <c r="A275" s="2" t="str">
        <f>data!A275</f>
        <v>Harvard Apparatus Regenerative Technology, Inc. (NasdaqCM:HART)</v>
      </c>
      <c r="B275" s="2" t="str">
        <f>data!B275</f>
        <v>NasdaqCM:HART</v>
      </c>
      <c r="C275" s="16">
        <f>IF(data!AP275&gt;0,data!AQ275/data!AP275,"NA")</f>
        <v>-115.05376344086021</v>
      </c>
      <c r="D275" s="16">
        <f>IF(data!AP275&gt;0,O275/data!AP275,"NA")</f>
        <v>-114.08602150537634</v>
      </c>
      <c r="E275" s="16">
        <f>data!BV275/100</f>
        <v>0</v>
      </c>
      <c r="F275" s="16">
        <f t="shared" si="12"/>
        <v>-0.67279644895370949</v>
      </c>
      <c r="G275" s="16">
        <f>IF(data!AX275&gt;0,N275/data!AX275,"NA")</f>
        <v>-1.6348228043143296</v>
      </c>
      <c r="H275" s="16" t="str">
        <f>IF(data!W275=0,"NA",data!W275/100)</f>
        <v>NA</v>
      </c>
      <c r="I275" s="16" t="str">
        <f>IF(data!V275=0,"NA",data!V275/100)</f>
        <v>NA</v>
      </c>
      <c r="J275" s="16">
        <f>IF(data!AX275&gt;0,(AF275+data!AW275)/(data!AX275+AF275+data!AW275),"NA")</f>
        <v>0</v>
      </c>
      <c r="K275" s="16">
        <f>IF(data!F275&gt;0,(AF275+data!AW275)/(data!F275+AF275+data!AW275),"NA")</f>
        <v>0</v>
      </c>
      <c r="L275" s="17">
        <f>data!F275+data!AW275+AF275-data!AT275</f>
        <v>26.43</v>
      </c>
      <c r="M275" s="17">
        <f>data!AW275+data!AX275-data!AT275+X275</f>
        <v>15.770000000000001</v>
      </c>
      <c r="N275" s="17">
        <f>data!AS275+data!BC275-(data!BD275+data!BE275+data!BF275+data!BG275+data!BH275)/5</f>
        <v>-10.61</v>
      </c>
      <c r="O275" s="17">
        <f>data!AR275+data!BC275-(data!BD275+data!BE275+data!BF275+data!BG275+data!BH275)/5</f>
        <v>-10.61</v>
      </c>
      <c r="P275" s="17">
        <f>data!AW275+AF275</f>
        <v>0</v>
      </c>
      <c r="Q275" s="18" t="str">
        <f>IF(data!AS275&gt;0,data!F275/data!AS275,"NA")</f>
        <v>NA</v>
      </c>
      <c r="R275" s="19" t="str">
        <f>IF(data!AS275&gt;0,(data!F275-data!AT275)/(data!AS275-data!BL275),"NA")</f>
        <v>NA</v>
      </c>
      <c r="S275" s="19" t="str">
        <f>IF(N275&gt;0,data!F275/N275,"NA")</f>
        <v>NA</v>
      </c>
      <c r="T275" s="18">
        <f>IF(data!AP275=0,"NA",L275/data!AP275)</f>
        <v>284.19354838709677</v>
      </c>
      <c r="U275" s="18" t="str">
        <f t="shared" si="13"/>
        <v>NA</v>
      </c>
      <c r="V275" s="18">
        <f t="shared" si="14"/>
        <v>1.6759670259987316</v>
      </c>
      <c r="W275" s="18" t="str">
        <f>IF(data!AQ275&gt;0,L275/data!AQ275,"NA")</f>
        <v>NA</v>
      </c>
      <c r="X275" s="17">
        <f>data!BC275+data!BD275*0.8+data!BE275*0.6+data!BF275*0.4+data!BG275*0.2</f>
        <v>14.55</v>
      </c>
      <c r="Y275" s="18" t="str">
        <f>IF(data!AQ275&gt;0,L275/(data!AQ275+data!BC275),"NA")</f>
        <v>NA</v>
      </c>
      <c r="Z275" s="18">
        <f>IF(data!EC275&gt;0,IF(data!F275&gt;0,IF(data!EC275*250/data!F275&gt;10,"NA",data!EC275*250/data!F275),"NA"),"NA")</f>
        <v>1.6719242902208202</v>
      </c>
      <c r="AA275" s="18" t="str">
        <f>IF(data!BN275&gt;0,data!BN275,"NA")</f>
        <v>NA</v>
      </c>
      <c r="AB275" s="18">
        <f>IF(data!BN275=0,0,1)</f>
        <v>1</v>
      </c>
      <c r="AC275" s="18" t="str">
        <f>IF(data!BN275&gt;0,data!BO275,"NA")</f>
        <v>NA</v>
      </c>
      <c r="AD275" s="18" t="str">
        <f>IF(data!AS275&gt;0,data!AS275,"NA")</f>
        <v>NA</v>
      </c>
      <c r="AE275" s="18" t="str">
        <f>IF(data!AS275&gt;0,data!F275,"NA")</f>
        <v>NA</v>
      </c>
      <c r="AF275" s="17">
        <f>data!CP275/(1.04)+data!CO275/1.04^2+data!CN275/1.04^3+data!CM275/1.04^4+data!CL275/1.04^5+((data!CK275/5)*(1-1.04^-5)/0.04)/1.04^5</f>
        <v>0</v>
      </c>
    </row>
    <row r="276" spans="1:32" x14ac:dyDescent="0.15">
      <c r="A276" s="2" t="str">
        <f>data!A276</f>
        <v>Plandaí Biotechnology, Inc. (OTCPK:PLPL)</v>
      </c>
      <c r="B276" s="2" t="str">
        <f>data!B276</f>
        <v>OTCPK:PLPL</v>
      </c>
      <c r="C276" s="16">
        <f>IF(data!AP276&gt;0,data!AQ276/data!AP276,"NA")</f>
        <v>-44.63687150837989</v>
      </c>
      <c r="D276" s="16">
        <f>IF(data!AP276&gt;0,O276/data!AP276,"NA")</f>
        <v>-45.569832402234638</v>
      </c>
      <c r="E276" s="16">
        <f>data!BV276/100</f>
        <v>0</v>
      </c>
      <c r="F276" s="16">
        <f t="shared" si="12"/>
        <v>-0.84150040233560974</v>
      </c>
      <c r="G276" s="16" t="str">
        <f>IF(data!AX276&gt;0,N276/data!AX276,"NA")</f>
        <v>NA</v>
      </c>
      <c r="H276" s="16" t="str">
        <f>IF(data!W276=0,"NA",data!W276/100)</f>
        <v>NA</v>
      </c>
      <c r="I276" s="16" t="str">
        <f>IF(data!V276=0,"NA",data!V276/100)</f>
        <v>NA</v>
      </c>
      <c r="J276" s="16" t="str">
        <f>IF(data!AX276&gt;0,(AF276+data!AW276)/(data!AX276+AF276+data!AW276),"NA")</f>
        <v>NA</v>
      </c>
      <c r="K276" s="16">
        <f>IF(data!F276&gt;0,(AF276+data!AW276)/(data!F276+AF276+data!AW276),"NA")</f>
        <v>0.35161147039890711</v>
      </c>
      <c r="L276" s="17">
        <f>data!F276+data!AW276+AF276-data!AT276</f>
        <v>47.805210709096322</v>
      </c>
      <c r="M276" s="17">
        <f>data!AW276+data!AX276-data!AT276+X276</f>
        <v>9.6934000000000005</v>
      </c>
      <c r="N276" s="17">
        <f>data!AS276+data!BC276-(data!BD276+data!BE276+data!BF276+data!BG276+data!BH276)/5</f>
        <v>-13.186999999999999</v>
      </c>
      <c r="O276" s="17">
        <f>data!AR276+data!BC276-(data!BD276+data!BE276+data!BF276+data!BG276+data!BH276)/5</f>
        <v>-8.157</v>
      </c>
      <c r="P276" s="17">
        <f>data!AW276+AF276</f>
        <v>17.136210709096321</v>
      </c>
      <c r="Q276" s="18" t="str">
        <f>IF(data!AS276&gt;0,data!F276/data!AS276,"NA")</f>
        <v>NA</v>
      </c>
      <c r="R276" s="19" t="str">
        <f>IF(data!AS276&gt;0,(data!F276-data!AT276)/(data!AS276-data!BL276),"NA")</f>
        <v>NA</v>
      </c>
      <c r="S276" s="19" t="str">
        <f>IF(N276&gt;0,data!F276/N276,"NA")</f>
        <v>NA</v>
      </c>
      <c r="T276" s="18">
        <f>IF(data!AP276=0,"NA",L276/data!AP276)</f>
        <v>267.06821625193476</v>
      </c>
      <c r="U276" s="18" t="str">
        <f t="shared" si="13"/>
        <v>NA</v>
      </c>
      <c r="V276" s="18">
        <f t="shared" si="14"/>
        <v>4.9317278466891201</v>
      </c>
      <c r="W276" s="18" t="str">
        <f>IF(data!AQ276&gt;0,L276/data!AQ276,"NA")</f>
        <v>NA</v>
      </c>
      <c r="X276" s="17">
        <f>data!BC276+data!BD276*0.8+data!BE276*0.6+data!BF276*0.4+data!BG276*0.2</f>
        <v>2.4399999999999998E-2</v>
      </c>
      <c r="Y276" s="18" t="str">
        <f>IF(data!AQ276&gt;0,L276/(data!AQ276+data!BC276),"NA")</f>
        <v>NA</v>
      </c>
      <c r="Z276" s="18">
        <f>IF(data!EC276&gt;0,IF(data!F276&gt;0,IF(data!EC276*250/data!F276&gt;10,"NA",data!EC276*250/data!F276),"NA"),"NA")</f>
        <v>0.10284810126582278</v>
      </c>
      <c r="AA276" s="18" t="str">
        <f>IF(data!BN276&gt;0,data!BN276,"NA")</f>
        <v>NA</v>
      </c>
      <c r="AB276" s="18">
        <f>IF(data!BN276=0,0,1)</f>
        <v>1</v>
      </c>
      <c r="AC276" s="18" t="str">
        <f>IF(data!BN276&gt;0,data!BO276,"NA")</f>
        <v>NA</v>
      </c>
      <c r="AD276" s="18" t="str">
        <f>IF(data!AS276&gt;0,data!AS276,"NA")</f>
        <v>NA</v>
      </c>
      <c r="AE276" s="18" t="str">
        <f>IF(data!AS276&gt;0,data!F276,"NA")</f>
        <v>NA</v>
      </c>
      <c r="AF276" s="17">
        <f>data!CP276/(1.04)+data!CO276/1.04^2+data!CN276/1.04^3+data!CM276/1.04^4+data!CL276/1.04^5+((data!CK276/5)*(1-1.04^-5)/0.04)/1.04^5</f>
        <v>1.7362107090963199</v>
      </c>
    </row>
    <row r="277" spans="1:32" x14ac:dyDescent="0.15">
      <c r="A277" s="2" t="str">
        <f>data!A277</f>
        <v>Cyclacel Pharmaceuticals, Inc. (NasdaqGM:CYCC)</v>
      </c>
      <c r="B277" s="2" t="str">
        <f>data!B277</f>
        <v>NasdaqGM:CYCC</v>
      </c>
      <c r="C277" s="16">
        <f>IF(data!AP277&gt;0,data!AQ277/data!AP277,"NA")</f>
        <v>-12.890173410404625</v>
      </c>
      <c r="D277" s="16">
        <f>IF(data!AP277&gt;0,O277/data!AP277,"NA")</f>
        <v>-10.289017341040461</v>
      </c>
      <c r="E277" s="16">
        <f>data!BV277/100</f>
        <v>0</v>
      </c>
      <c r="F277" s="16">
        <f t="shared" si="12"/>
        <v>-0.38378611470461399</v>
      </c>
      <c r="G277" s="16">
        <f>IF(data!AX277&gt;0,N277/data!AX277,"NA")</f>
        <v>-0.68202764976958519</v>
      </c>
      <c r="H277" s="16">
        <f>IF(data!W277=0,"NA",data!W277/100)</f>
        <v>6.4899999999999999E-2</v>
      </c>
      <c r="I277" s="16" t="str">
        <f>IF(data!V277=0,"NA",data!V277/100)</f>
        <v>NA</v>
      </c>
      <c r="J277" s="16">
        <f>IF(data!AX277&gt;0,(AF277+data!AW277)/(data!AX277+AF277+data!AW277),"NA")</f>
        <v>0</v>
      </c>
      <c r="K277" s="16">
        <f>IF(data!F277&gt;0,(AF277+data!AW277)/(data!F277+AF277+data!AW277),"NA")</f>
        <v>0</v>
      </c>
      <c r="L277" s="17">
        <f>data!F277+data!AW277+AF277-data!AT277</f>
        <v>6.9000000000000021</v>
      </c>
      <c r="M277" s="17">
        <f>data!AW277+data!AX277-data!AT277+X277</f>
        <v>46.38</v>
      </c>
      <c r="N277" s="17">
        <f>data!AS277+data!BC277-(data!BD277+data!BE277+data!BF277+data!BG277+data!BH277)/5</f>
        <v>-14.799999999999997</v>
      </c>
      <c r="O277" s="17">
        <f>data!AR277+data!BC277-(data!BD277+data!BE277+data!BF277+data!BG277+data!BH277)/5</f>
        <v>-17.799999999999997</v>
      </c>
      <c r="P277" s="17">
        <f>data!AW277+AF277</f>
        <v>0</v>
      </c>
      <c r="Q277" s="18" t="str">
        <f>IF(data!AS277&gt;0,data!F277/data!AS277,"NA")</f>
        <v>NA</v>
      </c>
      <c r="R277" s="19" t="str">
        <f>IF(data!AS277&gt;0,(data!F277-data!AT277)/(data!AS277-data!BL277),"NA")</f>
        <v>NA</v>
      </c>
      <c r="S277" s="19" t="str">
        <f>IF(N277&gt;0,data!F277/N277,"NA")</f>
        <v>NA</v>
      </c>
      <c r="T277" s="18">
        <f>IF(data!AP277=0,"NA",L277/data!AP277)</f>
        <v>3.9884393063583827</v>
      </c>
      <c r="U277" s="18" t="str">
        <f t="shared" si="13"/>
        <v>NA</v>
      </c>
      <c r="V277" s="18">
        <f t="shared" si="14"/>
        <v>0.14877102199223807</v>
      </c>
      <c r="W277" s="18" t="str">
        <f>IF(data!AQ277&gt;0,L277/data!AQ277,"NA")</f>
        <v>NA</v>
      </c>
      <c r="X277" s="17">
        <f>data!BC277+data!BD277*0.8+data!BE277*0.6+data!BF277*0.4+data!BG277*0.2</f>
        <v>48.88</v>
      </c>
      <c r="Y277" s="18" t="str">
        <f>IF(data!AQ277&gt;0,L277/(data!AQ277+data!BC277),"NA")</f>
        <v>NA</v>
      </c>
      <c r="Z277" s="18">
        <f>IF(data!EC277&gt;0,IF(data!F277&gt;0,IF(data!EC277*250/data!F277&gt;10,"NA",data!EC277*250/data!F277),"NA"),"NA")</f>
        <v>1.5755627009646302</v>
      </c>
      <c r="AA277" s="18" t="str">
        <f>IF(data!BN277&gt;0,data!BN277,"NA")</f>
        <v>NA</v>
      </c>
      <c r="AB277" s="18">
        <f>IF(data!BN277=0,0,1)</f>
        <v>1</v>
      </c>
      <c r="AC277" s="18" t="str">
        <f>IF(data!BN277&gt;0,data!BO277,"NA")</f>
        <v>NA</v>
      </c>
      <c r="AD277" s="18" t="str">
        <f>IF(data!AS277&gt;0,data!AS277,"NA")</f>
        <v>NA</v>
      </c>
      <c r="AE277" s="18" t="str">
        <f>IF(data!AS277&gt;0,data!F277,"NA")</f>
        <v>NA</v>
      </c>
      <c r="AF277" s="17">
        <f>data!CP277/(1.04)+data!CO277/1.04^2+data!CN277/1.04^3+data!CM277/1.04^4+data!CL277/1.04^5+((data!CK277/5)*(1-1.04^-5)/0.04)/1.04^5</f>
        <v>0</v>
      </c>
    </row>
    <row r="278" spans="1:32" x14ac:dyDescent="0.15">
      <c r="A278" s="2" t="str">
        <f>data!A278</f>
        <v>OXiGENE, Inc. (NasdaqCM:OXGN)</v>
      </c>
      <c r="B278" s="2" t="str">
        <f>data!B278</f>
        <v>NasdaqCM:OXGN</v>
      </c>
      <c r="C278" s="16" t="str">
        <f>IF(data!AP278&gt;0,data!AQ278/data!AP278,"NA")</f>
        <v>NA</v>
      </c>
      <c r="D278" s="16" t="str">
        <f>IF(data!AP278&gt;0,O278/data!AP278,"NA")</f>
        <v>NA</v>
      </c>
      <c r="E278" s="16">
        <f>data!BV278/100</f>
        <v>0</v>
      </c>
      <c r="F278" s="16">
        <f t="shared" si="12"/>
        <v>-0.56358962896736675</v>
      </c>
      <c r="G278" s="16">
        <f>IF(data!AX278&gt;0,N278/data!AX278,"NA")</f>
        <v>-0.34434482758620694</v>
      </c>
      <c r="H278" s="16" t="str">
        <f>IF(data!W278=0,"NA",data!W278/100)</f>
        <v>NA</v>
      </c>
      <c r="I278" s="16" t="str">
        <f>IF(data!V278=0,"NA",data!V278/100)</f>
        <v>NA</v>
      </c>
      <c r="J278" s="16">
        <f>IF(data!AX278&gt;0,(AF278+data!AW278)/(data!AX278+AF278+data!AW278),"NA")</f>
        <v>0</v>
      </c>
      <c r="K278" s="16">
        <f>IF(data!F278&gt;0,(AF278+data!AW278)/(data!F278+AF278+data!AW278),"NA")</f>
        <v>0</v>
      </c>
      <c r="L278" s="17">
        <f>data!F278+data!AW278+AF278-data!AT278</f>
        <v>-0.60000000000000142</v>
      </c>
      <c r="M278" s="17">
        <f>data!AW278+data!AX278-data!AT278+X278</f>
        <v>17.896000000000004</v>
      </c>
      <c r="N278" s="17">
        <f>data!AS278+data!BC278-(data!BD278+data!BE278+data!BF278+data!BG278+data!BH278)/5</f>
        <v>-9.9860000000000007</v>
      </c>
      <c r="O278" s="17">
        <f>data!AR278+data!BC278-(data!BD278+data!BE278+data!BF278+data!BG278+data!BH278)/5</f>
        <v>-10.085999999999999</v>
      </c>
      <c r="P278" s="17">
        <f>data!AW278+AF278</f>
        <v>0</v>
      </c>
      <c r="Q278" s="18" t="str">
        <f>IF(data!AS278&gt;0,data!F278/data!AS278,"NA")</f>
        <v>NA</v>
      </c>
      <c r="R278" s="19" t="str">
        <f>IF(data!AS278&gt;0,(data!F278-data!AT278)/(data!AS278-data!BL278),"NA")</f>
        <v>NA</v>
      </c>
      <c r="S278" s="19" t="str">
        <f>IF(N278&gt;0,data!F278/N278,"NA")</f>
        <v>NA</v>
      </c>
      <c r="T278" s="18" t="str">
        <f>IF(data!AP278=0,"NA",L278/data!AP278)</f>
        <v>NA</v>
      </c>
      <c r="U278" s="18" t="str">
        <f t="shared" si="13"/>
        <v>NA</v>
      </c>
      <c r="V278" s="18">
        <f t="shared" si="14"/>
        <v>-3.3527045149754207E-2</v>
      </c>
      <c r="W278" s="18" t="str">
        <f>IF(data!AQ278&gt;0,L278/data!AQ278,"NA")</f>
        <v>NA</v>
      </c>
      <c r="X278" s="17">
        <f>data!BC278+data!BD278*0.8+data!BE278*0.6+data!BF278*0.4+data!BG278*0.2</f>
        <v>18.896000000000004</v>
      </c>
      <c r="Y278" s="18" t="str">
        <f>IF(data!AQ278&gt;0,L278/(data!AQ278+data!BC278),"NA")</f>
        <v>NA</v>
      </c>
      <c r="Z278" s="18">
        <f>IF(data!EC278&gt;0,IF(data!F278&gt;0,IF(data!EC278*250/data!F278&gt;10,"NA",data!EC278*250/data!F278),"NA"),"NA")</f>
        <v>4.5493197278911568</v>
      </c>
      <c r="AA278" s="18" t="str">
        <f>IF(data!BN278&gt;0,data!BN278,"NA")</f>
        <v>NA</v>
      </c>
      <c r="AB278" s="18">
        <f>IF(data!BN278=0,0,1)</f>
        <v>1</v>
      </c>
      <c r="AC278" s="18" t="str">
        <f>IF(data!BN278&gt;0,data!BO278,"NA")</f>
        <v>NA</v>
      </c>
      <c r="AD278" s="18" t="str">
        <f>IF(data!AS278&gt;0,data!AS278,"NA")</f>
        <v>NA</v>
      </c>
      <c r="AE278" s="18" t="str">
        <f>IF(data!AS278&gt;0,data!F278,"NA")</f>
        <v>NA</v>
      </c>
      <c r="AF278" s="17">
        <f>data!CP278/(1.04)+data!CO278/1.04^2+data!CN278/1.04^3+data!CM278/1.04^4+data!CL278/1.04^5+((data!CK278/5)*(1-1.04^-5)/0.04)/1.04^5</f>
        <v>0</v>
      </c>
    </row>
    <row r="279" spans="1:32" x14ac:dyDescent="0.15">
      <c r="A279" s="2" t="str">
        <f>data!A279</f>
        <v>Xenetic Biosciences, Inc. (OTCPK:XBIO)</v>
      </c>
      <c r="B279" s="2" t="str">
        <f>data!B279</f>
        <v>OTCPK:XBIO</v>
      </c>
      <c r="C279" s="16" t="str">
        <f>IF(data!AP279&gt;0,data!AQ279/data!AP279,"NA")</f>
        <v>NA</v>
      </c>
      <c r="D279" s="16" t="str">
        <f>IF(data!AP279&gt;0,O279/data!AP279,"NA")</f>
        <v>NA</v>
      </c>
      <c r="E279" s="16">
        <f>data!BV279/100</f>
        <v>0</v>
      </c>
      <c r="F279" s="16">
        <f t="shared" si="12"/>
        <v>-0.5481746234363033</v>
      </c>
      <c r="G279" s="16">
        <f>IF(data!AX279&gt;0,N279/data!AX279,"NA")</f>
        <v>-0.88828571428571423</v>
      </c>
      <c r="H279" s="16" t="str">
        <f>IF(data!W279=0,"NA",data!W279/100)</f>
        <v>NA</v>
      </c>
      <c r="I279" s="16" t="str">
        <f>IF(data!V279=0,"NA",data!V279/100)</f>
        <v>NA</v>
      </c>
      <c r="J279" s="16">
        <f>IF(data!AX279&gt;0,(AF279+data!AW279)/(data!AX279+AF279+data!AW279),"NA")</f>
        <v>6.6198913142928764E-2</v>
      </c>
      <c r="K279" s="16">
        <f>IF(data!F279&gt;0,(AF279+data!AW279)/(data!F279+AF279+data!AW279),"NA")</f>
        <v>3.435101735480154E-2</v>
      </c>
      <c r="L279" s="17">
        <f>data!F279+data!AW279+AF279-data!AT279</f>
        <v>24.05248629825471</v>
      </c>
      <c r="M279" s="17">
        <f>data!AW279+data!AX279-data!AT279+X279</f>
        <v>19.585000000000001</v>
      </c>
      <c r="N279" s="17">
        <f>data!AS279+data!BC279-(data!BD279+data!BE279+data!BF279+data!BG279+data!BH279)/5</f>
        <v>-12.436</v>
      </c>
      <c r="O279" s="17">
        <f>data!AR279+data!BC279-(data!BD279+data!BE279+data!BF279+data!BG279+data!BH279)/5</f>
        <v>-10.736000000000001</v>
      </c>
      <c r="P279" s="17">
        <f>data!AW279+AF279</f>
        <v>0.99248629825471335</v>
      </c>
      <c r="Q279" s="18" t="str">
        <f>IF(data!AS279&gt;0,data!F279/data!AS279,"NA")</f>
        <v>NA</v>
      </c>
      <c r="R279" s="19" t="str">
        <f>IF(data!AS279&gt;0,(data!F279-data!AT279)/(data!AS279-data!BL279),"NA")</f>
        <v>NA</v>
      </c>
      <c r="S279" s="19" t="str">
        <f>IF(N279&gt;0,data!F279/N279,"NA")</f>
        <v>NA</v>
      </c>
      <c r="T279" s="18" t="str">
        <f>IF(data!AP279=0,"NA",L279/data!AP279)</f>
        <v>NA</v>
      </c>
      <c r="U279" s="18" t="str">
        <f t="shared" si="13"/>
        <v>NA</v>
      </c>
      <c r="V279" s="18">
        <f t="shared" si="14"/>
        <v>1.2281075465026658</v>
      </c>
      <c r="W279" s="18" t="str">
        <f>IF(data!AQ279&gt;0,L279/data!AQ279,"NA")</f>
        <v>NA</v>
      </c>
      <c r="X279" s="17">
        <f>data!BC279+data!BD279*0.8+data!BE279*0.6+data!BF279*0.4+data!BG279*0.2</f>
        <v>10.030000000000001</v>
      </c>
      <c r="Y279" s="18" t="str">
        <f>IF(data!AQ279&gt;0,L279/(data!AQ279+data!BC279),"NA")</f>
        <v>NA</v>
      </c>
      <c r="Z279" s="18">
        <f>IF(data!EC279&gt;0,IF(data!F279&gt;0,IF(data!EC279*250/data!F279&gt;10,"NA",data!EC279*250/data!F279),"NA"),"NA")</f>
        <v>1.7921146953405021E-2</v>
      </c>
      <c r="AA279" s="18" t="str">
        <f>IF(data!BN279&gt;0,data!BN279,"NA")</f>
        <v>NA</v>
      </c>
      <c r="AB279" s="18">
        <f>IF(data!BN279=0,0,1)</f>
        <v>1</v>
      </c>
      <c r="AC279" s="18" t="str">
        <f>IF(data!BN279&gt;0,data!BO279,"NA")</f>
        <v>NA</v>
      </c>
      <c r="AD279" s="18" t="str">
        <f>IF(data!AS279&gt;0,data!AS279,"NA")</f>
        <v>NA</v>
      </c>
      <c r="AE279" s="18" t="str">
        <f>IF(data!AS279&gt;0,data!F279,"NA")</f>
        <v>NA</v>
      </c>
      <c r="AF279" s="17">
        <f>data!CP279/(1.04)+data!CO279/1.04^2+data!CN279/1.04^3+data!CM279/1.04^4+data!CL279/1.04^5+((data!CK279/5)*(1-1.04^-5)/0.04)/1.04^5</f>
        <v>0.59748629825471333</v>
      </c>
    </row>
    <row r="280" spans="1:32" x14ac:dyDescent="0.15">
      <c r="A280" s="2" t="str">
        <f>data!A280</f>
        <v>Genspera, Inc. (OTCPK:GNSZ)</v>
      </c>
      <c r="B280" s="2" t="str">
        <f>data!B280</f>
        <v>OTCPK:GNSZ</v>
      </c>
      <c r="C280" s="16" t="str">
        <f>IF(data!AP280&gt;0,data!AQ280/data!AP280,"NA")</f>
        <v>NA</v>
      </c>
      <c r="D280" s="16" t="str">
        <f>IF(data!AP280&gt;0,O280/data!AP280,"NA")</f>
        <v>NA</v>
      </c>
      <c r="E280" s="16">
        <f>data!BV280/100</f>
        <v>0</v>
      </c>
      <c r="F280" s="16">
        <f t="shared" si="12"/>
        <v>-0.81571748321313109</v>
      </c>
      <c r="G280" s="16">
        <f>IF(data!AX280&gt;0,N280/data!AX280,"NA")</f>
        <v>-67.525773195876297</v>
      </c>
      <c r="H280" s="16" t="str">
        <f>IF(data!W280=0,"NA",data!W280/100)</f>
        <v>NA</v>
      </c>
      <c r="I280" s="16" t="str">
        <f>IF(data!V280=0,"NA",data!V280/100)</f>
        <v>NA</v>
      </c>
      <c r="J280" s="16">
        <f>IF(data!AX280&gt;0,(AF280+data!AW280)/(data!AX280+AF280+data!AW280),"NA")</f>
        <v>0.60451623020228951</v>
      </c>
      <c r="K280" s="16">
        <f>IF(data!F280&gt;0,(AF280+data!AW280)/(data!F280+AF280+data!AW280),"NA")</f>
        <v>5.3626948411014735E-3</v>
      </c>
      <c r="L280" s="17">
        <f>data!F280+data!AW280+AF280-data!AT280</f>
        <v>25.32826923076923</v>
      </c>
      <c r="M280" s="17">
        <f>data!AW280+data!AX280-data!AT280+X280</f>
        <v>8.0419999999999998</v>
      </c>
      <c r="N280" s="17">
        <f>data!AS280+data!BC280-(data!BD280+data!BE280+data!BF280+data!BG280+data!BH280)/5</f>
        <v>-6.5500000000000007</v>
      </c>
      <c r="O280" s="17">
        <f>data!AR280+data!BC280-(data!BD280+data!BE280+data!BF280+data!BG280+data!BH280)/5</f>
        <v>-6.5600000000000005</v>
      </c>
      <c r="P280" s="17">
        <f>data!AW280+AF280</f>
        <v>0.14826923076923076</v>
      </c>
      <c r="Q280" s="18" t="str">
        <f>IF(data!AS280&gt;0,data!F280/data!AS280,"NA")</f>
        <v>NA</v>
      </c>
      <c r="R280" s="19" t="str">
        <f>IF(data!AS280&gt;0,(data!F280-data!AT280)/(data!AS280-data!BL280),"NA")</f>
        <v>NA</v>
      </c>
      <c r="S280" s="19" t="str">
        <f>IF(N280&gt;0,data!F280/N280,"NA")</f>
        <v>NA</v>
      </c>
      <c r="T280" s="18" t="str">
        <f>IF(data!AP280=0,"NA",L280/data!AP280)</f>
        <v>NA</v>
      </c>
      <c r="U280" s="18" t="str">
        <f t="shared" si="13"/>
        <v>NA</v>
      </c>
      <c r="V280" s="18">
        <f t="shared" si="14"/>
        <v>3.1494987852237291</v>
      </c>
      <c r="W280" s="18" t="str">
        <f>IF(data!AQ280&gt;0,L280/data!AQ280,"NA")</f>
        <v>NA</v>
      </c>
      <c r="X280" s="17">
        <f>data!BC280+data!BD280*0.8+data!BE280*0.6+data!BF280*0.4+data!BG280*0.2</f>
        <v>10.16</v>
      </c>
      <c r="Y280" s="18" t="str">
        <f>IF(data!AQ280&gt;0,L280/(data!AQ280+data!BC280),"NA")</f>
        <v>NA</v>
      </c>
      <c r="Z280" s="18">
        <f>IF(data!EC280&gt;0,IF(data!F280&gt;0,IF(data!EC280*250/data!F280&gt;10,"NA",data!EC280*250/data!F280),"NA"),"NA")</f>
        <v>4.5454545454545456E-2</v>
      </c>
      <c r="AA280" s="18" t="str">
        <f>IF(data!BN280&gt;0,data!BN280,"NA")</f>
        <v>NA</v>
      </c>
      <c r="AB280" s="18">
        <f>IF(data!BN280=0,0,1)</f>
        <v>1</v>
      </c>
      <c r="AC280" s="18" t="str">
        <f>IF(data!BN280&gt;0,data!BO280,"NA")</f>
        <v>NA</v>
      </c>
      <c r="AD280" s="18" t="str">
        <f>IF(data!AS280&gt;0,data!AS280,"NA")</f>
        <v>NA</v>
      </c>
      <c r="AE280" s="18" t="str">
        <f>IF(data!AS280&gt;0,data!F280,"NA")</f>
        <v>NA</v>
      </c>
      <c r="AF280" s="17">
        <f>data!CP280/(1.04)+data!CO280/1.04^2+data!CN280/1.04^3+data!CM280/1.04^4+data!CL280/1.04^5+((data!CK280/5)*(1-1.04^-5)/0.04)/1.04^5</f>
        <v>4.3269230769230768E-2</v>
      </c>
    </row>
    <row r="281" spans="1:32" x14ac:dyDescent="0.15">
      <c r="A281" s="2" t="str">
        <f>data!A281</f>
        <v>Fennec Pharmaceuticals Inc. (OTCPK:FENC.F)</v>
      </c>
      <c r="B281" s="2" t="str">
        <f>data!B281</f>
        <v>OTCPK:FENC.F</v>
      </c>
      <c r="C281" s="16" t="str">
        <f>IF(data!AP281&gt;0,data!AQ281/data!AP281,"NA")</f>
        <v>NA</v>
      </c>
      <c r="D281" s="16" t="str">
        <f>IF(data!AP281&gt;0,O281/data!AP281,"NA")</f>
        <v>NA</v>
      </c>
      <c r="E281" s="16">
        <f>data!BV281/100</f>
        <v>0</v>
      </c>
      <c r="F281" s="16" t="str">
        <f t="shared" si="12"/>
        <v>NA</v>
      </c>
      <c r="G281" s="16" t="str">
        <f>IF(data!AX281&gt;0,N281/data!AX281,"NA")</f>
        <v>NA</v>
      </c>
      <c r="H281" s="16" t="str">
        <f>IF(data!W281=0,"NA",data!W281/100)</f>
        <v>NA</v>
      </c>
      <c r="I281" s="16" t="str">
        <f>IF(data!V281=0,"NA",data!V281/100)</f>
        <v>NA</v>
      </c>
      <c r="J281" s="16" t="str">
        <f>IF(data!AX281&gt;0,(AF281+data!AW281)/(data!AX281+AF281+data!AW281),"NA")</f>
        <v>NA</v>
      </c>
      <c r="K281" s="16">
        <f>IF(data!F281&gt;0,(AF281+data!AW281)/(data!F281+AF281+data!AW281),"NA")</f>
        <v>0</v>
      </c>
      <c r="L281" s="17">
        <f>data!F281+data!AW281+AF281-data!AT281</f>
        <v>26.207000000000001</v>
      </c>
      <c r="M281" s="17">
        <f>data!AW281+data!AX281-data!AT281+X281</f>
        <v>-2.8423999999999996</v>
      </c>
      <c r="N281" s="17">
        <f>data!AS281+data!BC281-(data!BD281+data!BE281+data!BF281+data!BG281+data!BH281)/5</f>
        <v>-2.9154</v>
      </c>
      <c r="O281" s="17">
        <f>data!AR281+data!BC281-(data!BD281+data!BE281+data!BF281+data!BG281+data!BH281)/5</f>
        <v>-2.9653999999999998</v>
      </c>
      <c r="P281" s="17">
        <f>data!AW281+AF281</f>
        <v>0</v>
      </c>
      <c r="Q281" s="18" t="str">
        <f>IF(data!AS281&gt;0,data!F281/data!AS281,"NA")</f>
        <v>NA</v>
      </c>
      <c r="R281" s="19" t="str">
        <f>IF(data!AS281&gt;0,(data!F281-data!AT281)/(data!AS281-data!BL281),"NA")</f>
        <v>NA</v>
      </c>
      <c r="S281" s="19" t="str">
        <f>IF(N281&gt;0,data!F281/N281,"NA")</f>
        <v>NA</v>
      </c>
      <c r="T281" s="18" t="str">
        <f>IF(data!AP281=0,"NA",L281/data!AP281)</f>
        <v>NA</v>
      </c>
      <c r="U281" s="18" t="str">
        <f t="shared" si="13"/>
        <v>NA</v>
      </c>
      <c r="V281" s="18" t="str">
        <f t="shared" si="14"/>
        <v>NA</v>
      </c>
      <c r="W281" s="18" t="str">
        <f>IF(data!AQ281&gt;0,L281/data!AQ281,"NA")</f>
        <v>NA</v>
      </c>
      <c r="X281" s="17">
        <f>data!BC281+data!BD281*0.8+data!BE281*0.6+data!BF281*0.4+data!BG281*0.2</f>
        <v>0.98060000000000014</v>
      </c>
      <c r="Y281" s="18" t="str">
        <f>IF(data!AQ281&gt;0,L281/(data!AQ281+data!BC281),"NA")</f>
        <v>NA</v>
      </c>
      <c r="Z281" s="18" t="str">
        <f>IF(data!EC281&gt;0,IF(data!F281&gt;0,IF(data!EC281*250/data!F281&gt;10,"NA",data!EC281*250/data!F281),"NA"),"NA")</f>
        <v>NA</v>
      </c>
      <c r="AA281" s="18" t="str">
        <f>IF(data!BN281&gt;0,data!BN281,"NA")</f>
        <v>NA</v>
      </c>
      <c r="AB281" s="18">
        <f>IF(data!BN281=0,0,1)</f>
        <v>1</v>
      </c>
      <c r="AC281" s="18" t="str">
        <f>IF(data!BN281&gt;0,data!BO281,"NA")</f>
        <v>NA</v>
      </c>
      <c r="AD281" s="18" t="str">
        <f>IF(data!AS281&gt;0,data!AS281,"NA")</f>
        <v>NA</v>
      </c>
      <c r="AE281" s="18" t="str">
        <f>IF(data!AS281&gt;0,data!F281,"NA")</f>
        <v>NA</v>
      </c>
      <c r="AF281" s="17">
        <f>data!CP281/(1.04)+data!CO281/1.04^2+data!CN281/1.04^3+data!CM281/1.04^4+data!CL281/1.04^5+((data!CK281/5)*(1-1.04^-5)/0.04)/1.04^5</f>
        <v>0</v>
      </c>
    </row>
    <row r="282" spans="1:32" x14ac:dyDescent="0.15">
      <c r="A282" s="2" t="str">
        <f>data!A282</f>
        <v>Nanosphere, Inc. (NasdaqCM:NSPH)</v>
      </c>
      <c r="B282" s="2" t="str">
        <f>data!B282</f>
        <v>NasdaqCM:NSPH</v>
      </c>
      <c r="C282" s="16">
        <f>IF(data!AP282&gt;0,data!AQ282/data!AP282,"NA")</f>
        <v>-2.5034965034965033</v>
      </c>
      <c r="D282" s="16">
        <f>IF(data!AP282&gt;0,O282/data!AP282,"NA")</f>
        <v>-2.454545454545455</v>
      </c>
      <c r="E282" s="16">
        <f>data!BV282/100</f>
        <v>0</v>
      </c>
      <c r="F282" s="16">
        <f t="shared" si="12"/>
        <v>-0.46750133191262666</v>
      </c>
      <c r="G282" s="16">
        <f>IF(data!AX282&gt;0,N282/data!AX282,"NA")</f>
        <v>-1.3670411985018727</v>
      </c>
      <c r="H282" s="16">
        <f>IF(data!W282=0,"NA",data!W282/100)</f>
        <v>0.17800000000000002</v>
      </c>
      <c r="I282" s="16" t="str">
        <f>IF(data!V282=0,"NA",data!V282/100)</f>
        <v>NA</v>
      </c>
      <c r="J282" s="16">
        <f>IF(data!AX282&gt;0,(AF282+data!AW282)/(data!AX282+AF282+data!AW282),"NA")</f>
        <v>0.29100103095708596</v>
      </c>
      <c r="K282" s="16">
        <f>IF(data!F282&gt;0,(AF282+data!AW282)/(data!F282+AF282+data!AW282),"NA")</f>
        <v>0.29177582030460503</v>
      </c>
      <c r="L282" s="17">
        <f>data!F282+data!AW282+AF282-data!AT282</f>
        <v>16.458728948566225</v>
      </c>
      <c r="M282" s="17">
        <f>data!AW282+data!AX282-data!AT282+X282</f>
        <v>75.08</v>
      </c>
      <c r="N282" s="17">
        <f>data!AS282+data!BC282-(data!BD282+data!BE282+data!BF282+data!BG282+data!BH282)/5</f>
        <v>-36.5</v>
      </c>
      <c r="O282" s="17">
        <f>data!AR282+data!BC282-(data!BD282+data!BE282+data!BF282+data!BG282+data!BH282)/5</f>
        <v>-35.100000000000009</v>
      </c>
      <c r="P282" s="17">
        <f>data!AW282+AF282</f>
        <v>10.958728948566227</v>
      </c>
      <c r="Q282" s="18" t="str">
        <f>IF(data!AS282&gt;0,data!F282/data!AS282,"NA")</f>
        <v>NA</v>
      </c>
      <c r="R282" s="19" t="str">
        <f>IF(data!AS282&gt;0,(data!F282-data!AT282)/(data!AS282-data!BL282),"NA")</f>
        <v>NA</v>
      </c>
      <c r="S282" s="19" t="str">
        <f>IF(N282&gt;0,data!F282/N282,"NA")</f>
        <v>NA</v>
      </c>
      <c r="T282" s="18">
        <f>IF(data!AP282=0,"NA",L282/data!AP282)</f>
        <v>1.1509600663333024</v>
      </c>
      <c r="U282" s="18" t="str">
        <f t="shared" si="13"/>
        <v>NA</v>
      </c>
      <c r="V282" s="18">
        <f t="shared" si="14"/>
        <v>0.2192158890325816</v>
      </c>
      <c r="W282" s="18" t="str">
        <f>IF(data!AQ282&gt;0,L282/data!AQ282,"NA")</f>
        <v>NA</v>
      </c>
      <c r="X282" s="17">
        <f>data!BC282+data!BD282*0.8+data!BE282*0.6+data!BF282*0.4+data!BG282*0.2</f>
        <v>59.660000000000004</v>
      </c>
      <c r="Y282" s="18" t="str">
        <f>IF(data!AQ282&gt;0,L282/(data!AQ282+data!BC282),"NA")</f>
        <v>NA</v>
      </c>
      <c r="Z282" s="18">
        <f>IF(data!EC282&gt;0,IF(data!F282&gt;0,IF(data!EC282*250/data!F282&gt;10,"NA",data!EC282*250/data!F282),"NA"),"NA")</f>
        <v>5.3101503759398492</v>
      </c>
      <c r="AA282" s="18" t="str">
        <f>IF(data!BN282&gt;0,data!BN282,"NA")</f>
        <v>NA</v>
      </c>
      <c r="AB282" s="18">
        <f>IF(data!BN282=0,0,1)</f>
        <v>1</v>
      </c>
      <c r="AC282" s="18" t="str">
        <f>IF(data!BN282&gt;0,data!BO282,"NA")</f>
        <v>NA</v>
      </c>
      <c r="AD282" s="18" t="str">
        <f>IF(data!AS282&gt;0,data!AS282,"NA")</f>
        <v>NA</v>
      </c>
      <c r="AE282" s="18" t="str">
        <f>IF(data!AS282&gt;0,data!F282,"NA")</f>
        <v>NA</v>
      </c>
      <c r="AF282" s="17">
        <f>data!CP282/(1.04)+data!CO282/1.04^2+data!CN282/1.04^3+data!CM282/1.04^4+data!CL282/1.04^5+((data!CK282/5)*(1-1.04^-5)/0.04)/1.04^5</f>
        <v>1.1387289485662266</v>
      </c>
    </row>
    <row r="283" spans="1:32" x14ac:dyDescent="0.15">
      <c r="A283" s="2" t="str">
        <f>data!A283</f>
        <v>Interleukin Genetics, Inc. (OTCPK:ILIU)</v>
      </c>
      <c r="B283" s="2" t="str">
        <f>data!B283</f>
        <v>OTCPK:ILIU</v>
      </c>
      <c r="C283" s="16">
        <f>IF(data!AP283&gt;0,data!AQ283/data!AP283,"NA")</f>
        <v>-3.3535911602209945</v>
      </c>
      <c r="D283" s="16">
        <f>IF(data!AP283&gt;0,O283/data!AP283,"NA")</f>
        <v>-3.4713812154696133</v>
      </c>
      <c r="E283" s="16">
        <f>data!BV283/100</f>
        <v>0</v>
      </c>
      <c r="F283" s="16">
        <f t="shared" si="12"/>
        <v>-26.466722830665535</v>
      </c>
      <c r="G283" s="16">
        <f>IF(data!AX283&gt;0,N283/data!AX283,"NA")</f>
        <v>-1.3923008849557523</v>
      </c>
      <c r="H283" s="16">
        <f>IF(data!W283=0,"NA",data!W283/100)</f>
        <v>0.48499999999999999</v>
      </c>
      <c r="I283" s="16" t="str">
        <f>IF(data!V283=0,"NA",data!V283/100)</f>
        <v>NA</v>
      </c>
      <c r="J283" s="16">
        <f>IF(data!AX283&gt;0,(AF283+data!AW283)/(data!AX283+AF283+data!AW283),"NA")</f>
        <v>0.5454068585704035</v>
      </c>
      <c r="K283" s="16">
        <f>IF(data!F283&gt;0,(AF283+data!AW283)/(data!F283+AF283+data!AW283),"NA")</f>
        <v>0.17313042619171348</v>
      </c>
      <c r="L283" s="17">
        <f>data!F283+data!AW283+AF283-data!AT283</f>
        <v>19.82295687300865</v>
      </c>
      <c r="M283" s="17">
        <f>data!AW283+data!AX283-data!AT283+X283</f>
        <v>0.23740000000000006</v>
      </c>
      <c r="N283" s="17">
        <f>data!AS283+data!BC283-(data!BD283+data!BE283+data!BF283+data!BG283+data!BH283)/5</f>
        <v>-6.2931999999999997</v>
      </c>
      <c r="O283" s="17">
        <f>data!AR283+data!BC283-(data!BD283+data!BE283+data!BF283+data!BG283+data!BH283)/5</f>
        <v>-6.2831999999999999</v>
      </c>
      <c r="P283" s="17">
        <f>data!AW283+AF283</f>
        <v>5.4229568730086486</v>
      </c>
      <c r="Q283" s="18" t="str">
        <f>IF(data!AS283&gt;0,data!F283/data!AS283,"NA")</f>
        <v>NA</v>
      </c>
      <c r="R283" s="19" t="str">
        <f>IF(data!AS283&gt;0,(data!F283-data!AT283)/(data!AS283-data!BL283),"NA")</f>
        <v>NA</v>
      </c>
      <c r="S283" s="19" t="str">
        <f>IF(N283&gt;0,data!F283/N283,"NA")</f>
        <v>NA</v>
      </c>
      <c r="T283" s="18">
        <f>IF(data!AP283=0,"NA",L283/data!AP283)</f>
        <v>10.951909874590413</v>
      </c>
      <c r="U283" s="18" t="str">
        <f t="shared" si="13"/>
        <v>NA</v>
      </c>
      <c r="V283" s="18">
        <f t="shared" si="14"/>
        <v>83.500239566169526</v>
      </c>
      <c r="W283" s="18" t="str">
        <f>IF(data!AQ283&gt;0,L283/data!AQ283,"NA")</f>
        <v>NA</v>
      </c>
      <c r="X283" s="17">
        <f>data!BC283+data!BD283*0.8+data!BE283*0.6+data!BF283*0.4+data!BG283*0.2</f>
        <v>2.4774000000000003</v>
      </c>
      <c r="Y283" s="18" t="str">
        <f>IF(data!AQ283&gt;0,L283/(data!AQ283+data!BC283),"NA")</f>
        <v>NA</v>
      </c>
      <c r="Z283" s="18">
        <f>IF(data!EC283&gt;0,IF(data!F283&gt;0,IF(data!EC283*250/data!F283&gt;10,"NA",data!EC283*250/data!F283),"NA"),"NA")</f>
        <v>2.8957528957528959E-2</v>
      </c>
      <c r="AA283" s="18" t="str">
        <f>IF(data!BN283&gt;0,data!BN283,"NA")</f>
        <v>NA</v>
      </c>
      <c r="AB283" s="18">
        <f>IF(data!BN283=0,0,1)</f>
        <v>1</v>
      </c>
      <c r="AC283" s="18" t="str">
        <f>IF(data!BN283&gt;0,data!BO283,"NA")</f>
        <v>NA</v>
      </c>
      <c r="AD283" s="18" t="str">
        <f>IF(data!AS283&gt;0,data!AS283,"NA")</f>
        <v>NA</v>
      </c>
      <c r="AE283" s="18" t="str">
        <f>IF(data!AS283&gt;0,data!F283,"NA")</f>
        <v>NA</v>
      </c>
      <c r="AF283" s="17">
        <f>data!CP283/(1.04)+data!CO283/1.04^2+data!CN283/1.04^3+data!CM283/1.04^4+data!CL283/1.04^5+((data!CK283/5)*(1-1.04^-5)/0.04)/1.04^5</f>
        <v>0.68295687300864816</v>
      </c>
    </row>
    <row r="284" spans="1:32" x14ac:dyDescent="0.15">
      <c r="A284" s="2" t="str">
        <f>data!A284</f>
        <v>Emergent Health Corp (OTCPK:EMGE)</v>
      </c>
      <c r="B284" s="2" t="str">
        <f>data!B284</f>
        <v>OTCPK:EMGE</v>
      </c>
      <c r="C284" s="16">
        <f>IF(data!AP284&gt;0,data!AQ284/data!AP284,"NA")</f>
        <v>-0.3014705882352941</v>
      </c>
      <c r="D284" s="16">
        <f>IF(data!AP284&gt;0,O284/data!AP284,"NA")</f>
        <v>-0.3014705882352941</v>
      </c>
      <c r="E284" s="16">
        <f>data!BV284/100</f>
        <v>0</v>
      </c>
      <c r="F284" s="16">
        <f t="shared" si="12"/>
        <v>-0.4812206572769952</v>
      </c>
      <c r="G284" s="16">
        <f>IF(data!AX284&gt;0,N284/data!AX284,"NA")</f>
        <v>-0.22101841820151677</v>
      </c>
      <c r="H284" s="16" t="str">
        <f>IF(data!W284=0,"NA",data!W284/100)</f>
        <v>NA</v>
      </c>
      <c r="I284" s="16" t="str">
        <f>IF(data!V284=0,"NA",data!V284/100)</f>
        <v>NA</v>
      </c>
      <c r="J284" s="16">
        <f>IF(data!AX284&gt;0,(AF284+data!AW284)/(data!AX284+AF284+data!AW284),"NA")</f>
        <v>2.2060333248174437E-2</v>
      </c>
      <c r="K284" s="16">
        <f>IF(data!F284&gt;0,(AF284+data!AW284)/(data!F284+AF284+data!AW284),"NA")</f>
        <v>8.422457293055137E-4</v>
      </c>
      <c r="L284" s="17">
        <f>data!F284+data!AW284+AF284-data!AT284</f>
        <v>24.223821005917159</v>
      </c>
      <c r="M284" s="17">
        <f>data!AW284+data!AX284-data!AT284+X284</f>
        <v>0.42600000000000005</v>
      </c>
      <c r="N284" s="17">
        <f>data!AS284+data!BC284-(data!BD284+data!BE284+data!BF284+data!BG284+data!BH284)/5</f>
        <v>-0.20399999999999999</v>
      </c>
      <c r="O284" s="17">
        <f>data!AR284+data!BC284-(data!BD284+data!BE284+data!BF284+data!BG284+data!BH284)/5</f>
        <v>-0.20499999999999999</v>
      </c>
      <c r="P284" s="17">
        <f>data!AW284+AF284</f>
        <v>2.0821005917159761E-2</v>
      </c>
      <c r="Q284" s="18" t="str">
        <f>IF(data!AS284&gt;0,data!F284/data!AS284,"NA")</f>
        <v>NA</v>
      </c>
      <c r="R284" s="19" t="str">
        <f>IF(data!AS284&gt;0,(data!F284-data!AT284)/(data!AS284-data!BL284),"NA")</f>
        <v>NA</v>
      </c>
      <c r="S284" s="19" t="str">
        <f>IF(N284&gt;0,data!F284/N284,"NA")</f>
        <v>NA</v>
      </c>
      <c r="T284" s="18">
        <f>IF(data!AP284=0,"NA",L284/data!AP284)</f>
        <v>35.623266185172291</v>
      </c>
      <c r="U284" s="18" t="str">
        <f t="shared" si="13"/>
        <v>NA</v>
      </c>
      <c r="V284" s="18">
        <f t="shared" si="14"/>
        <v>56.86342959135483</v>
      </c>
      <c r="W284" s="18" t="str">
        <f>IF(data!AQ284&gt;0,L284/data!AQ284,"NA")</f>
        <v>NA</v>
      </c>
      <c r="X284" s="17">
        <f>data!BC284+data!BD284*0.8+data!BE284*0.6+data!BF284*0.4+data!BG284*0.2</f>
        <v>0</v>
      </c>
      <c r="Y284" s="18" t="str">
        <f>IF(data!AQ284&gt;0,L284/(data!AQ284+data!BC284),"NA")</f>
        <v>NA</v>
      </c>
      <c r="Z284" s="18">
        <f>IF(data!EC284&gt;0,IF(data!F284&gt;0,IF(data!EC284*250/data!F284&gt;10,"NA",data!EC284*250/data!F284),"NA"),"NA")</f>
        <v>3.036437246963563E-2</v>
      </c>
      <c r="AA284" s="18" t="str">
        <f>IF(data!BN284&gt;0,data!BN284,"NA")</f>
        <v>NA</v>
      </c>
      <c r="AB284" s="18">
        <f>IF(data!BN284=0,0,1)</f>
        <v>1</v>
      </c>
      <c r="AC284" s="18" t="str">
        <f>IF(data!BN284&gt;0,data!BO284,"NA")</f>
        <v>NA</v>
      </c>
      <c r="AD284" s="18" t="str">
        <f>IF(data!AS284&gt;0,data!AS284,"NA")</f>
        <v>NA</v>
      </c>
      <c r="AE284" s="18" t="str">
        <f>IF(data!AS284&gt;0,data!F284,"NA")</f>
        <v>NA</v>
      </c>
      <c r="AF284" s="17">
        <f>data!CP284/(1.04)+data!CO284/1.04^2+data!CN284/1.04^3+data!CM284/1.04^4+data!CL284/1.04^5+((data!CK284/5)*(1-1.04^-5)/0.04)/1.04^5</f>
        <v>2.0821005917159761E-2</v>
      </c>
    </row>
    <row r="285" spans="1:32" x14ac:dyDescent="0.15">
      <c r="A285" s="2" t="str">
        <f>data!A285</f>
        <v>Cellectar Biosciences, Inc. (NasdaqCM:CLRB)</v>
      </c>
      <c r="B285" s="2" t="str">
        <f>data!B285</f>
        <v>NasdaqCM:CLRB</v>
      </c>
      <c r="C285" s="16" t="str">
        <f>IF(data!AP285&gt;0,data!AQ285/data!AP285,"NA")</f>
        <v>NA</v>
      </c>
      <c r="D285" s="16" t="str">
        <f>IF(data!AP285&gt;0,O285/data!AP285,"NA")</f>
        <v>NA</v>
      </c>
      <c r="E285" s="16">
        <f>data!BV285/100</f>
        <v>0</v>
      </c>
      <c r="F285" s="16">
        <f t="shared" si="12"/>
        <v>-0.4973627482456543</v>
      </c>
      <c r="G285" s="16">
        <f>IF(data!AX285&gt;0,N285/data!AX285,"NA")</f>
        <v>-0.75181818181818183</v>
      </c>
      <c r="H285" s="16" t="str">
        <f>IF(data!W285=0,"NA",data!W285/100)</f>
        <v>NA</v>
      </c>
      <c r="I285" s="16" t="str">
        <f>IF(data!V285=0,"NA",data!V285/100)</f>
        <v>NA</v>
      </c>
      <c r="J285" s="16">
        <f>IF(data!AX285&gt;0,(AF285+data!AW285)/(data!AX285+AF285+data!AW285),"NA")</f>
        <v>6.1169385295132189E-2</v>
      </c>
      <c r="K285" s="16">
        <f>IF(data!F285&gt;0,(AF285+data!AW285)/(data!F285+AF285+data!AW285),"NA")</f>
        <v>3.4595443827135884E-2</v>
      </c>
      <c r="L285" s="17">
        <f>data!F285+data!AW285+AF285-data!AT285</f>
        <v>13.260044264906691</v>
      </c>
      <c r="M285" s="17">
        <f>data!AW285+data!AX285-data!AT285+X285</f>
        <v>21.803000000000001</v>
      </c>
      <c r="N285" s="17">
        <f>data!AS285+data!BC285-(data!BD285+data!BE285+data!BF285+data!BG285+data!BH285)/5</f>
        <v>-9.9239999999999995</v>
      </c>
      <c r="O285" s="17">
        <f>data!AR285+data!BC285-(data!BD285+data!BE285+data!BF285+data!BG285+data!BH285)/5</f>
        <v>-10.844000000000001</v>
      </c>
      <c r="P285" s="17">
        <f>data!AW285+AF285</f>
        <v>0.86004426490669095</v>
      </c>
      <c r="Q285" s="18" t="str">
        <f>IF(data!AS285&gt;0,data!F285/data!AS285,"NA")</f>
        <v>NA</v>
      </c>
      <c r="R285" s="19" t="str">
        <f>IF(data!AS285&gt;0,(data!F285-data!AT285)/(data!AS285-data!BL285),"NA")</f>
        <v>NA</v>
      </c>
      <c r="S285" s="19" t="str">
        <f>IF(N285&gt;0,data!F285/N285,"NA")</f>
        <v>NA</v>
      </c>
      <c r="T285" s="18" t="str">
        <f>IF(data!AP285=0,"NA",L285/data!AP285)</f>
        <v>NA</v>
      </c>
      <c r="U285" s="18" t="str">
        <f t="shared" si="13"/>
        <v>NA</v>
      </c>
      <c r="V285" s="18">
        <f t="shared" si="14"/>
        <v>0.60817521739699543</v>
      </c>
      <c r="W285" s="18" t="str">
        <f>IF(data!AQ285&gt;0,L285/data!AQ285,"NA")</f>
        <v>NA</v>
      </c>
      <c r="X285" s="17">
        <f>data!BC285+data!BD285*0.8+data!BE285*0.6+data!BF285*0.4+data!BG285*0.2</f>
        <v>19.740000000000002</v>
      </c>
      <c r="Y285" s="18" t="str">
        <f>IF(data!AQ285&gt;0,L285/(data!AQ285+data!BC285),"NA")</f>
        <v>NA</v>
      </c>
      <c r="Z285" s="18">
        <f>IF(data!EC285&gt;0,IF(data!F285&gt;0,IF(data!EC285*250/data!F285&gt;10,"NA",data!EC285*250/data!F285),"NA"),"NA")</f>
        <v>0.32291666666666669</v>
      </c>
      <c r="AA285" s="18" t="str">
        <f>IF(data!BN285&gt;0,data!BN285,"NA")</f>
        <v>NA</v>
      </c>
      <c r="AB285" s="18">
        <f>IF(data!BN285=0,0,1)</f>
        <v>1</v>
      </c>
      <c r="AC285" s="18" t="str">
        <f>IF(data!BN285&gt;0,data!BO285,"NA")</f>
        <v>NA</v>
      </c>
      <c r="AD285" s="18" t="str">
        <f>IF(data!AS285&gt;0,data!AS285,"NA")</f>
        <v>NA</v>
      </c>
      <c r="AE285" s="18" t="str">
        <f>IF(data!AS285&gt;0,data!F285,"NA")</f>
        <v>NA</v>
      </c>
      <c r="AF285" s="17">
        <f>data!CP285/(1.04)+data!CO285/1.04^2+data!CN285/1.04^3+data!CM285/1.04^4+data!CL285/1.04^5+((data!CK285/5)*(1-1.04^-5)/0.04)/1.04^5</f>
        <v>0.39704426490669092</v>
      </c>
    </row>
    <row r="286" spans="1:32" x14ac:dyDescent="0.15">
      <c r="A286" s="2" t="str">
        <f>data!A286</f>
        <v>Regenerx Biopharmaceuticals Inc. (OTCPK:RGRX)</v>
      </c>
      <c r="B286" s="2" t="str">
        <f>data!B286</f>
        <v>OTCPK:RGRX</v>
      </c>
      <c r="C286" s="16" t="str">
        <f>IF(data!AP286&gt;0,data!AQ286/data!AP286,"NA")</f>
        <v>NA</v>
      </c>
      <c r="D286" s="16" t="str">
        <f>IF(data!AP286&gt;0,O286/data!AP286,"NA")</f>
        <v>NA</v>
      </c>
      <c r="E286" s="16">
        <f>data!BV286/100</f>
        <v>0</v>
      </c>
      <c r="F286" s="16" t="str">
        <f t="shared" si="12"/>
        <v>NA</v>
      </c>
      <c r="G286" s="16" t="str">
        <f>IF(data!AX286&gt;0,N286/data!AX286,"NA")</f>
        <v>NA</v>
      </c>
      <c r="H286" s="16" t="str">
        <f>IF(data!W286=0,"NA",data!W286/100)</f>
        <v>NA</v>
      </c>
      <c r="I286" s="16" t="str">
        <f>IF(data!V286=0,"NA",data!V286/100)</f>
        <v>NA</v>
      </c>
      <c r="J286" s="16" t="str">
        <f>IF(data!AX286&gt;0,(AF286+data!AW286)/(data!AX286+AF286+data!AW286),"NA")</f>
        <v>NA</v>
      </c>
      <c r="K286" s="16">
        <f>IF(data!F286&gt;0,(AF286+data!AW286)/(data!F286+AF286+data!AW286),"NA")</f>
        <v>2.1854792502250964E-2</v>
      </c>
      <c r="L286" s="17">
        <f>data!F286+data!AW286+AF286-data!AT286</f>
        <v>23.193999999999999</v>
      </c>
      <c r="M286" s="17">
        <f>data!AW286+data!AX286-data!AT286+X286</f>
        <v>-1.1227999999999998</v>
      </c>
      <c r="N286" s="17">
        <f>data!AS286+data!BC286-(data!BD286+data!BE286+data!BF286+data!BG286+data!BH286)/5</f>
        <v>-2.2008000000000001</v>
      </c>
      <c r="O286" s="17">
        <f>data!AR286+data!BC286-(data!BD286+data!BE286+data!BF286+data!BG286+data!BH286)/5</f>
        <v>-1.3308</v>
      </c>
      <c r="P286" s="17">
        <f>data!AW286+AF286</f>
        <v>0.53400000000000003</v>
      </c>
      <c r="Q286" s="18" t="str">
        <f>IF(data!AS286&gt;0,data!F286/data!AS286,"NA")</f>
        <v>NA</v>
      </c>
      <c r="R286" s="19" t="str">
        <f>IF(data!AS286&gt;0,(data!F286-data!AT286)/(data!AS286-data!BL286),"NA")</f>
        <v>NA</v>
      </c>
      <c r="S286" s="19" t="str">
        <f>IF(N286&gt;0,data!F286/N286,"NA")</f>
        <v>NA</v>
      </c>
      <c r="T286" s="18" t="str">
        <f>IF(data!AP286=0,"NA",L286/data!AP286)</f>
        <v>NA</v>
      </c>
      <c r="U286" s="18" t="str">
        <f t="shared" si="13"/>
        <v>NA</v>
      </c>
      <c r="V286" s="18" t="str">
        <f t="shared" si="14"/>
        <v>NA</v>
      </c>
      <c r="W286" s="18" t="str">
        <f>IF(data!AQ286&gt;0,L286/data!AQ286,"NA")</f>
        <v>NA</v>
      </c>
      <c r="X286" s="17">
        <f>data!BC286+data!BD286*0.8+data!BE286*0.6+data!BF286*0.4+data!BG286*0.2</f>
        <v>0.79320000000000002</v>
      </c>
      <c r="Y286" s="18" t="str">
        <f>IF(data!AQ286&gt;0,L286/(data!AQ286+data!BC286),"NA")</f>
        <v>NA</v>
      </c>
      <c r="Z286" s="18">
        <f>IF(data!EC286&gt;0,IF(data!F286&gt;0,IF(data!EC286*250/data!F286&gt;10,"NA",data!EC286*250/data!F286),"NA"),"NA")</f>
        <v>0.27196652719665276</v>
      </c>
      <c r="AA286" s="18" t="str">
        <f>IF(data!BN286&gt;0,data!BN286,"NA")</f>
        <v>NA</v>
      </c>
      <c r="AB286" s="18">
        <f>IF(data!BN286=0,0,1)</f>
        <v>1</v>
      </c>
      <c r="AC286" s="18" t="str">
        <f>IF(data!BN286&gt;0,data!BO286,"NA")</f>
        <v>NA</v>
      </c>
      <c r="AD286" s="18" t="str">
        <f>IF(data!AS286&gt;0,data!AS286,"NA")</f>
        <v>NA</v>
      </c>
      <c r="AE286" s="18" t="str">
        <f>IF(data!AS286&gt;0,data!F286,"NA")</f>
        <v>NA</v>
      </c>
      <c r="AF286" s="17">
        <f>data!CP286/(1.04)+data!CO286/1.04^2+data!CN286/1.04^3+data!CM286/1.04^4+data!CL286/1.04^5+((data!CK286/5)*(1-1.04^-5)/0.04)/1.04^5</f>
        <v>0</v>
      </c>
    </row>
    <row r="287" spans="1:32" x14ac:dyDescent="0.15">
      <c r="A287" s="2" t="str">
        <f>data!A287</f>
        <v>diaDexus, Inc. (OTCPK:DDXS)</v>
      </c>
      <c r="B287" s="2" t="str">
        <f>data!B287</f>
        <v>OTCPK:DDXS</v>
      </c>
      <c r="C287" s="16">
        <f>IF(data!AP287&gt;0,data!AQ287/data!AP287,"NA")</f>
        <v>0</v>
      </c>
      <c r="D287" s="16">
        <f>IF(data!AP287&gt;0,O287/data!AP287,"NA")</f>
        <v>-0.24590038314176249</v>
      </c>
      <c r="E287" s="16">
        <f>data!BV287/100</f>
        <v>0</v>
      </c>
      <c r="F287" s="16">
        <f t="shared" si="12"/>
        <v>-0.32420691048696715</v>
      </c>
      <c r="G287" s="16">
        <f>IF(data!AX287&gt;0,N287/data!AX287,"NA")</f>
        <v>-9.3475177304964561</v>
      </c>
      <c r="H287" s="16" t="str">
        <f>IF(data!W287=0,"NA",data!W287/100)</f>
        <v>NA</v>
      </c>
      <c r="I287" s="16" t="str">
        <f>IF(data!V287=0,"NA",data!V287/100)</f>
        <v>NA</v>
      </c>
      <c r="J287" s="16">
        <f>IF(data!AX287&gt;0,(AF287+data!AW287)/(data!AX287+AF287+data!AW287),"NA")</f>
        <v>0.95900562241211751</v>
      </c>
      <c r="K287" s="16">
        <f>IF(data!F287&gt;0,(AF287+data!AW287)/(data!F287+AF287+data!AW287),"NA")</f>
        <v>0.48399373424063841</v>
      </c>
      <c r="L287" s="17">
        <f>data!F287+data!AW287+AF287-data!AT287</f>
        <v>25.990976331360947</v>
      </c>
      <c r="M287" s="17">
        <f>data!AW287+data!AX287-data!AT287+X287</f>
        <v>19.795999999999999</v>
      </c>
      <c r="N287" s="17">
        <f>data!AS287+data!BC287-(data!BD287+data!BE287+data!BF287+data!BG287+data!BH287)/5</f>
        <v>-7.9080000000000013</v>
      </c>
      <c r="O287" s="17">
        <f>data!AR287+data!BC287-(data!BD287+data!BE287+data!BF287+data!BG287+data!BH287)/5</f>
        <v>-6.418000000000001</v>
      </c>
      <c r="P287" s="17">
        <f>data!AW287+AF287</f>
        <v>19.790976331360945</v>
      </c>
      <c r="Q287" s="18" t="str">
        <f>IF(data!AS287&gt;0,data!F287/data!AS287,"NA")</f>
        <v>NA</v>
      </c>
      <c r="R287" s="19" t="str">
        <f>IF(data!AS287&gt;0,(data!F287-data!AT287)/(data!AS287-data!BL287),"NA")</f>
        <v>NA</v>
      </c>
      <c r="S287" s="19" t="str">
        <f>IF(N287&gt;0,data!F287/N287,"NA")</f>
        <v>NA</v>
      </c>
      <c r="T287" s="18">
        <f>IF(data!AP287=0,"NA",L287/data!AP287)</f>
        <v>0.99582284794486386</v>
      </c>
      <c r="U287" s="18" t="str">
        <f t="shared" si="13"/>
        <v>NA</v>
      </c>
      <c r="V287" s="18">
        <f t="shared" si="14"/>
        <v>1.3129408128592113</v>
      </c>
      <c r="W287" s="18" t="str">
        <f>IF(data!AQ287&gt;0,L287/data!AQ287,"NA")</f>
        <v>NA</v>
      </c>
      <c r="X287" s="17">
        <f>data!BC287+data!BD287*0.8+data!BE287*0.6+data!BF287*0.4+data!BG287*0.2</f>
        <v>19.150000000000002</v>
      </c>
      <c r="Y287" s="18" t="str">
        <f>IF(data!AQ287&gt;0,L287/(data!AQ287+data!BC287),"NA")</f>
        <v>NA</v>
      </c>
      <c r="Z287" s="18">
        <f>IF(data!EC287&gt;0,IF(data!F287&gt;0,IF(data!EC287*250/data!F287&gt;10,"NA",data!EC287*250/data!F287),"NA"),"NA")</f>
        <v>0.41469194312796204</v>
      </c>
      <c r="AA287" s="18" t="str">
        <f>IF(data!BN287&gt;0,data!BN287,"NA")</f>
        <v>NA</v>
      </c>
      <c r="AB287" s="18">
        <f>IF(data!BN287=0,0,1)</f>
        <v>1</v>
      </c>
      <c r="AC287" s="18" t="str">
        <f>IF(data!BN287&gt;0,data!BO287,"NA")</f>
        <v>NA</v>
      </c>
      <c r="AD287" s="18" t="str">
        <f>IF(data!AS287&gt;0,data!AS287,"NA")</f>
        <v>NA</v>
      </c>
      <c r="AE287" s="18" t="str">
        <f>IF(data!AS287&gt;0,data!F287,"NA")</f>
        <v>NA</v>
      </c>
      <c r="AF287" s="17">
        <f>data!CP287/(1.04)+data!CO287/1.04^2+data!CN287/1.04^3+data!CM287/1.04^4+data!CL287/1.04^5+((data!CK287/5)*(1-1.04^-5)/0.04)/1.04^5</f>
        <v>5.0909763313609471</v>
      </c>
    </row>
    <row r="288" spans="1:32" x14ac:dyDescent="0.15">
      <c r="A288" s="2" t="str">
        <f>data!A288</f>
        <v>ImmuCell Corp. (NasdaqCM:ICCC)</v>
      </c>
      <c r="B288" s="2" t="str">
        <f>data!B288</f>
        <v>NasdaqCM:ICCC</v>
      </c>
      <c r="C288" s="16">
        <f>IF(data!AP288&gt;0,data!AQ288/data!AP288,"NA")</f>
        <v>0.15921052631578947</v>
      </c>
      <c r="D288" s="16">
        <f>IF(data!AP288&gt;0,O288/data!AP288,"NA")</f>
        <v>0.1851315789473684</v>
      </c>
      <c r="E288" s="16">
        <f>data!BV288/100</f>
        <v>0</v>
      </c>
      <c r="F288" s="16">
        <f t="shared" si="12"/>
        <v>8.8412718361191397E-2</v>
      </c>
      <c r="G288" s="16">
        <f>IF(data!AX288&gt;0,N288/data!AX288,"NA")</f>
        <v>5.1864035087719314E-2</v>
      </c>
      <c r="H288" s="16">
        <f>IF(data!W288=0,"NA",data!W288/100)</f>
        <v>7.4700000000000003E-2</v>
      </c>
      <c r="I288" s="16">
        <f>IF(data!V288=0,"NA",data!V288/100)</f>
        <v>0.11699999999999999</v>
      </c>
      <c r="J288" s="16">
        <f>IF(data!AX288&gt;0,(AF288+data!AW288)/(data!AX288+AF288+data!AW288),"NA")</f>
        <v>9.6850861556743911E-2</v>
      </c>
      <c r="K288" s="16">
        <f>IF(data!F288&gt;0,(AF288+data!AW288)/(data!F288+AF288+data!AW288),"NA")</f>
        <v>4.4907705023418121E-2</v>
      </c>
      <c r="L288" s="17">
        <f>data!F288+data!AW288+AF288-data!AT288</f>
        <v>21.778000000000002</v>
      </c>
      <c r="M288" s="17">
        <f>data!AW288+data!AX288-data!AT288+X288</f>
        <v>15.913999999999998</v>
      </c>
      <c r="N288" s="17">
        <f>data!AS288+data!BC288-(data!BD288+data!BE288+data!BF288+data!BG288+data!BH288)/5</f>
        <v>0.47300000000000009</v>
      </c>
      <c r="O288" s="17">
        <f>data!AR288+data!BC288-(data!BD288+data!BE288+data!BF288+data!BG288+data!BH288)/5</f>
        <v>1.4069999999999998</v>
      </c>
      <c r="P288" s="17">
        <f>data!AW288+AF288</f>
        <v>0.97799999999999998</v>
      </c>
      <c r="Q288" s="18" t="str">
        <f>IF(data!AS288&gt;0,data!F288/data!AS288,"NA")</f>
        <v>NA</v>
      </c>
      <c r="R288" s="19" t="str">
        <f>IF(data!AS288&gt;0,(data!F288-data!AT288)/(data!AS288-data!BL288),"NA")</f>
        <v>NA</v>
      </c>
      <c r="S288" s="19">
        <f>IF(N288&gt;0,data!F288/N288,"NA")</f>
        <v>43.974630021141643</v>
      </c>
      <c r="T288" s="18">
        <f>IF(data!AP288=0,"NA",L288/data!AP288)</f>
        <v>2.8655263157894741</v>
      </c>
      <c r="U288" s="18">
        <f t="shared" si="13"/>
        <v>15.478322672352526</v>
      </c>
      <c r="V288" s="18">
        <f t="shared" si="14"/>
        <v>1.3684805831343474</v>
      </c>
      <c r="W288" s="18">
        <f>IF(data!AQ288&gt;0,L288/data!AQ288,"NA")</f>
        <v>17.998347107438018</v>
      </c>
      <c r="X288" s="17">
        <f>data!BC288+data!BD288*0.8+data!BE288*0.6+data!BF288*0.4+data!BG288*0.2</f>
        <v>5.8159999999999989</v>
      </c>
      <c r="Y288" s="18">
        <f>IF(data!AQ288&gt;0,L288/(data!AQ288+data!BC288),"NA")</f>
        <v>6.4241887905604722</v>
      </c>
      <c r="Z288" s="18">
        <f>IF(data!EC288&gt;0,IF(data!F288&gt;0,IF(data!EC288*250/data!F288&gt;10,"NA",data!EC288*250/data!F288),"NA"),"NA")</f>
        <v>0.14423076923076922</v>
      </c>
      <c r="AA288" s="18" t="str">
        <f>IF(data!BN288&gt;0,data!BN288,"NA")</f>
        <v>NA</v>
      </c>
      <c r="AB288" s="18">
        <f>IF(data!BN288=0,0,1)</f>
        <v>1</v>
      </c>
      <c r="AC288" s="18" t="str">
        <f>IF(data!BN288&gt;0,data!BO288,"NA")</f>
        <v>NA</v>
      </c>
      <c r="AD288" s="18" t="str">
        <f>IF(data!AS288&gt;0,data!AS288,"NA")</f>
        <v>NA</v>
      </c>
      <c r="AE288" s="18" t="str">
        <f>IF(data!AS288&gt;0,data!F288,"NA")</f>
        <v>NA</v>
      </c>
      <c r="AF288" s="17">
        <f>data!CP288/(1.04)+data!CO288/1.04^2+data!CN288/1.04^3+data!CM288/1.04^4+data!CL288/1.04^5+((data!CK288/5)*(1-1.04^-5)/0.04)/1.04^5</f>
        <v>0</v>
      </c>
    </row>
    <row r="289" spans="1:32" x14ac:dyDescent="0.15">
      <c r="A289" s="2" t="str">
        <f>data!A289</f>
        <v>Panther Biotechnology, Inc. (OTCPK:PBYA)</v>
      </c>
      <c r="B289" s="2" t="str">
        <f>data!B289</f>
        <v>OTCPK:PBYA</v>
      </c>
      <c r="C289" s="16">
        <f>IF(data!AP289&gt;0,data!AQ289/data!AP289,"NA")</f>
        <v>0.13586956521739132</v>
      </c>
      <c r="D289" s="16">
        <f>IF(data!AP289&gt;0,O289/data!AP289,"NA")</f>
        <v>0.125</v>
      </c>
      <c r="E289" s="16">
        <f>data!BV289/100</f>
        <v>0.42200000000000004</v>
      </c>
      <c r="F289" s="16">
        <f t="shared" si="12"/>
        <v>1.0226153846153847</v>
      </c>
      <c r="G289" s="16">
        <f>IF(data!AX289&gt;0,N289/data!AX289,"NA")</f>
        <v>0.21311475409836064</v>
      </c>
      <c r="H289" s="16" t="str">
        <f>IF(data!W289=0,"NA",data!W289/100)</f>
        <v>NA</v>
      </c>
      <c r="I289" s="16" t="str">
        <f>IF(data!V289=0,"NA",data!V289/100)</f>
        <v>NA</v>
      </c>
      <c r="J289" s="16">
        <f>IF(data!AX289&gt;0,(AF289+data!AW289)/(data!AX289+AF289+data!AW289),"NA")</f>
        <v>0</v>
      </c>
      <c r="K289" s="16">
        <f>IF(data!F289&gt;0,(AF289+data!AW289)/(data!F289+AF289+data!AW289),"NA")</f>
        <v>0</v>
      </c>
      <c r="L289" s="17">
        <f>data!F289+data!AW289+AF289-data!AT289</f>
        <v>20.752000000000002</v>
      </c>
      <c r="M289" s="17">
        <f>data!AW289+data!AX289-data!AT289+X289</f>
        <v>1.2999999999999998E-2</v>
      </c>
      <c r="N289" s="17">
        <f>data!AS289+data!BC289-(data!BD289+data!BE289+data!BF289+data!BG289+data!BH289)/5</f>
        <v>1.2999999999999999E-2</v>
      </c>
      <c r="O289" s="17">
        <f>data!AR289+data!BC289-(data!BD289+data!BE289+data!BF289+data!BG289+data!BH289)/5</f>
        <v>2.3E-2</v>
      </c>
      <c r="P289" s="17">
        <f>data!AW289+AF289</f>
        <v>0</v>
      </c>
      <c r="Q289" s="18">
        <f>IF(data!AS289&gt;0,data!F289/data!AS289,"NA")</f>
        <v>1600.0000000000002</v>
      </c>
      <c r="R289" s="19">
        <f>IF(data!AS289&gt;0,(data!F289-data!AT289)/(data!AS289-data!BL289),"NA")</f>
        <v>1596.3076923076926</v>
      </c>
      <c r="S289" s="19">
        <f>IF(N289&gt;0,data!F289/N289,"NA")</f>
        <v>1600.0000000000002</v>
      </c>
      <c r="T289" s="18">
        <f>IF(data!AP289=0,"NA",L289/data!AP289)</f>
        <v>112.78260869565219</v>
      </c>
      <c r="U289" s="18">
        <f t="shared" si="13"/>
        <v>902.26086956521749</v>
      </c>
      <c r="V289" s="18">
        <f t="shared" si="14"/>
        <v>1596.3076923076928</v>
      </c>
      <c r="W289" s="18">
        <f>IF(data!AQ289&gt;0,L289/data!AQ289,"NA")</f>
        <v>830.08</v>
      </c>
      <c r="X289" s="17">
        <f>data!BC289+data!BD289*0.8+data!BE289*0.6+data!BF289*0.4+data!BG289*0.2</f>
        <v>0</v>
      </c>
      <c r="Y289" s="18">
        <f>IF(data!AQ289&gt;0,L289/(data!AQ289+data!BC289),"NA")</f>
        <v>830.08</v>
      </c>
      <c r="Z289" s="18">
        <f>IF(data!EC289&gt;0,IF(data!F289&gt;0,IF(data!EC289*250/data!F289&gt;10,"NA",data!EC289*250/data!F289),"NA"),"NA")</f>
        <v>0.22836538461538461</v>
      </c>
      <c r="AA289" s="18">
        <f>IF(data!BN289&gt;0,data!BN289,"NA")</f>
        <v>2.3E-2</v>
      </c>
      <c r="AB289" s="18">
        <f>IF(data!BN289=0,0,1)</f>
        <v>1</v>
      </c>
      <c r="AC289" s="18">
        <f>IF(data!BN289&gt;0,data!BO289,"NA")</f>
        <v>0.01</v>
      </c>
      <c r="AD289" s="18">
        <f>IF(data!AS289&gt;0,data!AS289,"NA")</f>
        <v>1.2999999999999999E-2</v>
      </c>
      <c r="AE289" s="18">
        <f>IF(data!AS289&gt;0,data!F289,"NA")</f>
        <v>20.8</v>
      </c>
      <c r="AF289" s="17">
        <f>data!CP289/(1.04)+data!CO289/1.04^2+data!CN289/1.04^3+data!CM289/1.04^4+data!CL289/1.04^5+((data!CK289/5)*(1-1.04^-5)/0.04)/1.04^5</f>
        <v>0</v>
      </c>
    </row>
    <row r="290" spans="1:32" x14ac:dyDescent="0.15">
      <c r="A290" s="2" t="str">
        <f>data!A290</f>
        <v>Islet Sciences, Inc. (OTCPK:ISLT)</v>
      </c>
      <c r="B290" s="2" t="str">
        <f>data!B290</f>
        <v>OTCPK:ISLT</v>
      </c>
      <c r="C290" s="16" t="str">
        <f>IF(data!AP290&gt;0,data!AQ290/data!AP290,"NA")</f>
        <v>NA</v>
      </c>
      <c r="D290" s="16" t="str">
        <f>IF(data!AP290&gt;0,O290/data!AP290,"NA")</f>
        <v>NA</v>
      </c>
      <c r="E290" s="16">
        <f>data!BV290/100</f>
        <v>0</v>
      </c>
      <c r="F290" s="16">
        <f t="shared" si="12"/>
        <v>-3.1486930662075436</v>
      </c>
      <c r="G290" s="16" t="str">
        <f>IF(data!AX290&gt;0,N290/data!AX290,"NA")</f>
        <v>NA</v>
      </c>
      <c r="H290" s="16" t="str">
        <f>IF(data!W290=0,"NA",data!W290/100)</f>
        <v>NA</v>
      </c>
      <c r="I290" s="16" t="str">
        <f>IF(data!V290=0,"NA",data!V290/100)</f>
        <v>NA</v>
      </c>
      <c r="J290" s="16" t="str">
        <f>IF(data!AX290&gt;0,(AF290+data!AW290)/(data!AX290+AF290+data!AW290),"NA")</f>
        <v>NA</v>
      </c>
      <c r="K290" s="16">
        <f>IF(data!F290&gt;0,(AF290+data!AW290)/(data!F290+AF290+data!AW290),"NA")</f>
        <v>2.6298814072346546E-3</v>
      </c>
      <c r="L290" s="17">
        <f>data!F290+data!AW290+AF290-data!AT290</f>
        <v>20.004000000000001</v>
      </c>
      <c r="M290" s="17">
        <f>data!AW290+data!AX290-data!AT290+X290</f>
        <v>1.2778</v>
      </c>
      <c r="N290" s="17">
        <f>data!AS290+data!BC290-(data!BD290+data!BE290+data!BF290+data!BG290+data!BH290)/5</f>
        <v>-3.9033999999999995</v>
      </c>
      <c r="O290" s="17">
        <f>data!AR290+data!BC290-(data!BD290+data!BE290+data!BF290+data!BG290+data!BH290)/5</f>
        <v>-4.0233999999999996</v>
      </c>
      <c r="P290" s="17">
        <f>data!AW290+AF290</f>
        <v>5.2999999999999999E-2</v>
      </c>
      <c r="Q290" s="18" t="str">
        <f>IF(data!AS290&gt;0,data!F290/data!AS290,"NA")</f>
        <v>NA</v>
      </c>
      <c r="R290" s="19" t="str">
        <f>IF(data!AS290&gt;0,(data!F290-data!AT290)/(data!AS290-data!BL290),"NA")</f>
        <v>NA</v>
      </c>
      <c r="S290" s="19" t="str">
        <f>IF(N290&gt;0,data!F290/N290,"NA")</f>
        <v>NA</v>
      </c>
      <c r="T290" s="18" t="str">
        <f>IF(data!AP290=0,"NA",L290/data!AP290)</f>
        <v>NA</v>
      </c>
      <c r="U290" s="18" t="str">
        <f t="shared" si="13"/>
        <v>NA</v>
      </c>
      <c r="V290" s="18">
        <f t="shared" si="14"/>
        <v>15.655032086398498</v>
      </c>
      <c r="W290" s="18" t="str">
        <f>IF(data!AQ290&gt;0,L290/data!AQ290,"NA")</f>
        <v>NA</v>
      </c>
      <c r="X290" s="17">
        <f>data!BC290+data!BD290*0.8+data!BE290*0.6+data!BF290*0.4+data!BG290*0.2</f>
        <v>1.8208</v>
      </c>
      <c r="Y290" s="18" t="str">
        <f>IF(data!AQ290&gt;0,L290/(data!AQ290+data!BC290),"NA")</f>
        <v>NA</v>
      </c>
      <c r="Z290" s="18">
        <f>IF(data!EC290&gt;0,IF(data!F290&gt;0,IF(data!EC290*250/data!F290&gt;10,"NA",data!EC290*250/data!F290),"NA"),"NA")</f>
        <v>0.22388059701492535</v>
      </c>
      <c r="AA290" s="18" t="str">
        <f>IF(data!BN290&gt;0,data!BN290,"NA")</f>
        <v>NA</v>
      </c>
      <c r="AB290" s="18">
        <f>IF(data!BN290=0,0,1)</f>
        <v>1</v>
      </c>
      <c r="AC290" s="18" t="str">
        <f>IF(data!BN290&gt;0,data!BO290,"NA")</f>
        <v>NA</v>
      </c>
      <c r="AD290" s="18" t="str">
        <f>IF(data!AS290&gt;0,data!AS290,"NA")</f>
        <v>NA</v>
      </c>
      <c r="AE290" s="18" t="str">
        <f>IF(data!AS290&gt;0,data!F290,"NA")</f>
        <v>NA</v>
      </c>
      <c r="AF290" s="17">
        <f>data!CP290/(1.04)+data!CO290/1.04^2+data!CN290/1.04^3+data!CM290/1.04^4+data!CL290/1.04^5+((data!CK290/5)*(1-1.04^-5)/0.04)/1.04^5</f>
        <v>0</v>
      </c>
    </row>
    <row r="291" spans="1:32" x14ac:dyDescent="0.15">
      <c r="A291" s="2" t="str">
        <f>data!A291</f>
        <v>Matinas BioPharma Holdings, Inc. (OTCPK:MTNB)</v>
      </c>
      <c r="B291" s="2" t="str">
        <f>data!B291</f>
        <v>OTCPK:MTNB</v>
      </c>
      <c r="C291" s="16" t="str">
        <f>IF(data!AP291&gt;0,data!AQ291/data!AP291,"NA")</f>
        <v>NA</v>
      </c>
      <c r="D291" s="16" t="str">
        <f>IF(data!AP291&gt;0,O291/data!AP291,"NA")</f>
        <v>NA</v>
      </c>
      <c r="E291" s="16">
        <f>data!BV291/100</f>
        <v>0</v>
      </c>
      <c r="F291" s="16">
        <f t="shared" si="12"/>
        <v>-0.74603586087707929</v>
      </c>
      <c r="G291" s="16">
        <f>IF(data!AX291&gt;0,N291/data!AX291,"NA")</f>
        <v>-1.4582736842105264</v>
      </c>
      <c r="H291" s="16" t="str">
        <f>IF(data!W291=0,"NA",data!W291/100)</f>
        <v>NA</v>
      </c>
      <c r="I291" s="16" t="str">
        <f>IF(data!V291=0,"NA",data!V291/100)</f>
        <v>NA</v>
      </c>
      <c r="J291" s="16">
        <f>IF(data!AX291&gt;0,(AF291+data!AW291)/(data!AX291+AF291+data!AW291),"NA")</f>
        <v>0.1667244791050998</v>
      </c>
      <c r="K291" s="16">
        <f>IF(data!F291&gt;0,(AF291+data!AW291)/(data!F291+AF291+data!AW291),"NA")</f>
        <v>4.5364082321213681E-2</v>
      </c>
      <c r="L291" s="17">
        <f>data!F291+data!AW291+AF291-data!AT291</f>
        <v>15.940395464514205</v>
      </c>
      <c r="M291" s="17">
        <f>data!AW291+data!AX291-data!AT291+X291</f>
        <v>9.2580000000000009</v>
      </c>
      <c r="N291" s="17">
        <f>data!AS291+data!BC291-(data!BD291+data!BE291+data!BF291+data!BG291+data!BH291)/5</f>
        <v>-6.9268000000000001</v>
      </c>
      <c r="O291" s="17">
        <f>data!AR291+data!BC291-(data!BD291+data!BE291+data!BF291+data!BG291+data!BH291)/5</f>
        <v>-6.9068000000000005</v>
      </c>
      <c r="P291" s="17">
        <f>data!AW291+AF291</f>
        <v>0.95039546451420409</v>
      </c>
      <c r="Q291" s="18" t="str">
        <f>IF(data!AS291&gt;0,data!F291/data!AS291,"NA")</f>
        <v>NA</v>
      </c>
      <c r="R291" s="19" t="str">
        <f>IF(data!AS291&gt;0,(data!F291-data!AT291)/(data!AS291-data!BL291),"NA")</f>
        <v>NA</v>
      </c>
      <c r="S291" s="19" t="str">
        <f>IF(N291&gt;0,data!F291/N291,"NA")</f>
        <v>NA</v>
      </c>
      <c r="T291" s="18" t="str">
        <f>IF(data!AP291=0,"NA",L291/data!AP291)</f>
        <v>NA</v>
      </c>
      <c r="U291" s="18" t="str">
        <f t="shared" si="13"/>
        <v>NA</v>
      </c>
      <c r="V291" s="18">
        <f t="shared" si="14"/>
        <v>1.7217968745424719</v>
      </c>
      <c r="W291" s="18" t="str">
        <f>IF(data!AQ291&gt;0,L291/data!AQ291,"NA")</f>
        <v>NA</v>
      </c>
      <c r="X291" s="17">
        <f>data!BC291+data!BD291*0.8+data!BE291*0.6+data!BF291*0.4+data!BG291*0.2</f>
        <v>9.5180000000000007</v>
      </c>
      <c r="Y291" s="18" t="str">
        <f>IF(data!AQ291&gt;0,L291/(data!AQ291+data!BC291),"NA")</f>
        <v>NA</v>
      </c>
      <c r="Z291" s="18">
        <f>IF(data!EC291&gt;0,IF(data!F291&gt;0,IF(data!EC291*250/data!F291&gt;10,"NA",data!EC291*250/data!F291),"NA"),"NA")</f>
        <v>0.23749999999999999</v>
      </c>
      <c r="AA291" s="18" t="str">
        <f>IF(data!BN291&gt;0,data!BN291,"NA")</f>
        <v>NA</v>
      </c>
      <c r="AB291" s="18">
        <f>IF(data!BN291=0,0,1)</f>
        <v>1</v>
      </c>
      <c r="AC291" s="18" t="str">
        <f>IF(data!BN291&gt;0,data!BO291,"NA")</f>
        <v>NA</v>
      </c>
      <c r="AD291" s="18" t="str">
        <f>IF(data!AS291&gt;0,data!AS291,"NA")</f>
        <v>NA</v>
      </c>
      <c r="AE291" s="18" t="str">
        <f>IF(data!AS291&gt;0,data!F291,"NA")</f>
        <v>NA</v>
      </c>
      <c r="AF291" s="17">
        <f>data!CP291/(1.04)+data!CO291/1.04^2+data!CN291/1.04^3+data!CM291/1.04^4+data!CL291/1.04^5+((data!CK291/5)*(1-1.04^-5)/0.04)/1.04^5</f>
        <v>0.95039546451420409</v>
      </c>
    </row>
    <row r="292" spans="1:32" x14ac:dyDescent="0.15">
      <c r="A292" s="2" t="str">
        <f>data!A292</f>
        <v>NanoAntibiotics Inc. (OTCPK:NNAB)</v>
      </c>
      <c r="B292" s="2" t="str">
        <f>data!B292</f>
        <v>OTCPK:NNAB</v>
      </c>
      <c r="C292" s="16" t="str">
        <f>IF(data!AP292&gt;0,data!AQ292/data!AP292,"NA")</f>
        <v>NA</v>
      </c>
      <c r="D292" s="16" t="str">
        <f>IF(data!AP292&gt;0,O292/data!AP292,"NA")</f>
        <v>NA</v>
      </c>
      <c r="E292" s="16">
        <f>data!BV292/100</f>
        <v>0</v>
      </c>
      <c r="F292" s="16" t="str">
        <f t="shared" si="12"/>
        <v>NA</v>
      </c>
      <c r="G292" s="16">
        <f>IF(data!AX292&gt;0,N292/data!AX292,"NA")</f>
        <v>-7.5217391304347823</v>
      </c>
      <c r="H292" s="16" t="str">
        <f>IF(data!W292=0,"NA",data!W292/100)</f>
        <v>NA</v>
      </c>
      <c r="I292" s="16" t="str">
        <f>IF(data!V292=0,"NA",data!V292/100)</f>
        <v>NA</v>
      </c>
      <c r="J292" s="16">
        <f>IF(data!AX292&gt;0,(AF292+data!AW292)/(data!AX292+AF292+data!AW292),"NA")</f>
        <v>0.26001515331001984</v>
      </c>
      <c r="K292" s="16">
        <f>IF(data!F292&gt;0,(AF292+data!AW292)/(data!F292+AF292+data!AW292),"NA")</f>
        <v>8.4113747081341554E-4</v>
      </c>
      <c r="L292" s="17">
        <f>data!F292+data!AW292+AF292-data!AT292</f>
        <v>18.928163435110545</v>
      </c>
      <c r="M292" s="17">
        <f>data!AW292+data!AX292-data!AT292+X292</f>
        <v>-0.15679999999999999</v>
      </c>
      <c r="N292" s="17">
        <f>data!AS292+data!BC292-(data!BD292+data!BE292+data!BF292+data!BG292+data!BH292)/5</f>
        <v>-0.34599999999999997</v>
      </c>
      <c r="O292" s="17">
        <f>data!AR292+data!BC292-(data!BD292+data!BE292+data!BF292+data!BG292+data!BH292)/5</f>
        <v>-0.34599999999999997</v>
      </c>
      <c r="P292" s="17">
        <f>data!AW292+AF292</f>
        <v>1.6163435110546118E-2</v>
      </c>
      <c r="Q292" s="18" t="str">
        <f>IF(data!AS292&gt;0,data!F292/data!AS292,"NA")</f>
        <v>NA</v>
      </c>
      <c r="R292" s="19" t="str">
        <f>IF(data!AS292&gt;0,(data!F292-data!AT292)/(data!AS292-data!BL292),"NA")</f>
        <v>NA</v>
      </c>
      <c r="S292" s="19" t="str">
        <f>IF(N292&gt;0,data!F292/N292,"NA")</f>
        <v>NA</v>
      </c>
      <c r="T292" s="18" t="str">
        <f>IF(data!AP292=0,"NA",L292/data!AP292)</f>
        <v>NA</v>
      </c>
      <c r="U292" s="18" t="str">
        <f t="shared" si="13"/>
        <v>NA</v>
      </c>
      <c r="V292" s="18" t="str">
        <f t="shared" si="14"/>
        <v>NA</v>
      </c>
      <c r="W292" s="18" t="str">
        <f>IF(data!AQ292&gt;0,L292/data!AQ292,"NA")</f>
        <v>NA</v>
      </c>
      <c r="X292" s="17">
        <f>data!BC292+data!BD292*0.8+data!BE292*0.6+data!BF292*0.4+data!BG292*0.2</f>
        <v>8.5199999999999998E-2</v>
      </c>
      <c r="Y292" s="18" t="str">
        <f>IF(data!AQ292&gt;0,L292/(data!AQ292+data!BC292),"NA")</f>
        <v>NA</v>
      </c>
      <c r="Z292" s="18" t="str">
        <f>IF(data!EC292&gt;0,IF(data!F292&gt;0,IF(data!EC292*250/data!F292&gt;10,"NA",data!EC292*250/data!F292),"NA"),"NA")</f>
        <v>NA</v>
      </c>
      <c r="AA292" s="18" t="str">
        <f>IF(data!BN292&gt;0,data!BN292,"NA")</f>
        <v>NA</v>
      </c>
      <c r="AB292" s="18">
        <f>IF(data!BN292=0,0,1)</f>
        <v>1</v>
      </c>
      <c r="AC292" s="18" t="str">
        <f>IF(data!BN292&gt;0,data!BO292,"NA")</f>
        <v>NA</v>
      </c>
      <c r="AD292" s="18" t="str">
        <f>IF(data!AS292&gt;0,data!AS292,"NA")</f>
        <v>NA</v>
      </c>
      <c r="AE292" s="18" t="str">
        <f>IF(data!AS292&gt;0,data!F292,"NA")</f>
        <v>NA</v>
      </c>
      <c r="AF292" s="17">
        <f>data!CP292/(1.04)+data!CO292/1.04^2+data!CN292/1.04^3+data!CM292/1.04^4+data!CL292/1.04^5+((data!CK292/5)*(1-1.04^-5)/0.04)/1.04^5</f>
        <v>1.6163435110546118E-2</v>
      </c>
    </row>
    <row r="293" spans="1:32" x14ac:dyDescent="0.15">
      <c r="A293" s="2" t="str">
        <f>data!A293</f>
        <v>Epicore BioNetworks Inc. (TSXV:EBN)</v>
      </c>
      <c r="B293" s="2" t="str">
        <f>data!B293</f>
        <v>TSXV:EBN</v>
      </c>
      <c r="C293" s="16">
        <f>IF(data!AP293&gt;0,data!AQ293/data!AP293,"NA")</f>
        <v>0.26153846153846155</v>
      </c>
      <c r="D293" s="16">
        <f>IF(data!AP293&gt;0,O293/data!AP293,"NA")</f>
        <v>0.27997802197802202</v>
      </c>
      <c r="E293" s="16">
        <f>data!BV293/100</f>
        <v>0.41200000000000003</v>
      </c>
      <c r="F293" s="16">
        <f t="shared" si="12"/>
        <v>0.23115358740935044</v>
      </c>
      <c r="G293" s="16">
        <f>IF(data!AX293&gt;0,N293/data!AX293,"NA")</f>
        <v>0.21646276595744685</v>
      </c>
      <c r="H293" s="16">
        <f>IF(data!W293=0,"NA",data!W293/100)</f>
        <v>0.19500000000000001</v>
      </c>
      <c r="I293" s="16">
        <f>IF(data!V293=0,"NA",data!V293/100)</f>
        <v>0.29699999999999999</v>
      </c>
      <c r="J293" s="16">
        <f>IF(data!AX293&gt;0,(AF293+data!AW293)/(data!AX293+AF293+data!AW293),"NA")</f>
        <v>0.17069635247712145</v>
      </c>
      <c r="K293" s="16">
        <f>IF(data!F293&gt;0,(AF293+data!AW293)/(data!F293+AF293+data!AW293),"NA")</f>
        <v>7.682451465238567E-2</v>
      </c>
      <c r="L293" s="17">
        <f>data!F293+data!AW293+AF293-data!AT293</f>
        <v>17.467848697473073</v>
      </c>
      <c r="M293" s="17">
        <f>data!AW293+data!AX293-data!AT293+X293</f>
        <v>6.480999999999999</v>
      </c>
      <c r="N293" s="17">
        <f>data!AS293+data!BC293-(data!BD293+data!BE293+data!BF293+data!BG293+data!BH293)/5</f>
        <v>1.6278000000000001</v>
      </c>
      <c r="O293" s="17">
        <f>data!AR293+data!BC293-(data!BD293+data!BE293+data!BF293+data!BG293+data!BH293)/5</f>
        <v>2.5478000000000001</v>
      </c>
      <c r="P293" s="17">
        <f>data!AW293+AF293</f>
        <v>1.5478486974730696</v>
      </c>
      <c r="Q293" s="18">
        <f>IF(data!AS293&gt;0,data!F293/data!AS293,"NA")</f>
        <v>13.576642335766424</v>
      </c>
      <c r="R293" s="19">
        <f>IF(data!AS293&gt;0,(data!F293-data!AT293)/(data!AS293-data!BL293),"NA")</f>
        <v>11.680117388114454</v>
      </c>
      <c r="S293" s="19">
        <f>IF(N293&gt;0,data!F293/N293,"NA")</f>
        <v>11.42646516771102</v>
      </c>
      <c r="T293" s="18">
        <f>IF(data!AP293=0,"NA",L293/data!AP293)</f>
        <v>1.9195438129091289</v>
      </c>
      <c r="U293" s="18">
        <f t="shared" si="13"/>
        <v>6.8560517691628355</v>
      </c>
      <c r="V293" s="18">
        <f t="shared" si="14"/>
        <v>2.6952397311330158</v>
      </c>
      <c r="W293" s="18">
        <f>IF(data!AQ293&gt;0,L293/data!AQ293,"NA")</f>
        <v>7.3394322258290225</v>
      </c>
      <c r="X293" s="17">
        <f>data!BC293+data!BD293*0.8+data!BE293*0.6+data!BF293*0.4+data!BG293*0.2</f>
        <v>1.1870000000000001</v>
      </c>
      <c r="Y293" s="18">
        <f>IF(data!AQ293&gt;0,L293/(data!AQ293+data!BC293),"NA")</f>
        <v>5.9414451351949227</v>
      </c>
      <c r="Z293" s="18">
        <f>IF(data!EC293&gt;0,IF(data!F293&gt;0,IF(data!EC293*250/data!F293&gt;10,"NA",data!EC293*250/data!F293),"NA"),"NA")</f>
        <v>2.1102150537634405</v>
      </c>
      <c r="AA293" s="18">
        <f>IF(data!BN293&gt;0,data!BN293,"NA")</f>
        <v>2.3199999999999998</v>
      </c>
      <c r="AB293" s="18">
        <f>IF(data!BN293=0,0,1)</f>
        <v>1</v>
      </c>
      <c r="AC293" s="18">
        <f>IF(data!BN293&gt;0,data!BO293,"NA")</f>
        <v>0.95599999999999996</v>
      </c>
      <c r="AD293" s="18">
        <f>IF(data!AS293&gt;0,data!AS293,"NA")</f>
        <v>1.37</v>
      </c>
      <c r="AE293" s="18">
        <f>IF(data!AS293&gt;0,data!F293,"NA")</f>
        <v>18.600000000000001</v>
      </c>
      <c r="AF293" s="17">
        <f>data!CP293/(1.04)+data!CO293/1.04^2+data!CN293/1.04^3+data!CM293/1.04^4+data!CL293/1.04^5+((data!CK293/5)*(1-1.04^-5)/0.04)/1.04^5</f>
        <v>1.0938486974730697</v>
      </c>
    </row>
    <row r="294" spans="1:32" x14ac:dyDescent="0.15">
      <c r="A294" s="2" t="str">
        <f>data!A294</f>
        <v>Immune Therapeutics, Inc. (OTCPK:IMUN)</v>
      </c>
      <c r="B294" s="2" t="str">
        <f>data!B294</f>
        <v>OTCPK:IMUN</v>
      </c>
      <c r="C294" s="16" t="str">
        <f>IF(data!AP294&gt;0,data!AQ294/data!AP294,"NA")</f>
        <v>NA</v>
      </c>
      <c r="D294" s="16" t="str">
        <f>IF(data!AP294&gt;0,O294/data!AP294,"NA")</f>
        <v>NA</v>
      </c>
      <c r="E294" s="16">
        <f>data!BV294/100</f>
        <v>0</v>
      </c>
      <c r="F294" s="16">
        <f t="shared" si="12"/>
        <v>-1.2685994117732284</v>
      </c>
      <c r="G294" s="16">
        <f>IF(data!AX294&gt;0,N294/data!AX294,"NA")</f>
        <v>-6.4</v>
      </c>
      <c r="H294" s="16" t="str">
        <f>IF(data!W294=0,"NA",data!W294/100)</f>
        <v>NA</v>
      </c>
      <c r="I294" s="16" t="str">
        <f>IF(data!V294=0,"NA",data!V294/100)</f>
        <v>NA</v>
      </c>
      <c r="J294" s="16">
        <f>IF(data!AX294&gt;0,(AF294+data!AW294)/(data!AX294+AF294+data!AW294),"NA")</f>
        <v>2.0387476124324528E-2</v>
      </c>
      <c r="K294" s="16">
        <f>IF(data!F294&gt;0,(AF294+data!AW294)/(data!F294+AF294+data!AW294),"NA")</f>
        <v>1.5314698384523644E-2</v>
      </c>
      <c r="L294" s="17">
        <f>data!F294+data!AW294+AF294-data!AT294</f>
        <v>18.830283682294038</v>
      </c>
      <c r="M294" s="17">
        <f>data!AW294+data!AX294-data!AT294+X294</f>
        <v>69.021000000000001</v>
      </c>
      <c r="N294" s="17">
        <f>data!AS294+data!BC294-(data!BD294+data!BE294+data!BF294+data!BG294+data!BH294)/5</f>
        <v>-88.960000000000008</v>
      </c>
      <c r="O294" s="17">
        <f>data!AR294+data!BC294-(data!BD294+data!BE294+data!BF294+data!BG294+data!BH294)/5</f>
        <v>-87.56</v>
      </c>
      <c r="P294" s="17">
        <f>data!AW294+AF294</f>
        <v>0.28928368229403734</v>
      </c>
      <c r="Q294" s="18" t="str">
        <f>IF(data!AS294&gt;0,data!F294/data!AS294,"NA")</f>
        <v>NA</v>
      </c>
      <c r="R294" s="19" t="str">
        <f>IF(data!AS294&gt;0,(data!F294-data!AT294)/(data!AS294-data!BL294),"NA")</f>
        <v>NA</v>
      </c>
      <c r="S294" s="19" t="str">
        <f>IF(N294&gt;0,data!F294/N294,"NA")</f>
        <v>NA</v>
      </c>
      <c r="T294" s="18" t="str">
        <f>IF(data!AP294=0,"NA",L294/data!AP294)</f>
        <v>NA</v>
      </c>
      <c r="U294" s="18" t="str">
        <f t="shared" si="13"/>
        <v>NA</v>
      </c>
      <c r="V294" s="18">
        <f t="shared" si="14"/>
        <v>0.27281963000092779</v>
      </c>
      <c r="W294" s="18" t="str">
        <f>IF(data!AQ294&gt;0,L294/data!AQ294,"NA")</f>
        <v>NA</v>
      </c>
      <c r="X294" s="17">
        <f>data!BC294+data!BD294*0.8+data!BE294*0.6+data!BF294*0.4+data!BG294*0.2</f>
        <v>55.08</v>
      </c>
      <c r="Y294" s="18" t="str">
        <f>IF(data!AQ294&gt;0,L294/(data!AQ294+data!BC294),"NA")</f>
        <v>NA</v>
      </c>
      <c r="Z294" s="18">
        <f>IF(data!EC294&gt;0,IF(data!F294&gt;0,IF(data!EC294*250/data!F294&gt;10,"NA",data!EC294*250/data!F294),"NA"),"NA")</f>
        <v>0.87365591397849451</v>
      </c>
      <c r="AA294" s="18" t="str">
        <f>IF(data!BN294&gt;0,data!BN294,"NA")</f>
        <v>NA</v>
      </c>
      <c r="AB294" s="18">
        <f>IF(data!BN294=0,0,1)</f>
        <v>1</v>
      </c>
      <c r="AC294" s="18" t="str">
        <f>IF(data!BN294&gt;0,data!BO294,"NA")</f>
        <v>NA</v>
      </c>
      <c r="AD294" s="18" t="str">
        <f>IF(data!AS294&gt;0,data!AS294,"NA")</f>
        <v>NA</v>
      </c>
      <c r="AE294" s="18" t="str">
        <f>IF(data!AS294&gt;0,data!F294,"NA")</f>
        <v>NA</v>
      </c>
      <c r="AF294" s="17">
        <f>data!CP294/(1.04)+data!CO294/1.04^2+data!CN294/1.04^3+data!CM294/1.04^4+data!CL294/1.04^5+((data!CK294/5)*(1-1.04^-5)/0.04)/1.04^5</f>
        <v>0.18928368229403733</v>
      </c>
    </row>
    <row r="295" spans="1:32" x14ac:dyDescent="0.15">
      <c r="A295" s="2" t="str">
        <f>data!A295</f>
        <v>Burzynski Research Institute, Inc. (OTCPK:BZYR)</v>
      </c>
      <c r="B295" s="2" t="str">
        <f>data!B295</f>
        <v>OTCPK:BZYR</v>
      </c>
      <c r="C295" s="16" t="str">
        <f>IF(data!AP295&gt;0,data!AQ295/data!AP295,"NA")</f>
        <v>NA</v>
      </c>
      <c r="D295" s="16" t="str">
        <f>IF(data!AP295&gt;0,O295/data!AP295,"NA")</f>
        <v>NA</v>
      </c>
      <c r="E295" s="16">
        <f>data!BV295/100</f>
        <v>0</v>
      </c>
      <c r="F295" s="16">
        <f t="shared" si="12"/>
        <v>-0.42941117863903555</v>
      </c>
      <c r="G295" s="16" t="str">
        <f>IF(data!AX295&gt;0,N295/data!AX295,"NA")</f>
        <v>NA</v>
      </c>
      <c r="H295" s="16" t="str">
        <f>IF(data!W295=0,"NA",data!W295/100)</f>
        <v>NA</v>
      </c>
      <c r="I295" s="16" t="str">
        <f>IF(data!V295=0,"NA",data!V295/100)</f>
        <v>NA</v>
      </c>
      <c r="J295" s="16" t="str">
        <f>IF(data!AX295&gt;0,(AF295+data!AW295)/(data!AX295+AF295+data!AW295),"NA")</f>
        <v>NA</v>
      </c>
      <c r="K295" s="16">
        <f>IF(data!F295&gt;0,(AF295+data!AW295)/(data!F295+AF295+data!AW295),"NA")</f>
        <v>4.6368945748595097E-3</v>
      </c>
      <c r="L295" s="17">
        <f>data!F295+data!AW295+AF295-data!AT295</f>
        <v>18.483716317705962</v>
      </c>
      <c r="M295" s="17">
        <f>data!AW295+data!AX295-data!AT295+X295</f>
        <v>10.036999999999999</v>
      </c>
      <c r="N295" s="17">
        <f>data!AS295+data!BC295-(data!BD295+data!BE295+data!BF295+data!BG295+data!BH295)/5</f>
        <v>-4.3099999999999996</v>
      </c>
      <c r="O295" s="17">
        <f>data!AR295+data!BC295-(data!BD295+data!BE295+data!BF295+data!BG295+data!BH295)/5</f>
        <v>-4.3099999999999996</v>
      </c>
      <c r="P295" s="17">
        <f>data!AW295+AF295</f>
        <v>8.5716317705962677E-2</v>
      </c>
      <c r="Q295" s="18" t="str">
        <f>IF(data!AS295&gt;0,data!F295/data!AS295,"NA")</f>
        <v>NA</v>
      </c>
      <c r="R295" s="19" t="str">
        <f>IF(data!AS295&gt;0,(data!F295-data!AT295)/(data!AS295-data!BL295),"NA")</f>
        <v>NA</v>
      </c>
      <c r="S295" s="19" t="str">
        <f>IF(N295&gt;0,data!F295/N295,"NA")</f>
        <v>NA</v>
      </c>
      <c r="T295" s="18" t="str">
        <f>IF(data!AP295=0,"NA",L295/data!AP295)</f>
        <v>NA</v>
      </c>
      <c r="U295" s="18" t="str">
        <f t="shared" si="13"/>
        <v>NA</v>
      </c>
      <c r="V295" s="18">
        <f t="shared" si="14"/>
        <v>1.8415578676602535</v>
      </c>
      <c r="W295" s="18" t="str">
        <f>IF(data!AQ295&gt;0,L295/data!AQ295,"NA")</f>
        <v>NA</v>
      </c>
      <c r="X295" s="17">
        <f>data!BC295+data!BD295*0.8+data!BE295*0.6+data!BF295*0.4+data!BG295*0.2</f>
        <v>10.149999999999999</v>
      </c>
      <c r="Y295" s="18" t="str">
        <f>IF(data!AQ295&gt;0,L295/(data!AQ295+data!BC295),"NA")</f>
        <v>NA</v>
      </c>
      <c r="Z295" s="18" t="str">
        <f>IF(data!EC295&gt;0,IF(data!F295&gt;0,IF(data!EC295*250/data!F295&gt;10,"NA",data!EC295*250/data!F295),"NA"),"NA")</f>
        <v>NA</v>
      </c>
      <c r="AA295" s="18" t="str">
        <f>IF(data!BN295&gt;0,data!BN295,"NA")</f>
        <v>NA</v>
      </c>
      <c r="AB295" s="18">
        <f>IF(data!BN295=0,0,1)</f>
        <v>1</v>
      </c>
      <c r="AC295" s="18" t="str">
        <f>IF(data!BN295&gt;0,data!BO295,"NA")</f>
        <v>NA</v>
      </c>
      <c r="AD295" s="18" t="str">
        <f>IF(data!AS295&gt;0,data!AS295,"NA")</f>
        <v>NA</v>
      </c>
      <c r="AE295" s="18" t="str">
        <f>IF(data!AS295&gt;0,data!F295,"NA")</f>
        <v>NA</v>
      </c>
      <c r="AF295" s="17">
        <f>data!CP295/(1.04)+data!CO295/1.04^2+data!CN295/1.04^3+data!CM295/1.04^4+data!CL295/1.04^5+((data!CK295/5)*(1-1.04^-5)/0.04)/1.04^5</f>
        <v>8.5716317705962677E-2</v>
      </c>
    </row>
    <row r="296" spans="1:32" x14ac:dyDescent="0.15">
      <c r="A296" s="2" t="str">
        <f>data!A296</f>
        <v>Advanced Proteome Therapeutics Corporation (TSXV:APC)</v>
      </c>
      <c r="B296" s="2" t="str">
        <f>data!B296</f>
        <v>TSXV:APC</v>
      </c>
      <c r="C296" s="16" t="str">
        <f>IF(data!AP296&gt;0,data!AQ296/data!AP296,"NA")</f>
        <v>NA</v>
      </c>
      <c r="D296" s="16" t="str">
        <f>IF(data!AP296&gt;0,O296/data!AP296,"NA")</f>
        <v>NA</v>
      </c>
      <c r="E296" s="16">
        <f>data!BV296/100</f>
        <v>0</v>
      </c>
      <c r="F296" s="16">
        <f t="shared" si="12"/>
        <v>-0.75540033630836878</v>
      </c>
      <c r="G296" s="16">
        <f>IF(data!AX296&gt;0,N296/data!AX296,"NA")</f>
        <v>-3.8237288135593217</v>
      </c>
      <c r="H296" s="16" t="str">
        <f>IF(data!W296=0,"NA",data!W296/100)</f>
        <v>NA</v>
      </c>
      <c r="I296" s="16" t="str">
        <f>IF(data!V296=0,"NA",data!V296/100)</f>
        <v>NA</v>
      </c>
      <c r="J296" s="16">
        <f>IF(data!AX296&gt;0,(AF296+data!AW296)/(data!AX296+AF296+data!AW296),"NA")</f>
        <v>0.38105229180116207</v>
      </c>
      <c r="K296" s="16">
        <f>IF(data!F296&gt;0,(AF296+data!AW296)/(data!F296+AF296+data!AW296),"NA")</f>
        <v>9.9343182095505776E-3</v>
      </c>
      <c r="L296" s="17">
        <f>data!F296+data!AW296+AF296-data!AT296</f>
        <v>17.451615384615387</v>
      </c>
      <c r="M296" s="17">
        <f>data!AW296+data!AX296-data!AT296+X296</f>
        <v>1.5462000000000002</v>
      </c>
      <c r="N296" s="17">
        <f>data!AS296+data!BC296-(data!BD296+data!BE296+data!BF296+data!BG296+data!BH296)/5</f>
        <v>-1.1279999999999999</v>
      </c>
      <c r="O296" s="17">
        <f>data!AR296+data!BC296-(data!BD296+data!BE296+data!BF296+data!BG296+data!BH296)/5</f>
        <v>-1.1679999999999999</v>
      </c>
      <c r="P296" s="17">
        <f>data!AW296+AF296</f>
        <v>0.1816153846153846</v>
      </c>
      <c r="Q296" s="18" t="str">
        <f>IF(data!AS296&gt;0,data!F296/data!AS296,"NA")</f>
        <v>NA</v>
      </c>
      <c r="R296" s="19" t="str">
        <f>IF(data!AS296&gt;0,(data!F296-data!AT296)/(data!AS296-data!BL296),"NA")</f>
        <v>NA</v>
      </c>
      <c r="S296" s="19" t="str">
        <f>IF(N296&gt;0,data!F296/N296,"NA")</f>
        <v>NA</v>
      </c>
      <c r="T296" s="18" t="str">
        <f>IF(data!AP296=0,"NA",L296/data!AP296)</f>
        <v>NA</v>
      </c>
      <c r="U296" s="18" t="str">
        <f t="shared" si="13"/>
        <v>NA</v>
      </c>
      <c r="V296" s="18">
        <f t="shared" si="14"/>
        <v>11.286777509129081</v>
      </c>
      <c r="W296" s="18" t="str">
        <f>IF(data!AQ296&gt;0,L296/data!AQ296,"NA")</f>
        <v>NA</v>
      </c>
      <c r="X296" s="17">
        <f>data!BC296+data!BD296*0.8+data!BE296*0.6+data!BF296*0.4+data!BG296*0.2</f>
        <v>1.9342000000000001</v>
      </c>
      <c r="Y296" s="18" t="str">
        <f>IF(data!AQ296&gt;0,L296/(data!AQ296+data!BC296),"NA")</f>
        <v>NA</v>
      </c>
      <c r="Z296" s="18">
        <f>IF(data!EC296&gt;0,IF(data!F296&gt;0,IF(data!EC296*250/data!F296&gt;10,"NA",data!EC296*250/data!F296),"NA"),"NA")</f>
        <v>8.2872928176795577E-2</v>
      </c>
      <c r="AA296" s="18" t="str">
        <f>IF(data!BN296&gt;0,data!BN296,"NA")</f>
        <v>NA</v>
      </c>
      <c r="AB296" s="18">
        <f>IF(data!BN296=0,0,1)</f>
        <v>1</v>
      </c>
      <c r="AC296" s="18" t="str">
        <f>IF(data!BN296&gt;0,data!BO296,"NA")</f>
        <v>NA</v>
      </c>
      <c r="AD296" s="18" t="str">
        <f>IF(data!AS296&gt;0,data!AS296,"NA")</f>
        <v>NA</v>
      </c>
      <c r="AE296" s="18" t="str">
        <f>IF(data!AS296&gt;0,data!F296,"NA")</f>
        <v>NA</v>
      </c>
      <c r="AF296" s="17">
        <f>data!CP296/(1.04)+data!CO296/1.04^2+data!CN296/1.04^3+data!CM296/1.04^4+data!CL296/1.04^5+((data!CK296/5)*(1-1.04^-5)/0.04)/1.04^5</f>
        <v>3.461538461538461E-2</v>
      </c>
    </row>
    <row r="297" spans="1:32" x14ac:dyDescent="0.15">
      <c r="A297" s="2" t="str">
        <f>data!A297</f>
        <v>Nascent Biotech Inc. (OTCPK:NBIO)</v>
      </c>
      <c r="B297" s="2" t="str">
        <f>data!B297</f>
        <v>OTCPK:NBIO</v>
      </c>
      <c r="C297" s="16" t="str">
        <f>IF(data!AP297&gt;0,data!AQ297/data!AP297,"NA")</f>
        <v>NA</v>
      </c>
      <c r="D297" s="16" t="str">
        <f>IF(data!AP297&gt;0,O297/data!AP297,"NA")</f>
        <v>NA</v>
      </c>
      <c r="E297" s="16">
        <f>data!BV297/100</f>
        <v>0</v>
      </c>
      <c r="F297" s="16">
        <f t="shared" si="12"/>
        <v>-1.002314814814814</v>
      </c>
      <c r="G297" s="16" t="str">
        <f>IF(data!AX297&gt;0,N297/data!AX297,"NA")</f>
        <v>NA</v>
      </c>
      <c r="H297" s="16" t="str">
        <f>IF(data!W297=0,"NA",data!W297/100)</f>
        <v>NA</v>
      </c>
      <c r="I297" s="16" t="str">
        <f>IF(data!V297=0,"NA",data!V297/100)</f>
        <v>NA</v>
      </c>
      <c r="J297" s="16" t="str">
        <f>IF(data!AX297&gt;0,(AF297+data!AW297)/(data!AX297+AF297+data!AW297),"NA")</f>
        <v>NA</v>
      </c>
      <c r="K297" s="16">
        <f>IF(data!F297&gt;0,(AF297+data!AW297)/(data!F297+AF297+data!AW297),"NA")</f>
        <v>3.4562211981566818E-3</v>
      </c>
      <c r="L297" s="17">
        <f>data!F297+data!AW297+AF297-data!AT297</f>
        <v>17.070999999999998</v>
      </c>
      <c r="M297" s="17">
        <f>data!AW297+data!AX297-data!AT297+X297</f>
        <v>0.69120000000000048</v>
      </c>
      <c r="N297" s="17">
        <f>data!AS297+data!BC297-(data!BD297+data!BE297+data!BF297+data!BG297+data!BH297)/5</f>
        <v>-0.68279999999999996</v>
      </c>
      <c r="O297" s="17">
        <f>data!AR297+data!BC297-(data!BD297+data!BE297+data!BF297+data!BG297+data!BH297)/5</f>
        <v>-0.69279999999999997</v>
      </c>
      <c r="P297" s="17">
        <f>data!AW297+AF297</f>
        <v>0.06</v>
      </c>
      <c r="Q297" s="18" t="str">
        <f>IF(data!AS297&gt;0,data!F297/data!AS297,"NA")</f>
        <v>NA</v>
      </c>
      <c r="R297" s="19" t="str">
        <f>IF(data!AS297&gt;0,(data!F297-data!AT297)/(data!AS297-data!BL297),"NA")</f>
        <v>NA</v>
      </c>
      <c r="S297" s="19" t="str">
        <f>IF(N297&gt;0,data!F297/N297,"NA")</f>
        <v>NA</v>
      </c>
      <c r="T297" s="18" t="str">
        <f>IF(data!AP297=0,"NA",L297/data!AP297)</f>
        <v>NA</v>
      </c>
      <c r="U297" s="18" t="str">
        <f t="shared" si="13"/>
        <v>NA</v>
      </c>
      <c r="V297" s="18">
        <f t="shared" si="14"/>
        <v>24.697627314814795</v>
      </c>
      <c r="W297" s="18" t="str">
        <f>IF(data!AQ297&gt;0,L297/data!AQ297,"NA")</f>
        <v>NA</v>
      </c>
      <c r="X297" s="17">
        <f>data!BC297+data!BD297*0.8+data!BE297*0.6+data!BF297*0.4+data!BG297*0.2</f>
        <v>2.5702000000000003</v>
      </c>
      <c r="Y297" s="18" t="str">
        <f>IF(data!AQ297&gt;0,L297/(data!AQ297+data!BC297),"NA")</f>
        <v>NA</v>
      </c>
      <c r="Z297" s="18">
        <f>IF(data!EC297&gt;0,IF(data!F297&gt;0,IF(data!EC297*250/data!F297&gt;10,"NA",data!EC297*250/data!F297),"NA"),"NA")</f>
        <v>2.8901734104046242E-2</v>
      </c>
      <c r="AA297" s="18" t="str">
        <f>IF(data!BN297&gt;0,data!BN297,"NA")</f>
        <v>NA</v>
      </c>
      <c r="AB297" s="18">
        <f>IF(data!BN297=0,0,1)</f>
        <v>1</v>
      </c>
      <c r="AC297" s="18" t="str">
        <f>IF(data!BN297&gt;0,data!BO297,"NA")</f>
        <v>NA</v>
      </c>
      <c r="AD297" s="18" t="str">
        <f>IF(data!AS297&gt;0,data!AS297,"NA")</f>
        <v>NA</v>
      </c>
      <c r="AE297" s="18" t="str">
        <f>IF(data!AS297&gt;0,data!F297,"NA")</f>
        <v>NA</v>
      </c>
      <c r="AF297" s="17">
        <f>data!CP297/(1.04)+data!CO297/1.04^2+data!CN297/1.04^3+data!CM297/1.04^4+data!CL297/1.04^5+((data!CK297/5)*(1-1.04^-5)/0.04)/1.04^5</f>
        <v>0</v>
      </c>
    </row>
    <row r="298" spans="1:32" x14ac:dyDescent="0.15">
      <c r="A298" s="2" t="str">
        <f>data!A298</f>
        <v>Peak Pharmaceuticals, Inc. (OTCPK:PKPH)</v>
      </c>
      <c r="B298" s="2" t="str">
        <f>data!B298</f>
        <v>OTCPK:PKPH</v>
      </c>
      <c r="C298" s="16">
        <f>IF(data!AP298&gt;0,data!AQ298/data!AP298,"NA")</f>
        <v>0</v>
      </c>
      <c r="D298" s="16">
        <f>IF(data!AP298&gt;0,O298/data!AP298,"NA")</f>
        <v>-20.791304347826085</v>
      </c>
      <c r="E298" s="16">
        <f>data!BV298/100</f>
        <v>0</v>
      </c>
      <c r="F298" s="16">
        <f t="shared" si="12"/>
        <v>-56.54391891891887</v>
      </c>
      <c r="G298" s="16">
        <f>IF(data!AX298&gt;0,N298/data!AX298,"NA")</f>
        <v>-14.435125448028673</v>
      </c>
      <c r="H298" s="16" t="str">
        <f>IF(data!W298=0,"NA",data!W298/100)</f>
        <v>NA</v>
      </c>
      <c r="I298" s="16" t="str">
        <f>IF(data!V298=0,"NA",data!V298/100)</f>
        <v>NA</v>
      </c>
      <c r="J298" s="16">
        <f>IF(data!AX298&gt;0,(AF298+data!AW298)/(data!AX298+AF298+data!AW298),"NA")</f>
        <v>4.6028406102051542E-2</v>
      </c>
      <c r="K298" s="16">
        <f>IF(data!F298&gt;0,(AF298+data!AW298)/(data!F298+AF298+data!AW298),"NA")</f>
        <v>8.0543090553446088E-4</v>
      </c>
      <c r="L298" s="17">
        <f>data!F298+data!AW298+AF298-data!AT298</f>
        <v>16.431461538461537</v>
      </c>
      <c r="M298" s="17">
        <f>data!AW298+data!AX298-data!AT298+X298</f>
        <v>5.9200000000000051E-2</v>
      </c>
      <c r="N298" s="17">
        <f>data!AS298+data!BC298-(data!BD298+data!BE298+data!BF298+data!BG298+data!BH298)/5</f>
        <v>-4.0274000000000001</v>
      </c>
      <c r="O298" s="17">
        <f>data!AR298+data!BC298-(data!BD298+data!BE298+data!BF298+data!BG298+data!BH298)/5</f>
        <v>-3.3473999999999999</v>
      </c>
      <c r="P298" s="17">
        <f>data!AW298+AF298</f>
        <v>1.3461538461538461E-2</v>
      </c>
      <c r="Q298" s="18" t="str">
        <f>IF(data!AS298&gt;0,data!F298/data!AS298,"NA")</f>
        <v>NA</v>
      </c>
      <c r="R298" s="19" t="str">
        <f>IF(data!AS298&gt;0,(data!F298-data!AT298)/(data!AS298-data!BL298),"NA")</f>
        <v>NA</v>
      </c>
      <c r="S298" s="19" t="str">
        <f>IF(N298&gt;0,data!F298/N298,"NA")</f>
        <v>NA</v>
      </c>
      <c r="T298" s="18">
        <f>IF(data!AP298=0,"NA",L298/data!AP298)</f>
        <v>102.05876731963687</v>
      </c>
      <c r="U298" s="18" t="str">
        <f t="shared" si="13"/>
        <v>NA</v>
      </c>
      <c r="V298" s="18">
        <f t="shared" si="14"/>
        <v>277.55847193347165</v>
      </c>
      <c r="W298" s="18" t="str">
        <f>IF(data!AQ298&gt;0,L298/data!AQ298,"NA")</f>
        <v>NA</v>
      </c>
      <c r="X298" s="17">
        <f>data!BC298+data!BD298*0.8+data!BE298*0.6+data!BF298*0.4+data!BG298*0.2</f>
        <v>6.2199999999999998E-2</v>
      </c>
      <c r="Y298" s="18" t="str">
        <f>IF(data!AQ298&gt;0,L298/(data!AQ298+data!BC298),"NA")</f>
        <v>NA</v>
      </c>
      <c r="Z298" s="18">
        <f>IF(data!EC298&gt;0,IF(data!F298&gt;0,IF(data!EC298*250/data!F298&gt;10,"NA",data!EC298*250/data!F298),"NA"),"NA")</f>
        <v>2.9940119760479042E-2</v>
      </c>
      <c r="AA298" s="18" t="str">
        <f>IF(data!BN298&gt;0,data!BN298,"NA")</f>
        <v>NA</v>
      </c>
      <c r="AB298" s="18">
        <f>IF(data!BN298=0,0,1)</f>
        <v>1</v>
      </c>
      <c r="AC298" s="18" t="str">
        <f>IF(data!BN298&gt;0,data!BO298,"NA")</f>
        <v>NA</v>
      </c>
      <c r="AD298" s="18" t="str">
        <f>IF(data!AS298&gt;0,data!AS298,"NA")</f>
        <v>NA</v>
      </c>
      <c r="AE298" s="18" t="str">
        <f>IF(data!AS298&gt;0,data!F298,"NA")</f>
        <v>NA</v>
      </c>
      <c r="AF298" s="17">
        <f>data!CP298/(1.04)+data!CO298/1.04^2+data!CN298/1.04^3+data!CM298/1.04^4+data!CL298/1.04^5+((data!CK298/5)*(1-1.04^-5)/0.04)/1.04^5</f>
        <v>1.3461538461538461E-2</v>
      </c>
    </row>
    <row r="299" spans="1:32" x14ac:dyDescent="0.15">
      <c r="A299" s="2" t="str">
        <f>data!A299</f>
        <v>Signal Genetics, Inc. (NasdaqCM:SGNL)</v>
      </c>
      <c r="B299" s="2" t="str">
        <f>data!B299</f>
        <v>NasdaqCM:SGNL</v>
      </c>
      <c r="C299" s="16">
        <f>IF(data!AP299&gt;0,data!AQ299/data!AP299,"NA")</f>
        <v>-0.93697478991596639</v>
      </c>
      <c r="D299" s="16">
        <f>IF(data!AP299&gt;0,O299/data!AP299,"NA")</f>
        <v>-0.97953781512605054</v>
      </c>
      <c r="E299" s="16">
        <f>data!BV299/100</f>
        <v>0</v>
      </c>
      <c r="F299" s="16">
        <f t="shared" si="12"/>
        <v>-1.9332448793432289</v>
      </c>
      <c r="G299" s="16">
        <f>IF(data!AX299&gt;0,N299/data!AX299,"NA")</f>
        <v>-0.78254980079681269</v>
      </c>
      <c r="H299" s="16" t="str">
        <f>IF(data!W299=0,"NA",data!W299/100)</f>
        <v>NA</v>
      </c>
      <c r="I299" s="16" t="str">
        <f>IF(data!V299=0,"NA",data!V299/100)</f>
        <v>NA</v>
      </c>
      <c r="J299" s="16">
        <f>IF(data!AX299&gt;0,(AF299+data!AW299)/(data!AX299+AF299+data!AW299),"NA")</f>
        <v>0.12525970109242007</v>
      </c>
      <c r="K299" s="16">
        <f>IF(data!F299&gt;0,(AF299+data!AW299)/(data!F299+AF299+data!AW299),"NA")</f>
        <v>6.0994049626333938E-2</v>
      </c>
      <c r="L299" s="17">
        <f>data!F299+data!AW299+AF299-data!AT299</f>
        <v>11.288269230769231</v>
      </c>
      <c r="M299" s="17">
        <f>data!AW299+data!AX299-data!AT299+X299</f>
        <v>2.4118000000000004</v>
      </c>
      <c r="N299" s="17">
        <f>data!AS299+data!BC299-(data!BD299+data!BE299+data!BF299+data!BG299+data!BH299)/5</f>
        <v>-5.8925999999999998</v>
      </c>
      <c r="O299" s="17">
        <f>data!AR299+data!BC299-(data!BD299+data!BE299+data!BF299+data!BG299+data!BH299)/5</f>
        <v>-4.6626000000000003</v>
      </c>
      <c r="P299" s="17">
        <f>data!AW299+AF299</f>
        <v>1.0782692307692308</v>
      </c>
      <c r="Q299" s="18" t="str">
        <f>IF(data!AS299&gt;0,data!F299/data!AS299,"NA")</f>
        <v>NA</v>
      </c>
      <c r="R299" s="19" t="str">
        <f>IF(data!AS299&gt;0,(data!F299-data!AT299)/(data!AS299-data!BL299),"NA")</f>
        <v>NA</v>
      </c>
      <c r="S299" s="19" t="str">
        <f>IF(N299&gt;0,data!F299/N299,"NA")</f>
        <v>NA</v>
      </c>
      <c r="T299" s="18">
        <f>IF(data!AP299=0,"NA",L299/data!AP299)</f>
        <v>2.3714851325145445</v>
      </c>
      <c r="U299" s="18" t="str">
        <f t="shared" si="13"/>
        <v>NA</v>
      </c>
      <c r="V299" s="18">
        <f t="shared" si="14"/>
        <v>4.6804333820255533</v>
      </c>
      <c r="W299" s="18" t="str">
        <f>IF(data!AQ299&gt;0,L299/data!AQ299,"NA")</f>
        <v>NA</v>
      </c>
      <c r="X299" s="17">
        <f>data!BC299+data!BD299*0.8+data!BE299*0.6+data!BF299*0.4+data!BG299*0.2</f>
        <v>0.21180000000000002</v>
      </c>
      <c r="Y299" s="18" t="str">
        <f>IF(data!AQ299&gt;0,L299/(data!AQ299+data!BC299),"NA")</f>
        <v>NA</v>
      </c>
      <c r="Z299" s="18">
        <f>IF(data!EC299&gt;0,IF(data!F299&gt;0,IF(data!EC299*250/data!F299&gt;10,"NA",data!EC299*250/data!F299),"NA"),"NA")</f>
        <v>5.0903614457831319</v>
      </c>
      <c r="AA299" s="18" t="str">
        <f>IF(data!BN299&gt;0,data!BN299,"NA")</f>
        <v>NA</v>
      </c>
      <c r="AB299" s="18">
        <f>IF(data!BN299=0,0,1)</f>
        <v>1</v>
      </c>
      <c r="AC299" s="18" t="str">
        <f>IF(data!BN299&gt;0,data!BO299,"NA")</f>
        <v>NA</v>
      </c>
      <c r="AD299" s="18" t="str">
        <f>IF(data!AS299&gt;0,data!AS299,"NA")</f>
        <v>NA</v>
      </c>
      <c r="AE299" s="18" t="str">
        <f>IF(data!AS299&gt;0,data!F299,"NA")</f>
        <v>NA</v>
      </c>
      <c r="AF299" s="17">
        <f>data!CP299/(1.04)+data!CO299/1.04^2+data!CN299/1.04^3+data!CM299/1.04^4+data!CL299/1.04^5+((data!CK299/5)*(1-1.04^-5)/0.04)/1.04^5</f>
        <v>1.8269230769230767E-2</v>
      </c>
    </row>
    <row r="300" spans="1:32" x14ac:dyDescent="0.15">
      <c r="A300" s="2" t="str">
        <f>data!A300</f>
        <v>China PharmaHub Corp. (OTCPK:CPHB)</v>
      </c>
      <c r="B300" s="2" t="str">
        <f>data!B300</f>
        <v>OTCPK:CPHB</v>
      </c>
      <c r="C300" s="16" t="str">
        <f>IF(data!AP300&gt;0,data!AQ300/data!AP300,"NA")</f>
        <v>NA</v>
      </c>
      <c r="D300" s="16" t="str">
        <f>IF(data!AP300&gt;0,O300/data!AP300,"NA")</f>
        <v>NA</v>
      </c>
      <c r="E300" s="16">
        <f>data!BV300/100</f>
        <v>0</v>
      </c>
      <c r="F300" s="16" t="str">
        <f t="shared" si="12"/>
        <v>NA</v>
      </c>
      <c r="G300" s="16" t="str">
        <f>IF(data!AX300&gt;0,N300/data!AX300,"NA")</f>
        <v>NA</v>
      </c>
      <c r="H300" s="16" t="str">
        <f>IF(data!W300=0,"NA",data!W300/100)</f>
        <v>NA</v>
      </c>
      <c r="I300" s="16" t="str">
        <f>IF(data!V300=0,"NA",data!V300/100)</f>
        <v>NA</v>
      </c>
      <c r="J300" s="16" t="str">
        <f>IF(data!AX300&gt;0,(AF300+data!AW300)/(data!AX300+AF300+data!AW300),"NA")</f>
        <v>NA</v>
      </c>
      <c r="K300" s="16">
        <f>IF(data!F300&gt;0,(AF300+data!AW300)/(data!F300+AF300+data!AW300),"NA")</f>
        <v>0</v>
      </c>
      <c r="L300" s="17">
        <f>data!F300+data!AW300+AF300-data!AT300</f>
        <v>16.600000000000001</v>
      </c>
      <c r="M300" s="17">
        <f>data!AW300+data!AX300-data!AT300+X300</f>
        <v>0</v>
      </c>
      <c r="N300" s="17">
        <f>data!AS300+data!BC300-(data!BD300+data!BE300+data!BF300+data!BG300+data!BH300)/5</f>
        <v>0</v>
      </c>
      <c r="O300" s="17">
        <f>data!AR300+data!BC300-(data!BD300+data!BE300+data!BF300+data!BG300+data!BH300)/5</f>
        <v>0</v>
      </c>
      <c r="P300" s="17">
        <f>data!AW300+AF300</f>
        <v>0</v>
      </c>
      <c r="Q300" s="18" t="str">
        <f>IF(data!AS300&gt;0,data!F300/data!AS300,"NA")</f>
        <v>NA</v>
      </c>
      <c r="R300" s="19" t="str">
        <f>IF(data!AS300&gt;0,(data!F300-data!AT300)/(data!AS300-data!BL300),"NA")</f>
        <v>NA</v>
      </c>
      <c r="S300" s="19" t="str">
        <f>IF(N300&gt;0,data!F300/N300,"NA")</f>
        <v>NA</v>
      </c>
      <c r="T300" s="18" t="str">
        <f>IF(data!AP300=0,"NA",L300/data!AP300)</f>
        <v>NA</v>
      </c>
      <c r="U300" s="18" t="str">
        <f t="shared" si="13"/>
        <v>NA</v>
      </c>
      <c r="V300" s="18" t="str">
        <f t="shared" si="14"/>
        <v>NA</v>
      </c>
      <c r="W300" s="18" t="str">
        <f>IF(data!AQ300&gt;0,L300/data!AQ300,"NA")</f>
        <v>NA</v>
      </c>
      <c r="X300" s="17">
        <f>data!BC300+data!BD300*0.8+data!BE300*0.6+data!BF300*0.4+data!BG300*0.2</f>
        <v>0</v>
      </c>
      <c r="Y300" s="18" t="str">
        <f>IF(data!AQ300&gt;0,L300/(data!AQ300+data!BC300),"NA")</f>
        <v>NA</v>
      </c>
      <c r="Z300" s="18" t="str">
        <f>IF(data!EC300&gt;0,IF(data!F300&gt;0,IF(data!EC300*250/data!F300&gt;10,"NA",data!EC300*250/data!F300),"NA"),"NA")</f>
        <v>NA</v>
      </c>
      <c r="AA300" s="18" t="str">
        <f>IF(data!BN300&gt;0,data!BN300,"NA")</f>
        <v>NA</v>
      </c>
      <c r="AB300" s="18">
        <f>IF(data!BN300=0,0,1)</f>
        <v>0</v>
      </c>
      <c r="AC300" s="18" t="str">
        <f>IF(data!BN300&gt;0,data!BO300,"NA")</f>
        <v>NA</v>
      </c>
      <c r="AD300" s="18" t="str">
        <f>IF(data!AS300&gt;0,data!AS300,"NA")</f>
        <v>NA</v>
      </c>
      <c r="AE300" s="18" t="str">
        <f>IF(data!AS300&gt;0,data!F300,"NA")</f>
        <v>NA</v>
      </c>
      <c r="AF300" s="17">
        <f>data!CP300/(1.04)+data!CO300/1.04^2+data!CN300/1.04^3+data!CM300/1.04^4+data!CL300/1.04^5+((data!CK300/5)*(1-1.04^-5)/0.04)/1.04^5</f>
        <v>0</v>
      </c>
    </row>
    <row r="301" spans="1:32" x14ac:dyDescent="0.15">
      <c r="A301" s="2" t="str">
        <f>data!A301</f>
        <v>Ruthigen, Inc. (NasdaqCM:RTGN)</v>
      </c>
      <c r="B301" s="2" t="str">
        <f>data!B301</f>
        <v>NasdaqCM:RTGN</v>
      </c>
      <c r="C301" s="16" t="str">
        <f>IF(data!AP301&gt;0,data!AQ301/data!AP301,"NA")</f>
        <v>NA</v>
      </c>
      <c r="D301" s="16" t="str">
        <f>IF(data!AP301&gt;0,O301/data!AP301,"NA")</f>
        <v>NA</v>
      </c>
      <c r="E301" s="16">
        <f>data!BV301/100</f>
        <v>0</v>
      </c>
      <c r="F301" s="16">
        <f t="shared" si="12"/>
        <v>-0.98178838098706966</v>
      </c>
      <c r="G301" s="16">
        <f>IF(data!AX301&gt;0,N301/data!AX301,"NA")</f>
        <v>-0.47619469026548666</v>
      </c>
      <c r="H301" s="16" t="str">
        <f>IF(data!W301=0,"NA",data!W301/100)</f>
        <v>NA</v>
      </c>
      <c r="I301" s="16" t="str">
        <f>IF(data!V301=0,"NA",data!V301/100)</f>
        <v>NA</v>
      </c>
      <c r="J301" s="16">
        <f>IF(data!AX301&gt;0,(AF301+data!AW301)/(data!AX301+AF301+data!AW301),"NA")</f>
        <v>1.1083685223339658E-3</v>
      </c>
      <c r="K301" s="16">
        <f>IF(data!F301&gt;0,(AF301+data!AW301)/(data!F301+AF301+data!AW301),"NA")</f>
        <v>7.6395626233226961E-4</v>
      </c>
      <c r="L301" s="17">
        <f>data!F301+data!AW301+AF301-data!AT301</f>
        <v>4.8125384615384608</v>
      </c>
      <c r="M301" s="17">
        <f>data!AW301+data!AX301-data!AT301+X301</f>
        <v>5.4909999999999997</v>
      </c>
      <c r="N301" s="17">
        <f>data!AS301+data!BC301-(data!BD301+data!BE301+data!BF301+data!BG301+data!BH301)/5</f>
        <v>-5.3809999999999993</v>
      </c>
      <c r="O301" s="17">
        <f>data!AR301+data!BC301-(data!BD301+data!BE301+data!BF301+data!BG301+data!BH301)/5</f>
        <v>-5.3909999999999991</v>
      </c>
      <c r="P301" s="17">
        <f>data!AW301+AF301</f>
        <v>1.253846153846154E-2</v>
      </c>
      <c r="Q301" s="18" t="str">
        <f>IF(data!AS301&gt;0,data!F301/data!AS301,"NA")</f>
        <v>NA</v>
      </c>
      <c r="R301" s="19" t="str">
        <f>IF(data!AS301&gt;0,(data!F301-data!AT301)/(data!AS301-data!BL301),"NA")</f>
        <v>NA</v>
      </c>
      <c r="S301" s="19" t="str">
        <f>IF(N301&gt;0,data!F301/N301,"NA")</f>
        <v>NA</v>
      </c>
      <c r="T301" s="18" t="str">
        <f>IF(data!AP301=0,"NA",L301/data!AP301)</f>
        <v>NA</v>
      </c>
      <c r="U301" s="18" t="str">
        <f t="shared" si="13"/>
        <v>NA</v>
      </c>
      <c r="V301" s="18">
        <f t="shared" si="14"/>
        <v>0.87644116946611927</v>
      </c>
      <c r="W301" s="18" t="str">
        <f>IF(data!AQ301&gt;0,L301/data!AQ301,"NA")</f>
        <v>NA</v>
      </c>
      <c r="X301" s="17">
        <f>data!BC301+data!BD301*0.8+data!BE301*0.6+data!BF301*0.4+data!BG301*0.2</f>
        <v>5.7899999999999991</v>
      </c>
      <c r="Y301" s="18" t="str">
        <f>IF(data!AQ301&gt;0,L301/(data!AQ301+data!BC301),"NA")</f>
        <v>NA</v>
      </c>
      <c r="Z301" s="18">
        <f>IF(data!EC301&gt;0,IF(data!F301&gt;0,IF(data!EC301*250/data!F301&gt;10,"NA",data!EC301*250/data!F301),"NA"),"NA")</f>
        <v>0.88414634146341475</v>
      </c>
      <c r="AA301" s="18" t="str">
        <f>IF(data!BN301&gt;0,data!BN301,"NA")</f>
        <v>NA</v>
      </c>
      <c r="AB301" s="18">
        <f>IF(data!BN301=0,0,1)</f>
        <v>1</v>
      </c>
      <c r="AC301" s="18" t="str">
        <f>IF(data!BN301&gt;0,data!BO301,"NA")</f>
        <v>NA</v>
      </c>
      <c r="AD301" s="18" t="str">
        <f>IF(data!AS301&gt;0,data!AS301,"NA")</f>
        <v>NA</v>
      </c>
      <c r="AE301" s="18" t="str">
        <f>IF(data!AS301&gt;0,data!F301,"NA")</f>
        <v>NA</v>
      </c>
      <c r="AF301" s="17">
        <f>data!CP301/(1.04)+data!CO301/1.04^2+data!CN301/1.04^3+data!CM301/1.04^4+data!CL301/1.04^5+((data!CK301/5)*(1-1.04^-5)/0.04)/1.04^5</f>
        <v>1.1538461538461539E-2</v>
      </c>
    </row>
    <row r="302" spans="1:32" x14ac:dyDescent="0.15">
      <c r="A302" s="2" t="str">
        <f>data!A302</f>
        <v>ARCA biopharma, Inc. (NasdaqCM:ABIO)</v>
      </c>
      <c r="B302" s="2" t="str">
        <f>data!B302</f>
        <v>NasdaqCM:ABIO</v>
      </c>
      <c r="C302" s="16" t="str">
        <f>IF(data!AP302&gt;0,data!AQ302/data!AP302,"NA")</f>
        <v>NA</v>
      </c>
      <c r="D302" s="16" t="str">
        <f>IF(data!AP302&gt;0,O302/data!AP302,"NA")</f>
        <v>NA</v>
      </c>
      <c r="E302" s="16">
        <f>data!BV302/100</f>
        <v>0</v>
      </c>
      <c r="F302" s="16">
        <f t="shared" si="12"/>
        <v>-0.53127930341594098</v>
      </c>
      <c r="G302" s="16">
        <f>IF(data!AX302&gt;0,N302/data!AX302,"NA")</f>
        <v>-0.53959183673469391</v>
      </c>
      <c r="H302" s="16" t="str">
        <f>IF(data!W302=0,"NA",data!W302/100)</f>
        <v>NA</v>
      </c>
      <c r="I302" s="16" t="str">
        <f>IF(data!V302=0,"NA",data!V302/100)</f>
        <v>NA</v>
      </c>
      <c r="J302" s="16">
        <f>IF(data!AX302&gt;0,(AF302+data!AW302)/(data!AX302+AF302+data!AW302),"NA")</f>
        <v>9.0497060715300746E-3</v>
      </c>
      <c r="K302" s="16">
        <f>IF(data!F302&gt;0,(AF302+data!AW302)/(data!F302+AF302+data!AW302),"NA")</f>
        <v>8.1686476950011463E-3</v>
      </c>
      <c r="L302" s="17">
        <f>data!F302+data!AW302+AF302-data!AT302</f>
        <v>1.0342455621301792</v>
      </c>
      <c r="M302" s="17">
        <f>data!AW302+data!AX302-data!AT302+X302</f>
        <v>14.93</v>
      </c>
      <c r="N302" s="17">
        <f>data!AS302+data!BC302-(data!BD302+data!BE302+data!BF302+data!BG302+data!BH302)/5</f>
        <v>-7.9319999999999995</v>
      </c>
      <c r="O302" s="17">
        <f>data!AR302+data!BC302-(data!BD302+data!BE302+data!BF302+data!BG302+data!BH302)/5</f>
        <v>-7.9319999999999995</v>
      </c>
      <c r="P302" s="17">
        <f>data!AW302+AF302</f>
        <v>0.13424556213017752</v>
      </c>
      <c r="Q302" s="18" t="str">
        <f>IF(data!AS302&gt;0,data!F302/data!AS302,"NA")</f>
        <v>NA</v>
      </c>
      <c r="R302" s="19" t="str">
        <f>IF(data!AS302&gt;0,(data!F302-data!AT302)/(data!AS302-data!BL302),"NA")</f>
        <v>NA</v>
      </c>
      <c r="S302" s="19" t="str">
        <f>IF(N302&gt;0,data!F302/N302,"NA")</f>
        <v>NA</v>
      </c>
      <c r="T302" s="18" t="str">
        <f>IF(data!AP302=0,"NA",L302/data!AP302)</f>
        <v>NA</v>
      </c>
      <c r="U302" s="18" t="str">
        <f t="shared" si="13"/>
        <v>NA</v>
      </c>
      <c r="V302" s="18">
        <f t="shared" si="14"/>
        <v>6.9272978039529753E-2</v>
      </c>
      <c r="W302" s="18" t="str">
        <f>IF(data!AQ302&gt;0,L302/data!AQ302,"NA")</f>
        <v>NA</v>
      </c>
      <c r="X302" s="17">
        <f>data!BC302+data!BD302*0.8+data!BE302*0.6+data!BF302*0.4+data!BG302*0.2</f>
        <v>15.63</v>
      </c>
      <c r="Y302" s="18" t="str">
        <f>IF(data!AQ302&gt;0,L302/(data!AQ302+data!BC302),"NA")</f>
        <v>NA</v>
      </c>
      <c r="Z302" s="18">
        <f>IF(data!EC302&gt;0,IF(data!F302&gt;0,IF(data!EC302*250/data!F302&gt;10,"NA",data!EC302*250/data!F302),"NA"),"NA")</f>
        <v>0.69018404907975461</v>
      </c>
      <c r="AA302" s="18" t="str">
        <f>IF(data!BN302&gt;0,data!BN302,"NA")</f>
        <v>NA</v>
      </c>
      <c r="AB302" s="18">
        <f>IF(data!BN302=0,0,1)</f>
        <v>1</v>
      </c>
      <c r="AC302" s="18" t="str">
        <f>IF(data!BN302&gt;0,data!BO302,"NA")</f>
        <v>NA</v>
      </c>
      <c r="AD302" s="18" t="str">
        <f>IF(data!AS302&gt;0,data!AS302,"NA")</f>
        <v>NA</v>
      </c>
      <c r="AE302" s="18" t="str">
        <f>IF(data!AS302&gt;0,data!F302,"NA")</f>
        <v>NA</v>
      </c>
      <c r="AF302" s="17">
        <f>data!CP302/(1.04)+data!CO302/1.04^2+data!CN302/1.04^3+data!CM302/1.04^4+data!CL302/1.04^5+((data!CK302/5)*(1-1.04^-5)/0.04)/1.04^5</f>
        <v>0.13424556213017752</v>
      </c>
    </row>
    <row r="303" spans="1:32" x14ac:dyDescent="0.15">
      <c r="A303" s="2" t="str">
        <f>data!A303</f>
        <v>RXi Pharmaceuticals Corporation (NasdaqCM:RXII)</v>
      </c>
      <c r="B303" s="2" t="str">
        <f>data!B303</f>
        <v>NasdaqCM:RXII</v>
      </c>
      <c r="C303" s="16">
        <f>IF(data!AP303&gt;0,data!AQ303/data!AP303,"NA")</f>
        <v>-104.06976744186046</v>
      </c>
      <c r="D303" s="16">
        <f>IF(data!AP303&gt;0,O303/data!AP303,"NA")</f>
        <v>-187.18604651162792</v>
      </c>
      <c r="E303" s="16">
        <f>data!BV303/100</f>
        <v>0</v>
      </c>
      <c r="F303" s="16">
        <f t="shared" si="12"/>
        <v>-0.57044649184975194</v>
      </c>
      <c r="G303" s="16">
        <f>IF(data!AX303&gt;0,N303/data!AX303,"NA")</f>
        <v>-1.6469743589743591</v>
      </c>
      <c r="H303" s="16" t="str">
        <f>IF(data!W303=0,"NA",data!W303/100)</f>
        <v>NA</v>
      </c>
      <c r="I303" s="16" t="str">
        <f>IF(data!V303=0,"NA",data!V303/100)</f>
        <v>NA</v>
      </c>
      <c r="J303" s="16">
        <f>IF(data!AX303&gt;0,(AF303+data!AW303)/(data!AX303+AF303+data!AW303),"NA")</f>
        <v>5.2593702435773583E-2</v>
      </c>
      <c r="K303" s="16">
        <f>IF(data!F303&gt;0,(AF303+data!AW303)/(data!F303+AF303+data!AW303),"NA")</f>
        <v>3.2524903167711575E-2</v>
      </c>
      <c r="L303" s="17">
        <f>data!F303+data!AW303+AF303-data!AT303</f>
        <v>11.511255214438801</v>
      </c>
      <c r="M303" s="17">
        <f>data!AW303+data!AX303-data!AT303+X303</f>
        <v>28.22</v>
      </c>
      <c r="N303" s="17">
        <f>data!AS303+data!BC303-(data!BD303+data!BE303+data!BF303+data!BG303+data!BH303)/5</f>
        <v>-16.058</v>
      </c>
      <c r="O303" s="17">
        <f>data!AR303+data!BC303-(data!BD303+data!BE303+data!BF303+data!BG303+data!BH303)/5</f>
        <v>-16.097999999999999</v>
      </c>
      <c r="P303" s="17">
        <f>data!AW303+AF303</f>
        <v>0.54125521443879732</v>
      </c>
      <c r="Q303" s="18" t="str">
        <f>IF(data!AS303&gt;0,data!F303/data!AS303,"NA")</f>
        <v>NA</v>
      </c>
      <c r="R303" s="19" t="str">
        <f>IF(data!AS303&gt;0,(data!F303-data!AT303)/(data!AS303-data!BL303),"NA")</f>
        <v>NA</v>
      </c>
      <c r="S303" s="19" t="str">
        <f>IF(N303&gt;0,data!F303/N303,"NA")</f>
        <v>NA</v>
      </c>
      <c r="T303" s="18">
        <f>IF(data!AP303=0,"NA",L303/data!AP303)</f>
        <v>133.85180481905584</v>
      </c>
      <c r="U303" s="18" t="str">
        <f t="shared" si="13"/>
        <v>NA</v>
      </c>
      <c r="V303" s="18">
        <f t="shared" si="14"/>
        <v>0.40791124076678958</v>
      </c>
      <c r="W303" s="18" t="str">
        <f>IF(data!AQ303&gt;0,L303/data!AQ303,"NA")</f>
        <v>NA</v>
      </c>
      <c r="X303" s="17">
        <f>data!BC303+data!BD303*0.8+data!BE303*0.6+data!BF303*0.4+data!BG303*0.2</f>
        <v>23.599999999999998</v>
      </c>
      <c r="Y303" s="18" t="str">
        <f>IF(data!AQ303&gt;0,L303/(data!AQ303+data!BC303),"NA")</f>
        <v>NA</v>
      </c>
      <c r="Z303" s="18" t="str">
        <f>IF(data!EC303&gt;0,IF(data!F303&gt;0,IF(data!EC303*250/data!F303&gt;10,"NA",data!EC303*250/data!F303),"NA"),"NA")</f>
        <v>NA</v>
      </c>
      <c r="AA303" s="18" t="str">
        <f>IF(data!BN303&gt;0,data!BN303,"NA")</f>
        <v>NA</v>
      </c>
      <c r="AB303" s="18">
        <f>IF(data!BN303=0,0,1)</f>
        <v>1</v>
      </c>
      <c r="AC303" s="18" t="str">
        <f>IF(data!BN303&gt;0,data!BO303,"NA")</f>
        <v>NA</v>
      </c>
      <c r="AD303" s="18" t="str">
        <f>IF(data!AS303&gt;0,data!AS303,"NA")</f>
        <v>NA</v>
      </c>
      <c r="AE303" s="18" t="str">
        <f>IF(data!AS303&gt;0,data!F303,"NA")</f>
        <v>NA</v>
      </c>
      <c r="AF303" s="17">
        <f>data!CP303/(1.04)+data!CO303/1.04^2+data!CN303/1.04^3+data!CM303/1.04^4+data!CL303/1.04^5+((data!CK303/5)*(1-1.04^-5)/0.04)/1.04^5</f>
        <v>0.54125521443879732</v>
      </c>
    </row>
    <row r="304" spans="1:32" x14ac:dyDescent="0.15">
      <c r="A304" s="2" t="str">
        <f>data!A304</f>
        <v>American Cryostem Corporation (OTCPK:CRYO)</v>
      </c>
      <c r="B304" s="2" t="str">
        <f>data!B304</f>
        <v>OTCPK:CRYO</v>
      </c>
      <c r="C304" s="16">
        <f>IF(data!AP304&gt;0,data!AQ304/data!AP304,"NA")</f>
        <v>-11.655629139072849</v>
      </c>
      <c r="D304" s="16">
        <f>IF(data!AP304&gt;0,O304/data!AP304,"NA")</f>
        <v>-11.157615894039736</v>
      </c>
      <c r="E304" s="16">
        <f>data!BV304/100</f>
        <v>0</v>
      </c>
      <c r="F304" s="16">
        <f t="shared" si="12"/>
        <v>-1.9640941944509207</v>
      </c>
      <c r="G304" s="16" t="str">
        <f>IF(data!AX304&gt;0,N304/data!AX304,"NA")</f>
        <v>NA</v>
      </c>
      <c r="H304" s="16" t="str">
        <f>IF(data!W304=0,"NA",data!W304/100)</f>
        <v>NA</v>
      </c>
      <c r="I304" s="16" t="str">
        <f>IF(data!V304=0,"NA",data!V304/100)</f>
        <v>NA</v>
      </c>
      <c r="J304" s="16" t="str">
        <f>IF(data!AX304&gt;0,(AF304+data!AW304)/(data!AX304+AF304+data!AW304),"NA")</f>
        <v>NA</v>
      </c>
      <c r="K304" s="16">
        <f>IF(data!F304&gt;0,(AF304+data!AW304)/(data!F304+AF304+data!AW304),"NA")</f>
        <v>6.5088757396449703E-2</v>
      </c>
      <c r="L304" s="17">
        <f>data!F304+data!AW304+AF304-data!AT304</f>
        <v>16.863000000000003</v>
      </c>
      <c r="M304" s="17">
        <f>data!AW304+data!AX304-data!AT304+X304</f>
        <v>0.85780000000000012</v>
      </c>
      <c r="N304" s="17">
        <f>data!AS304+data!BC304-(data!BD304+data!BE304+data!BF304+data!BG304+data!BH304)/5</f>
        <v>-1.9048</v>
      </c>
      <c r="O304" s="17">
        <f>data!AR304+data!BC304-(data!BD304+data!BE304+data!BF304+data!BG304+data!BH304)/5</f>
        <v>-1.6848000000000001</v>
      </c>
      <c r="P304" s="17">
        <f>data!AW304+AF304</f>
        <v>1.1000000000000001</v>
      </c>
      <c r="Q304" s="18" t="str">
        <f>IF(data!AS304&gt;0,data!F304/data!AS304,"NA")</f>
        <v>NA</v>
      </c>
      <c r="R304" s="19" t="str">
        <f>IF(data!AS304&gt;0,(data!F304-data!AT304)/(data!AS304-data!BL304),"NA")</f>
        <v>NA</v>
      </c>
      <c r="S304" s="19" t="str">
        <f>IF(N304&gt;0,data!F304/N304,"NA")</f>
        <v>NA</v>
      </c>
      <c r="T304" s="18">
        <f>IF(data!AP304=0,"NA",L304/data!AP304)</f>
        <v>111.67549668874175</v>
      </c>
      <c r="U304" s="18" t="str">
        <f t="shared" si="13"/>
        <v>NA</v>
      </c>
      <c r="V304" s="18">
        <f t="shared" si="14"/>
        <v>19.658428538120774</v>
      </c>
      <c r="W304" s="18" t="str">
        <f>IF(data!AQ304&gt;0,L304/data!AQ304,"NA")</f>
        <v>NA</v>
      </c>
      <c r="X304" s="17">
        <f>data!BC304+data!BD304*0.8+data!BE304*0.6+data!BF304*0.4+data!BG304*0.2</f>
        <v>1.1448</v>
      </c>
      <c r="Y304" s="18" t="str">
        <f>IF(data!AQ304&gt;0,L304/(data!AQ304+data!BC304),"NA")</f>
        <v>NA</v>
      </c>
      <c r="Z304" s="18" t="str">
        <f>IF(data!EC304&gt;0,IF(data!F304&gt;0,IF(data!EC304*250/data!F304&gt;10,"NA",data!EC304*250/data!F304),"NA"),"NA")</f>
        <v>NA</v>
      </c>
      <c r="AA304" s="18" t="str">
        <f>IF(data!BN304&gt;0,data!BN304,"NA")</f>
        <v>NA</v>
      </c>
      <c r="AB304" s="18">
        <f>IF(data!BN304=0,0,1)</f>
        <v>1</v>
      </c>
      <c r="AC304" s="18" t="str">
        <f>IF(data!BN304&gt;0,data!BO304,"NA")</f>
        <v>NA</v>
      </c>
      <c r="AD304" s="18" t="str">
        <f>IF(data!AS304&gt;0,data!AS304,"NA")</f>
        <v>NA</v>
      </c>
      <c r="AE304" s="18" t="str">
        <f>IF(data!AS304&gt;0,data!F304,"NA")</f>
        <v>NA</v>
      </c>
      <c r="AF304" s="17">
        <f>data!CP304/(1.04)+data!CO304/1.04^2+data!CN304/1.04^3+data!CM304/1.04^4+data!CL304/1.04^5+((data!CK304/5)*(1-1.04^-5)/0.04)/1.04^5</f>
        <v>0</v>
      </c>
    </row>
    <row r="305" spans="1:32" x14ac:dyDescent="0.15">
      <c r="A305" s="2" t="str">
        <f>data!A305</f>
        <v>DARA BioSciences, Inc (NasdaqCM:DARA)</v>
      </c>
      <c r="B305" s="2" t="str">
        <f>data!B305</f>
        <v>NasdaqCM:DARA</v>
      </c>
      <c r="C305" s="16">
        <f>IF(data!AP305&gt;0,data!AQ305/data!AP305,"NA")</f>
        <v>-4.6349206349206353</v>
      </c>
      <c r="D305" s="16">
        <f>IF(data!AP305&gt;0,O305/data!AP305,"NA")</f>
        <v>-5.7333333333333334</v>
      </c>
      <c r="E305" s="16">
        <f>data!BV305/100</f>
        <v>0</v>
      </c>
      <c r="F305" s="16">
        <f t="shared" si="12"/>
        <v>-2.0022172949002219</v>
      </c>
      <c r="G305" s="16">
        <f>IF(data!AX305&gt;0,N305/data!AX305,"NA")</f>
        <v>-0.75079136690647497</v>
      </c>
      <c r="H305" s="16" t="str">
        <f>IF(data!W305=0,"NA",data!W305/100)</f>
        <v>NA</v>
      </c>
      <c r="I305" s="16" t="str">
        <f>IF(data!V305=0,"NA",data!V305/100)</f>
        <v>NA</v>
      </c>
      <c r="J305" s="16">
        <f>IF(data!AX305&gt;0,(AF305+data!AW305)/(data!AX305+AF305+data!AW305),"NA")</f>
        <v>3.8742277932379027E-2</v>
      </c>
      <c r="K305" s="16">
        <f>IF(data!F305&gt;0,(AF305+data!AW305)/(data!F305+AF305+data!AW305),"NA")</f>
        <v>3.4666722983891535E-2</v>
      </c>
      <c r="L305" s="17">
        <f>data!F305+data!AW305+AF305-data!AT305</f>
        <v>4.1602219372570985</v>
      </c>
      <c r="M305" s="17">
        <f>data!AW305+data!AX305-data!AT305+X305</f>
        <v>5.4119999999999999</v>
      </c>
      <c r="N305" s="17">
        <f>data!AS305+data!BC305-(data!BD305+data!BE305+data!BF305+data!BG305+data!BH305)/5</f>
        <v>-10.436000000000002</v>
      </c>
      <c r="O305" s="17">
        <f>data!AR305+data!BC305-(data!BD305+data!BE305+data!BF305+data!BG305+data!BH305)/5</f>
        <v>-10.836</v>
      </c>
      <c r="P305" s="17">
        <f>data!AW305+AF305</f>
        <v>0.56022193725709879</v>
      </c>
      <c r="Q305" s="18" t="str">
        <f>IF(data!AS305&gt;0,data!F305/data!AS305,"NA")</f>
        <v>NA</v>
      </c>
      <c r="R305" s="19" t="str">
        <f>IF(data!AS305&gt;0,(data!F305-data!AT305)/(data!AS305-data!BL305),"NA")</f>
        <v>NA</v>
      </c>
      <c r="S305" s="19" t="str">
        <f>IF(N305&gt;0,data!F305/N305,"NA")</f>
        <v>NA</v>
      </c>
      <c r="T305" s="18">
        <f>IF(data!AP305=0,"NA",L305/data!AP305)</f>
        <v>2.2011756281783592</v>
      </c>
      <c r="U305" s="18" t="str">
        <f t="shared" si="13"/>
        <v>NA</v>
      </c>
      <c r="V305" s="18">
        <f t="shared" si="14"/>
        <v>0.76870324043922733</v>
      </c>
      <c r="W305" s="18" t="str">
        <f>IF(data!AQ305&gt;0,L305/data!AQ305,"NA")</f>
        <v>NA</v>
      </c>
      <c r="X305" s="17">
        <f>data!BC305+data!BD305*0.8+data!BE305*0.6+data!BF305*0.4+data!BG305*0.2</f>
        <v>3.4820000000000002</v>
      </c>
      <c r="Y305" s="18" t="str">
        <f>IF(data!AQ305&gt;0,L305/(data!AQ305+data!BC305),"NA")</f>
        <v>NA</v>
      </c>
      <c r="Z305" s="18">
        <f>IF(data!EC305&gt;0,IF(data!F305&gt;0,IF(data!EC305*250/data!F305&gt;10,"NA",data!EC305*250/data!F305),"NA"),"NA")</f>
        <v>1.3461538461538463</v>
      </c>
      <c r="AA305" s="18" t="str">
        <f>IF(data!BN305&gt;0,data!BN305,"NA")</f>
        <v>NA</v>
      </c>
      <c r="AB305" s="18">
        <f>IF(data!BN305=0,0,1)</f>
        <v>1</v>
      </c>
      <c r="AC305" s="18" t="str">
        <f>IF(data!BN305&gt;0,data!BO305,"NA")</f>
        <v>NA</v>
      </c>
      <c r="AD305" s="18" t="str">
        <f>IF(data!AS305&gt;0,data!AS305,"NA")</f>
        <v>NA</v>
      </c>
      <c r="AE305" s="18" t="str">
        <f>IF(data!AS305&gt;0,data!F305,"NA")</f>
        <v>NA</v>
      </c>
      <c r="AF305" s="17">
        <f>data!CP305/(1.04)+data!CO305/1.04^2+data!CN305/1.04^3+data!CM305/1.04^4+data!CL305/1.04^5+((data!CK305/5)*(1-1.04^-5)/0.04)/1.04^5</f>
        <v>0.53022193725709876</v>
      </c>
    </row>
    <row r="306" spans="1:32" x14ac:dyDescent="0.15">
      <c r="A306" s="2" t="str">
        <f>data!A306</f>
        <v>DARA BioSciences, Inc (NasdaqCM:DARA)</v>
      </c>
      <c r="B306" s="2" t="str">
        <f>data!B306</f>
        <v>NasdaqCM:DARA</v>
      </c>
      <c r="C306" s="16">
        <f>IF(data!AP306&gt;0,data!AQ306/data!AP306,"NA")</f>
        <v>-4.6349206349206353</v>
      </c>
      <c r="D306" s="16">
        <f>IF(data!AP306&gt;0,O306/data!AP306,"NA")</f>
        <v>-5.7333333333333334</v>
      </c>
      <c r="E306" s="16">
        <f>data!BV306/100</f>
        <v>0</v>
      </c>
      <c r="F306" s="16">
        <f t="shared" si="12"/>
        <v>-2.0022172949002219</v>
      </c>
      <c r="G306" s="16">
        <f>IF(data!AX306&gt;0,N306/data!AX306,"NA")</f>
        <v>-0.75079136690647497</v>
      </c>
      <c r="H306" s="16" t="str">
        <f>IF(data!W306=0,"NA",data!W306/100)</f>
        <v>NA</v>
      </c>
      <c r="I306" s="16" t="str">
        <f>IF(data!V306=0,"NA",data!V306/100)</f>
        <v>NA</v>
      </c>
      <c r="J306" s="16">
        <f>IF(data!AX306&gt;0,(AF306+data!AW306)/(data!AX306+AF306+data!AW306),"NA")</f>
        <v>3.8742277932379027E-2</v>
      </c>
      <c r="K306" s="16">
        <f>IF(data!F306&gt;0,(AF306+data!AW306)/(data!F306+AF306+data!AW306),"NA")</f>
        <v>3.4666722983891535E-2</v>
      </c>
      <c r="L306" s="17">
        <f>data!F306+data!AW306+AF306-data!AT306</f>
        <v>4.1602219372570985</v>
      </c>
      <c r="M306" s="17">
        <f>data!AW306+data!AX306-data!AT306+X306</f>
        <v>5.4119999999999999</v>
      </c>
      <c r="N306" s="17">
        <f>data!AS306+data!BC306-(data!BD306+data!BE306+data!BF306+data!BG306+data!BH306)/5</f>
        <v>-10.436000000000002</v>
      </c>
      <c r="O306" s="17">
        <f>data!AR306+data!BC306-(data!BD306+data!BE306+data!BF306+data!BG306+data!BH306)/5</f>
        <v>-10.836</v>
      </c>
      <c r="P306" s="17">
        <f>data!AW306+AF306</f>
        <v>0.56022193725709879</v>
      </c>
      <c r="Q306" s="18" t="str">
        <f>IF(data!AS306&gt;0,data!F306/data!AS306,"NA")</f>
        <v>NA</v>
      </c>
      <c r="R306" s="19" t="str">
        <f>IF(data!AS306&gt;0,(data!F306-data!AT306)/(data!AS306-data!BL306),"NA")</f>
        <v>NA</v>
      </c>
      <c r="S306" s="19" t="str">
        <f>IF(N306&gt;0,data!F306/N306,"NA")</f>
        <v>NA</v>
      </c>
      <c r="T306" s="18">
        <f>IF(data!AP306=0,"NA",L306/data!AP306)</f>
        <v>2.2011756281783592</v>
      </c>
      <c r="U306" s="18" t="str">
        <f t="shared" si="13"/>
        <v>NA</v>
      </c>
      <c r="V306" s="18">
        <f t="shared" si="14"/>
        <v>0.76870324043922733</v>
      </c>
      <c r="W306" s="18" t="str">
        <f>IF(data!AQ306&gt;0,L306/data!AQ306,"NA")</f>
        <v>NA</v>
      </c>
      <c r="X306" s="17">
        <f>data!BC306+data!BD306*0.8+data!BE306*0.6+data!BF306*0.4+data!BG306*0.2</f>
        <v>3.4820000000000002</v>
      </c>
      <c r="Y306" s="18" t="str">
        <f>IF(data!AQ306&gt;0,L306/(data!AQ306+data!BC306),"NA")</f>
        <v>NA</v>
      </c>
      <c r="Z306" s="18">
        <f>IF(data!EC306&gt;0,IF(data!F306&gt;0,IF(data!EC306*250/data!F306&gt;10,"NA",data!EC306*250/data!F306),"NA"),"NA")</f>
        <v>1.3461538461538463</v>
      </c>
      <c r="AA306" s="18" t="str">
        <f>IF(data!BN306&gt;0,data!BN306,"NA")</f>
        <v>NA</v>
      </c>
      <c r="AB306" s="18">
        <f>IF(data!BN306=0,0,1)</f>
        <v>1</v>
      </c>
      <c r="AC306" s="18" t="str">
        <f>IF(data!BN306&gt;0,data!BO306,"NA")</f>
        <v>NA</v>
      </c>
      <c r="AD306" s="18" t="str">
        <f>IF(data!AS306&gt;0,data!AS306,"NA")</f>
        <v>NA</v>
      </c>
      <c r="AE306" s="18" t="str">
        <f>IF(data!AS306&gt;0,data!F306,"NA")</f>
        <v>NA</v>
      </c>
      <c r="AF306" s="17">
        <f>data!CP306/(1.04)+data!CO306/1.04^2+data!CN306/1.04^3+data!CM306/1.04^4+data!CL306/1.04^5+((data!CK306/5)*(1-1.04^-5)/0.04)/1.04^5</f>
        <v>0.53022193725709876</v>
      </c>
    </row>
    <row r="307" spans="1:32" x14ac:dyDescent="0.15">
      <c r="A307" s="2" t="str">
        <f>data!A307</f>
        <v>Opexa Therapeutics, Inc. (NasdaqCM:OPXA)</v>
      </c>
      <c r="B307" s="2" t="str">
        <f>data!B307</f>
        <v>NasdaqCM:OPXA</v>
      </c>
      <c r="C307" s="16">
        <f>IF(data!AP307&gt;0,data!AQ307/data!AP307,"NA")</f>
        <v>-11.574803149606298</v>
      </c>
      <c r="D307" s="16">
        <f>IF(data!AP307&gt;0,O307/data!AP307,"NA")</f>
        <v>-10.477165354330708</v>
      </c>
      <c r="E307" s="16">
        <f>data!BV307/100</f>
        <v>0</v>
      </c>
      <c r="F307" s="16">
        <f t="shared" si="12"/>
        <v>-0.41136462004575519</v>
      </c>
      <c r="G307" s="16">
        <f>IF(data!AX307&gt;0,N307/data!AX307,"NA")</f>
        <v>-1.7884408602150537</v>
      </c>
      <c r="H307" s="16" t="str">
        <f>IF(data!W307=0,"NA",data!W307/100)</f>
        <v>NA</v>
      </c>
      <c r="I307" s="16" t="str">
        <f>IF(data!V307=0,"NA",data!V307/100)</f>
        <v>NA</v>
      </c>
      <c r="J307" s="16">
        <f>IF(data!AX307&gt;0,(AF307+data!AW307)/(data!AX307+AF307+data!AW307),"NA")</f>
        <v>1.5021131422170169E-2</v>
      </c>
      <c r="K307" s="16">
        <f>IF(data!F307&gt;0,(AF307+data!AW307)/(data!F307+AF307+data!AW307),"NA")</f>
        <v>7.2206584261412304E-3</v>
      </c>
      <c r="L307" s="17">
        <f>data!F307+data!AW307+AF307-data!AT307</f>
        <v>5.8034615384615371</v>
      </c>
      <c r="M307" s="17">
        <f>data!AW307+data!AX307-data!AT307+X307</f>
        <v>32.346000000000004</v>
      </c>
      <c r="N307" s="17">
        <f>data!AS307+data!BC307-(data!BD307+data!BE307+data!BF307+data!BG307+data!BH307)/5</f>
        <v>-13.305999999999999</v>
      </c>
      <c r="O307" s="17">
        <f>data!AR307+data!BC307-(data!BD307+data!BE307+data!BF307+data!BG307+data!BH307)/5</f>
        <v>-13.305999999999999</v>
      </c>
      <c r="P307" s="17">
        <f>data!AW307+AF307</f>
        <v>0.11346153846153845</v>
      </c>
      <c r="Q307" s="18" t="str">
        <f>IF(data!AS307&gt;0,data!F307/data!AS307,"NA")</f>
        <v>NA</v>
      </c>
      <c r="R307" s="19" t="str">
        <f>IF(data!AS307&gt;0,(data!F307-data!AT307)/(data!AS307-data!BL307),"NA")</f>
        <v>NA</v>
      </c>
      <c r="S307" s="19" t="str">
        <f>IF(N307&gt;0,data!F307/N307,"NA")</f>
        <v>NA</v>
      </c>
      <c r="T307" s="18">
        <f>IF(data!AP307=0,"NA",L307/data!AP307)</f>
        <v>4.569654754694124</v>
      </c>
      <c r="U307" s="18" t="str">
        <f t="shared" si="13"/>
        <v>NA</v>
      </c>
      <c r="V307" s="18">
        <f t="shared" si="14"/>
        <v>0.17941821364191976</v>
      </c>
      <c r="W307" s="18" t="str">
        <f>IF(data!AQ307&gt;0,L307/data!AQ307,"NA")</f>
        <v>NA</v>
      </c>
      <c r="X307" s="17">
        <f>data!BC307+data!BD307*0.8+data!BE307*0.6+data!BF307*0.4+data!BG307*0.2</f>
        <v>34.816000000000003</v>
      </c>
      <c r="Y307" s="18" t="str">
        <f>IF(data!AQ307&gt;0,L307/(data!AQ307+data!BC307),"NA")</f>
        <v>NA</v>
      </c>
      <c r="Z307" s="18">
        <f>IF(data!EC307&gt;0,IF(data!F307&gt;0,IF(data!EC307*250/data!F307&gt;10,"NA",data!EC307*250/data!F307),"NA"),"NA")</f>
        <v>3.1891025641025643</v>
      </c>
      <c r="AA307" s="18" t="str">
        <f>IF(data!BN307&gt;0,data!BN307,"NA")</f>
        <v>NA</v>
      </c>
      <c r="AB307" s="18">
        <f>IF(data!BN307=0,0,1)</f>
        <v>1</v>
      </c>
      <c r="AC307" s="18" t="str">
        <f>IF(data!BN307&gt;0,data!BO307,"NA")</f>
        <v>NA</v>
      </c>
      <c r="AD307" s="18" t="str">
        <f>IF(data!AS307&gt;0,data!AS307,"NA")</f>
        <v>NA</v>
      </c>
      <c r="AE307" s="18" t="str">
        <f>IF(data!AS307&gt;0,data!F307,"NA")</f>
        <v>NA</v>
      </c>
      <c r="AF307" s="17">
        <f>data!CP307/(1.04)+data!CO307/1.04^2+data!CN307/1.04^3+data!CM307/1.04^4+data!CL307/1.04^5+((data!CK307/5)*(1-1.04^-5)/0.04)/1.04^5</f>
        <v>0.11346153846153845</v>
      </c>
    </row>
    <row r="308" spans="1:32" x14ac:dyDescent="0.15">
      <c r="A308" s="2" t="str">
        <f>data!A308</f>
        <v>Marina Biotech, Inc. (OTCPK:MRNA)</v>
      </c>
      <c r="B308" s="2" t="str">
        <f>data!B308</f>
        <v>OTCPK:MRNA</v>
      </c>
      <c r="C308" s="16">
        <f>IF(data!AP308&gt;0,data!AQ308/data!AP308,"NA")</f>
        <v>0</v>
      </c>
      <c r="D308" s="16">
        <f>IF(data!AP308&gt;0,O308/data!AP308,"NA")</f>
        <v>-7.1083999999999996</v>
      </c>
      <c r="E308" s="16">
        <f>data!BV308/100</f>
        <v>0</v>
      </c>
      <c r="F308" s="16" t="str">
        <f t="shared" si="12"/>
        <v>NA</v>
      </c>
      <c r="G308" s="16" t="str">
        <f>IF(data!AX308&gt;0,N308/data!AX308,"NA")</f>
        <v>NA</v>
      </c>
      <c r="H308" s="16">
        <f>IF(data!W308=0,"NA",data!W308/100)</f>
        <v>-0.122</v>
      </c>
      <c r="I308" s="16" t="str">
        <f>IF(data!V308=0,"NA",data!V308/100)</f>
        <v>NA</v>
      </c>
      <c r="J308" s="16" t="str">
        <f>IF(data!AX308&gt;0,(AF308+data!AW308)/(data!AX308+AF308+data!AW308),"NA")</f>
        <v>NA</v>
      </c>
      <c r="K308" s="16">
        <f>IF(data!F308&gt;0,(AF308+data!AW308)/(data!F308+AF308+data!AW308),"NA")</f>
        <v>0</v>
      </c>
      <c r="L308" s="17">
        <f>data!F308+data!AW308+AF308-data!AT308</f>
        <v>13.78</v>
      </c>
      <c r="M308" s="17">
        <f>data!AW308+data!AX308-data!AT308+X308</f>
        <v>-4.2140000000000004</v>
      </c>
      <c r="N308" s="17">
        <f>data!AS308+data!BC308-(data!BD308+data!BE308+data!BF308+data!BG308+data!BH308)/5</f>
        <v>-6.5142000000000007</v>
      </c>
      <c r="O308" s="17">
        <f>data!AR308+data!BC308-(data!BD308+data!BE308+data!BF308+data!BG308+data!BH308)/5</f>
        <v>-3.5541999999999998</v>
      </c>
      <c r="P308" s="17">
        <f>data!AW308+AF308</f>
        <v>0</v>
      </c>
      <c r="Q308" s="18" t="str">
        <f>IF(data!AS308&gt;0,data!F308/data!AS308,"NA")</f>
        <v>NA</v>
      </c>
      <c r="R308" s="19" t="str">
        <f>IF(data!AS308&gt;0,(data!F308-data!AT308)/(data!AS308-data!BL308),"NA")</f>
        <v>NA</v>
      </c>
      <c r="S308" s="19" t="str">
        <f>IF(N308&gt;0,data!F308/N308,"NA")</f>
        <v>NA</v>
      </c>
      <c r="T308" s="18">
        <f>IF(data!AP308=0,"NA",L308/data!AP308)</f>
        <v>27.56</v>
      </c>
      <c r="U308" s="18" t="str">
        <f t="shared" si="13"/>
        <v>NA</v>
      </c>
      <c r="V308" s="18" t="str">
        <f t="shared" si="14"/>
        <v>NA</v>
      </c>
      <c r="W308" s="18" t="str">
        <f>IF(data!AQ308&gt;0,L308/data!AQ308,"NA")</f>
        <v>NA</v>
      </c>
      <c r="X308" s="17">
        <f>data!BC308+data!BD308*0.8+data!BE308*0.6+data!BF308*0.4+data!BG308*0.2</f>
        <v>1.976</v>
      </c>
      <c r="Y308" s="18" t="str">
        <f>IF(data!AQ308&gt;0,L308/(data!AQ308+data!BC308),"NA")</f>
        <v>NA</v>
      </c>
      <c r="Z308" s="18">
        <f>IF(data!EC308&gt;0,IF(data!F308&gt;0,IF(data!EC308*250/data!F308&gt;10,"NA",data!EC308*250/data!F308),"NA"),"NA")</f>
        <v>0.27243589743589747</v>
      </c>
      <c r="AA308" s="18" t="str">
        <f>IF(data!BN308&gt;0,data!BN308,"NA")</f>
        <v>NA</v>
      </c>
      <c r="AB308" s="18">
        <f>IF(data!BN308=0,0,1)</f>
        <v>1</v>
      </c>
      <c r="AC308" s="18" t="str">
        <f>IF(data!BN308&gt;0,data!BO308,"NA")</f>
        <v>NA</v>
      </c>
      <c r="AD308" s="18" t="str">
        <f>IF(data!AS308&gt;0,data!AS308,"NA")</f>
        <v>NA</v>
      </c>
      <c r="AE308" s="18" t="str">
        <f>IF(data!AS308&gt;0,data!F308,"NA")</f>
        <v>NA</v>
      </c>
      <c r="AF308" s="17">
        <f>data!CP308/(1.04)+data!CO308/1.04^2+data!CN308/1.04^3+data!CM308/1.04^4+data!CL308/1.04^5+((data!CK308/5)*(1-1.04^-5)/0.04)/1.04^5</f>
        <v>0</v>
      </c>
    </row>
    <row r="309" spans="1:32" x14ac:dyDescent="0.15">
      <c r="A309" s="2" t="str">
        <f>data!A309</f>
        <v>International Stem Cell Corporation (OTCPK:ISCO)</v>
      </c>
      <c r="B309" s="2" t="str">
        <f>data!B309</f>
        <v>OTCPK:ISCO</v>
      </c>
      <c r="C309" s="16">
        <f>IF(data!AP309&gt;0,data!AQ309/data!AP309,"NA")</f>
        <v>-1.1138328530259367</v>
      </c>
      <c r="D309" s="16">
        <f>IF(data!AP309&gt;0,O309/data!AP309,"NA")</f>
        <v>-1.0417867435158499</v>
      </c>
      <c r="E309" s="16">
        <f>data!BV309/100</f>
        <v>0</v>
      </c>
      <c r="F309" s="16">
        <f t="shared" si="12"/>
        <v>-0.44876171559803851</v>
      </c>
      <c r="G309" s="16">
        <f>IF(data!AX309&gt;0,N309/data!AX309,"NA")</f>
        <v>-2.3487804878048779</v>
      </c>
      <c r="H309" s="16" t="str">
        <f>IF(data!W309=0,"NA",data!W309/100)</f>
        <v>NA</v>
      </c>
      <c r="I309" s="16" t="str">
        <f>IF(data!V309=0,"NA",data!V309/100)</f>
        <v>NA</v>
      </c>
      <c r="J309" s="16">
        <f>IF(data!AX309&gt;0,(AF309+data!AW309)/(data!AX309+AF309+data!AW309),"NA")</f>
        <v>0.1684507298546227</v>
      </c>
      <c r="K309" s="16">
        <f>IF(data!F309&gt;0,(AF309+data!AW309)/(data!F309+AF309+data!AW309),"NA")</f>
        <v>5.1489590475392297E-2</v>
      </c>
      <c r="L309" s="17">
        <f>data!F309+data!AW309+AF309-data!AT309</f>
        <v>15.659555707520745</v>
      </c>
      <c r="M309" s="17">
        <f>data!AW309+data!AX309-data!AT309+X309</f>
        <v>16.111000000000001</v>
      </c>
      <c r="N309" s="17">
        <f>data!AS309+data!BC309-(data!BD309+data!BE309+data!BF309+data!BG309+data!BH309)/5</f>
        <v>-9.629999999999999</v>
      </c>
      <c r="O309" s="17">
        <f>data!AR309+data!BC309-(data!BD309+data!BE309+data!BF309+data!BG309+data!BH309)/5</f>
        <v>-7.2299999999999986</v>
      </c>
      <c r="P309" s="17">
        <f>data!AW309+AF309</f>
        <v>0.83055570752074503</v>
      </c>
      <c r="Q309" s="18" t="str">
        <f>IF(data!AS309&gt;0,data!F309/data!AS309,"NA")</f>
        <v>NA</v>
      </c>
      <c r="R309" s="19" t="str">
        <f>IF(data!AS309&gt;0,(data!F309-data!AT309)/(data!AS309-data!BL309),"NA")</f>
        <v>NA</v>
      </c>
      <c r="S309" s="19" t="str">
        <f>IF(N309&gt;0,data!F309/N309,"NA")</f>
        <v>NA</v>
      </c>
      <c r="T309" s="18">
        <f>IF(data!AP309=0,"NA",L309/data!AP309)</f>
        <v>2.2564201307666778</v>
      </c>
      <c r="U309" s="18" t="str">
        <f t="shared" si="13"/>
        <v>NA</v>
      </c>
      <c r="V309" s="18">
        <f t="shared" si="14"/>
        <v>0.97197912652974638</v>
      </c>
      <c r="W309" s="18" t="str">
        <f>IF(data!AQ309&gt;0,L309/data!AQ309,"NA")</f>
        <v>NA</v>
      </c>
      <c r="X309" s="17">
        <f>data!BC309+data!BD309*0.8+data!BE309*0.6+data!BF309*0.4+data!BG309*0.2</f>
        <v>12.482000000000001</v>
      </c>
      <c r="Y309" s="18" t="str">
        <f>IF(data!AQ309&gt;0,L309/(data!AQ309+data!BC309),"NA")</f>
        <v>NA</v>
      </c>
      <c r="Z309" s="18">
        <f>IF(data!EC309&gt;0,IF(data!F309&gt;0,IF(data!EC309*250/data!F309&gt;10,"NA",data!EC309*250/data!F309),"NA"),"NA")</f>
        <v>1.5522875816993464</v>
      </c>
      <c r="AA309" s="18" t="str">
        <f>IF(data!BN309&gt;0,data!BN309,"NA")</f>
        <v>NA</v>
      </c>
      <c r="AB309" s="18">
        <f>IF(data!BN309=0,0,1)</f>
        <v>1</v>
      </c>
      <c r="AC309" s="18" t="str">
        <f>IF(data!BN309&gt;0,data!BO309,"NA")</f>
        <v>NA</v>
      </c>
      <c r="AD309" s="18" t="str">
        <f>IF(data!AS309&gt;0,data!AS309,"NA")</f>
        <v>NA</v>
      </c>
      <c r="AE309" s="18" t="str">
        <f>IF(data!AS309&gt;0,data!F309,"NA")</f>
        <v>NA</v>
      </c>
      <c r="AF309" s="17">
        <f>data!CP309/(1.04)+data!CO309/1.04^2+data!CN309/1.04^3+data!CM309/1.04^4+data!CL309/1.04^5+((data!CK309/5)*(1-1.04^-5)/0.04)/1.04^5</f>
        <v>0.83055570752074503</v>
      </c>
    </row>
    <row r="310" spans="1:32" x14ac:dyDescent="0.15">
      <c r="A310" s="2" t="str">
        <f>data!A310</f>
        <v>KaloBios Pharmaceuticals, Inc. (NasdaqGM:KBIO)</v>
      </c>
      <c r="B310" s="2" t="str">
        <f>data!B310</f>
        <v>NasdaqGM:KBIO</v>
      </c>
      <c r="C310" s="16" t="str">
        <f>IF(data!AP310&gt;0,data!AQ310/data!AP310,"NA")</f>
        <v>NA</v>
      </c>
      <c r="D310" s="16" t="str">
        <f>IF(data!AP310&gt;0,O310/data!AP310,"NA")</f>
        <v>NA</v>
      </c>
      <c r="E310" s="16">
        <f>data!BV310/100</f>
        <v>0</v>
      </c>
      <c r="F310" s="16">
        <f t="shared" si="12"/>
        <v>-0.37660944206008584</v>
      </c>
      <c r="G310" s="16">
        <f>IF(data!AX310&gt;0,N310/data!AX310,"NA")</f>
        <v>-1.7650406504065039</v>
      </c>
      <c r="H310" s="16" t="str">
        <f>IF(data!W310=0,"NA",data!W310/100)</f>
        <v>NA</v>
      </c>
      <c r="I310" s="16" t="str">
        <f>IF(data!V310=0,"NA",data!V310/100)</f>
        <v>NA</v>
      </c>
      <c r="J310" s="16">
        <f>IF(data!AX310&gt;0,(AF310+data!AW310)/(data!AX310+AF310+data!AW310),"NA")</f>
        <v>0.36354703779638059</v>
      </c>
      <c r="K310" s="16">
        <f>IF(data!F310&gt;0,(AF310+data!AW310)/(data!F310+AF310+data!AW310),"NA")</f>
        <v>0.48202022474141876</v>
      </c>
      <c r="L310" s="17">
        <f>data!F310+data!AW310+AF310-data!AT310</f>
        <v>18.251717347384684</v>
      </c>
      <c r="M310" s="17">
        <f>data!AW310+data!AX310-data!AT310+X310</f>
        <v>111.84</v>
      </c>
      <c r="N310" s="17">
        <f>data!AS310+data!BC310-(data!BD310+data!BE310+data!BF310+data!BG310+data!BH310)/5</f>
        <v>-43.42</v>
      </c>
      <c r="O310" s="17">
        <f>data!AR310+data!BC310-(data!BD310+data!BE310+data!BF310+data!BG310+data!BH310)/5</f>
        <v>-42.120000000000005</v>
      </c>
      <c r="P310" s="17">
        <f>data!AW310+AF310</f>
        <v>14.051717347384679</v>
      </c>
      <c r="Q310" s="18" t="str">
        <f>IF(data!AS310&gt;0,data!F310/data!AS310,"NA")</f>
        <v>NA</v>
      </c>
      <c r="R310" s="19" t="str">
        <f>IF(data!AS310&gt;0,(data!F310-data!AT310)/(data!AS310-data!BL310),"NA")</f>
        <v>NA</v>
      </c>
      <c r="S310" s="19" t="str">
        <f>IF(N310&gt;0,data!F310/N310,"NA")</f>
        <v>NA</v>
      </c>
      <c r="T310" s="18" t="str">
        <f>IF(data!AP310=0,"NA",L310/data!AP310)</f>
        <v>NA</v>
      </c>
      <c r="U310" s="18" t="str">
        <f t="shared" si="13"/>
        <v>NA</v>
      </c>
      <c r="V310" s="18">
        <f t="shared" si="14"/>
        <v>0.16319489759821784</v>
      </c>
      <c r="W310" s="18" t="str">
        <f>IF(data!AQ310&gt;0,L310/data!AQ310,"NA")</f>
        <v>NA</v>
      </c>
      <c r="X310" s="17">
        <f>data!BC310+data!BD310*0.8+data!BE310*0.6+data!BF310*0.4+data!BG310*0.2</f>
        <v>87.14</v>
      </c>
      <c r="Y310" s="18" t="str">
        <f>IF(data!AQ310&gt;0,L310/(data!AQ310+data!BC310),"NA")</f>
        <v>NA</v>
      </c>
      <c r="Z310" s="18">
        <f>IF(data!EC310&gt;0,IF(data!F310&gt;0,IF(data!EC310*250/data!F310&gt;10,"NA",data!EC310*250/data!F310),"NA"),"NA")</f>
        <v>2.8311258278145695</v>
      </c>
      <c r="AA310" s="18" t="str">
        <f>IF(data!BN310&gt;0,data!BN310,"NA")</f>
        <v>NA</v>
      </c>
      <c r="AB310" s="18">
        <f>IF(data!BN310=0,0,1)</f>
        <v>1</v>
      </c>
      <c r="AC310" s="18" t="str">
        <f>IF(data!BN310&gt;0,data!BO310,"NA")</f>
        <v>NA</v>
      </c>
      <c r="AD310" s="18" t="str">
        <f>IF(data!AS310&gt;0,data!AS310,"NA")</f>
        <v>NA</v>
      </c>
      <c r="AE310" s="18" t="str">
        <f>IF(data!AS310&gt;0,data!F310,"NA")</f>
        <v>NA</v>
      </c>
      <c r="AF310" s="17">
        <f>data!CP310/(1.04)+data!CO310/1.04^2+data!CN310/1.04^3+data!CM310/1.04^4+data!CL310/1.04^5+((data!CK310/5)*(1-1.04^-5)/0.04)/1.04^5</f>
        <v>3.0517173473846797</v>
      </c>
    </row>
    <row r="311" spans="1:32" x14ac:dyDescent="0.15">
      <c r="A311" s="2" t="str">
        <f>data!A311</f>
        <v>Venaxis, Inc. (NasdaqCM:APPY)</v>
      </c>
      <c r="B311" s="2" t="str">
        <f>data!B311</f>
        <v>NasdaqCM:APPY</v>
      </c>
      <c r="C311" s="16">
        <f>IF(data!AP311&gt;0,data!AQ311/data!AP311,"NA")</f>
        <v>-122.72727272727275</v>
      </c>
      <c r="D311" s="16">
        <f>IF(data!AP311&gt;0,O311/data!AP311,"NA")</f>
        <v>-140.29545454545456</v>
      </c>
      <c r="E311" s="16">
        <f>data!BV311/100</f>
        <v>0</v>
      </c>
      <c r="F311" s="16">
        <f t="shared" si="12"/>
        <v>-0.30171065493646138</v>
      </c>
      <c r="G311" s="16">
        <f>IF(data!AX311&gt;0,N311/data!AX311,"NA")</f>
        <v>-0.48054054054054057</v>
      </c>
      <c r="H311" s="16">
        <f>IF(data!W311=0,"NA",data!W311/100)</f>
        <v>-0.17300000000000001</v>
      </c>
      <c r="I311" s="16" t="str">
        <f>IF(data!V311=0,"NA",data!V311/100)</f>
        <v>NA</v>
      </c>
      <c r="J311" s="16">
        <f>IF(data!AX311&gt;0,(AF311+data!AW311)/(data!AX311+AF311+data!AW311),"NA")</f>
        <v>8.6097388849682432E-2</v>
      </c>
      <c r="K311" s="16">
        <f>IF(data!F311&gt;0,(AF311+data!AW311)/(data!F311+AF311+data!AW311),"NA")</f>
        <v>0.14752116082224909</v>
      </c>
      <c r="L311" s="17">
        <f>data!F311+data!AW311+AF311-data!AT311</f>
        <v>12.169999999999998</v>
      </c>
      <c r="M311" s="17">
        <f>data!AW311+data!AX311-data!AT311+X311</f>
        <v>40.92</v>
      </c>
      <c r="N311" s="17">
        <f>data!AS311+data!BC311-(data!BD311+data!BE311+data!BF311+data!BG311+data!BH311)/5</f>
        <v>-12.446</v>
      </c>
      <c r="O311" s="17">
        <f>data!AR311+data!BC311-(data!BD311+data!BE311+data!BF311+data!BG311+data!BH311)/5</f>
        <v>-12.346</v>
      </c>
      <c r="P311" s="17">
        <f>data!AW311+AF311</f>
        <v>2.44</v>
      </c>
      <c r="Q311" s="18" t="str">
        <f>IF(data!AS311&gt;0,data!F311/data!AS311,"NA")</f>
        <v>NA</v>
      </c>
      <c r="R311" s="19" t="str">
        <f>IF(data!AS311&gt;0,(data!F311-data!AT311)/(data!AS311-data!BL311),"NA")</f>
        <v>NA</v>
      </c>
      <c r="S311" s="19" t="str">
        <f>IF(N311&gt;0,data!F311/N311,"NA")</f>
        <v>NA</v>
      </c>
      <c r="T311" s="18">
        <f>IF(data!AP311=0,"NA",L311/data!AP311)</f>
        <v>138.29545454545453</v>
      </c>
      <c r="U311" s="18" t="str">
        <f t="shared" si="13"/>
        <v>NA</v>
      </c>
      <c r="V311" s="18">
        <f t="shared" si="14"/>
        <v>0.29740957966764414</v>
      </c>
      <c r="W311" s="18" t="str">
        <f>IF(data!AQ311&gt;0,L311/data!AQ311,"NA")</f>
        <v>NA</v>
      </c>
      <c r="X311" s="17">
        <f>data!BC311+data!BD311*0.8+data!BE311*0.6+data!BF311*0.4+data!BG311*0.2</f>
        <v>16.95</v>
      </c>
      <c r="Y311" s="18" t="str">
        <f>IF(data!AQ311&gt;0,L311/(data!AQ311+data!BC311),"NA")</f>
        <v>NA</v>
      </c>
      <c r="Z311" s="18">
        <f>IF(data!EC311&gt;0,IF(data!F311&gt;0,IF(data!EC311*250/data!F311&gt;10,"NA",data!EC311*250/data!F311),"NA"),"NA")</f>
        <v>0.70921985815602839</v>
      </c>
      <c r="AA311" s="18" t="str">
        <f>IF(data!BN311&gt;0,data!BN311,"NA")</f>
        <v>NA</v>
      </c>
      <c r="AB311" s="18">
        <f>IF(data!BN311=0,0,1)</f>
        <v>1</v>
      </c>
      <c r="AC311" s="18" t="str">
        <f>IF(data!BN311&gt;0,data!BO311,"NA")</f>
        <v>NA</v>
      </c>
      <c r="AD311" s="18" t="str">
        <f>IF(data!AS311&gt;0,data!AS311,"NA")</f>
        <v>NA</v>
      </c>
      <c r="AE311" s="18" t="str">
        <f>IF(data!AS311&gt;0,data!F311,"NA")</f>
        <v>NA</v>
      </c>
      <c r="AF311" s="17">
        <f>data!CP311/(1.04)+data!CO311/1.04^2+data!CN311/1.04^3+data!CM311/1.04^4+data!CL311/1.04^5+((data!CK311/5)*(1-1.04^-5)/0.04)/1.04^5</f>
        <v>0</v>
      </c>
    </row>
    <row r="312" spans="1:32" x14ac:dyDescent="0.15">
      <c r="A312" s="2" t="str">
        <f>data!A312</f>
        <v>VistaGen Therapeutics, Inc. (OTCPK:VSTA)</v>
      </c>
      <c r="B312" s="2" t="str">
        <f>data!B312</f>
        <v>OTCPK:VSTA</v>
      </c>
      <c r="C312" s="16" t="str">
        <f>IF(data!AP312&gt;0,data!AQ312/data!AP312,"NA")</f>
        <v>NA</v>
      </c>
      <c r="D312" s="16" t="str">
        <f>IF(data!AP312&gt;0,O312/data!AP312,"NA")</f>
        <v>NA</v>
      </c>
      <c r="E312" s="16">
        <f>data!BV312/100</f>
        <v>0</v>
      </c>
      <c r="F312" s="16">
        <f t="shared" si="12"/>
        <v>-7.6105100463678594</v>
      </c>
      <c r="G312" s="16" t="str">
        <f>IF(data!AX312&gt;0,N312/data!AX312,"NA")</f>
        <v>NA</v>
      </c>
      <c r="H312" s="16" t="str">
        <f>IF(data!W312=0,"NA",data!W312/100)</f>
        <v>NA</v>
      </c>
      <c r="I312" s="16" t="str">
        <f>IF(data!V312=0,"NA",data!V312/100)</f>
        <v>NA</v>
      </c>
      <c r="J312" s="16" t="str">
        <f>IF(data!AX312&gt;0,(AF312+data!AW312)/(data!AX312+AF312+data!AW312),"NA")</f>
        <v>NA</v>
      </c>
      <c r="K312" s="16">
        <f>IF(data!F312&gt;0,(AF312+data!AW312)/(data!F312+AF312+data!AW312),"NA")</f>
        <v>0.48869816461258869</v>
      </c>
      <c r="L312" s="17">
        <f>data!F312+data!AW312+AF312-data!AT312</f>
        <v>25.999032579391478</v>
      </c>
      <c r="M312" s="17">
        <f>data!AW312+data!AX312-data!AT312+X312</f>
        <v>0.64699999999999935</v>
      </c>
      <c r="N312" s="17">
        <f>data!AS312+data!BC312-(data!BD312+data!BE312+data!BF312+data!BG312+data!BH312)/5</f>
        <v>-9.8440000000000012</v>
      </c>
      <c r="O312" s="17">
        <f>data!AR312+data!BC312-(data!BD312+data!BE312+data!BF312+data!BG312+data!BH312)/5</f>
        <v>-4.9240000000000004</v>
      </c>
      <c r="P312" s="17">
        <f>data!AW312+AF312</f>
        <v>12.712032579391478</v>
      </c>
      <c r="Q312" s="18" t="str">
        <f>IF(data!AS312&gt;0,data!F312/data!AS312,"NA")</f>
        <v>NA</v>
      </c>
      <c r="R312" s="19" t="str">
        <f>IF(data!AS312&gt;0,(data!F312-data!AT312)/(data!AS312-data!BL312),"NA")</f>
        <v>NA</v>
      </c>
      <c r="S312" s="19" t="str">
        <f>IF(N312&gt;0,data!F312/N312,"NA")</f>
        <v>NA</v>
      </c>
      <c r="T312" s="18" t="str">
        <f>IF(data!AP312=0,"NA",L312/data!AP312)</f>
        <v>NA</v>
      </c>
      <c r="U312" s="18" t="str">
        <f t="shared" si="13"/>
        <v>NA</v>
      </c>
      <c r="V312" s="18">
        <f t="shared" si="14"/>
        <v>40.183976165983779</v>
      </c>
      <c r="W312" s="18" t="str">
        <f>IF(data!AQ312&gt;0,L312/data!AQ312,"NA")</f>
        <v>NA</v>
      </c>
      <c r="X312" s="17">
        <f>data!BC312+data!BD312*0.8+data!BE312*0.6+data!BF312*0.4+data!BG312*0.2</f>
        <v>6.56</v>
      </c>
      <c r="Y312" s="18" t="str">
        <f>IF(data!AQ312&gt;0,L312/(data!AQ312+data!BC312),"NA")</f>
        <v>NA</v>
      </c>
      <c r="Z312" s="18">
        <f>IF(data!EC312&gt;0,IF(data!F312&gt;0,IF(data!EC312*250/data!F312&gt;10,"NA",data!EC312*250/data!F312),"NA"),"NA")</f>
        <v>0.11278195488721804</v>
      </c>
      <c r="AA312" s="18" t="str">
        <f>IF(data!BN312&gt;0,data!BN312,"NA")</f>
        <v>NA</v>
      </c>
      <c r="AB312" s="18">
        <f>IF(data!BN312=0,0,1)</f>
        <v>1</v>
      </c>
      <c r="AC312" s="18" t="str">
        <f>IF(data!BN312&gt;0,data!BO312,"NA")</f>
        <v>NA</v>
      </c>
      <c r="AD312" s="18" t="str">
        <f>IF(data!AS312&gt;0,data!AS312,"NA")</f>
        <v>NA</v>
      </c>
      <c r="AE312" s="18" t="str">
        <f>IF(data!AS312&gt;0,data!F312,"NA")</f>
        <v>NA</v>
      </c>
      <c r="AF312" s="17">
        <f>data!CP312/(1.04)+data!CO312/1.04^2+data!CN312/1.04^3+data!CM312/1.04^4+data!CL312/1.04^5+((data!CK312/5)*(1-1.04^-5)/0.04)/1.04^5</f>
        <v>0.81203257939147788</v>
      </c>
    </row>
    <row r="313" spans="1:32" x14ac:dyDescent="0.15">
      <c r="A313" s="2" t="str">
        <f>data!A313</f>
        <v>BioRestorative Therapies, Inc. (OTCPK:BRTX)</v>
      </c>
      <c r="B313" s="2" t="str">
        <f>data!B313</f>
        <v>OTCPK:BRTX</v>
      </c>
      <c r="C313" s="16">
        <f>IF(data!AP313&gt;0,data!AQ313/data!AP313,"NA")</f>
        <v>-13.958333333333334</v>
      </c>
      <c r="D313" s="16">
        <f>IF(data!AP313&gt;0,O313/data!AP313,"NA")</f>
        <v>-14.136904761904761</v>
      </c>
      <c r="E313" s="16">
        <f>data!BV313/100</f>
        <v>0</v>
      </c>
      <c r="F313" s="16">
        <f t="shared" si="12"/>
        <v>-1.2552854122621564</v>
      </c>
      <c r="G313" s="16" t="str">
        <f>IF(data!AX313&gt;0,N313/data!AX313,"NA")</f>
        <v>NA</v>
      </c>
      <c r="H313" s="16" t="str">
        <f>IF(data!W313=0,"NA",data!W313/100)</f>
        <v>NA</v>
      </c>
      <c r="I313" s="16" t="str">
        <f>IF(data!V313=0,"NA",data!V313/100)</f>
        <v>NA</v>
      </c>
      <c r="J313" s="16" t="str">
        <f>IF(data!AX313&gt;0,(AF313+data!AW313)/(data!AX313+AF313+data!AW313),"NA")</f>
        <v>NA</v>
      </c>
      <c r="K313" s="16">
        <f>IF(data!F313&gt;0,(AF313+data!AW313)/(data!F313+AF313+data!AW313),"NA")</f>
        <v>0.31357059703974721</v>
      </c>
      <c r="L313" s="17">
        <f>data!F313+data!AW313+AF313-data!AT313</f>
        <v>18.12753846153846</v>
      </c>
      <c r="M313" s="17">
        <f>data!AW313+data!AX313-data!AT313+X313</f>
        <v>3.7840000000000003</v>
      </c>
      <c r="N313" s="17">
        <f>data!AS313+data!BC313-(data!BD313+data!BE313+data!BF313+data!BG313+data!BH313)/5</f>
        <v>-5.69</v>
      </c>
      <c r="O313" s="17">
        <f>data!AR313+data!BC313-(data!BD313+data!BE313+data!BF313+data!BG313+data!BH313)/5</f>
        <v>-4.75</v>
      </c>
      <c r="P313" s="17">
        <f>data!AW313+AF313</f>
        <v>5.8015384615384615</v>
      </c>
      <c r="Q313" s="18" t="str">
        <f>IF(data!AS313&gt;0,data!F313/data!AS313,"NA")</f>
        <v>NA</v>
      </c>
      <c r="R313" s="19" t="str">
        <f>IF(data!AS313&gt;0,(data!F313-data!AT313)/(data!AS313-data!BL313),"NA")</f>
        <v>NA</v>
      </c>
      <c r="S313" s="19" t="str">
        <f>IF(N313&gt;0,data!F313/N313,"NA")</f>
        <v>NA</v>
      </c>
      <c r="T313" s="18">
        <f>IF(data!AP313=0,"NA",L313/data!AP313)</f>
        <v>53.951007326007321</v>
      </c>
      <c r="U313" s="18" t="str">
        <f t="shared" si="13"/>
        <v>NA</v>
      </c>
      <c r="V313" s="18">
        <f t="shared" si="14"/>
        <v>4.7905757033664003</v>
      </c>
      <c r="W313" s="18" t="str">
        <f>IF(data!AQ313&gt;0,L313/data!AQ313,"NA")</f>
        <v>NA</v>
      </c>
      <c r="X313" s="17">
        <f>data!BC313+data!BD313*0.8+data!BE313*0.6+data!BF313*0.4+data!BG313*0.2</f>
        <v>4.8280000000000003</v>
      </c>
      <c r="Y313" s="18" t="str">
        <f>IF(data!AQ313&gt;0,L313/(data!AQ313+data!BC313),"NA")</f>
        <v>NA</v>
      </c>
      <c r="Z313" s="18">
        <f>IF(data!EC313&gt;0,IF(data!F313&gt;0,IF(data!EC313*250/data!F313&gt;10,"NA",data!EC313*250/data!F313),"NA"),"NA")</f>
        <v>0.11811023622047245</v>
      </c>
      <c r="AA313" s="18" t="str">
        <f>IF(data!BN313&gt;0,data!BN313,"NA")</f>
        <v>NA</v>
      </c>
      <c r="AB313" s="18">
        <f>IF(data!BN313=0,0,1)</f>
        <v>1</v>
      </c>
      <c r="AC313" s="18" t="str">
        <f>IF(data!BN313&gt;0,data!BO313,"NA")</f>
        <v>NA</v>
      </c>
      <c r="AD313" s="18" t="str">
        <f>IF(data!AS313&gt;0,data!AS313,"NA")</f>
        <v>NA</v>
      </c>
      <c r="AE313" s="18" t="str">
        <f>IF(data!AS313&gt;0,data!F313,"NA")</f>
        <v>NA</v>
      </c>
      <c r="AF313" s="17">
        <f>data!CP313/(1.04)+data!CO313/1.04^2+data!CN313/1.04^3+data!CM313/1.04^4+data!CL313/1.04^5+((data!CK313/5)*(1-1.04^-5)/0.04)/1.04^5</f>
        <v>1.1538461538461539E-2</v>
      </c>
    </row>
    <row r="314" spans="1:32" x14ac:dyDescent="0.15">
      <c r="A314" s="2" t="str">
        <f>data!A314</f>
        <v>Anavex Life Sciences Corp. (OTCPK:AVXL)</v>
      </c>
      <c r="B314" s="2" t="str">
        <f>data!B314</f>
        <v>OTCPK:AVXL</v>
      </c>
      <c r="C314" s="16" t="str">
        <f>IF(data!AP314&gt;0,data!AQ314/data!AP314,"NA")</f>
        <v>NA</v>
      </c>
      <c r="D314" s="16" t="str">
        <f>IF(data!AP314&gt;0,O314/data!AP314,"NA")</f>
        <v>NA</v>
      </c>
      <c r="E314" s="16">
        <f>data!BV314/100</f>
        <v>0</v>
      </c>
      <c r="F314" s="16" t="str">
        <f t="shared" si="12"/>
        <v>NA</v>
      </c>
      <c r="G314" s="16">
        <f>IF(data!AX314&gt;0,N314/data!AX314,"NA")</f>
        <v>-25.00380549682875</v>
      </c>
      <c r="H314" s="16" t="str">
        <f>IF(data!W314=0,"NA",data!W314/100)</f>
        <v>NA</v>
      </c>
      <c r="I314" s="16" t="str">
        <f>IF(data!V314=0,"NA",data!V314/100)</f>
        <v>NA</v>
      </c>
      <c r="J314" s="16">
        <f>IF(data!AX314&gt;0,(AF314+data!AW314)/(data!AX314+AF314+data!AW314),"NA")</f>
        <v>0.40353089533417408</v>
      </c>
      <c r="K314" s="16">
        <f>IF(data!F314&gt;0,(AF314+data!AW314)/(data!F314+AF314+data!AW314),"NA")</f>
        <v>2.5157232704402514E-2</v>
      </c>
      <c r="L314" s="17">
        <f>data!F314+data!AW314+AF314-data!AT314</f>
        <v>5.74</v>
      </c>
      <c r="M314" s="17">
        <f>data!AW314+data!AX314-data!AT314+X314</f>
        <v>-4.1273999999999997</v>
      </c>
      <c r="N314" s="17">
        <f>data!AS314+data!BC314-(data!BD314+data!BE314+data!BF314+data!BG314+data!BH314)/5</f>
        <v>-11.826799999999999</v>
      </c>
      <c r="O314" s="17">
        <f>data!AR314+data!BC314-(data!BD314+data!BE314+data!BF314+data!BG314+data!BH314)/5</f>
        <v>-1.7467999999999999</v>
      </c>
      <c r="P314" s="17">
        <f>data!AW314+AF314</f>
        <v>0.32</v>
      </c>
      <c r="Q314" s="18" t="str">
        <f>IF(data!AS314&gt;0,data!F314/data!AS314,"NA")</f>
        <v>NA</v>
      </c>
      <c r="R314" s="19" t="str">
        <f>IF(data!AS314&gt;0,(data!F314-data!AT314)/(data!AS314-data!BL314),"NA")</f>
        <v>NA</v>
      </c>
      <c r="S314" s="19" t="str">
        <f>IF(N314&gt;0,data!F314/N314,"NA")</f>
        <v>NA</v>
      </c>
      <c r="T314" s="18" t="str">
        <f>IF(data!AP314=0,"NA",L314/data!AP314)</f>
        <v>NA</v>
      </c>
      <c r="U314" s="18" t="str">
        <f t="shared" si="13"/>
        <v>NA</v>
      </c>
      <c r="V314" s="18" t="str">
        <f t="shared" si="14"/>
        <v>NA</v>
      </c>
      <c r="W314" s="18" t="str">
        <f>IF(data!AQ314&gt;0,L314/data!AQ314,"NA")</f>
        <v>NA</v>
      </c>
      <c r="X314" s="17">
        <f>data!BC314+data!BD314*0.8+data!BE314*0.6+data!BF314*0.4+data!BG314*0.2</f>
        <v>2.0596000000000001</v>
      </c>
      <c r="Y314" s="18" t="str">
        <f>IF(data!AQ314&gt;0,L314/(data!AQ314+data!BC314),"NA")</f>
        <v>NA</v>
      </c>
      <c r="Z314" s="18">
        <f>IF(data!EC314&gt;0,IF(data!F314&gt;0,IF(data!EC314*250/data!F314&gt;10,"NA",data!EC314*250/data!F314),"NA"),"NA")</f>
        <v>1.7741935483870968</v>
      </c>
      <c r="AA314" s="18" t="str">
        <f>IF(data!BN314&gt;0,data!BN314,"NA")</f>
        <v>NA</v>
      </c>
      <c r="AB314" s="18">
        <f>IF(data!BN314=0,0,1)</f>
        <v>1</v>
      </c>
      <c r="AC314" s="18" t="str">
        <f>IF(data!BN314&gt;0,data!BO314,"NA")</f>
        <v>NA</v>
      </c>
      <c r="AD314" s="18" t="str">
        <f>IF(data!AS314&gt;0,data!AS314,"NA")</f>
        <v>NA</v>
      </c>
      <c r="AE314" s="18" t="str">
        <f>IF(data!AS314&gt;0,data!F314,"NA")</f>
        <v>NA</v>
      </c>
      <c r="AF314" s="17">
        <f>data!CP314/(1.04)+data!CO314/1.04^2+data!CN314/1.04^3+data!CM314/1.04^4+data!CL314/1.04^5+((data!CK314/5)*(1-1.04^-5)/0.04)/1.04^5</f>
        <v>0</v>
      </c>
    </row>
    <row r="315" spans="1:32" x14ac:dyDescent="0.15">
      <c r="A315" s="2" t="str">
        <f>data!A315</f>
        <v>FluoroPharma Medical, Inc. (OTCPK:FPMI)</v>
      </c>
      <c r="B315" s="2" t="str">
        <f>data!B315</f>
        <v>OTCPK:FPMI</v>
      </c>
      <c r="C315" s="16" t="str">
        <f>IF(data!AP315&gt;0,data!AQ315/data!AP315,"NA")</f>
        <v>NA</v>
      </c>
      <c r="D315" s="16" t="str">
        <f>IF(data!AP315&gt;0,O315/data!AP315,"NA")</f>
        <v>NA</v>
      </c>
      <c r="E315" s="16">
        <f>data!BV315/100</f>
        <v>0</v>
      </c>
      <c r="F315" s="16">
        <f t="shared" si="12"/>
        <v>-7.8621794871794739</v>
      </c>
      <c r="G315" s="16" t="str">
        <f>IF(data!AX315&gt;0,N315/data!AX315,"NA")</f>
        <v>NA</v>
      </c>
      <c r="H315" s="16" t="str">
        <f>IF(data!W315=0,"NA",data!W315/100)</f>
        <v>NA</v>
      </c>
      <c r="I315" s="16" t="str">
        <f>IF(data!V315=0,"NA",data!V315/100)</f>
        <v>NA</v>
      </c>
      <c r="J315" s="16" t="str">
        <f>IF(data!AX315&gt;0,(AF315+data!AW315)/(data!AX315+AF315+data!AW315),"NA")</f>
        <v>NA</v>
      </c>
      <c r="K315" s="16">
        <f>IF(data!F315&gt;0,(AF315+data!AW315)/(data!F315+AF315+data!AW315),"NA")</f>
        <v>0.10402744769910546</v>
      </c>
      <c r="L315" s="17">
        <f>data!F315+data!AW315+AF315-data!AT315</f>
        <v>13.668099112426036</v>
      </c>
      <c r="M315" s="17">
        <f>data!AW315+data!AX315-data!AT315+X315</f>
        <v>0.624000000000001</v>
      </c>
      <c r="N315" s="17">
        <f>data!AS315+data!BC315-(data!BD315+data!BE315+data!BF315+data!BG315+data!BH315)/5</f>
        <v>-6.476</v>
      </c>
      <c r="O315" s="17">
        <f>data!AR315+data!BC315-(data!BD315+data!BE315+data!BF315+data!BG315+data!BH315)/5</f>
        <v>-4.9059999999999997</v>
      </c>
      <c r="P315" s="17">
        <f>data!AW315+AF315</f>
        <v>1.4280991124260356</v>
      </c>
      <c r="Q315" s="18" t="str">
        <f>IF(data!AS315&gt;0,data!F315/data!AS315,"NA")</f>
        <v>NA</v>
      </c>
      <c r="R315" s="19" t="str">
        <f>IF(data!AS315&gt;0,(data!F315-data!AT315)/(data!AS315-data!BL315),"NA")</f>
        <v>NA</v>
      </c>
      <c r="S315" s="19" t="str">
        <f>IF(N315&gt;0,data!F315/N315,"NA")</f>
        <v>NA</v>
      </c>
      <c r="T315" s="18" t="str">
        <f>IF(data!AP315=0,"NA",L315/data!AP315)</f>
        <v>NA</v>
      </c>
      <c r="U315" s="18" t="str">
        <f t="shared" si="13"/>
        <v>NA</v>
      </c>
      <c r="V315" s="18">
        <f t="shared" si="14"/>
        <v>21.904004987862201</v>
      </c>
      <c r="W315" s="18" t="str">
        <f>IF(data!AQ315&gt;0,L315/data!AQ315,"NA")</f>
        <v>NA</v>
      </c>
      <c r="X315" s="17">
        <f>data!BC315+data!BD315*0.8+data!BE315*0.6+data!BF315*0.4+data!BG315*0.2</f>
        <v>4.2040000000000006</v>
      </c>
      <c r="Y315" s="18" t="str">
        <f>IF(data!AQ315&gt;0,L315/(data!AQ315+data!BC315),"NA")</f>
        <v>NA</v>
      </c>
      <c r="Z315" s="18">
        <f>IF(data!EC315&gt;0,IF(data!F315&gt;0,IF(data!EC315*250/data!F315&gt;10,"NA",data!EC315*250/data!F315),"NA"),"NA")</f>
        <v>0.14227642276422764</v>
      </c>
      <c r="AA315" s="18" t="str">
        <f>IF(data!BN315&gt;0,data!BN315,"NA")</f>
        <v>NA</v>
      </c>
      <c r="AB315" s="18">
        <f>IF(data!BN315=0,0,1)</f>
        <v>1</v>
      </c>
      <c r="AC315" s="18" t="str">
        <f>IF(data!BN315&gt;0,data!BO315,"NA")</f>
        <v>NA</v>
      </c>
      <c r="AD315" s="18" t="str">
        <f>IF(data!AS315&gt;0,data!AS315,"NA")</f>
        <v>NA</v>
      </c>
      <c r="AE315" s="18" t="str">
        <f>IF(data!AS315&gt;0,data!F315,"NA")</f>
        <v>NA</v>
      </c>
      <c r="AF315" s="17">
        <f>data!CP315/(1.04)+data!CO315/1.04^2+data!CN315/1.04^3+data!CM315/1.04^4+data!CL315/1.04^5+((data!CK315/5)*(1-1.04^-5)/0.04)/1.04^5</f>
        <v>5.8099112426035493E-2</v>
      </c>
    </row>
    <row r="316" spans="1:32" x14ac:dyDescent="0.15">
      <c r="A316" s="2" t="str">
        <f>data!A316</f>
        <v>Cleveland BioLabs, Inc. (NasdaqCM:CBLI)</v>
      </c>
      <c r="B316" s="2" t="str">
        <f>data!B316</f>
        <v>NasdaqCM:CBLI</v>
      </c>
      <c r="C316" s="16">
        <f>IF(data!AP316&gt;0,data!AQ316/data!AP316,"NA")</f>
        <v>-3.8378378378378373</v>
      </c>
      <c r="D316" s="16">
        <f>IF(data!AP316&gt;0,O316/data!AP316,"NA")</f>
        <v>-5.6945945945945944</v>
      </c>
      <c r="E316" s="16">
        <f>data!BV316/100</f>
        <v>0</v>
      </c>
      <c r="F316" s="16">
        <f t="shared" si="12"/>
        <v>-0.52269908211361937</v>
      </c>
      <c r="G316" s="16">
        <f>IF(data!AX316&gt;0,N316/data!AX316,"NA")</f>
        <v>-2.8156424581005579</v>
      </c>
      <c r="H316" s="16">
        <f>IF(data!W316=0,"NA",data!W316/100)</f>
        <v>0.193</v>
      </c>
      <c r="I316" s="16" t="str">
        <f>IF(data!V316=0,"NA",data!V316/100)</f>
        <v>NA</v>
      </c>
      <c r="J316" s="16">
        <f>IF(data!AX316&gt;0,(AF316+data!AW316)/(data!AX316+AF316+data!AW316),"NA")</f>
        <v>0.75928892341044141</v>
      </c>
      <c r="K316" s="16">
        <f>IF(data!F316&gt;0,(AF316+data!AW316)/(data!F316+AF316+data!AW316),"NA")</f>
        <v>0.31638494411065732</v>
      </c>
      <c r="L316" s="17">
        <f>data!F316+data!AW316+AF316-data!AT316</f>
        <v>14.746300918765639</v>
      </c>
      <c r="M316" s="17">
        <f>data!AW316+data!AX316-data!AT316+X316</f>
        <v>40.310000000000009</v>
      </c>
      <c r="N316" s="17">
        <f>data!AS316+data!BC316-(data!BD316+data!BE316+data!BF316+data!BG316+data!BH316)/5</f>
        <v>-5.0399999999999991</v>
      </c>
      <c r="O316" s="17">
        <f>data!AR316+data!BC316-(data!BD316+data!BE316+data!BF316+data!BG316+data!BH316)/5</f>
        <v>-21.07</v>
      </c>
      <c r="P316" s="17">
        <f>data!AW316+AF316</f>
        <v>5.6463009187656379</v>
      </c>
      <c r="Q316" s="18">
        <f>IF(data!AS316&gt;0,data!F316/data!AS316,"NA")</f>
        <v>7.4846625766871169</v>
      </c>
      <c r="R316" s="19">
        <f>IF(data!AS316&gt;0,(data!F316-data!AT316)/(data!AS316-data!BL316),"NA")</f>
        <v>6.5989847715736039</v>
      </c>
      <c r="S316" s="19" t="str">
        <f>IF(N316&gt;0,data!F316/N316,"NA")</f>
        <v>NA</v>
      </c>
      <c r="T316" s="18">
        <f>IF(data!AP316=0,"NA",L316/data!AP316)</f>
        <v>3.9854867348015239</v>
      </c>
      <c r="U316" s="18" t="str">
        <f t="shared" si="13"/>
        <v>NA</v>
      </c>
      <c r="V316" s="18">
        <f t="shared" si="14"/>
        <v>0.36582239937399247</v>
      </c>
      <c r="W316" s="18" t="str">
        <f>IF(data!AQ316&gt;0,L316/data!AQ316,"NA")</f>
        <v>NA</v>
      </c>
      <c r="X316" s="17">
        <f>data!BC316+data!BD316*0.8+data!BE316*0.6+data!BF316*0.4+data!BG316*0.2</f>
        <v>37.470000000000006</v>
      </c>
      <c r="Y316" s="18" t="str">
        <f>IF(data!AQ316&gt;0,L316/(data!AQ316+data!BC316),"NA")</f>
        <v>NA</v>
      </c>
      <c r="Z316" s="18">
        <f>IF(data!EC316&gt;0,IF(data!F316&gt;0,IF(data!EC316*250/data!F316&gt;10,"NA",data!EC316*250/data!F316),"NA"),"NA")</f>
        <v>0.14344262295081969</v>
      </c>
      <c r="AA316" s="18">
        <f>IF(data!BN316&gt;0,data!BN316,"NA")</f>
        <v>3.5000000000000003E-2</v>
      </c>
      <c r="AB316" s="18">
        <f>IF(data!BN316=0,0,1)</f>
        <v>1</v>
      </c>
      <c r="AC316" s="18">
        <f>IF(data!BN316&gt;0,data!BO316,"NA")</f>
        <v>0</v>
      </c>
      <c r="AD316" s="18">
        <f>IF(data!AS316&gt;0,data!AS316,"NA")</f>
        <v>1.63</v>
      </c>
      <c r="AE316" s="18">
        <f>IF(data!AS316&gt;0,data!F316,"NA")</f>
        <v>12.2</v>
      </c>
      <c r="AF316" s="17">
        <f>data!CP316/(1.04)+data!CO316/1.04^2+data!CN316/1.04^3+data!CM316/1.04^4+data!CL316/1.04^5+((data!CK316/5)*(1-1.04^-5)/0.04)/1.04^5</f>
        <v>1.4963009187656378</v>
      </c>
    </row>
    <row r="317" spans="1:32" x14ac:dyDescent="0.15">
      <c r="A317" s="2" t="str">
        <f>data!A317</f>
        <v>Omni Bio Pharmaceutical, Inc. (OTCPK:OMBP)</v>
      </c>
      <c r="B317" s="2" t="str">
        <f>data!B317</f>
        <v>OTCPK:OMBP</v>
      </c>
      <c r="C317" s="16" t="str">
        <f>IF(data!AP317&gt;0,data!AQ317/data!AP317,"NA")</f>
        <v>NA</v>
      </c>
      <c r="D317" s="16" t="str">
        <f>IF(data!AP317&gt;0,O317/data!AP317,"NA")</f>
        <v>NA</v>
      </c>
      <c r="E317" s="16">
        <f>data!BV317/100</f>
        <v>0</v>
      </c>
      <c r="F317" s="16">
        <f t="shared" si="12"/>
        <v>-7.7296360485268565</v>
      </c>
      <c r="G317" s="16" t="str">
        <f>IF(data!AX317&gt;0,N317/data!AX317,"NA")</f>
        <v>NA</v>
      </c>
      <c r="H317" s="16" t="str">
        <f>IF(data!W317=0,"NA",data!W317/100)</f>
        <v>NA</v>
      </c>
      <c r="I317" s="16" t="str">
        <f>IF(data!V317=0,"NA",data!V317/100)</f>
        <v>NA</v>
      </c>
      <c r="J317" s="16" t="str">
        <f>IF(data!AX317&gt;0,(AF317+data!AW317)/(data!AX317+AF317+data!AW317),"NA")</f>
        <v>NA</v>
      </c>
      <c r="K317" s="16">
        <f>IF(data!F317&gt;0,(AF317+data!AW317)/(data!F317+AF317+data!AW317),"NA")</f>
        <v>0.18906274367105058</v>
      </c>
      <c r="L317" s="17">
        <f>data!F317+data!AW317+AF317-data!AT317</f>
        <v>13.945692307692306</v>
      </c>
      <c r="M317" s="17">
        <f>data!AW317+data!AX317-data!AT317+X317</f>
        <v>0.23080000000000023</v>
      </c>
      <c r="N317" s="17">
        <f>data!AS317+data!BC317-(data!BD317+data!BE317+data!BF317+data!BG317+data!BH317)/5</f>
        <v>-3.4740000000000002</v>
      </c>
      <c r="O317" s="17">
        <f>data!AR317+data!BC317-(data!BD317+data!BE317+data!BF317+data!BG317+data!BH317)/5</f>
        <v>-1.7840000000000003</v>
      </c>
      <c r="P317" s="17">
        <f>data!AW317+AF317</f>
        <v>2.7976923076923077</v>
      </c>
      <c r="Q317" s="18" t="str">
        <f>IF(data!AS317&gt;0,data!F317/data!AS317,"NA")</f>
        <v>NA</v>
      </c>
      <c r="R317" s="19" t="str">
        <f>IF(data!AS317&gt;0,(data!F317-data!AT317)/(data!AS317-data!BL317),"NA")</f>
        <v>NA</v>
      </c>
      <c r="S317" s="19" t="str">
        <f>IF(N317&gt;0,data!F317/N317,"NA")</f>
        <v>NA</v>
      </c>
      <c r="T317" s="18" t="str">
        <f>IF(data!AP317=0,"NA",L317/data!AP317)</f>
        <v>NA</v>
      </c>
      <c r="U317" s="18" t="str">
        <f t="shared" si="13"/>
        <v>NA</v>
      </c>
      <c r="V317" s="18">
        <f t="shared" si="14"/>
        <v>60.423276896413746</v>
      </c>
      <c r="W317" s="18" t="str">
        <f>IF(data!AQ317&gt;0,L317/data!AQ317,"NA")</f>
        <v>NA</v>
      </c>
      <c r="X317" s="17">
        <f>data!BC317+data!BD317*0.8+data!BE317*0.6+data!BF317*0.4+data!BG317*0.2</f>
        <v>1.1128</v>
      </c>
      <c r="Y317" s="18" t="str">
        <f>IF(data!AQ317&gt;0,L317/(data!AQ317+data!BC317),"NA")</f>
        <v>NA</v>
      </c>
      <c r="Z317" s="18" t="str">
        <f>IF(data!EC317&gt;0,IF(data!F317&gt;0,IF(data!EC317*250/data!F317&gt;10,"NA",data!EC317*250/data!F317),"NA"),"NA")</f>
        <v>NA</v>
      </c>
      <c r="AA317" s="18" t="str">
        <f>IF(data!BN317&gt;0,data!BN317,"NA")</f>
        <v>NA</v>
      </c>
      <c r="AB317" s="18">
        <f>IF(data!BN317=0,0,1)</f>
        <v>1</v>
      </c>
      <c r="AC317" s="18" t="str">
        <f>IF(data!BN317&gt;0,data!BO317,"NA")</f>
        <v>NA</v>
      </c>
      <c r="AD317" s="18" t="str">
        <f>IF(data!AS317&gt;0,data!AS317,"NA")</f>
        <v>NA</v>
      </c>
      <c r="AE317" s="18" t="str">
        <f>IF(data!AS317&gt;0,data!F317,"NA")</f>
        <v>NA</v>
      </c>
      <c r="AF317" s="17">
        <f>data!CP317/(1.04)+data!CO317/1.04^2+data!CN317/1.04^3+data!CM317/1.04^4+data!CL317/1.04^5+((data!CK317/5)*(1-1.04^-5)/0.04)/1.04^5</f>
        <v>7.6923076923076919E-3</v>
      </c>
    </row>
    <row r="318" spans="1:32" x14ac:dyDescent="0.15">
      <c r="A318" s="2" t="str">
        <f>data!A318</f>
        <v>Lixte Biotechnology Holdings, Inc. (OTCPK:LIXT)</v>
      </c>
      <c r="B318" s="2" t="str">
        <f>data!B318</f>
        <v>OTCPK:LIXT</v>
      </c>
      <c r="C318" s="16" t="str">
        <f>IF(data!AP318&gt;0,data!AQ318/data!AP318,"NA")</f>
        <v>NA</v>
      </c>
      <c r="D318" s="16" t="str">
        <f>IF(data!AP318&gt;0,O318/data!AP318,"NA")</f>
        <v>NA</v>
      </c>
      <c r="E318" s="16">
        <f>data!BV318/100</f>
        <v>0</v>
      </c>
      <c r="F318" s="16">
        <f t="shared" si="12"/>
        <v>-0.55990220048899753</v>
      </c>
      <c r="G318" s="16">
        <f>IF(data!AX318&gt;0,N318/data!AX318,"NA")</f>
        <v>-3.9791245791245791</v>
      </c>
      <c r="H318" s="16" t="str">
        <f>IF(data!W318=0,"NA",data!W318/100)</f>
        <v>NA</v>
      </c>
      <c r="I318" s="16" t="str">
        <f>IF(data!V318=0,"NA",data!V318/100)</f>
        <v>NA</v>
      </c>
      <c r="J318" s="16">
        <f>IF(data!AX318&gt;0,(AF318+data!AW318)/(data!AX318+AF318+data!AW318),"NA")</f>
        <v>0</v>
      </c>
      <c r="K318" s="16">
        <f>IF(data!F318&gt;0,(AF318+data!AW318)/(data!F318+AF318+data!AW318),"NA")</f>
        <v>0</v>
      </c>
      <c r="L318" s="17">
        <f>data!F318+data!AW318+AF318-data!AT318</f>
        <v>11.791</v>
      </c>
      <c r="M318" s="17">
        <f>data!AW318+data!AX318-data!AT318+X318</f>
        <v>3.4356</v>
      </c>
      <c r="N318" s="17">
        <f>data!AS318+data!BC318-(data!BD318+data!BE318+data!BF318+data!BG318+data!BH318)/5</f>
        <v>-2.3635999999999999</v>
      </c>
      <c r="O318" s="17">
        <f>data!AR318+data!BC318-(data!BD318+data!BE318+data!BF318+data!BG318+data!BH318)/5</f>
        <v>-1.9236</v>
      </c>
      <c r="P318" s="17">
        <f>data!AW318+AF318</f>
        <v>0</v>
      </c>
      <c r="Q318" s="18" t="str">
        <f>IF(data!AS318&gt;0,data!F318/data!AS318,"NA")</f>
        <v>NA</v>
      </c>
      <c r="R318" s="19" t="str">
        <f>IF(data!AS318&gt;0,(data!F318-data!AT318)/(data!AS318-data!BL318),"NA")</f>
        <v>NA</v>
      </c>
      <c r="S318" s="19" t="str">
        <f>IF(N318&gt;0,data!F318/N318,"NA")</f>
        <v>NA</v>
      </c>
      <c r="T318" s="18" t="str">
        <f>IF(data!AP318=0,"NA",L318/data!AP318)</f>
        <v>NA</v>
      </c>
      <c r="U318" s="18" t="str">
        <f t="shared" si="13"/>
        <v>NA</v>
      </c>
      <c r="V318" s="18">
        <f t="shared" si="14"/>
        <v>3.4320060542554431</v>
      </c>
      <c r="W318" s="18" t="str">
        <f>IF(data!AQ318&gt;0,L318/data!AQ318,"NA")</f>
        <v>NA</v>
      </c>
      <c r="X318" s="17">
        <f>data!BC318+data!BD318*0.8+data!BE318*0.6+data!BF318*0.4+data!BG318*0.2</f>
        <v>2.8506</v>
      </c>
      <c r="Y318" s="18" t="str">
        <f>IF(data!AQ318&gt;0,L318/(data!AQ318+data!BC318),"NA")</f>
        <v>NA</v>
      </c>
      <c r="Z318" s="18">
        <f>IF(data!EC318&gt;0,IF(data!F318&gt;0,IF(data!EC318*250/data!F318&gt;10,"NA",data!EC318*250/data!F318),"NA"),"NA")</f>
        <v>2.1186440677966101E-2</v>
      </c>
      <c r="AA318" s="18" t="str">
        <f>IF(data!BN318&gt;0,data!BN318,"NA")</f>
        <v>NA</v>
      </c>
      <c r="AB318" s="18">
        <f>IF(data!BN318=0,0,1)</f>
        <v>1</v>
      </c>
      <c r="AC318" s="18" t="str">
        <f>IF(data!BN318&gt;0,data!BO318,"NA")</f>
        <v>NA</v>
      </c>
      <c r="AD318" s="18" t="str">
        <f>IF(data!AS318&gt;0,data!AS318,"NA")</f>
        <v>NA</v>
      </c>
      <c r="AE318" s="18" t="str">
        <f>IF(data!AS318&gt;0,data!F318,"NA")</f>
        <v>NA</v>
      </c>
      <c r="AF318" s="17">
        <f>data!CP318/(1.04)+data!CO318/1.04^2+data!CN318/1.04^3+data!CM318/1.04^4+data!CL318/1.04^5+((data!CK318/5)*(1-1.04^-5)/0.04)/1.04^5</f>
        <v>0</v>
      </c>
    </row>
    <row r="319" spans="1:32" x14ac:dyDescent="0.15">
      <c r="A319" s="2" t="str">
        <f>data!A319</f>
        <v>Arno Therapeutics, Inc. (OTCPK:ARNI)</v>
      </c>
      <c r="B319" s="2" t="str">
        <f>data!B319</f>
        <v>OTCPK:ARNI</v>
      </c>
      <c r="C319" s="16" t="str">
        <f>IF(data!AP319&gt;0,data!AQ319/data!AP319,"NA")</f>
        <v>NA</v>
      </c>
      <c r="D319" s="16" t="str">
        <f>IF(data!AP319&gt;0,O319/data!AP319,"NA")</f>
        <v>NA</v>
      </c>
      <c r="E319" s="16">
        <f>data!BV319/100</f>
        <v>0</v>
      </c>
      <c r="F319" s="16">
        <f t="shared" si="12"/>
        <v>-0.67778936392075073</v>
      </c>
      <c r="G319" s="16" t="str">
        <f>IF(data!AX319&gt;0,N319/data!AX319,"NA")</f>
        <v>NA</v>
      </c>
      <c r="H319" s="16" t="str">
        <f>IF(data!W319=0,"NA",data!W319/100)</f>
        <v>NA</v>
      </c>
      <c r="I319" s="16" t="str">
        <f>IF(data!V319=0,"NA",data!V319/100)</f>
        <v>NA</v>
      </c>
      <c r="J319" s="16" t="str">
        <f>IF(data!AX319&gt;0,(AF319+data!AW319)/(data!AX319+AF319+data!AW319),"NA")</f>
        <v>NA</v>
      </c>
      <c r="K319" s="16">
        <f>IF(data!F319&gt;0,(AF319+data!AW319)/(data!F319+AF319+data!AW319),"NA")</f>
        <v>6.7568220703521451E-3</v>
      </c>
      <c r="L319" s="17">
        <f>data!F319+data!AW319+AF319-data!AT319</f>
        <v>-0.12244822485206974</v>
      </c>
      <c r="M319" s="17">
        <f>data!AW319+data!AX319-data!AT319+X319</f>
        <v>28.770000000000003</v>
      </c>
      <c r="N319" s="17">
        <f>data!AS319+data!BC319-(data!BD319+data!BE319+data!BF319+data!BG319+data!BH319)/5</f>
        <v>-16.899999999999999</v>
      </c>
      <c r="O319" s="17">
        <f>data!AR319+data!BC319-(data!BD319+data!BE319+data!BF319+data!BG319+data!BH319)/5</f>
        <v>-19.5</v>
      </c>
      <c r="P319" s="17">
        <f>data!AW319+AF319</f>
        <v>7.7551775147928978E-2</v>
      </c>
      <c r="Q319" s="18" t="str">
        <f>IF(data!AS319&gt;0,data!F319/data!AS319,"NA")</f>
        <v>NA</v>
      </c>
      <c r="R319" s="19" t="str">
        <f>IF(data!AS319&gt;0,(data!F319-data!AT319)/(data!AS319-data!BL319),"NA")</f>
        <v>NA</v>
      </c>
      <c r="S319" s="19" t="str">
        <f>IF(N319&gt;0,data!F319/N319,"NA")</f>
        <v>NA</v>
      </c>
      <c r="T319" s="18" t="str">
        <f>IF(data!AP319=0,"NA",L319/data!AP319)</f>
        <v>NA</v>
      </c>
      <c r="U319" s="18" t="str">
        <f t="shared" si="13"/>
        <v>NA</v>
      </c>
      <c r="V319" s="18">
        <f t="shared" si="14"/>
        <v>-4.2561079197799695E-3</v>
      </c>
      <c r="W319" s="18" t="str">
        <f>IF(data!AQ319&gt;0,L319/data!AQ319,"NA")</f>
        <v>NA</v>
      </c>
      <c r="X319" s="17">
        <f>data!BC319+data!BD319*0.8+data!BE319*0.6+data!BF319*0.4+data!BG319*0.2</f>
        <v>46.42</v>
      </c>
      <c r="Y319" s="18" t="str">
        <f>IF(data!AQ319&gt;0,L319/(data!AQ319+data!BC319),"NA")</f>
        <v>NA</v>
      </c>
      <c r="Z319" s="18">
        <f>IF(data!EC319&gt;0,IF(data!F319&gt;0,IF(data!EC319*250/data!F319&gt;10,"NA",data!EC319*250/data!F319),"NA"),"NA")</f>
        <v>8.771929824561403E-2</v>
      </c>
      <c r="AA319" s="18" t="str">
        <f>IF(data!BN319&gt;0,data!BN319,"NA")</f>
        <v>NA</v>
      </c>
      <c r="AB319" s="18">
        <f>IF(data!BN319=0,0,1)</f>
        <v>1</v>
      </c>
      <c r="AC319" s="18" t="str">
        <f>IF(data!BN319&gt;0,data!BO319,"NA")</f>
        <v>NA</v>
      </c>
      <c r="AD319" s="18" t="str">
        <f>IF(data!AS319&gt;0,data!AS319,"NA")</f>
        <v>NA</v>
      </c>
      <c r="AE319" s="18" t="str">
        <f>IF(data!AS319&gt;0,data!F319,"NA")</f>
        <v>NA</v>
      </c>
      <c r="AF319" s="17">
        <f>data!CP319/(1.04)+data!CO319/1.04^2+data!CN319/1.04^3+data!CM319/1.04^4+data!CL319/1.04^5+((data!CK319/5)*(1-1.04^-5)/0.04)/1.04^5</f>
        <v>7.7551775147928978E-2</v>
      </c>
    </row>
    <row r="320" spans="1:32" x14ac:dyDescent="0.15">
      <c r="A320" s="2" t="str">
        <f>data!A320</f>
        <v>Avant Diagnostics, Inc. (OTCBB:OREO.E)</v>
      </c>
      <c r="B320" s="2" t="str">
        <f>data!B320</f>
        <v>OTCBB:OREO.E</v>
      </c>
      <c r="C320" s="16" t="str">
        <f>IF(data!AP320&gt;0,data!AQ320/data!AP320,"NA")</f>
        <v>NA</v>
      </c>
      <c r="D320" s="16" t="str">
        <f>IF(data!AP320&gt;0,O320/data!AP320,"NA")</f>
        <v>NA</v>
      </c>
      <c r="E320" s="16">
        <f>data!BV320/100</f>
        <v>0</v>
      </c>
      <c r="F320" s="16">
        <f t="shared" si="12"/>
        <v>-7.4813895781637711</v>
      </c>
      <c r="G320" s="16" t="str">
        <f>IF(data!AX320&gt;0,N320/data!AX320,"NA")</f>
        <v>NA</v>
      </c>
      <c r="H320" s="16" t="str">
        <f>IF(data!W320=0,"NA",data!W320/100)</f>
        <v>NA</v>
      </c>
      <c r="I320" s="16" t="str">
        <f>IF(data!V320=0,"NA",data!V320/100)</f>
        <v>NA</v>
      </c>
      <c r="J320" s="16" t="str">
        <f>IF(data!AX320&gt;0,(AF320+data!AW320)/(data!AX320+AF320+data!AW320),"NA")</f>
        <v>NA</v>
      </c>
      <c r="K320" s="16">
        <f>IF(data!F320&gt;0,(AF320+data!AW320)/(data!F320+AF320+data!AW320),"NA")</f>
        <v>0</v>
      </c>
      <c r="L320" s="17">
        <f>data!F320+data!AW320+AF320-data!AT320</f>
        <v>11</v>
      </c>
      <c r="M320" s="17">
        <f>data!AW320+data!AX320-data!AT320+X320</f>
        <v>8.0600000000000005E-2</v>
      </c>
      <c r="N320" s="17">
        <f>data!AS320+data!BC320-(data!BD320+data!BE320+data!BF320+data!BG320+data!BH320)/5</f>
        <v>-0.60299999999999998</v>
      </c>
      <c r="O320" s="17">
        <f>data!AR320+data!BC320-(data!BD320+data!BE320+data!BF320+data!BG320+data!BH320)/5</f>
        <v>-0.60299999999999998</v>
      </c>
      <c r="P320" s="17">
        <f>data!AW320+AF320</f>
        <v>0</v>
      </c>
      <c r="Q320" s="18" t="str">
        <f>IF(data!AS320&gt;0,data!F320/data!AS320,"NA")</f>
        <v>NA</v>
      </c>
      <c r="R320" s="19" t="str">
        <f>IF(data!AS320&gt;0,(data!F320-data!AT320)/(data!AS320-data!BL320),"NA")</f>
        <v>NA</v>
      </c>
      <c r="S320" s="19" t="str">
        <f>IF(N320&gt;0,data!F320/N320,"NA")</f>
        <v>NA</v>
      </c>
      <c r="T320" s="18" t="str">
        <f>IF(data!AP320=0,"NA",L320/data!AP320)</f>
        <v>NA</v>
      </c>
      <c r="U320" s="18" t="str">
        <f t="shared" si="13"/>
        <v>NA</v>
      </c>
      <c r="V320" s="18">
        <f t="shared" si="14"/>
        <v>136.47642679900744</v>
      </c>
      <c r="W320" s="18" t="str">
        <f>IF(data!AQ320&gt;0,L320/data!AQ320,"NA")</f>
        <v>NA</v>
      </c>
      <c r="X320" s="17">
        <f>data!BC320+data!BD320*0.8+data!BE320*0.6+data!BF320*0.4+data!BG320*0.2</f>
        <v>8.0600000000000005E-2</v>
      </c>
      <c r="Y320" s="18" t="str">
        <f>IF(data!AQ320&gt;0,L320/(data!AQ320+data!BC320),"NA")</f>
        <v>NA</v>
      </c>
      <c r="Z320" s="18">
        <f>IF(data!EC320&gt;0,IF(data!F320&gt;0,IF(data!EC320*250/data!F320&gt;10,"NA",data!EC320*250/data!F320),"NA"),"NA")</f>
        <v>0.31818181818181818</v>
      </c>
      <c r="AA320" s="18" t="str">
        <f>IF(data!BN320&gt;0,data!BN320,"NA")</f>
        <v>NA</v>
      </c>
      <c r="AB320" s="18">
        <f>IF(data!BN320=0,0,1)</f>
        <v>1</v>
      </c>
      <c r="AC320" s="18" t="str">
        <f>IF(data!BN320&gt;0,data!BO320,"NA")</f>
        <v>NA</v>
      </c>
      <c r="AD320" s="18" t="str">
        <f>IF(data!AS320&gt;0,data!AS320,"NA")</f>
        <v>NA</v>
      </c>
      <c r="AE320" s="18" t="str">
        <f>IF(data!AS320&gt;0,data!F320,"NA")</f>
        <v>NA</v>
      </c>
      <c r="AF320" s="17">
        <f>data!CP320/(1.04)+data!CO320/1.04^2+data!CN320/1.04^3+data!CM320/1.04^4+data!CL320/1.04^5+((data!CK320/5)*(1-1.04^-5)/0.04)/1.04^5</f>
        <v>0</v>
      </c>
    </row>
    <row r="321" spans="1:32" x14ac:dyDescent="0.15">
      <c r="A321" s="2" t="str">
        <f>data!A321</f>
        <v>Regen BioPharma Inc. (OTCBB:RGBP)</v>
      </c>
      <c r="B321" s="2" t="str">
        <f>data!B321</f>
        <v>OTCBB:RGBP</v>
      </c>
      <c r="C321" s="16" t="str">
        <f>IF(data!AP321&gt;0,data!AQ321/data!AP321,"NA")</f>
        <v>NA</v>
      </c>
      <c r="D321" s="16" t="str">
        <f>IF(data!AP321&gt;0,O321/data!AP321,"NA")</f>
        <v>NA</v>
      </c>
      <c r="E321" s="16">
        <f>data!BV321/100</f>
        <v>0</v>
      </c>
      <c r="F321" s="16">
        <f t="shared" si="12"/>
        <v>-15.432203389830512</v>
      </c>
      <c r="G321" s="16" t="str">
        <f>IF(data!AX321&gt;0,N321/data!AX321,"NA")</f>
        <v>NA</v>
      </c>
      <c r="H321" s="16" t="str">
        <f>IF(data!W321=0,"NA",data!W321/100)</f>
        <v>NA</v>
      </c>
      <c r="I321" s="16" t="str">
        <f>IF(data!V321=0,"NA",data!V321/100)</f>
        <v>NA</v>
      </c>
      <c r="J321" s="16" t="str">
        <f>IF(data!AX321&gt;0,(AF321+data!AW321)/(data!AX321+AF321+data!AW321),"NA")</f>
        <v>NA</v>
      </c>
      <c r="K321" s="16">
        <f>IF(data!F321&gt;0,(AF321+data!AW321)/(data!F321+AF321+data!AW321),"NA")</f>
        <v>3.7133827585643736E-2</v>
      </c>
      <c r="L321" s="17">
        <f>data!F321+data!AW321+AF321-data!AT321</f>
        <v>10.435515873918979</v>
      </c>
      <c r="M321" s="17">
        <f>data!AW321+data!AX321-data!AT321+X321</f>
        <v>4.7199999999999985E-2</v>
      </c>
      <c r="N321" s="17">
        <f>data!AS321+data!BC321-(data!BD321+data!BE321+data!BF321+data!BG321+data!BH321)/5</f>
        <v>-0.76039999999999996</v>
      </c>
      <c r="O321" s="17">
        <f>data!AR321+data!BC321-(data!BD321+data!BE321+data!BF321+data!BG321+data!BH321)/5</f>
        <v>-0.72839999999999994</v>
      </c>
      <c r="P321" s="17">
        <f>data!AW321+AF321</f>
        <v>0.3895158739189804</v>
      </c>
      <c r="Q321" s="18" t="str">
        <f>IF(data!AS321&gt;0,data!F321/data!AS321,"NA")</f>
        <v>NA</v>
      </c>
      <c r="R321" s="19" t="str">
        <f>IF(data!AS321&gt;0,(data!F321-data!AT321)/(data!AS321-data!BL321),"NA")</f>
        <v>NA</v>
      </c>
      <c r="S321" s="19" t="str">
        <f>IF(N321&gt;0,data!F321/N321,"NA")</f>
        <v>NA</v>
      </c>
      <c r="T321" s="18" t="str">
        <f>IF(data!AP321=0,"NA",L321/data!AP321)</f>
        <v>NA</v>
      </c>
      <c r="U321" s="18" t="str">
        <f t="shared" si="13"/>
        <v>NA</v>
      </c>
      <c r="V321" s="18">
        <f t="shared" si="14"/>
        <v>221.0914380067581</v>
      </c>
      <c r="W321" s="18" t="str">
        <f>IF(data!AQ321&gt;0,L321/data!AQ321,"NA")</f>
        <v>NA</v>
      </c>
      <c r="X321" s="17">
        <f>data!BC321+data!BD321*0.8+data!BE321*0.6+data!BF321*0.4+data!BG321*0.2</f>
        <v>5.62E-2</v>
      </c>
      <c r="Y321" s="18" t="str">
        <f>IF(data!AQ321&gt;0,L321/(data!AQ321+data!BC321),"NA")</f>
        <v>NA</v>
      </c>
      <c r="Z321" s="18">
        <f>IF(data!EC321&gt;0,IF(data!F321&gt;0,IF(data!EC321*250/data!F321&gt;10,"NA",data!EC321*250/data!F321),"NA"),"NA")</f>
        <v>0.24752475247524752</v>
      </c>
      <c r="AA321" s="18" t="str">
        <f>IF(data!BN321&gt;0,data!BN321,"NA")</f>
        <v>NA</v>
      </c>
      <c r="AB321" s="18">
        <f>IF(data!BN321=0,0,1)</f>
        <v>1</v>
      </c>
      <c r="AC321" s="18" t="str">
        <f>IF(data!BN321&gt;0,data!BO321,"NA")</f>
        <v>NA</v>
      </c>
      <c r="AD321" s="18" t="str">
        <f>IF(data!AS321&gt;0,data!AS321,"NA")</f>
        <v>NA</v>
      </c>
      <c r="AE321" s="18" t="str">
        <f>IF(data!AS321&gt;0,data!F321,"NA")</f>
        <v>NA</v>
      </c>
      <c r="AF321" s="17">
        <f>data!CP321/(1.04)+data!CO321/1.04^2+data!CN321/1.04^3+data!CM321/1.04^4+data!CL321/1.04^5+((data!CK321/5)*(1-1.04^-5)/0.04)/1.04^5</f>
        <v>8.3515873918980424E-2</v>
      </c>
    </row>
    <row r="322" spans="1:32" x14ac:dyDescent="0.15">
      <c r="A322" s="2" t="str">
        <f>data!A322</f>
        <v>Sophiris Bio, Inc. (NasdaqGM:SPHS)</v>
      </c>
      <c r="B322" s="2" t="str">
        <f>data!B322</f>
        <v>NasdaqGM:SPHS</v>
      </c>
      <c r="C322" s="16" t="str">
        <f>IF(data!AP322&gt;0,data!AQ322/data!AP322,"NA")</f>
        <v>NA</v>
      </c>
      <c r="D322" s="16" t="str">
        <f>IF(data!AP322&gt;0,O322/data!AP322,"NA")</f>
        <v>NA</v>
      </c>
      <c r="E322" s="16">
        <f>data!BV322/100</f>
        <v>0</v>
      </c>
      <c r="F322" s="16">
        <f t="shared" ref="F322:F338" si="15">IF(M322&gt;0,O322*(1-E322)/M322,"NA")</f>
        <v>-0.26067721206129513</v>
      </c>
      <c r="G322" s="16">
        <f>IF(data!AX322&gt;0,N322/data!AX322,"NA")</f>
        <v>-1.4825850340136055</v>
      </c>
      <c r="H322" s="16" t="str">
        <f>IF(data!W322=0,"NA",data!W322/100)</f>
        <v>NA</v>
      </c>
      <c r="I322" s="16" t="str">
        <f>IF(data!V322=0,"NA",data!V322/100)</f>
        <v>NA</v>
      </c>
      <c r="J322" s="16">
        <f>IF(data!AX322&gt;0,(AF322+data!AW322)/(data!AX322+AF322+data!AW322),"NA")</f>
        <v>0.2969798280383194</v>
      </c>
      <c r="K322" s="16">
        <f>IF(data!F322&gt;0,(AF322+data!AW322)/(data!F322+AF322+data!AW322),"NA")</f>
        <v>0.38451189499416427</v>
      </c>
      <c r="L322" s="17">
        <f>data!F322+data!AW322+AF322-data!AT322</f>
        <v>12.029784080564404</v>
      </c>
      <c r="M322" s="17">
        <f>data!AW322+data!AX322-data!AT322+X322</f>
        <v>80.92</v>
      </c>
      <c r="N322" s="17">
        <f>data!AS322+data!BC322-(data!BD322+data!BE322+data!BF322+data!BG322+data!BH322)/5</f>
        <v>-21.794</v>
      </c>
      <c r="O322" s="17">
        <f>data!AR322+data!BC322-(data!BD322+data!BE322+data!BF322+data!BG322+data!BH322)/5</f>
        <v>-21.094000000000001</v>
      </c>
      <c r="P322" s="17">
        <f>data!AW322+AF322</f>
        <v>6.2097840805644067</v>
      </c>
      <c r="Q322" s="18" t="str">
        <f>IF(data!AS322&gt;0,data!F322/data!AS322,"NA")</f>
        <v>NA</v>
      </c>
      <c r="R322" s="19" t="str">
        <f>IF(data!AS322&gt;0,(data!F322-data!AT322)/(data!AS322-data!BL322),"NA")</f>
        <v>NA</v>
      </c>
      <c r="S322" s="19" t="str">
        <f>IF(N322&gt;0,data!F322/N322,"NA")</f>
        <v>NA</v>
      </c>
      <c r="T322" s="18" t="str">
        <f>IF(data!AP322=0,"NA",L322/data!AP322)</f>
        <v>NA</v>
      </c>
      <c r="U322" s="18" t="str">
        <f t="shared" ref="U322:U338" si="16">IF(O322&gt;0,L322/O322,"NA")</f>
        <v>NA</v>
      </c>
      <c r="V322" s="18">
        <f t="shared" ref="V322:V338" si="17">IF(M322&gt;0,L322/M322,"NA")</f>
        <v>0.14866268018492837</v>
      </c>
      <c r="W322" s="18" t="str">
        <f>IF(data!AQ322&gt;0,L322/data!AQ322,"NA")</f>
        <v>NA</v>
      </c>
      <c r="X322" s="17">
        <f>data!BC322+data!BD322*0.8+data!BE322*0.6+data!BF322*0.4+data!BG322*0.2</f>
        <v>64.400000000000006</v>
      </c>
      <c r="Y322" s="18" t="str">
        <f>IF(data!AQ322&gt;0,L322/(data!AQ322+data!BC322),"NA")</f>
        <v>NA</v>
      </c>
      <c r="Z322" s="18">
        <f>IF(data!EC322&gt;0,IF(data!F322&gt;0,IF(data!EC322*250/data!F322&gt;10,"NA",data!EC322*250/data!F322),"NA"),"NA")</f>
        <v>1.8863179074446681</v>
      </c>
      <c r="AA322" s="18" t="str">
        <f>IF(data!BN322&gt;0,data!BN322,"NA")</f>
        <v>NA</v>
      </c>
      <c r="AB322" s="18">
        <f>IF(data!BN322=0,0,1)</f>
        <v>1</v>
      </c>
      <c r="AC322" s="18" t="str">
        <f>IF(data!BN322&gt;0,data!BO322,"NA")</f>
        <v>NA</v>
      </c>
      <c r="AD322" s="18" t="str">
        <f>IF(data!AS322&gt;0,data!AS322,"NA")</f>
        <v>NA</v>
      </c>
      <c r="AE322" s="18" t="str">
        <f>IF(data!AS322&gt;0,data!F322,"NA")</f>
        <v>NA</v>
      </c>
      <c r="AF322" s="17">
        <f>data!CP322/(1.04)+data!CO322/1.04^2+data!CN322/1.04^3+data!CM322/1.04^4+data!CL322/1.04^5+((data!CK322/5)*(1-1.04^-5)/0.04)/1.04^5</f>
        <v>0.269784080564406</v>
      </c>
    </row>
    <row r="323" spans="1:32" x14ac:dyDescent="0.15">
      <c r="A323" s="2" t="str">
        <f>data!A323</f>
        <v>MabVax Therapeutics Holdings, Inc. (OTCPK:MBVX)</v>
      </c>
      <c r="B323" s="2" t="str">
        <f>data!B323</f>
        <v>OTCPK:MBVX</v>
      </c>
      <c r="C323" s="16">
        <f>IF(data!AP323&gt;0,data!AQ323/data!AP323,"NA")</f>
        <v>-19.591836734693874</v>
      </c>
      <c r="D323" s="16">
        <f>IF(data!AP323&gt;0,O323/data!AP323,"NA")</f>
        <v>-18.361516034985421</v>
      </c>
      <c r="E323" s="16">
        <f>data!BV323/100</f>
        <v>0</v>
      </c>
      <c r="F323" s="16">
        <f t="shared" si="15"/>
        <v>-0.52144394767345592</v>
      </c>
      <c r="G323" s="16">
        <f>IF(data!AX323&gt;0,N323/data!AX323,"NA")</f>
        <v>-0.9352537722908093</v>
      </c>
      <c r="H323" s="16" t="str">
        <f>IF(data!W323=0,"NA",data!W323/100)</f>
        <v>NA</v>
      </c>
      <c r="I323" s="16" t="str">
        <f>IF(data!V323=0,"NA",data!V323/100)</f>
        <v>NA</v>
      </c>
      <c r="J323" s="16">
        <f>IF(data!AX323&gt;0,(AF323+data!AW323)/(data!AX323+AF323+data!AW323),"NA")</f>
        <v>2.6207030103751184E-2</v>
      </c>
      <c r="K323" s="16">
        <f>IF(data!F323&gt;0,(AF323+data!AW323)/(data!F323+AF323+data!AW323),"NA")</f>
        <v>2.0359790699048905E-2</v>
      </c>
      <c r="L323" s="17">
        <f>data!F323+data!AW323+AF323-data!AT323</f>
        <v>6.1861908284023661</v>
      </c>
      <c r="M323" s="17">
        <f>data!AW323+data!AX323-data!AT323+X323</f>
        <v>12.077999999999999</v>
      </c>
      <c r="N323" s="17">
        <f>data!AS323+data!BC323-(data!BD323+data!BE323+data!BF323+data!BG323+data!BH323)/5</f>
        <v>-6.8179999999999996</v>
      </c>
      <c r="O323" s="17">
        <f>data!AR323+data!BC323-(data!BD323+data!BE323+data!BF323+data!BG323+data!BH323)/5</f>
        <v>-6.298</v>
      </c>
      <c r="P323" s="17">
        <f>data!AW323+AF323</f>
        <v>0.19619082840236685</v>
      </c>
      <c r="Q323" s="18" t="str">
        <f>IF(data!AS323&gt;0,data!F323/data!AS323,"NA")</f>
        <v>NA</v>
      </c>
      <c r="R323" s="19" t="str">
        <f>IF(data!AS323&gt;0,(data!F323-data!AT323)/(data!AS323-data!BL323),"NA")</f>
        <v>NA</v>
      </c>
      <c r="S323" s="19" t="str">
        <f>IF(N323&gt;0,data!F323/N323,"NA")</f>
        <v>NA</v>
      </c>
      <c r="T323" s="18">
        <f>IF(data!AP323=0,"NA",L323/data!AP323)</f>
        <v>18.035541773767829</v>
      </c>
      <c r="U323" s="18" t="str">
        <f t="shared" si="16"/>
        <v>NA</v>
      </c>
      <c r="V323" s="18">
        <f t="shared" si="17"/>
        <v>0.51218668888908481</v>
      </c>
      <c r="W323" s="18" t="str">
        <f>IF(data!AQ323&gt;0,L323/data!AQ323,"NA")</f>
        <v>NA</v>
      </c>
      <c r="X323" s="17">
        <f>data!BC323+data!BD323*0.8+data!BE323*0.6+data!BF323*0.4+data!BG323*0.2</f>
        <v>8.2379999999999995</v>
      </c>
      <c r="Y323" s="18" t="str">
        <f>IF(data!AQ323&gt;0,L323/(data!AQ323+data!BC323),"NA")</f>
        <v>NA</v>
      </c>
      <c r="Z323" s="18">
        <f>IF(data!EC323&gt;0,IF(data!F323&gt;0,IF(data!EC323*250/data!F323&gt;10,"NA",data!EC323*250/data!F323),"NA"),"NA")</f>
        <v>0.76800847457627119</v>
      </c>
      <c r="AA323" s="18" t="str">
        <f>IF(data!BN323&gt;0,data!BN323,"NA")</f>
        <v>NA</v>
      </c>
      <c r="AB323" s="18">
        <f>IF(data!BN323=0,0,1)</f>
        <v>1</v>
      </c>
      <c r="AC323" s="18" t="str">
        <f>IF(data!BN323&gt;0,data!BO323,"NA")</f>
        <v>NA</v>
      </c>
      <c r="AD323" s="18" t="str">
        <f>IF(data!AS323&gt;0,data!AS323,"NA")</f>
        <v>NA</v>
      </c>
      <c r="AE323" s="18" t="str">
        <f>IF(data!AS323&gt;0,data!F323,"NA")</f>
        <v>NA</v>
      </c>
      <c r="AF323" s="17">
        <f>data!CP323/(1.04)+data!CO323/1.04^2+data!CN323/1.04^3+data!CM323/1.04^4+data!CL323/1.04^5+((data!CK323/5)*(1-1.04^-5)/0.04)/1.04^5</f>
        <v>0.19619082840236685</v>
      </c>
    </row>
    <row r="324" spans="1:32" x14ac:dyDescent="0.15">
      <c r="A324" s="2" t="str">
        <f>data!A324</f>
        <v>OncoVista Innovative Therapies, Inc. (OTCPK:OVIT)</v>
      </c>
      <c r="B324" s="2" t="str">
        <f>data!B324</f>
        <v>OTCPK:OVIT</v>
      </c>
      <c r="C324" s="16" t="str">
        <f>IF(data!AP324&gt;0,data!AQ324/data!AP324,"NA")</f>
        <v>NA</v>
      </c>
      <c r="D324" s="16" t="str">
        <f>IF(data!AP324&gt;0,O324/data!AP324,"NA")</f>
        <v>NA</v>
      </c>
      <c r="E324" s="16">
        <f>data!BV324/100</f>
        <v>0</v>
      </c>
      <c r="F324" s="16" t="str">
        <f t="shared" si="15"/>
        <v>NA</v>
      </c>
      <c r="G324" s="16" t="str">
        <f>IF(data!AX324&gt;0,N324/data!AX324,"NA")</f>
        <v>NA</v>
      </c>
      <c r="H324" s="16" t="str">
        <f>IF(data!W324=0,"NA",data!W324/100)</f>
        <v>NA</v>
      </c>
      <c r="I324" s="16" t="str">
        <f>IF(data!V324=0,"NA",data!V324/100)</f>
        <v>NA</v>
      </c>
      <c r="J324" s="16" t="str">
        <f>IF(data!AX324&gt;0,(AF324+data!AW324)/(data!AX324+AF324+data!AW324),"NA")</f>
        <v>NA</v>
      </c>
      <c r="K324" s="16">
        <f>IF(data!F324&gt;0,(AF324+data!AW324)/(data!F324+AF324+data!AW324),"NA")</f>
        <v>2.2481816178091248E-2</v>
      </c>
      <c r="L324" s="17">
        <f>data!F324+data!AW324+AF324-data!AT324</f>
        <v>8.9979999999999993</v>
      </c>
      <c r="M324" s="17">
        <f>data!AW324+data!AX324-data!AT324+X324</f>
        <v>-1.7338</v>
      </c>
      <c r="N324" s="17">
        <f>data!AS324+data!BC324-(data!BD324+data!BE324+data!BF324+data!BG324+data!BH324)/5</f>
        <v>-1.5724</v>
      </c>
      <c r="O324" s="17">
        <f>data!AR324+data!BC324-(data!BD324+data!BE324+data!BF324+data!BG324+data!BH324)/5</f>
        <v>-1.4824000000000002</v>
      </c>
      <c r="P324" s="17">
        <f>data!AW324+AF324</f>
        <v>0.20399999999999999</v>
      </c>
      <c r="Q324" s="18" t="str">
        <f>IF(data!AS324&gt;0,data!F324/data!AS324,"NA")</f>
        <v>NA</v>
      </c>
      <c r="R324" s="19" t="str">
        <f>IF(data!AS324&gt;0,(data!F324-data!AT324)/(data!AS324-data!BL324),"NA")</f>
        <v>NA</v>
      </c>
      <c r="S324" s="19" t="str">
        <f>IF(N324&gt;0,data!F324/N324,"NA")</f>
        <v>NA</v>
      </c>
      <c r="T324" s="18" t="str">
        <f>IF(data!AP324=0,"NA",L324/data!AP324)</f>
        <v>NA</v>
      </c>
      <c r="U324" s="18" t="str">
        <f t="shared" si="16"/>
        <v>NA</v>
      </c>
      <c r="V324" s="18" t="str">
        <f t="shared" si="17"/>
        <v>NA</v>
      </c>
      <c r="W324" s="18" t="str">
        <f>IF(data!AQ324&gt;0,L324/data!AQ324,"NA")</f>
        <v>NA</v>
      </c>
      <c r="X324" s="17">
        <f>data!BC324+data!BD324*0.8+data!BE324*0.6+data!BF324*0.4+data!BG324*0.2</f>
        <v>2.2281999999999997</v>
      </c>
      <c r="Y324" s="18" t="str">
        <f>IF(data!AQ324&gt;0,L324/(data!AQ324+data!BC324),"NA")</f>
        <v>NA</v>
      </c>
      <c r="Z324" s="18">
        <f>IF(data!EC324&gt;0,IF(data!F324&gt;0,IF(data!EC324*250/data!F324&gt;10,"NA",data!EC324*250/data!F324),"NA"),"NA")</f>
        <v>2.8184892897406992E-2</v>
      </c>
      <c r="AA324" s="18" t="str">
        <f>IF(data!BN324&gt;0,data!BN324,"NA")</f>
        <v>NA</v>
      </c>
      <c r="AB324" s="18">
        <f>IF(data!BN324=0,0,1)</f>
        <v>1</v>
      </c>
      <c r="AC324" s="18" t="str">
        <f>IF(data!BN324&gt;0,data!BO324,"NA")</f>
        <v>NA</v>
      </c>
      <c r="AD324" s="18" t="str">
        <f>IF(data!AS324&gt;0,data!AS324,"NA")</f>
        <v>NA</v>
      </c>
      <c r="AE324" s="18" t="str">
        <f>IF(data!AS324&gt;0,data!F324,"NA")</f>
        <v>NA</v>
      </c>
      <c r="AF324" s="17">
        <f>data!CP324/(1.04)+data!CO324/1.04^2+data!CN324/1.04^3+data!CM324/1.04^4+data!CL324/1.04^5+((data!CK324/5)*(1-1.04^-5)/0.04)/1.04^5</f>
        <v>0</v>
      </c>
    </row>
    <row r="325" spans="1:32" x14ac:dyDescent="0.15">
      <c r="A325" s="2" t="str">
        <f>data!A325</f>
        <v>Sevion Therapeutics, Inc. (OTCBB:SVON)</v>
      </c>
      <c r="B325" s="2" t="str">
        <f>data!B325</f>
        <v>OTCBB:SVON</v>
      </c>
      <c r="C325" s="16" t="str">
        <f>IF(data!AP325&gt;0,data!AQ325/data!AP325,"NA")</f>
        <v>NA</v>
      </c>
      <c r="D325" s="16" t="str">
        <f>IF(data!AP325&gt;0,O325/data!AP325,"NA")</f>
        <v>NA</v>
      </c>
      <c r="E325" s="16">
        <f>data!BV325/100</f>
        <v>0</v>
      </c>
      <c r="F325" s="16">
        <f t="shared" si="15"/>
        <v>-0.31806820210676656</v>
      </c>
      <c r="G325" s="16">
        <f>IF(data!AX325&gt;0,N325/data!AX325,"NA")</f>
        <v>-1.6500840336134455</v>
      </c>
      <c r="H325" s="16" t="str">
        <f>IF(data!W325=0,"NA",data!W325/100)</f>
        <v>NA</v>
      </c>
      <c r="I325" s="16" t="str">
        <f>IF(data!V325=0,"NA",data!V325/100)</f>
        <v>NA</v>
      </c>
      <c r="J325" s="16">
        <f>IF(data!AX325&gt;0,(AF325+data!AW325)/(data!AX325+AF325+data!AW325),"NA")</f>
        <v>2.4181847493148475E-3</v>
      </c>
      <c r="K325" s="16">
        <f>IF(data!F325&gt;0,(AF325+data!AW325)/(data!F325+AF325+data!AW325),"NA")</f>
        <v>3.263565554153431E-3</v>
      </c>
      <c r="L325" s="17">
        <f>data!F325+data!AW325+AF325-data!AT325</f>
        <v>6.7288461538461544</v>
      </c>
      <c r="M325" s="17">
        <f>data!AW325+data!AX325-data!AT325+X325</f>
        <v>22.404000000000003</v>
      </c>
      <c r="N325" s="17">
        <f>data!AS325+data!BC325-(data!BD325+data!BE325+data!BF325+data!BG325+data!BH325)/5</f>
        <v>-19.636000000000003</v>
      </c>
      <c r="O325" s="17">
        <f>data!AR325+data!BC325-(data!BD325+data!BE325+data!BF325+data!BG325+data!BH325)/5</f>
        <v>-7.1259999999999994</v>
      </c>
      <c r="P325" s="17">
        <f>data!AW325+AF325</f>
        <v>2.8846153846153844E-2</v>
      </c>
      <c r="Q325" s="18" t="str">
        <f>IF(data!AS325&gt;0,data!F325/data!AS325,"NA")</f>
        <v>NA</v>
      </c>
      <c r="R325" s="19" t="str">
        <f>IF(data!AS325&gt;0,(data!F325-data!AT325)/(data!AS325-data!BL325),"NA")</f>
        <v>NA</v>
      </c>
      <c r="S325" s="19" t="str">
        <f>IF(N325&gt;0,data!F325/N325,"NA")</f>
        <v>NA</v>
      </c>
      <c r="T325" s="18" t="str">
        <f>IF(data!AP325=0,"NA",L325/data!AP325)</f>
        <v>NA</v>
      </c>
      <c r="U325" s="18" t="str">
        <f t="shared" si="16"/>
        <v>NA</v>
      </c>
      <c r="V325" s="18">
        <f t="shared" si="17"/>
        <v>0.3003412852100586</v>
      </c>
      <c r="W325" s="18" t="str">
        <f>IF(data!AQ325&gt;0,L325/data!AQ325,"NA")</f>
        <v>NA</v>
      </c>
      <c r="X325" s="17">
        <f>data!BC325+data!BD325*0.8+data!BE325*0.6+data!BF325*0.4+data!BG325*0.2</f>
        <v>12.614000000000001</v>
      </c>
      <c r="Y325" s="18" t="str">
        <f>IF(data!AQ325&gt;0,L325/(data!AQ325+data!BC325),"NA")</f>
        <v>NA</v>
      </c>
      <c r="Z325" s="18">
        <f>IF(data!EC325&gt;0,IF(data!F325&gt;0,IF(data!EC325*250/data!F325&gt;10,"NA",data!EC325*250/data!F325),"NA"),"NA")</f>
        <v>0.14188422247446084</v>
      </c>
      <c r="AA325" s="18" t="str">
        <f>IF(data!BN325&gt;0,data!BN325,"NA")</f>
        <v>NA</v>
      </c>
      <c r="AB325" s="18">
        <f>IF(data!BN325=0,0,1)</f>
        <v>1</v>
      </c>
      <c r="AC325" s="18" t="str">
        <f>IF(data!BN325&gt;0,data!BO325,"NA")</f>
        <v>NA</v>
      </c>
      <c r="AD325" s="18" t="str">
        <f>IF(data!AS325&gt;0,data!AS325,"NA")</f>
        <v>NA</v>
      </c>
      <c r="AE325" s="18" t="str">
        <f>IF(data!AS325&gt;0,data!F325,"NA")</f>
        <v>NA</v>
      </c>
      <c r="AF325" s="17">
        <f>data!CP325/(1.04)+data!CO325/1.04^2+data!CN325/1.04^3+data!CM325/1.04^4+data!CL325/1.04^5+((data!CK325/5)*(1-1.04^-5)/0.04)/1.04^5</f>
        <v>2.8846153846153844E-2</v>
      </c>
    </row>
    <row r="326" spans="1:32" x14ac:dyDescent="0.15">
      <c r="A326" s="2" t="str">
        <f>data!A326</f>
        <v>Vivione Biosciences Inc. (TSXV:VBI)</v>
      </c>
      <c r="B326" s="2" t="str">
        <f>data!B326</f>
        <v>TSXV:VBI</v>
      </c>
      <c r="C326" s="16">
        <f>IF(data!AP326&gt;0,data!AQ326/data!AP326,"NA")</f>
        <v>-30.104166666666668</v>
      </c>
      <c r="D326" s="16">
        <f>IF(data!AP326&gt;0,O326/data!AP326,"NA")</f>
        <v>-30.800000000000004</v>
      </c>
      <c r="E326" s="16">
        <f>data!BV326/100</f>
        <v>0</v>
      </c>
      <c r="F326" s="16">
        <f t="shared" si="15"/>
        <v>-7.4591321897073666</v>
      </c>
      <c r="G326" s="16">
        <f>IF(data!AX326&gt;0,N326/data!AX326,"NA")</f>
        <v>-19.849350649350651</v>
      </c>
      <c r="H326" s="16" t="str">
        <f>IF(data!W326=0,"NA",data!W326/100)</f>
        <v>NA</v>
      </c>
      <c r="I326" s="16" t="str">
        <f>IF(data!V326=0,"NA",data!V326/100)</f>
        <v>NA</v>
      </c>
      <c r="J326" s="16">
        <f>IF(data!AX326&gt;0,(AF326+data!AW326)/(data!AX326+AF326+data!AW326),"NA")</f>
        <v>0.89471299521422709</v>
      </c>
      <c r="K326" s="16">
        <f>IF(data!F326&gt;0,(AF326+data!AW326)/(data!F326+AF326+data!AW326),"NA")</f>
        <v>0.12946003927732072</v>
      </c>
      <c r="L326" s="17">
        <f>data!F326+data!AW326+AF326-data!AT326</f>
        <v>8.968668639053254</v>
      </c>
      <c r="M326" s="17">
        <f>data!AW326+data!AX326-data!AT326+X326</f>
        <v>0.39640000000000003</v>
      </c>
      <c r="N326" s="17">
        <f>data!AS326+data!BC326-(data!BD326+data!BE326+data!BF326+data!BG326+data!BH326)/5</f>
        <v>-3.0568</v>
      </c>
      <c r="O326" s="17">
        <f>data!AR326+data!BC326-(data!BD326+data!BE326+data!BF326+data!BG326+data!BH326)/5</f>
        <v>-2.9568000000000003</v>
      </c>
      <c r="P326" s="17">
        <f>data!AW326+AF326</f>
        <v>1.3086686390532545</v>
      </c>
      <c r="Q326" s="18" t="str">
        <f>IF(data!AS326&gt;0,data!F326/data!AS326,"NA")</f>
        <v>NA</v>
      </c>
      <c r="R326" s="19" t="str">
        <f>IF(data!AS326&gt;0,(data!F326-data!AT326)/(data!AS326-data!BL326),"NA")</f>
        <v>NA</v>
      </c>
      <c r="S326" s="19" t="str">
        <f>IF(N326&gt;0,data!F326/N326,"NA")</f>
        <v>NA</v>
      </c>
      <c r="T326" s="18">
        <f>IF(data!AP326=0,"NA",L326/data!AP326)</f>
        <v>93.42363165680473</v>
      </c>
      <c r="U326" s="18" t="str">
        <f t="shared" si="16"/>
        <v>NA</v>
      </c>
      <c r="V326" s="18">
        <f t="shared" si="17"/>
        <v>22.625299291254422</v>
      </c>
      <c r="W326" s="18" t="str">
        <f>IF(data!AQ326&gt;0,L326/data!AQ326,"NA")</f>
        <v>NA</v>
      </c>
      <c r="X326" s="17">
        <f>data!BC326+data!BD326*0.8+data!BE326*0.6+data!BF326*0.4+data!BG326*0.2</f>
        <v>0.12240000000000001</v>
      </c>
      <c r="Y326" s="18" t="str">
        <f>IF(data!AQ326&gt;0,L326/(data!AQ326+data!BC326),"NA")</f>
        <v>NA</v>
      </c>
      <c r="Z326" s="18" t="str">
        <f>IF(data!EC326&gt;0,IF(data!F326&gt;0,IF(data!EC326*250/data!F326&gt;10,"NA",data!EC326*250/data!F326),"NA"),"NA")</f>
        <v>NA</v>
      </c>
      <c r="AA326" s="18" t="str">
        <f>IF(data!BN326&gt;0,data!BN326,"NA")</f>
        <v>NA</v>
      </c>
      <c r="AB326" s="18">
        <f>IF(data!BN326=0,0,1)</f>
        <v>1</v>
      </c>
      <c r="AC326" s="18" t="str">
        <f>IF(data!BN326&gt;0,data!BO326,"NA")</f>
        <v>NA</v>
      </c>
      <c r="AD326" s="18" t="str">
        <f>IF(data!AS326&gt;0,data!AS326,"NA")</f>
        <v>NA</v>
      </c>
      <c r="AE326" s="18" t="str">
        <f>IF(data!AS326&gt;0,data!F326,"NA")</f>
        <v>NA</v>
      </c>
      <c r="AF326" s="17">
        <f>data!CP326/(1.04)+data!CO326/1.04^2+data!CN326/1.04^3+data!CM326/1.04^4+data!CL326/1.04^5+((data!CK326/5)*(1-1.04^-5)/0.04)/1.04^5</f>
        <v>4.8668639053254435E-2</v>
      </c>
    </row>
    <row r="327" spans="1:32" x14ac:dyDescent="0.15">
      <c r="A327" s="2" t="str">
        <f>data!A327</f>
        <v>TapImmune, Inc. (OTCPK:TPIV)</v>
      </c>
      <c r="B327" s="2" t="str">
        <f>data!B327</f>
        <v>OTCPK:TPIV</v>
      </c>
      <c r="C327" s="16" t="str">
        <f>IF(data!AP327&gt;0,data!AQ327/data!AP327,"NA")</f>
        <v>NA</v>
      </c>
      <c r="D327" s="16" t="str">
        <f>IF(data!AP327&gt;0,O327/data!AP327,"NA")</f>
        <v>NA</v>
      </c>
      <c r="E327" s="16">
        <f>data!BV327/100</f>
        <v>0</v>
      </c>
      <c r="F327" s="16">
        <f t="shared" si="15"/>
        <v>-9.0681912681912635</v>
      </c>
      <c r="G327" s="16" t="str">
        <f>IF(data!AX327&gt;0,N327/data!AX327,"NA")</f>
        <v>NA</v>
      </c>
      <c r="H327" s="16" t="str">
        <f>IF(data!W327=0,"NA",data!W327/100)</f>
        <v>NA</v>
      </c>
      <c r="I327" s="16" t="str">
        <f>IF(data!V327=0,"NA",data!V327/100)</f>
        <v>NA</v>
      </c>
      <c r="J327" s="16" t="str">
        <f>IF(data!AX327&gt;0,(AF327+data!AW327)/(data!AX327+AF327+data!AW327),"NA")</f>
        <v>NA</v>
      </c>
      <c r="K327" s="16">
        <f>IF(data!F327&gt;0,(AF327+data!AW327)/(data!F327+AF327+data!AW327),"NA")</f>
        <v>7.0078011371149012E-3</v>
      </c>
      <c r="L327" s="17">
        <f>data!F327+data!AW327+AF327-data!AT327</f>
        <v>6.9489999999999998</v>
      </c>
      <c r="M327" s="17">
        <f>data!AW327+data!AX327-data!AT327+X327</f>
        <v>0.48100000000000032</v>
      </c>
      <c r="N327" s="17">
        <f>data!AS327+data!BC327-(data!BD327+data!BE327+data!BF327+data!BG327+data!BH327)/5</f>
        <v>-33.771799999999999</v>
      </c>
      <c r="O327" s="17">
        <f>data!AR327+data!BC327-(data!BD327+data!BE327+data!BF327+data!BG327+data!BH327)/5</f>
        <v>-4.3618000000000006</v>
      </c>
      <c r="P327" s="17">
        <f>data!AW327+AF327</f>
        <v>5.2999999999999999E-2</v>
      </c>
      <c r="Q327" s="18" t="str">
        <f>IF(data!AS327&gt;0,data!F327/data!AS327,"NA")</f>
        <v>NA</v>
      </c>
      <c r="R327" s="19" t="str">
        <f>IF(data!AS327&gt;0,(data!F327-data!AT327)/(data!AS327-data!BL327),"NA")</f>
        <v>NA</v>
      </c>
      <c r="S327" s="19" t="str">
        <f>IF(N327&gt;0,data!F327/N327,"NA")</f>
        <v>NA</v>
      </c>
      <c r="T327" s="18" t="str">
        <f>IF(data!AP327=0,"NA",L327/data!AP327)</f>
        <v>NA</v>
      </c>
      <c r="U327" s="18" t="str">
        <f t="shared" si="16"/>
        <v>NA</v>
      </c>
      <c r="V327" s="18">
        <f t="shared" si="17"/>
        <v>14.446985446985437</v>
      </c>
      <c r="W327" s="18" t="str">
        <f>IF(data!AQ327&gt;0,L327/data!AQ327,"NA")</f>
        <v>NA</v>
      </c>
      <c r="X327" s="17">
        <f>data!BC327+data!BD327*0.8+data!BE327*0.6+data!BF327*0.4+data!BG327*0.2</f>
        <v>1.6980000000000004</v>
      </c>
      <c r="Y327" s="18" t="str">
        <f>IF(data!AQ327&gt;0,L327/(data!AQ327+data!BC327),"NA")</f>
        <v>NA</v>
      </c>
      <c r="Z327" s="18">
        <f>IF(data!EC327&gt;0,IF(data!F327&gt;0,IF(data!EC327*250/data!F327&gt;10,"NA",data!EC327*250/data!F327),"NA"),"NA")</f>
        <v>1.6311584553928096</v>
      </c>
      <c r="AA327" s="18" t="str">
        <f>IF(data!BN327&gt;0,data!BN327,"NA")</f>
        <v>NA</v>
      </c>
      <c r="AB327" s="18">
        <f>IF(data!BN327=0,0,1)</f>
        <v>1</v>
      </c>
      <c r="AC327" s="18" t="str">
        <f>IF(data!BN327&gt;0,data!BO327,"NA")</f>
        <v>NA</v>
      </c>
      <c r="AD327" s="18" t="str">
        <f>IF(data!AS327&gt;0,data!AS327,"NA")</f>
        <v>NA</v>
      </c>
      <c r="AE327" s="18" t="str">
        <f>IF(data!AS327&gt;0,data!F327,"NA")</f>
        <v>NA</v>
      </c>
      <c r="AF327" s="17">
        <f>data!CP327/(1.04)+data!CO327/1.04^2+data!CN327/1.04^3+data!CM327/1.04^4+data!CL327/1.04^5+((data!CK327/5)*(1-1.04^-5)/0.04)/1.04^5</f>
        <v>0</v>
      </c>
    </row>
    <row r="328" spans="1:32" x14ac:dyDescent="0.15">
      <c r="A328" s="2" t="str">
        <f>data!A328</f>
        <v>Helix Biomedix Inc. (OTCPK:HXBM)</v>
      </c>
      <c r="B328" s="2" t="str">
        <f>data!B328</f>
        <v>OTCPK:HXBM</v>
      </c>
      <c r="C328" s="16" t="str">
        <f>IF(data!AP328&gt;0,data!AQ328/data!AP328,"NA")</f>
        <v>NA</v>
      </c>
      <c r="D328" s="16" t="str">
        <f>IF(data!AP328&gt;0,O328/data!AP328,"NA")</f>
        <v>NA</v>
      </c>
      <c r="E328" s="16">
        <f>data!BV328/100</f>
        <v>0</v>
      </c>
      <c r="F328" s="16">
        <f t="shared" si="15"/>
        <v>-0.60842207163601147</v>
      </c>
      <c r="G328" s="16" t="str">
        <f>IF(data!AX328&gt;0,N328/data!AX328,"NA")</f>
        <v>NA</v>
      </c>
      <c r="H328" s="16" t="str">
        <f>IF(data!W328=0,"NA",data!W328/100)</f>
        <v>NA</v>
      </c>
      <c r="I328" s="16" t="str">
        <f>IF(data!V328=0,"NA",data!V328/100)</f>
        <v>NA</v>
      </c>
      <c r="J328" s="16" t="str">
        <f>IF(data!AX328&gt;0,(AF328+data!AW328)/(data!AX328+AF328+data!AW328),"NA")</f>
        <v>NA</v>
      </c>
      <c r="K328" s="16">
        <f>IF(data!F328&gt;0,(AF328+data!AW328)/(data!F328+AF328+data!AW328),"NA")</f>
        <v>0</v>
      </c>
      <c r="L328" s="17">
        <f>data!F328+data!AW328+AF328-data!AT328</f>
        <v>7.47</v>
      </c>
      <c r="M328" s="17">
        <f>data!AW328+data!AX328-data!AT328+X328</f>
        <v>0.82640000000000002</v>
      </c>
      <c r="N328" s="17">
        <f>data!AS328+data!BC328-(data!BD328+data!BE328+data!BF328+data!BG328+data!BH328)/5</f>
        <v>-0.50279999999999991</v>
      </c>
      <c r="O328" s="17">
        <f>data!AR328+data!BC328-(data!BD328+data!BE328+data!BF328+data!BG328+data!BH328)/5</f>
        <v>-0.50279999999999991</v>
      </c>
      <c r="P328" s="17">
        <f>data!AW328+AF328</f>
        <v>0</v>
      </c>
      <c r="Q328" s="18" t="str">
        <f>IF(data!AS328&gt;0,data!F328/data!AS328,"NA")</f>
        <v>NA</v>
      </c>
      <c r="R328" s="19" t="str">
        <f>IF(data!AS328&gt;0,(data!F328-data!AT328)/(data!AS328-data!BL328),"NA")</f>
        <v>NA</v>
      </c>
      <c r="S328" s="19" t="str">
        <f>IF(N328&gt;0,data!F328/N328,"NA")</f>
        <v>NA</v>
      </c>
      <c r="T328" s="18" t="str">
        <f>IF(data!AP328=0,"NA",L328/data!AP328)</f>
        <v>NA</v>
      </c>
      <c r="U328" s="18" t="str">
        <f t="shared" si="16"/>
        <v>NA</v>
      </c>
      <c r="V328" s="18">
        <f t="shared" si="17"/>
        <v>9.0392061955469494</v>
      </c>
      <c r="W328" s="18" t="str">
        <f>IF(data!AQ328&gt;0,L328/data!AQ328,"NA")</f>
        <v>NA</v>
      </c>
      <c r="X328" s="17">
        <f>data!BC328+data!BD328*0.8+data!BE328*0.6+data!BF328*0.4+data!BG328*0.2</f>
        <v>0.82640000000000002</v>
      </c>
      <c r="Y328" s="18" t="str">
        <f>IF(data!AQ328&gt;0,L328/(data!AQ328+data!BC328),"NA")</f>
        <v>NA</v>
      </c>
      <c r="Z328" s="18">
        <f>IF(data!EC328&gt;0,IF(data!F328&gt;0,IF(data!EC328*250/data!F328&gt;10,"NA",data!EC328*250/data!F328),"NA"),"NA")</f>
        <v>0.16733601070950468</v>
      </c>
      <c r="AA328" s="18" t="str">
        <f>IF(data!BN328&gt;0,data!BN328,"NA")</f>
        <v>NA</v>
      </c>
      <c r="AB328" s="18">
        <f>IF(data!BN328=0,0,1)</f>
        <v>0</v>
      </c>
      <c r="AC328" s="18" t="str">
        <f>IF(data!BN328&gt;0,data!BO328,"NA")</f>
        <v>NA</v>
      </c>
      <c r="AD328" s="18" t="str">
        <f>IF(data!AS328&gt;0,data!AS328,"NA")</f>
        <v>NA</v>
      </c>
      <c r="AE328" s="18" t="str">
        <f>IF(data!AS328&gt;0,data!F328,"NA")</f>
        <v>NA</v>
      </c>
      <c r="AF328" s="17">
        <f>data!CP328/(1.04)+data!CO328/1.04^2+data!CN328/1.04^3+data!CM328/1.04^4+data!CL328/1.04^5+((data!CK328/5)*(1-1.04^-5)/0.04)/1.04^5</f>
        <v>0</v>
      </c>
    </row>
    <row r="329" spans="1:32" x14ac:dyDescent="0.15">
      <c r="A329" s="2" t="str">
        <f>data!A329</f>
        <v>Poniard Pharmaceuticals, Inc. (OTCPK:PARD)</v>
      </c>
      <c r="B329" s="2" t="str">
        <f>data!B329</f>
        <v>OTCPK:PARD</v>
      </c>
      <c r="C329" s="16" t="str">
        <f>IF(data!AP329&gt;0,data!AQ329/data!AP329,"NA")</f>
        <v>NA</v>
      </c>
      <c r="D329" s="16" t="str">
        <f>IF(data!AP329&gt;0,O329/data!AP329,"NA")</f>
        <v>NA</v>
      </c>
      <c r="E329" s="16">
        <f>data!BV329/100</f>
        <v>0</v>
      </c>
      <c r="F329" s="16">
        <f t="shared" si="15"/>
        <v>-0.98078512396694217</v>
      </c>
      <c r="G329" s="16" t="str">
        <f>IF(data!AX329&gt;0,N329/data!AX329,"NA")</f>
        <v>NA</v>
      </c>
      <c r="H329" s="16" t="str">
        <f>IF(data!W329=0,"NA",data!W329/100)</f>
        <v>NA</v>
      </c>
      <c r="I329" s="16" t="str">
        <f>IF(data!V329=0,"NA",data!V329/100)</f>
        <v>NA</v>
      </c>
      <c r="J329" s="16" t="str">
        <f>IF(data!AX329&gt;0,(AF329+data!AW329)/(data!AX329+AF329+data!AW329),"NA")</f>
        <v>NA</v>
      </c>
      <c r="K329" s="16">
        <f>IF(data!F329&gt;0,(AF329+data!AW329)/(data!F329+AF329+data!AW329),"NA")</f>
        <v>0</v>
      </c>
      <c r="L329" s="17">
        <f>data!F329+data!AW329+AF329-data!AT329</f>
        <v>7.2</v>
      </c>
      <c r="M329" s="17">
        <f>data!AW329+data!AX329-data!AT329+X329</f>
        <v>9.68</v>
      </c>
      <c r="N329" s="17">
        <f>data!AS329+data!BC329-(data!BD329+data!BE329+data!BF329+data!BG329+data!BH329)/5</f>
        <v>-9.4939999999999998</v>
      </c>
      <c r="O329" s="17">
        <f>data!AR329+data!BC329-(data!BD329+data!BE329+data!BF329+data!BG329+data!BH329)/5</f>
        <v>-9.4939999999999998</v>
      </c>
      <c r="P329" s="17">
        <f>data!AW329+AF329</f>
        <v>0</v>
      </c>
      <c r="Q329" s="18" t="str">
        <f>IF(data!AS329&gt;0,data!F329/data!AS329,"NA")</f>
        <v>NA</v>
      </c>
      <c r="R329" s="19" t="str">
        <f>IF(data!AS329&gt;0,(data!F329-data!AT329)/(data!AS329-data!BL329),"NA")</f>
        <v>NA</v>
      </c>
      <c r="S329" s="19" t="str">
        <f>IF(N329&gt;0,data!F329/N329,"NA")</f>
        <v>NA</v>
      </c>
      <c r="T329" s="18" t="str">
        <f>IF(data!AP329=0,"NA",L329/data!AP329)</f>
        <v>NA</v>
      </c>
      <c r="U329" s="18" t="str">
        <f t="shared" si="16"/>
        <v>NA</v>
      </c>
      <c r="V329" s="18">
        <f t="shared" si="17"/>
        <v>0.74380165289256206</v>
      </c>
      <c r="W329" s="18" t="str">
        <f>IF(data!AQ329&gt;0,L329/data!AQ329,"NA")</f>
        <v>NA</v>
      </c>
      <c r="X329" s="17">
        <f>data!BC329+data!BD329*0.8+data!BE329*0.6+data!BF329*0.4+data!BG329*0.2</f>
        <v>9.68</v>
      </c>
      <c r="Y329" s="18" t="str">
        <f>IF(data!AQ329&gt;0,L329/(data!AQ329+data!BC329),"NA")</f>
        <v>NA</v>
      </c>
      <c r="Z329" s="18" t="str">
        <f>IF(data!EC329&gt;0,IF(data!F329&gt;0,IF(data!EC329*250/data!F329&gt;10,"NA",data!EC329*250/data!F329),"NA"),"NA")</f>
        <v>NA</v>
      </c>
      <c r="AA329" s="18" t="str">
        <f>IF(data!BN329&gt;0,data!BN329,"NA")</f>
        <v>NA</v>
      </c>
      <c r="AB329" s="18">
        <f>IF(data!BN329=0,0,1)</f>
        <v>0</v>
      </c>
      <c r="AC329" s="18" t="str">
        <f>IF(data!BN329&gt;0,data!BO329,"NA")</f>
        <v>NA</v>
      </c>
      <c r="AD329" s="18" t="str">
        <f>IF(data!AS329&gt;0,data!AS329,"NA")</f>
        <v>NA</v>
      </c>
      <c r="AE329" s="18" t="str">
        <f>IF(data!AS329&gt;0,data!F329,"NA")</f>
        <v>NA</v>
      </c>
      <c r="AF329" s="17">
        <f>data!CP329/(1.04)+data!CO329/1.04^2+data!CN329/1.04^3+data!CM329/1.04^4+data!CL329/1.04^5+((data!CK329/5)*(1-1.04^-5)/0.04)/1.04^5</f>
        <v>0</v>
      </c>
    </row>
    <row r="330" spans="1:32" x14ac:dyDescent="0.15">
      <c r="A330" s="2" t="str">
        <f>data!A330</f>
        <v>Capstone Therapeutics Corp. (OTCPK:CAPS)</v>
      </c>
      <c r="B330" s="2" t="str">
        <f>data!B330</f>
        <v>OTCPK:CAPS</v>
      </c>
      <c r="C330" s="16" t="str">
        <f>IF(data!AP330&gt;0,data!AQ330/data!AP330,"NA")</f>
        <v>NA</v>
      </c>
      <c r="D330" s="16" t="str">
        <f>IF(data!AP330&gt;0,O330/data!AP330,"NA")</f>
        <v>NA</v>
      </c>
      <c r="E330" s="16">
        <f>data!BV330/100</f>
        <v>0</v>
      </c>
      <c r="F330" s="16">
        <f t="shared" si="15"/>
        <v>-0.44857810673938453</v>
      </c>
      <c r="G330" s="16">
        <f>IF(data!AX330&gt;0,N330/data!AX330,"NA")</f>
        <v>-1.3729032258064517</v>
      </c>
      <c r="H330" s="16" t="str">
        <f>IF(data!W330=0,"NA",data!W330/100)</f>
        <v>NA</v>
      </c>
      <c r="I330" s="16" t="str">
        <f>IF(data!V330=0,"NA",data!V330/100)</f>
        <v>NA</v>
      </c>
      <c r="J330" s="16">
        <f>IF(data!AX330&gt;0,(AF330+data!AW330)/(data!AX330+AF330+data!AW330),"NA")</f>
        <v>2.1136464488404134E-2</v>
      </c>
      <c r="K330" s="16">
        <f>IF(data!F330&gt;0,(AF330+data!AW330)/(data!F330+AF330+data!AW330),"NA")</f>
        <v>9.5394702168253055E-3</v>
      </c>
      <c r="L330" s="17">
        <f>data!F330+data!AW330+AF330-data!AT330</f>
        <v>4.8569378698224854</v>
      </c>
      <c r="M330" s="17">
        <f>data!AW330+data!AX330-data!AT330+X330</f>
        <v>10.267999999999999</v>
      </c>
      <c r="N330" s="17">
        <f>data!AS330+data!BC330-(data!BD330+data!BE330+data!BF330+data!BG330+data!BH330)/5</f>
        <v>-4.2560000000000002</v>
      </c>
      <c r="O330" s="17">
        <f>data!AR330+data!BC330-(data!BD330+data!BE330+data!BF330+data!BG330+data!BH330)/5</f>
        <v>-4.6059999999999999</v>
      </c>
      <c r="P330" s="17">
        <f>data!AW330+AF330</f>
        <v>6.6937869822485202E-2</v>
      </c>
      <c r="Q330" s="18" t="str">
        <f>IF(data!AS330&gt;0,data!F330/data!AS330,"NA")</f>
        <v>NA</v>
      </c>
      <c r="R330" s="19" t="str">
        <f>IF(data!AS330&gt;0,(data!F330-data!AT330)/(data!AS330-data!BL330),"NA")</f>
        <v>NA</v>
      </c>
      <c r="S330" s="19" t="str">
        <f>IF(N330&gt;0,data!F330/N330,"NA")</f>
        <v>NA</v>
      </c>
      <c r="T330" s="18" t="str">
        <f>IF(data!AP330=0,"NA",L330/data!AP330)</f>
        <v>NA</v>
      </c>
      <c r="U330" s="18" t="str">
        <f t="shared" si="16"/>
        <v>NA</v>
      </c>
      <c r="V330" s="18">
        <f t="shared" si="17"/>
        <v>0.47301693317320664</v>
      </c>
      <c r="W330" s="18" t="str">
        <f>IF(data!AQ330&gt;0,L330/data!AQ330,"NA")</f>
        <v>NA</v>
      </c>
      <c r="X330" s="17">
        <f>data!BC330+data!BD330*0.8+data!BE330*0.6+data!BF330*0.4+data!BG330*0.2</f>
        <v>9.3279999999999994</v>
      </c>
      <c r="Y330" s="18" t="str">
        <f>IF(data!AQ330&gt;0,L330/(data!AQ330+data!BC330),"NA")</f>
        <v>NA</v>
      </c>
      <c r="Z330" s="18" t="str">
        <f>IF(data!EC330&gt;0,IF(data!F330&gt;0,IF(data!EC330*250/data!F330&gt;10,"NA",data!EC330*250/data!F330),"NA"),"NA")</f>
        <v>NA</v>
      </c>
      <c r="AA330" s="18" t="str">
        <f>IF(data!BN330&gt;0,data!BN330,"NA")</f>
        <v>NA</v>
      </c>
      <c r="AB330" s="18">
        <f>IF(data!BN330=0,0,1)</f>
        <v>1</v>
      </c>
      <c r="AC330" s="18" t="str">
        <f>IF(data!BN330&gt;0,data!BO330,"NA")</f>
        <v>NA</v>
      </c>
      <c r="AD330" s="18" t="str">
        <f>IF(data!AS330&gt;0,data!AS330,"NA")</f>
        <v>NA</v>
      </c>
      <c r="AE330" s="18" t="str">
        <f>IF(data!AS330&gt;0,data!F330,"NA")</f>
        <v>NA</v>
      </c>
      <c r="AF330" s="17">
        <f>data!CP330/(1.04)+data!CO330/1.04^2+data!CN330/1.04^3+data!CM330/1.04^4+data!CL330/1.04^5+((data!CK330/5)*(1-1.04^-5)/0.04)/1.04^5</f>
        <v>6.6937869822485202E-2</v>
      </c>
    </row>
    <row r="331" spans="1:32" x14ac:dyDescent="0.15">
      <c r="A331" s="2" t="str">
        <f>data!A331</f>
        <v>Bioheart, Inc. (OTCPK:BHRT)</v>
      </c>
      <c r="B331" s="2" t="str">
        <f>data!B331</f>
        <v>OTCPK:BHRT</v>
      </c>
      <c r="C331" s="16">
        <f>IF(data!AP331&gt;0,data!AQ331/data!AP331,"NA")</f>
        <v>-1.7135922330097086</v>
      </c>
      <c r="D331" s="16">
        <f>IF(data!AP331&gt;0,O331/data!AP331,"NA")</f>
        <v>-1.8933009708737862</v>
      </c>
      <c r="E331" s="16">
        <f>data!BV331/100</f>
        <v>0</v>
      </c>
      <c r="F331" s="16" t="str">
        <f t="shared" si="15"/>
        <v>NA</v>
      </c>
      <c r="G331" s="16" t="str">
        <f>IF(data!AX331&gt;0,N331/data!AX331,"NA")</f>
        <v>NA</v>
      </c>
      <c r="H331" s="16">
        <f>IF(data!W331=0,"NA",data!W331/100)</f>
        <v>0.374</v>
      </c>
      <c r="I331" s="16" t="str">
        <f>IF(data!V331=0,"NA",data!V331/100)</f>
        <v>NA</v>
      </c>
      <c r="J331" s="16" t="str">
        <f>IF(data!AX331&gt;0,(AF331+data!AW331)/(data!AX331+AF331+data!AW331),"NA")</f>
        <v>NA</v>
      </c>
      <c r="K331" s="16">
        <f>IF(data!F331&gt;0,(AF331+data!AW331)/(data!F331+AF331+data!AW331),"NA")</f>
        <v>0.45163236216986685</v>
      </c>
      <c r="L331" s="17">
        <f>data!F331+data!AW331+AF331-data!AT331</f>
        <v>12.126372781065086</v>
      </c>
      <c r="M331" s="17">
        <f>data!AW331+data!AX331-data!AT331+X331</f>
        <v>-4.8639999999999999</v>
      </c>
      <c r="N331" s="17">
        <f>data!AS331+data!BC331-(data!BD331+data!BE331+data!BF331+data!BG331+data!BH331)/5</f>
        <v>-2.6202000000000001</v>
      </c>
      <c r="O331" s="17">
        <f>data!AR331+data!BC331-(data!BD331+data!BE331+data!BF331+data!BG331+data!BH331)/5</f>
        <v>-3.9001999999999999</v>
      </c>
      <c r="P331" s="17">
        <f>data!AW331+AF331</f>
        <v>5.493372781065089</v>
      </c>
      <c r="Q331" s="18" t="str">
        <f>IF(data!AS331&gt;0,data!F331/data!AS331,"NA")</f>
        <v>NA</v>
      </c>
      <c r="R331" s="19" t="str">
        <f>IF(data!AS331&gt;0,(data!F331-data!AT331)/(data!AS331-data!BL331),"NA")</f>
        <v>NA</v>
      </c>
      <c r="S331" s="19" t="str">
        <f>IF(N331&gt;0,data!F331/N331,"NA")</f>
        <v>NA</v>
      </c>
      <c r="T331" s="18">
        <f>IF(data!AP331=0,"NA",L331/data!AP331)</f>
        <v>5.8865887286723719</v>
      </c>
      <c r="U331" s="18" t="str">
        <f t="shared" si="16"/>
        <v>NA</v>
      </c>
      <c r="V331" s="18" t="str">
        <f t="shared" si="17"/>
        <v>NA</v>
      </c>
      <c r="W331" s="18" t="str">
        <f>IF(data!AQ331&gt;0,L331/data!AQ331,"NA")</f>
        <v>NA</v>
      </c>
      <c r="X331" s="17">
        <f>data!BC331+data!BD331*0.8+data!BE331*0.6+data!BF331*0.4+data!BG331*0.2</f>
        <v>0.70300000000000007</v>
      </c>
      <c r="Y331" s="18" t="str">
        <f>IF(data!AQ331&gt;0,L331/(data!AQ331+data!BC331),"NA")</f>
        <v>NA</v>
      </c>
      <c r="Z331" s="18">
        <f>IF(data!EC331&gt;0,IF(data!F331&gt;0,IF(data!EC331*250/data!F331&gt;10,"NA",data!EC331*250/data!F331),"NA"),"NA")</f>
        <v>0.56221889055472263</v>
      </c>
      <c r="AA331" s="18" t="str">
        <f>IF(data!BN331&gt;0,data!BN331,"NA")</f>
        <v>NA</v>
      </c>
      <c r="AB331" s="18">
        <f>IF(data!BN331=0,0,1)</f>
        <v>1</v>
      </c>
      <c r="AC331" s="18" t="str">
        <f>IF(data!BN331&gt;0,data!BO331,"NA")</f>
        <v>NA</v>
      </c>
      <c r="AD331" s="18" t="str">
        <f>IF(data!AS331&gt;0,data!AS331,"NA")</f>
        <v>NA</v>
      </c>
      <c r="AE331" s="18" t="str">
        <f>IF(data!AS331&gt;0,data!F331,"NA")</f>
        <v>NA</v>
      </c>
      <c r="AF331" s="17">
        <f>data!CP331/(1.04)+data!CO331/1.04^2+data!CN331/1.04^3+data!CM331/1.04^4+data!CL331/1.04^5+((data!CK331/5)*(1-1.04^-5)/0.04)/1.04^5</f>
        <v>0.12337278106508873</v>
      </c>
    </row>
    <row r="332" spans="1:32" x14ac:dyDescent="0.15">
      <c r="A332" s="2" t="str">
        <f>data!A332</f>
        <v>Dendreon Corp. (OTCPK:DNDN.Q)</v>
      </c>
      <c r="B332" s="2" t="str">
        <f>data!B332</f>
        <v>OTCPK:DNDN.Q</v>
      </c>
      <c r="C332" s="16">
        <f>IF(data!AP332&gt;0,data!AQ332/data!AP332,"NA")</f>
        <v>-0.12546002007360321</v>
      </c>
      <c r="D332" s="16">
        <f>IF(data!AP332&gt;0,O332/data!AP332,"NA")</f>
        <v>-0.26323185011709604</v>
      </c>
      <c r="E332" s="16">
        <f>data!BV332/100</f>
        <v>0</v>
      </c>
      <c r="F332" s="16">
        <f t="shared" si="15"/>
        <v>-0.19377401241257022</v>
      </c>
      <c r="G332" s="16" t="str">
        <f>IF(data!AX332&gt;0,N332/data!AX332,"NA")</f>
        <v>NA</v>
      </c>
      <c r="H332" s="16">
        <f>IF(data!W332=0,"NA",data!W332/100)</f>
        <v>0.27399999999999997</v>
      </c>
      <c r="I332" s="16" t="str">
        <f>IF(data!V332=0,"NA",data!V332/100)</f>
        <v>NA</v>
      </c>
      <c r="J332" s="16" t="str">
        <f>IF(data!AX332&gt;0,(AF332+data!AW332)/(data!AX332+AF332+data!AW332),"NA")</f>
        <v>NA</v>
      </c>
      <c r="K332" s="16">
        <f>IF(data!F332&gt;0,(AF332+data!AW332)/(data!F332+AF332+data!AW332),"NA")</f>
        <v>0.99004969901072037</v>
      </c>
      <c r="L332" s="17">
        <f>data!F332+data!AW332+AF332-data!AT332</f>
        <v>588.29162886474603</v>
      </c>
      <c r="M332" s="17">
        <f>data!AW332+data!AX332-data!AT332+X332</f>
        <v>406.03999999999996</v>
      </c>
      <c r="N332" s="17">
        <f>data!AS332+data!BC332-(data!BD332+data!BE332+data!BF332+data!BG332+data!BH332)/5</f>
        <v>-178.18</v>
      </c>
      <c r="O332" s="17">
        <f>data!AR332+data!BC332-(data!BD332+data!BE332+data!BF332+data!BG332+data!BH332)/5</f>
        <v>-78.680000000000007</v>
      </c>
      <c r="P332" s="17">
        <f>data!AW332+AF332</f>
        <v>635.80162886474602</v>
      </c>
      <c r="Q332" s="18" t="str">
        <f>IF(data!AS332&gt;0,data!F332/data!AS332,"NA")</f>
        <v>NA</v>
      </c>
      <c r="R332" s="19" t="str">
        <f>IF(data!AS332&gt;0,(data!F332-data!AT332)/(data!AS332-data!BL332),"NA")</f>
        <v>NA</v>
      </c>
      <c r="S332" s="19" t="str">
        <f>IF(N332&gt;0,data!F332/N332,"NA")</f>
        <v>NA</v>
      </c>
      <c r="T332" s="18">
        <f>IF(data!AP332=0,"NA",L332/data!AP332)</f>
        <v>1.9681887884401006</v>
      </c>
      <c r="U332" s="18" t="str">
        <f t="shared" si="16"/>
        <v>NA</v>
      </c>
      <c r="V332" s="18">
        <f t="shared" si="17"/>
        <v>1.4488514157835339</v>
      </c>
      <c r="W332" s="18" t="str">
        <f>IF(data!AQ332&gt;0,L332/data!AQ332,"NA")</f>
        <v>NA</v>
      </c>
      <c r="X332" s="17">
        <f>data!BC332+data!BD332*0.8+data!BE332*0.6+data!BF332*0.4+data!BG332*0.2</f>
        <v>185.83999999999997</v>
      </c>
      <c r="Y332" s="18" t="str">
        <f>IF(data!AQ332&gt;0,L332/(data!AQ332+data!BC332),"NA")</f>
        <v>NA</v>
      </c>
      <c r="Z332" s="18">
        <f>IF(data!EC332&gt;0,IF(data!F332&gt;0,IF(data!EC332*250/data!F332&gt;10,"NA",data!EC332*250/data!F332),"NA"),"NA")</f>
        <v>1.6823161189358373</v>
      </c>
      <c r="AA332" s="18" t="str">
        <f>IF(data!BN332&gt;0,data!BN332,"NA")</f>
        <v>NA</v>
      </c>
      <c r="AB332" s="18">
        <f>IF(data!BN332=0,0,1)</f>
        <v>1</v>
      </c>
      <c r="AC332" s="18" t="str">
        <f>IF(data!BN332&gt;0,data!BO332,"NA")</f>
        <v>NA</v>
      </c>
      <c r="AD332" s="18" t="str">
        <f>IF(data!AS332&gt;0,data!AS332,"NA")</f>
        <v>NA</v>
      </c>
      <c r="AE332" s="18" t="str">
        <f>IF(data!AS332&gt;0,data!F332,"NA")</f>
        <v>NA</v>
      </c>
      <c r="AF332" s="17">
        <f>data!CP332/(1.04)+data!CO332/1.04^2+data!CN332/1.04^3+data!CM332/1.04^4+data!CL332/1.04^5+((data!CK332/5)*(1-1.04^-5)/0.04)/1.04^5</f>
        <v>41.20162886474597</v>
      </c>
    </row>
    <row r="333" spans="1:32" x14ac:dyDescent="0.15">
      <c r="A333" s="2" t="str">
        <f>data!A333</f>
        <v>GeoVax Labs, Inc. (OTCPK:GOVX)</v>
      </c>
      <c r="B333" s="2" t="str">
        <f>data!B333</f>
        <v>OTCPK:GOVX</v>
      </c>
      <c r="C333" s="16">
        <f>IF(data!AP333&gt;0,data!AQ333/data!AP333,"NA")</f>
        <v>-3.0237825594563987</v>
      </c>
      <c r="D333" s="16">
        <f>IF(data!AP333&gt;0,O333/data!AP333,"NA")</f>
        <v>-3.9252548131370331</v>
      </c>
      <c r="E333" s="16">
        <f>data!BV333/100</f>
        <v>0</v>
      </c>
      <c r="F333" s="16">
        <f t="shared" si="15"/>
        <v>-0.53987538940809976</v>
      </c>
      <c r="G333" s="16">
        <f>IF(data!AX333&gt;0,N333/data!AX333,"NA")</f>
        <v>-3.0052173913043481</v>
      </c>
      <c r="H333" s="16">
        <f>IF(data!W333=0,"NA",data!W333/100)</f>
        <v>2.1400000000000002E-2</v>
      </c>
      <c r="I333" s="16" t="str">
        <f>IF(data!V333=0,"NA",data!V333/100)</f>
        <v>NA</v>
      </c>
      <c r="J333" s="16">
        <f>IF(data!AX333&gt;0,(AF333+data!AW333)/(data!AX333+AF333+data!AW333),"NA")</f>
        <v>0.10879284649776452</v>
      </c>
      <c r="K333" s="16">
        <f>IF(data!F333&gt;0,(AF333+data!AW333)/(data!F333+AF333+data!AW333),"NA")</f>
        <v>2.4757512039612014E-2</v>
      </c>
      <c r="L333" s="17">
        <f>data!F333+data!AW333+AF333-data!AT333</f>
        <v>4.570384615384615</v>
      </c>
      <c r="M333" s="17">
        <f>data!AW333+data!AX333-data!AT333+X333</f>
        <v>6.42</v>
      </c>
      <c r="N333" s="17">
        <f>data!AS333+data!BC333-(data!BD333+data!BE333+data!BF333+data!BG333+data!BH333)/5</f>
        <v>-3.456</v>
      </c>
      <c r="O333" s="17">
        <f>data!AR333+data!BC333-(data!BD333+data!BE333+data!BF333+data!BG333+data!BH333)/5</f>
        <v>-3.4660000000000002</v>
      </c>
      <c r="P333" s="17">
        <f>data!AW333+AF333</f>
        <v>0.14038461538461536</v>
      </c>
      <c r="Q333" s="18" t="str">
        <f>IF(data!AS333&gt;0,data!F333/data!AS333,"NA")</f>
        <v>NA</v>
      </c>
      <c r="R333" s="19" t="str">
        <f>IF(data!AS333&gt;0,(data!F333-data!AT333)/(data!AS333-data!BL333),"NA")</f>
        <v>NA</v>
      </c>
      <c r="S333" s="19" t="str">
        <f>IF(N333&gt;0,data!F333/N333,"NA")</f>
        <v>NA</v>
      </c>
      <c r="T333" s="18">
        <f>IF(data!AP333=0,"NA",L333/data!AP333)</f>
        <v>5.1759735168568684</v>
      </c>
      <c r="U333" s="18" t="str">
        <f t="shared" si="16"/>
        <v>NA</v>
      </c>
      <c r="V333" s="18">
        <f t="shared" si="17"/>
        <v>0.71189791516894319</v>
      </c>
      <c r="W333" s="18" t="str">
        <f>IF(data!AQ333&gt;0,L333/data!AQ333,"NA")</f>
        <v>NA</v>
      </c>
      <c r="X333" s="17">
        <f>data!BC333+data!BD333*0.8+data!BE333*0.6+data!BF333*0.4+data!BG333*0.2</f>
        <v>6.37</v>
      </c>
      <c r="Y333" s="18" t="str">
        <f>IF(data!AQ333&gt;0,L333/(data!AQ333+data!BC333),"NA")</f>
        <v>NA</v>
      </c>
      <c r="Z333" s="18" t="str">
        <f>IF(data!EC333&gt;0,IF(data!F333&gt;0,IF(data!EC333*250/data!F333&gt;10,"NA",data!EC333*250/data!F333),"NA"),"NA")</f>
        <v>NA</v>
      </c>
      <c r="AA333" s="18" t="str">
        <f>IF(data!BN333&gt;0,data!BN333,"NA")</f>
        <v>NA</v>
      </c>
      <c r="AB333" s="18">
        <f>IF(data!BN333=0,0,1)</f>
        <v>1</v>
      </c>
      <c r="AC333" s="18" t="str">
        <f>IF(data!BN333&gt;0,data!BO333,"NA")</f>
        <v>NA</v>
      </c>
      <c r="AD333" s="18" t="str">
        <f>IF(data!AS333&gt;0,data!AS333,"NA")</f>
        <v>NA</v>
      </c>
      <c r="AE333" s="18" t="str">
        <f>IF(data!AS333&gt;0,data!F333,"NA")</f>
        <v>NA</v>
      </c>
      <c r="AF333" s="17">
        <f>data!CP333/(1.04)+data!CO333/1.04^2+data!CN333/1.04^3+data!CM333/1.04^4+data!CL333/1.04^5+((data!CK333/5)*(1-1.04^-5)/0.04)/1.04^5</f>
        <v>0.14038461538461536</v>
      </c>
    </row>
    <row r="334" spans="1:32" x14ac:dyDescent="0.15">
      <c r="A334" s="2" t="str">
        <f>data!A334</f>
        <v>Nutra Pharma Corporation (OTCPK:NPHC)</v>
      </c>
      <c r="B334" s="2" t="str">
        <f>data!B334</f>
        <v>OTCPK:NPHC</v>
      </c>
      <c r="C334" s="16">
        <f>IF(data!AP334&gt;0,data!AQ334/data!AP334,"NA")</f>
        <v>-5.3304904051172715</v>
      </c>
      <c r="D334" s="16">
        <f>IF(data!AP334&gt;0,O334/data!AP334,"NA")</f>
        <v>-5.3748400852878468</v>
      </c>
      <c r="E334" s="16">
        <f>data!BV334/100</f>
        <v>0</v>
      </c>
      <c r="F334" s="16" t="str">
        <f t="shared" si="15"/>
        <v>NA</v>
      </c>
      <c r="G334" s="16" t="str">
        <f>IF(data!AX334&gt;0,N334/data!AX334,"NA")</f>
        <v>NA</v>
      </c>
      <c r="H334" s="16" t="str">
        <f>IF(data!W334=0,"NA",data!W334/100)</f>
        <v>NA</v>
      </c>
      <c r="I334" s="16" t="str">
        <f>IF(data!V334=0,"NA",data!V334/100)</f>
        <v>NA</v>
      </c>
      <c r="J334" s="16" t="str">
        <f>IF(data!AX334&gt;0,(AF334+data!AW334)/(data!AX334+AF334+data!AW334),"NA")</f>
        <v>NA</v>
      </c>
      <c r="K334" s="16">
        <f>IF(data!F334&gt;0,(AF334+data!AW334)/(data!F334+AF334+data!AW334),"NA")</f>
        <v>0.25514685473514254</v>
      </c>
      <c r="L334" s="17">
        <f>data!F334+data!AW334+AF334-data!AT334</f>
        <v>7.0740711043906028</v>
      </c>
      <c r="M334" s="17">
        <f>data!AW334+data!AX334-data!AT334+X334</f>
        <v>-2.1046</v>
      </c>
      <c r="N334" s="17">
        <f>data!AS334+data!BC334-(data!BD334+data!BE334+data!BF334+data!BG334+data!BH334)/5</f>
        <v>-2.3508</v>
      </c>
      <c r="O334" s="17">
        <f>data!AR334+data!BC334-(data!BD334+data!BE334+data!BF334+data!BG334+data!BH334)/5</f>
        <v>-2.5207999999999999</v>
      </c>
      <c r="P334" s="17">
        <f>data!AW334+AF334</f>
        <v>1.8120711043906026</v>
      </c>
      <c r="Q334" s="18" t="str">
        <f>IF(data!AS334&gt;0,data!F334/data!AS334,"NA")</f>
        <v>NA</v>
      </c>
      <c r="R334" s="19" t="str">
        <f>IF(data!AS334&gt;0,(data!F334-data!AT334)/(data!AS334-data!BL334),"NA")</f>
        <v>NA</v>
      </c>
      <c r="S334" s="19" t="str">
        <f>IF(N334&gt;0,data!F334/N334,"NA")</f>
        <v>NA</v>
      </c>
      <c r="T334" s="18">
        <f>IF(data!AP334=0,"NA",L334/data!AP334)</f>
        <v>15.083307258828578</v>
      </c>
      <c r="U334" s="18" t="str">
        <f t="shared" si="16"/>
        <v>NA</v>
      </c>
      <c r="V334" s="18" t="str">
        <f t="shared" si="17"/>
        <v>NA</v>
      </c>
      <c r="W334" s="18" t="str">
        <f>IF(data!AQ334&gt;0,L334/data!AQ334,"NA")</f>
        <v>NA</v>
      </c>
      <c r="X334" s="17">
        <f>data!BC334+data!BD334*0.8+data!BE334*0.6+data!BF334*0.4+data!BG334*0.2</f>
        <v>3.4000000000000002E-3</v>
      </c>
      <c r="Y334" s="18" t="str">
        <f>IF(data!AQ334&gt;0,L334/(data!AQ334+data!BC334),"NA")</f>
        <v>NA</v>
      </c>
      <c r="Z334" s="18">
        <f>IF(data!EC334&gt;0,IF(data!F334&gt;0,IF(data!EC334*250/data!F334&gt;10,"NA",data!EC334*250/data!F334),"NA"),"NA")</f>
        <v>0.33081285444234404</v>
      </c>
      <c r="AA334" s="18" t="str">
        <f>IF(data!BN334&gt;0,data!BN334,"NA")</f>
        <v>NA</v>
      </c>
      <c r="AB334" s="18">
        <f>IF(data!BN334=0,0,1)</f>
        <v>1</v>
      </c>
      <c r="AC334" s="18" t="str">
        <f>IF(data!BN334&gt;0,data!BO334,"NA")</f>
        <v>NA</v>
      </c>
      <c r="AD334" s="18" t="str">
        <f>IF(data!AS334&gt;0,data!AS334,"NA")</f>
        <v>NA</v>
      </c>
      <c r="AE334" s="18" t="str">
        <f>IF(data!AS334&gt;0,data!F334,"NA")</f>
        <v>NA</v>
      </c>
      <c r="AF334" s="17">
        <f>data!CP334/(1.04)+data!CO334/1.04^2+data!CN334/1.04^3+data!CM334/1.04^4+data!CL334/1.04^5+((data!CK334/5)*(1-1.04^-5)/0.04)/1.04^5</f>
        <v>0.33207110439060256</v>
      </c>
    </row>
    <row r="335" spans="1:32" x14ac:dyDescent="0.15">
      <c r="A335" s="2" t="str">
        <f>data!A335</f>
        <v>Cerebain Biotech Corp. (OTCBB:CBBT)</v>
      </c>
      <c r="B335" s="2" t="str">
        <f>data!B335</f>
        <v>OTCBB:CBBT</v>
      </c>
      <c r="C335" s="16" t="str">
        <f>IF(data!AP335&gt;0,data!AQ335/data!AP335,"NA")</f>
        <v>NA</v>
      </c>
      <c r="D335" s="16" t="str">
        <f>IF(data!AP335&gt;0,O335/data!AP335,"NA")</f>
        <v>NA</v>
      </c>
      <c r="E335" s="16">
        <f>data!BV335/100</f>
        <v>0</v>
      </c>
      <c r="F335" s="16">
        <f t="shared" si="15"/>
        <v>-2.4838323353293408</v>
      </c>
      <c r="G335" s="16" t="str">
        <f>IF(data!AX335&gt;0,N335/data!AX335,"NA")</f>
        <v>NA</v>
      </c>
      <c r="H335" s="16" t="str">
        <f>IF(data!W335=0,"NA",data!W335/100)</f>
        <v>NA</v>
      </c>
      <c r="I335" s="16" t="str">
        <f>IF(data!V335=0,"NA",data!V335/100)</f>
        <v>NA</v>
      </c>
      <c r="J335" s="16" t="str">
        <f>IF(data!AX335&gt;0,(AF335+data!AW335)/(data!AX335+AF335+data!AW335),"NA")</f>
        <v>NA</v>
      </c>
      <c r="K335" s="16">
        <f>IF(data!F335&gt;0,(AF335+data!AW335)/(data!F335+AF335+data!AW335),"NA")</f>
        <v>0.23683578001963707</v>
      </c>
      <c r="L335" s="17">
        <f>data!F335+data!AW335+AF335-data!AT335</f>
        <v>6.7977366294947661</v>
      </c>
      <c r="M335" s="17">
        <f>data!AW335+data!AX335-data!AT335+X335</f>
        <v>1.0020000000000002</v>
      </c>
      <c r="N335" s="17">
        <f>data!AS335+data!BC335-(data!BD335+data!BE335+data!BF335+data!BG335+data!BH335)/5</f>
        <v>-2.9188000000000001</v>
      </c>
      <c r="O335" s="17">
        <f>data!AR335+data!BC335-(data!BD335+data!BE335+data!BF335+data!BG335+data!BH335)/5</f>
        <v>-2.4887999999999999</v>
      </c>
      <c r="P335" s="17">
        <f>data!AW335+AF335</f>
        <v>1.6137366294947657</v>
      </c>
      <c r="Q335" s="18" t="str">
        <f>IF(data!AS335&gt;0,data!F335/data!AS335,"NA")</f>
        <v>NA</v>
      </c>
      <c r="R335" s="19" t="str">
        <f>IF(data!AS335&gt;0,(data!F335-data!AT335)/(data!AS335-data!BL335),"NA")</f>
        <v>NA</v>
      </c>
      <c r="S335" s="19" t="str">
        <f>IF(N335&gt;0,data!F335/N335,"NA")</f>
        <v>NA</v>
      </c>
      <c r="T335" s="18" t="str">
        <f>IF(data!AP335=0,"NA",L335/data!AP335)</f>
        <v>NA</v>
      </c>
      <c r="U335" s="18" t="str">
        <f t="shared" si="16"/>
        <v>NA</v>
      </c>
      <c r="V335" s="18">
        <f t="shared" si="17"/>
        <v>6.7841682929089471</v>
      </c>
      <c r="W335" s="18" t="str">
        <f>IF(data!AQ335&gt;0,L335/data!AQ335,"NA")</f>
        <v>NA</v>
      </c>
      <c r="X335" s="17">
        <f>data!BC335+data!BD335*0.8+data!BE335*0.6+data!BF335*0.4+data!BG335*0.2</f>
        <v>1.038</v>
      </c>
      <c r="Y335" s="18" t="str">
        <f>IF(data!AQ335&gt;0,L335/(data!AQ335+data!BC335),"NA")</f>
        <v>NA</v>
      </c>
      <c r="Z335" s="18">
        <f>IF(data!EC335&gt;0,IF(data!F335&gt;0,IF(data!EC335*250/data!F335&gt;10,"NA",data!EC335*250/data!F335),"NA"),"NA")</f>
        <v>9.6153846153846145E-2</v>
      </c>
      <c r="AA335" s="18" t="str">
        <f>IF(data!BN335&gt;0,data!BN335,"NA")</f>
        <v>NA</v>
      </c>
      <c r="AB335" s="18">
        <f>IF(data!BN335=0,0,1)</f>
        <v>1</v>
      </c>
      <c r="AC335" s="18" t="str">
        <f>IF(data!BN335&gt;0,data!BO335,"NA")</f>
        <v>NA</v>
      </c>
      <c r="AD335" s="18" t="str">
        <f>IF(data!AS335&gt;0,data!AS335,"NA")</f>
        <v>NA</v>
      </c>
      <c r="AE335" s="18" t="str">
        <f>IF(data!AS335&gt;0,data!F335,"NA")</f>
        <v>NA</v>
      </c>
      <c r="AF335" s="17">
        <f>data!CP335/(1.04)+data!CO335/1.04^2+data!CN335/1.04^3+data!CM335/1.04^4+data!CL335/1.04^5+((data!CK335/5)*(1-1.04^-5)/0.04)/1.04^5</f>
        <v>3.7366294947655892E-3</v>
      </c>
    </row>
    <row r="336" spans="1:32" x14ac:dyDescent="0.15">
      <c r="A336" s="2" t="str">
        <f>data!A336</f>
        <v>Diamedica Inc. (TSXV:DMA)</v>
      </c>
      <c r="B336" s="2" t="str">
        <f>data!B336</f>
        <v>TSXV:DMA</v>
      </c>
      <c r="C336" s="16" t="str">
        <f>IF(data!AP336&gt;0,data!AQ336/data!AP336,"NA")</f>
        <v>NA</v>
      </c>
      <c r="D336" s="16" t="str">
        <f>IF(data!AP336&gt;0,O336/data!AP336,"NA")</f>
        <v>NA</v>
      </c>
      <c r="E336" s="16">
        <f>data!BV336/100</f>
        <v>0</v>
      </c>
      <c r="F336" s="16">
        <f t="shared" si="15"/>
        <v>-0.50575171221490789</v>
      </c>
      <c r="G336" s="16" t="str">
        <f>IF(data!AX336&gt;0,N336/data!AX336,"NA")</f>
        <v>NA</v>
      </c>
      <c r="H336" s="16" t="str">
        <f>IF(data!W336=0,"NA",data!W336/100)</f>
        <v>NA</v>
      </c>
      <c r="I336" s="16" t="str">
        <f>IF(data!V336=0,"NA",data!V336/100)</f>
        <v>NA</v>
      </c>
      <c r="J336" s="16" t="str">
        <f>IF(data!AX336&gt;0,(AF336+data!AW336)/(data!AX336+AF336+data!AW336),"NA")</f>
        <v>NA</v>
      </c>
      <c r="K336" s="16">
        <f>IF(data!F336&gt;0,(AF336+data!AW336)/(data!F336+AF336+data!AW336),"NA")</f>
        <v>0</v>
      </c>
      <c r="L336" s="17">
        <f>data!F336+data!AW336+AF336-data!AT336</f>
        <v>4.694</v>
      </c>
      <c r="M336" s="17">
        <f>data!AW336+data!AX336-data!AT336+X336</f>
        <v>15.039000000000001</v>
      </c>
      <c r="N336" s="17">
        <f>data!AS336+data!BC336-(data!BD336+data!BE336+data!BF336+data!BG336+data!BH336)/5</f>
        <v>-7.9260000000000002</v>
      </c>
      <c r="O336" s="17">
        <f>data!AR336+data!BC336-(data!BD336+data!BE336+data!BF336+data!BG336+data!BH336)/5</f>
        <v>-7.6060000000000008</v>
      </c>
      <c r="P336" s="17">
        <f>data!AW336+AF336</f>
        <v>0</v>
      </c>
      <c r="Q336" s="18" t="str">
        <f>IF(data!AS336&gt;0,data!F336/data!AS336,"NA")</f>
        <v>NA</v>
      </c>
      <c r="R336" s="19" t="str">
        <f>IF(data!AS336&gt;0,(data!F336-data!AT336)/(data!AS336-data!BL336),"NA")</f>
        <v>NA</v>
      </c>
      <c r="S336" s="19" t="str">
        <f>IF(N336&gt;0,data!F336/N336,"NA")</f>
        <v>NA</v>
      </c>
      <c r="T336" s="18" t="str">
        <f>IF(data!AP336=0,"NA",L336/data!AP336)</f>
        <v>NA</v>
      </c>
      <c r="U336" s="18" t="str">
        <f t="shared" si="16"/>
        <v>NA</v>
      </c>
      <c r="V336" s="18">
        <f t="shared" si="17"/>
        <v>0.31212181661014693</v>
      </c>
      <c r="W336" s="18" t="str">
        <f>IF(data!AQ336&gt;0,L336/data!AQ336,"NA")</f>
        <v>NA</v>
      </c>
      <c r="X336" s="17">
        <f>data!BC336+data!BD336*0.8+data!BE336*0.6+data!BF336*0.4+data!BG336*0.2</f>
        <v>16.234000000000002</v>
      </c>
      <c r="Y336" s="18" t="str">
        <f>IF(data!AQ336&gt;0,L336/(data!AQ336+data!BC336),"NA")</f>
        <v>NA</v>
      </c>
      <c r="Z336" s="18" t="str">
        <f>IF(data!EC336&gt;0,IF(data!F336&gt;0,IF(data!EC336*250/data!F336&gt;10,"NA",data!EC336*250/data!F336),"NA"),"NA")</f>
        <v>NA</v>
      </c>
      <c r="AA336" s="18" t="str">
        <f>IF(data!BN336&gt;0,data!BN336,"NA")</f>
        <v>NA</v>
      </c>
      <c r="AB336" s="18">
        <f>IF(data!BN336=0,0,1)</f>
        <v>1</v>
      </c>
      <c r="AC336" s="18" t="str">
        <f>IF(data!BN336&gt;0,data!BO336,"NA")</f>
        <v>NA</v>
      </c>
      <c r="AD336" s="18" t="str">
        <f>IF(data!AS336&gt;0,data!AS336,"NA")</f>
        <v>NA</v>
      </c>
      <c r="AE336" s="18" t="str">
        <f>IF(data!AS336&gt;0,data!F336,"NA")</f>
        <v>NA</v>
      </c>
      <c r="AF336" s="17">
        <f>data!CP336/(1.04)+data!CO336/1.04^2+data!CN336/1.04^3+data!CM336/1.04^4+data!CL336/1.04^5+((data!CK336/5)*(1-1.04^-5)/0.04)/1.04^5</f>
        <v>0</v>
      </c>
    </row>
    <row r="337" spans="1:204" x14ac:dyDescent="0.15">
      <c r="A337" s="2" t="str">
        <f>data!A337</f>
        <v>Diamedica Inc. (TSXV:DMA)</v>
      </c>
      <c r="B337" s="2" t="str">
        <f>data!B337</f>
        <v>TSXV:DMA</v>
      </c>
      <c r="C337" s="16" t="str">
        <f>IF(BT337&gt;0,BU337/BT337,"NA")</f>
        <v>NA</v>
      </c>
      <c r="D337" s="16" t="str">
        <f>IF(BT337&gt;0,O337/BT337,"NA")</f>
        <v>NA</v>
      </c>
      <c r="E337" s="16">
        <f>CZ337/100</f>
        <v>0</v>
      </c>
      <c r="F337" s="16">
        <f t="shared" si="15"/>
        <v>-0.50575171221490789</v>
      </c>
      <c r="G337" s="16" t="str">
        <f>IF(CB337&gt;0,N337/CB337,"NA")</f>
        <v>NA</v>
      </c>
      <c r="H337" s="16" t="str">
        <f>IF(BA337=0,"NA",BA337/100)</f>
        <v>NA</v>
      </c>
      <c r="I337" s="16" t="str">
        <f>IF(AZ337=0,"NA",AZ337/100)</f>
        <v>NA</v>
      </c>
      <c r="J337" s="16" t="str">
        <f>IF(CB337&gt;0,(AF337+CA337)/(CB337+AF337+CA337),"NA")</f>
        <v>NA</v>
      </c>
      <c r="K337" s="16">
        <f>IF(AJ337&gt;0,(AF337+CA337)/(AJ337+AF337+CA337),"NA")</f>
        <v>0</v>
      </c>
      <c r="L337" s="17">
        <f>AJ337+CA337+AF337-BX337</f>
        <v>4.694</v>
      </c>
      <c r="M337" s="17">
        <f>CA337+CB337-BX337+X337</f>
        <v>15.039000000000001</v>
      </c>
      <c r="N337" s="17">
        <f>BW337+CG337-(CH337+CI337+CJ337+CK337+CL337)/5</f>
        <v>-7.9260000000000002</v>
      </c>
      <c r="O337" s="17">
        <f>BV337+CG337-(CH337+CI337+CJ337+CK337+CL337)/5</f>
        <v>-7.6060000000000008</v>
      </c>
      <c r="P337" s="17">
        <f>CA337+AF337</f>
        <v>0</v>
      </c>
      <c r="Q337" s="18" t="str">
        <f>IF(BW337&gt;0,AJ337/BW337,"NA")</f>
        <v>NA</v>
      </c>
      <c r="R337" s="19" t="str">
        <f>IF(BW337&gt;0,(AJ337-BX337)/(BW337-CP337),"NA")</f>
        <v>NA</v>
      </c>
      <c r="S337" s="19" t="str">
        <f>IF(N337&gt;0,AJ337/N337,"NA")</f>
        <v>NA</v>
      </c>
      <c r="T337" s="18" t="str">
        <f>IF(BT337=0,"NA",L337/BT337)</f>
        <v>NA</v>
      </c>
      <c r="U337" s="18" t="str">
        <f t="shared" si="16"/>
        <v>NA</v>
      </c>
      <c r="V337" s="18">
        <f t="shared" si="17"/>
        <v>0.31212181661014693</v>
      </c>
      <c r="W337" s="18" t="str">
        <f>IF(BU337&gt;0,L337/BU337,"NA")</f>
        <v>NA</v>
      </c>
      <c r="X337" s="17">
        <f>CG337+CH337*0.8+CI337*0.6+CJ337*0.4+CK337*0.2</f>
        <v>16.234000000000002</v>
      </c>
      <c r="Y337" s="18" t="str">
        <f>IF(BU337&gt;0,L337/(BU337+CG337),"NA")</f>
        <v>NA</v>
      </c>
      <c r="Z337" s="18" t="str">
        <f>IF(FG337&gt;0,IF(AJ337&gt;0,IF(FG337*250/AJ337&gt;10,"NA",FG337*250/AJ337),"NA"),"NA")</f>
        <v>NA</v>
      </c>
      <c r="AA337" s="18" t="str">
        <f>IF(CR337&gt;0,CR337,"NA")</f>
        <v>NA</v>
      </c>
      <c r="AB337" s="18">
        <f>IF(CR337=0,0,1)</f>
        <v>1</v>
      </c>
      <c r="AC337" s="18" t="str">
        <f>IF(CR337&gt;0,CS337,"NA")</f>
        <v>NA</v>
      </c>
      <c r="AD337" s="18" t="str">
        <f>IF(BW337&gt;0,BW337,"NA")</f>
        <v>NA</v>
      </c>
      <c r="AE337" s="18" t="str">
        <f>IF(BW337&gt;0,AJ337,"NA")</f>
        <v>NA</v>
      </c>
      <c r="AF337" s="17">
        <f>DT337/(1.04)+DS337/1.04^2+DR337/1.04^3+DQ337/1.04^4+DP337/1.04^5+((DO337/5)*(1-1.04^-5)/0.04)/1.04^5</f>
        <v>0</v>
      </c>
      <c r="AG337" s="1" t="s">
        <v>206</v>
      </c>
      <c r="AH337" s="1" t="s">
        <v>207</v>
      </c>
      <c r="AI337" s="1" t="s">
        <v>208</v>
      </c>
      <c r="AJ337" s="20">
        <v>5.18</v>
      </c>
      <c r="AK337" s="21"/>
      <c r="AL337" s="22">
        <v>3.3000000000000002E-2</v>
      </c>
      <c r="AM337" s="22">
        <v>2.4E-2</v>
      </c>
      <c r="AN337" s="22">
        <v>5.0000000000000001E-3</v>
      </c>
      <c r="AO337" s="20">
        <v>2.13</v>
      </c>
      <c r="AP337" s="20">
        <v>1.63</v>
      </c>
      <c r="AQ337" s="22">
        <v>0.57399999999999995</v>
      </c>
      <c r="AR337" s="23">
        <v>68</v>
      </c>
      <c r="AS337" s="22">
        <v>0.16900000000000001</v>
      </c>
      <c r="AT337" s="21"/>
      <c r="AU337" s="21"/>
      <c r="AV337" s="21"/>
      <c r="AW337" s="21"/>
      <c r="AX337" s="21"/>
      <c r="AY337" s="21"/>
      <c r="AZ337" s="21"/>
      <c r="BA337" s="21"/>
      <c r="BB337" s="21"/>
      <c r="BC337" s="21"/>
      <c r="BD337" s="21"/>
      <c r="BE337" s="21"/>
      <c r="BF337" s="21"/>
      <c r="BG337" s="21"/>
      <c r="BH337" s="21"/>
      <c r="BI337" s="21"/>
      <c r="BJ337" s="21"/>
      <c r="BK337" s="21"/>
      <c r="BL337" s="21"/>
      <c r="BM337" s="20">
        <v>4.07</v>
      </c>
      <c r="BN337" s="22">
        <v>0.55700000000000005</v>
      </c>
      <c r="BO337" s="1" t="s">
        <v>209</v>
      </c>
      <c r="BP337" s="24" t="s">
        <v>1896</v>
      </c>
      <c r="BQ337" s="1" t="s">
        <v>211</v>
      </c>
      <c r="BR337" s="25">
        <v>2000</v>
      </c>
      <c r="BS337" s="20">
        <v>4.75</v>
      </c>
      <c r="BT337" s="26">
        <v>0</v>
      </c>
      <c r="BU337" s="20">
        <v>-5.0599999999999996</v>
      </c>
      <c r="BV337" s="20">
        <v>-5.07</v>
      </c>
      <c r="BW337" s="20">
        <v>-5.39</v>
      </c>
      <c r="BX337" s="22">
        <v>0.48599999999999999</v>
      </c>
      <c r="BY337" s="22">
        <v>1.6E-2</v>
      </c>
      <c r="BZ337" s="22">
        <v>0.69599999999999995</v>
      </c>
      <c r="CA337" s="26">
        <v>0</v>
      </c>
      <c r="CB337" s="22">
        <v>-0.70899999999999996</v>
      </c>
      <c r="CC337" s="22">
        <v>2E-3</v>
      </c>
      <c r="CD337" s="21"/>
      <c r="CE337" s="22">
        <v>0.94599999999999995</v>
      </c>
      <c r="CF337" s="21"/>
      <c r="CG337" s="20">
        <v>4.4400000000000004</v>
      </c>
      <c r="CH337" s="20">
        <v>5.04</v>
      </c>
      <c r="CI337" s="20">
        <v>5.78</v>
      </c>
      <c r="CJ337" s="20">
        <v>6.55</v>
      </c>
      <c r="CK337" s="20">
        <v>8.3699999999999992</v>
      </c>
      <c r="CL337" s="20">
        <v>9.14</v>
      </c>
      <c r="CM337" s="21"/>
      <c r="CN337" s="20">
        <v>-5.07</v>
      </c>
      <c r="CO337" s="21"/>
      <c r="CP337" s="22">
        <v>1.2E-2</v>
      </c>
      <c r="CQ337" s="21"/>
      <c r="CR337" s="20">
        <v>-5.34</v>
      </c>
      <c r="CS337" s="22">
        <v>4.3999999999999997E-2</v>
      </c>
      <c r="CT337" s="21"/>
      <c r="CU337" s="22">
        <v>-9.0999999999999998E-2</v>
      </c>
      <c r="CV337" s="22">
        <v>-9.0999999999999998E-2</v>
      </c>
      <c r="CW337" s="22">
        <v>-5.2999999999999999E-2</v>
      </c>
      <c r="CX337" s="22">
        <v>-9.0999999999999998E-2</v>
      </c>
      <c r="CY337" s="22">
        <v>-9.0999999999999998E-2</v>
      </c>
      <c r="CZ337" s="21"/>
      <c r="DA337" s="21"/>
      <c r="DB337" s="21"/>
      <c r="DC337" s="21"/>
      <c r="DD337" s="22">
        <v>3.6999999999999998E-2</v>
      </c>
      <c r="DE337" s="22">
        <v>2.1000000000000001E-2</v>
      </c>
      <c r="DF337" s="21"/>
      <c r="DG337" s="22">
        <v>0.35199999999999998</v>
      </c>
      <c r="DH337" s="21"/>
      <c r="DI337" s="22">
        <v>7.6999999999999999E-2</v>
      </c>
      <c r="DJ337" s="21"/>
      <c r="DK337" s="21"/>
      <c r="DL337" s="21"/>
      <c r="DM337" s="21"/>
      <c r="DN337" s="21"/>
      <c r="DO337" s="21"/>
      <c r="DP337" s="21"/>
      <c r="DQ337" s="21"/>
      <c r="DR337" s="21"/>
      <c r="DS337" s="21"/>
      <c r="DT337" s="21"/>
      <c r="DU337" s="22">
        <v>-0.439</v>
      </c>
      <c r="DV337" s="21"/>
      <c r="DW337" s="21"/>
      <c r="DX337" s="21"/>
      <c r="DY337" s="20">
        <v>3.34</v>
      </c>
      <c r="DZ337" s="21"/>
      <c r="EA337" s="21"/>
      <c r="EB337" s="22">
        <v>-5.7000000000000002E-2</v>
      </c>
      <c r="EC337" s="21"/>
      <c r="ED337" s="21"/>
      <c r="EE337" s="22">
        <v>0.51700000000000002</v>
      </c>
      <c r="EF337" s="21"/>
      <c r="EG337" s="22">
        <v>-5.5E-2</v>
      </c>
      <c r="EH337" s="21"/>
      <c r="EI337" s="21"/>
      <c r="EJ337" s="22">
        <v>-0.70899999999999996</v>
      </c>
      <c r="EK337" s="22">
        <v>7.5999999999999998E-2</v>
      </c>
      <c r="EL337" s="21"/>
      <c r="EM337" s="1" t="s">
        <v>212</v>
      </c>
      <c r="EN337" s="21"/>
      <c r="EO337" s="20">
        <v>-6.29</v>
      </c>
      <c r="EP337" s="20">
        <v>-7.43</v>
      </c>
      <c r="EQ337" s="21"/>
      <c r="ER337" s="21"/>
      <c r="ES337" s="20">
        <v>10</v>
      </c>
      <c r="ET337" s="2" t="s">
        <v>1897</v>
      </c>
      <c r="EU337" s="21"/>
      <c r="EV337" s="1" t="s">
        <v>643</v>
      </c>
      <c r="EW337" s="21"/>
      <c r="EX337" s="22">
        <v>0.76200000000000001</v>
      </c>
      <c r="EY337" s="22">
        <v>2.8000000000000001E-2</v>
      </c>
      <c r="EZ337" s="21"/>
      <c r="FA337" s="26">
        <v>0</v>
      </c>
      <c r="FB337" s="21"/>
      <c r="FC337" s="20">
        <v>1.07</v>
      </c>
      <c r="FD337" s="21"/>
      <c r="FE337" s="21"/>
      <c r="FF337" s="22">
        <v>0.52300000000000002</v>
      </c>
      <c r="FG337" s="22">
        <v>0</v>
      </c>
      <c r="FH337" s="23">
        <v>78.900000000000006</v>
      </c>
      <c r="FI337" s="21"/>
      <c r="FJ337" s="21"/>
      <c r="FK337" s="21"/>
      <c r="FL337" s="21"/>
      <c r="FM337" s="21"/>
      <c r="FN337" s="22">
        <v>0.67900000000000005</v>
      </c>
      <c r="FO337" s="20">
        <v>1.19</v>
      </c>
      <c r="FP337" s="22">
        <v>0.31900000000000001</v>
      </c>
      <c r="FQ337" s="22">
        <v>0.64600000000000002</v>
      </c>
      <c r="FR337" s="21"/>
      <c r="FS337" s="21"/>
      <c r="FT337" s="20">
        <v>5.0199999999999996</v>
      </c>
      <c r="FU337" s="22">
        <v>0.96</v>
      </c>
      <c r="FV337" s="21">
        <v>1</v>
      </c>
      <c r="FW337" s="21"/>
      <c r="FX337" s="24"/>
      <c r="FY337" s="22">
        <v>-0.60299999999999998</v>
      </c>
      <c r="FZ337" s="22">
        <v>-0.19400000000000001</v>
      </c>
      <c r="GA337" s="22">
        <v>-0.78800000000000003</v>
      </c>
      <c r="GB337" s="20">
        <v>-2.48</v>
      </c>
      <c r="GC337" s="20">
        <v>-1.67</v>
      </c>
      <c r="GD337" s="20">
        <v>-2.4</v>
      </c>
      <c r="GE337" s="20">
        <v>-3.3</v>
      </c>
      <c r="GF337" s="20">
        <v>-6.68</v>
      </c>
      <c r="GG337" s="23">
        <v>-10.1</v>
      </c>
      <c r="GH337" s="20">
        <v>-7.39</v>
      </c>
      <c r="GI337" s="22">
        <v>-0.63900000000000001</v>
      </c>
      <c r="GJ337" s="22">
        <v>-0.21</v>
      </c>
      <c r="GK337" s="22">
        <v>-0.77900000000000003</v>
      </c>
      <c r="GL337" s="20">
        <v>-2.34</v>
      </c>
      <c r="GM337" s="20">
        <v>-1.84</v>
      </c>
      <c r="GN337" s="20">
        <v>-2.4300000000000002</v>
      </c>
      <c r="GO337" s="20">
        <v>-4.2699999999999996</v>
      </c>
      <c r="GP337" s="20">
        <v>-6.64</v>
      </c>
      <c r="GQ337" s="23">
        <v>-10</v>
      </c>
      <c r="GR337" s="20">
        <v>-7.43</v>
      </c>
      <c r="GS337" s="1"/>
      <c r="GT337" s="1"/>
      <c r="GU337" s="21"/>
      <c r="GV337" s="24"/>
    </row>
    <row r="338" spans="1:204" x14ac:dyDescent="0.15">
      <c r="A338" s="2" t="str">
        <f>data!A338</f>
        <v>NanoLogix, Inc. (OTCPK:NNLX)</v>
      </c>
      <c r="B338" s="2" t="str">
        <f>data!B338</f>
        <v>OTCPK:NNLX</v>
      </c>
      <c r="C338" s="16" t="str">
        <f>IF(BT338&gt;0,BU338/BT338,"NA")</f>
        <v>NA</v>
      </c>
      <c r="D338" s="16" t="str">
        <f>IF(BT338&gt;0,O338/BT338,"NA")</f>
        <v>NA</v>
      </c>
      <c r="E338" s="16">
        <f>CZ338/100</f>
        <v>0</v>
      </c>
      <c r="F338" s="16">
        <f t="shared" si="15"/>
        <v>-0.54032759693137056</v>
      </c>
      <c r="G338" s="16" t="str">
        <f>IF(CB338&gt;0,N338/CB338,"NA")</f>
        <v>NA</v>
      </c>
      <c r="H338" s="16" t="str">
        <f>IF(BA338=0,"NA",BA338/100)</f>
        <v>NA</v>
      </c>
      <c r="I338" s="16" t="str">
        <f>IF(AZ338=0,"NA",AZ338/100)</f>
        <v>NA</v>
      </c>
      <c r="J338" s="16" t="str">
        <f>IF(CB338&gt;0,(AF338+CA338)/(CB338+AF338+CA338),"NA")</f>
        <v>NA</v>
      </c>
      <c r="K338" s="16">
        <f>IF(AJ338&gt;0,(AF338+CA338)/(AJ338+AF338+CA338),"NA")</f>
        <v>0</v>
      </c>
      <c r="L338" s="17">
        <f>AJ338+CA338+AF338-BX338</f>
        <v>5.14</v>
      </c>
      <c r="M338" s="17">
        <f>CA338+CB338-BX338+X338</f>
        <v>0.96460000000000001</v>
      </c>
      <c r="N338" s="17">
        <f>BW338+CG338-(CH338+CI338+CJ338+CK338+CL338)/5</f>
        <v>-0.5212</v>
      </c>
      <c r="O338" s="17">
        <f>BV338+CG338-(CH338+CI338+CJ338+CK338+CL338)/5</f>
        <v>-0.5212</v>
      </c>
      <c r="P338" s="17">
        <f>CA338+AF338</f>
        <v>0</v>
      </c>
      <c r="Q338" s="18" t="str">
        <f>IF(BW338&gt;0,AJ338/BW338,"NA")</f>
        <v>NA</v>
      </c>
      <c r="R338" s="19" t="str">
        <f>IF(BW338&gt;0,(AJ338-BX338)/(BW338-CP338),"NA")</f>
        <v>NA</v>
      </c>
      <c r="S338" s="19" t="str">
        <f>IF(N338&gt;0,AJ338/N338,"NA")</f>
        <v>NA</v>
      </c>
      <c r="T338" s="18" t="str">
        <f>IF(BT338=0,"NA",L338/BT338)</f>
        <v>NA</v>
      </c>
      <c r="U338" s="18" t="str">
        <f t="shared" si="16"/>
        <v>NA</v>
      </c>
      <c r="V338" s="18">
        <f t="shared" si="17"/>
        <v>5.3286336305204225</v>
      </c>
      <c r="W338" s="18" t="str">
        <f>IF(BU338&gt;0,L338/BU338,"NA")</f>
        <v>NA</v>
      </c>
      <c r="X338" s="17">
        <f>CG338+CH338*0.8+CI338*0.6+CJ338*0.4+CK338*0.2</f>
        <v>0.96460000000000001</v>
      </c>
      <c r="Y338" s="18" t="str">
        <f>IF(BU338&gt;0,L338/(BU338+CG338),"NA")</f>
        <v>NA</v>
      </c>
      <c r="Z338" s="18">
        <f>IF(FG338&gt;0,IF(AJ338&gt;0,IF(FG338*250/AJ338&gt;10,"NA",FG338*250/AJ338),"NA"),"NA")</f>
        <v>9.727626459143969E-2</v>
      </c>
      <c r="AA338" s="18" t="str">
        <f>IF(CR338&gt;0,CR338,"NA")</f>
        <v>NA</v>
      </c>
      <c r="AB338" s="18">
        <f>IF(CR338=0,0,1)</f>
        <v>0</v>
      </c>
      <c r="AC338" s="18" t="str">
        <f>IF(CR338&gt;0,CS338,"NA")</f>
        <v>NA</v>
      </c>
      <c r="AD338" s="18" t="str">
        <f>IF(BW338&gt;0,BW338,"NA")</f>
        <v>NA</v>
      </c>
      <c r="AE338" s="18" t="str">
        <f>IF(BW338&gt;0,AJ338,"NA")</f>
        <v>NA</v>
      </c>
      <c r="AF338" s="17">
        <f>DT338/(1.04)+DS338/1.04^2+DR338/1.04^3+DQ338/1.04^4+DP338/1.04^5+((DO338/5)*(1-1.04^-5)/0.04)/1.04^5</f>
        <v>0</v>
      </c>
      <c r="AG338" s="1" t="s">
        <v>206</v>
      </c>
      <c r="AH338" s="1" t="s">
        <v>207</v>
      </c>
      <c r="AI338" s="1" t="s">
        <v>208</v>
      </c>
      <c r="AJ338" s="20">
        <v>5.14</v>
      </c>
      <c r="AK338" s="21"/>
      <c r="AL338" s="22">
        <v>6.6000000000000003E-2</v>
      </c>
      <c r="AM338" s="22">
        <v>0.05</v>
      </c>
      <c r="AN338" s="26">
        <v>0</v>
      </c>
      <c r="AO338" s="20">
        <v>-2.98</v>
      </c>
      <c r="AP338" s="20">
        <v>-2.2000000000000002</v>
      </c>
      <c r="AQ338" s="22">
        <v>-0.109</v>
      </c>
      <c r="AR338" s="23">
        <v>119.6</v>
      </c>
      <c r="AS338" s="22">
        <v>0.108</v>
      </c>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1" t="s">
        <v>209</v>
      </c>
      <c r="BP338" s="24" t="s">
        <v>1900</v>
      </c>
      <c r="BQ338" s="1" t="s">
        <v>211</v>
      </c>
      <c r="BR338" s="21"/>
      <c r="BS338" s="21"/>
      <c r="BT338" s="21"/>
      <c r="BU338" s="21"/>
      <c r="BV338" s="21"/>
      <c r="BW338" s="21"/>
      <c r="BX338" s="21"/>
      <c r="BY338" s="21"/>
      <c r="BZ338" s="21"/>
      <c r="CA338" s="21"/>
      <c r="CB338" s="21"/>
      <c r="CC338" s="21"/>
      <c r="CD338" s="21"/>
      <c r="CE338" s="21"/>
      <c r="CF338" s="21"/>
      <c r="CG338" s="21"/>
      <c r="CH338" s="22">
        <v>0.42699999999999999</v>
      </c>
      <c r="CI338" s="22">
        <v>0.49099999999999999</v>
      </c>
      <c r="CJ338" s="22">
        <v>0.53800000000000003</v>
      </c>
      <c r="CK338" s="22">
        <v>0.56599999999999995</v>
      </c>
      <c r="CL338" s="22">
        <v>0.58399999999999996</v>
      </c>
      <c r="CM338" s="21"/>
      <c r="CN338" s="21"/>
      <c r="CO338" s="21"/>
      <c r="CP338" s="21"/>
      <c r="CQ338" s="21"/>
      <c r="CR338" s="21"/>
      <c r="CS338" s="21"/>
      <c r="CT338" s="21"/>
      <c r="CU338" s="21"/>
      <c r="CV338" s="21"/>
      <c r="CW338" s="21"/>
      <c r="CX338" s="21"/>
      <c r="CY338" s="21"/>
      <c r="CZ338" s="21"/>
      <c r="DA338" s="21"/>
      <c r="DB338" s="21"/>
      <c r="DC338" s="21"/>
      <c r="DD338" s="21"/>
      <c r="DE338" s="21"/>
      <c r="DF338" s="21"/>
      <c r="DG338" s="21"/>
      <c r="DH338" s="21"/>
      <c r="DI338" s="21"/>
      <c r="DJ338" s="21"/>
      <c r="DK338" s="21"/>
      <c r="DL338" s="21"/>
      <c r="DM338" s="21"/>
      <c r="DN338" s="21"/>
      <c r="DO338" s="21"/>
      <c r="DP338" s="21"/>
      <c r="DQ338" s="21"/>
      <c r="DR338" s="21"/>
      <c r="DS338" s="21"/>
      <c r="DT338" s="21"/>
      <c r="DU338" s="21"/>
      <c r="DV338" s="21"/>
      <c r="DW338" s="21"/>
      <c r="DX338" s="21"/>
      <c r="DY338" s="21"/>
      <c r="DZ338" s="21"/>
      <c r="EA338" s="21"/>
      <c r="EB338" s="21"/>
      <c r="EC338" s="21"/>
      <c r="ED338" s="21"/>
      <c r="EE338" s="21"/>
      <c r="EF338" s="21"/>
      <c r="EG338" s="21"/>
      <c r="EH338" s="21"/>
      <c r="EI338" s="21"/>
      <c r="EJ338" s="21"/>
      <c r="EK338" s="22">
        <v>4.2999999999999997E-2</v>
      </c>
      <c r="EL338" s="21"/>
      <c r="EM338" s="1" t="s">
        <v>212</v>
      </c>
      <c r="EN338" s="21"/>
      <c r="EO338" s="21"/>
      <c r="EP338" s="21"/>
      <c r="EQ338" s="21"/>
      <c r="ER338" s="21"/>
      <c r="ES338" s="20">
        <v>27.27</v>
      </c>
      <c r="ET338" s="2" t="s">
        <v>1901</v>
      </c>
      <c r="EU338" s="21"/>
      <c r="EV338" s="1" t="s">
        <v>1573</v>
      </c>
      <c r="EW338" s="21"/>
      <c r="EX338" s="22">
        <v>0.17499999999999999</v>
      </c>
      <c r="EY338" s="22">
        <v>2.9000000000000001E-2</v>
      </c>
      <c r="EZ338" s="21"/>
      <c r="FA338" s="22">
        <v>0.01</v>
      </c>
      <c r="FB338" s="21"/>
      <c r="FC338" s="22">
        <v>2.7E-2</v>
      </c>
      <c r="FD338" s="21"/>
      <c r="FE338" s="22">
        <v>0.02</v>
      </c>
      <c r="FF338" s="22">
        <v>0.86699999999999999</v>
      </c>
      <c r="FG338" s="22">
        <v>2E-3</v>
      </c>
      <c r="FH338" s="21"/>
      <c r="FI338" s="21"/>
      <c r="FJ338" s="21"/>
      <c r="FK338" s="21"/>
      <c r="FL338" s="21"/>
      <c r="FM338" s="21"/>
      <c r="FN338" s="21"/>
      <c r="FO338" s="22">
        <v>4.2000000000000003E-2</v>
      </c>
      <c r="FP338" s="22">
        <v>2.9000000000000001E-2</v>
      </c>
      <c r="FQ338" s="21"/>
      <c r="FR338" s="21"/>
      <c r="FS338" s="21"/>
      <c r="FT338" s="21"/>
      <c r="FU338" s="21"/>
      <c r="FV338" s="21">
        <v>1</v>
      </c>
      <c r="FW338" s="21"/>
      <c r="FX338" s="24"/>
      <c r="FY338" s="20">
        <v>-6.66</v>
      </c>
      <c r="FZ338" s="20">
        <v>-1.58</v>
      </c>
      <c r="GA338" s="20">
        <v>-2.2799999999999998</v>
      </c>
      <c r="GB338" s="20">
        <v>-1.3</v>
      </c>
      <c r="GC338" s="20">
        <v>-1.1499999999999999</v>
      </c>
      <c r="GD338" s="20">
        <v>-1.05</v>
      </c>
      <c r="GE338" s="20">
        <v>-2.63</v>
      </c>
      <c r="GF338" s="20">
        <v>-1.85</v>
      </c>
      <c r="GG338" s="21"/>
      <c r="GH338" s="21"/>
      <c r="GI338" s="20">
        <v>-6.59</v>
      </c>
      <c r="GJ338" s="20">
        <v>-1.6</v>
      </c>
      <c r="GK338" s="20">
        <v>-2.33</v>
      </c>
      <c r="GL338" s="20">
        <v>-1.31</v>
      </c>
      <c r="GM338" s="20">
        <v>-1.27</v>
      </c>
      <c r="GN338" s="20">
        <v>-1.1599999999999999</v>
      </c>
      <c r="GO338" s="20">
        <v>-2.66</v>
      </c>
      <c r="GP338" s="20">
        <v>-1.86</v>
      </c>
      <c r="GQ338" s="21"/>
      <c r="GR338" s="21"/>
      <c r="GS338" s="1"/>
      <c r="GT338" s="1"/>
      <c r="GU338" s="21"/>
      <c r="GV338" s="24"/>
    </row>
    <row r="340" spans="1:204" x14ac:dyDescent="0.15">
      <c r="Q340" s="15" t="s">
        <v>16</v>
      </c>
    </row>
    <row r="341" spans="1:204" x14ac:dyDescent="0.15">
      <c r="Q341" s="15">
        <v>0</v>
      </c>
    </row>
    <row r="342" spans="1:204" x14ac:dyDescent="0.15">
      <c r="Q342" s="15">
        <v>5</v>
      </c>
    </row>
    <row r="343" spans="1:204" x14ac:dyDescent="0.15">
      <c r="Q343" s="15">
        <v>10</v>
      </c>
    </row>
    <row r="344" spans="1:204" x14ac:dyDescent="0.15">
      <c r="Q344" s="15">
        <v>15</v>
      </c>
    </row>
    <row r="345" spans="1:204" x14ac:dyDescent="0.15">
      <c r="Q345" s="15">
        <v>20</v>
      </c>
    </row>
    <row r="346" spans="1:204" x14ac:dyDescent="0.15">
      <c r="Q346" s="15">
        <v>25</v>
      </c>
    </row>
    <row r="347" spans="1:204" x14ac:dyDescent="0.15">
      <c r="Q347" s="15">
        <v>30</v>
      </c>
    </row>
    <row r="348" spans="1:204" x14ac:dyDescent="0.15">
      <c r="Q348" s="15">
        <v>40</v>
      </c>
    </row>
    <row r="349" spans="1:204" x14ac:dyDescent="0.15">
      <c r="Q349" s="15">
        <v>50</v>
      </c>
    </row>
    <row r="350" spans="1:204" x14ac:dyDescent="0.15">
      <c r="Q350" s="15">
        <v>75</v>
      </c>
    </row>
    <row r="351" spans="1:204" x14ac:dyDescent="0.15">
      <c r="Q351" s="15">
        <v>100</v>
      </c>
    </row>
  </sheetData>
  <pageMargins left="0.2" right="0.2" top="0.5" bottom="0.5" header="0.5" footer="0.5"/>
  <pageSetup fitToWidth="0" fitToHeight="0" orientation="landscape"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21743-C668-D94A-A406-EBEB5E40F4B1}">
  <sheetPr>
    <tabColor rgb="FFFF0000"/>
  </sheetPr>
  <dimension ref="A1:M178"/>
  <sheetViews>
    <sheetView showGridLines="0" topLeftCell="A3" workbookViewId="0">
      <selection activeCell="F32" sqref="F32"/>
    </sheetView>
  </sheetViews>
  <sheetFormatPr baseColWidth="10" defaultRowHeight="13" x14ac:dyDescent="0.15"/>
  <cols>
    <col min="1" max="1" width="78.83203125" style="37" customWidth="1"/>
    <col min="2" max="3" width="11" style="37" bestFit="1" customWidth="1"/>
    <col min="4" max="4" width="10.83203125" style="37"/>
    <col min="5" max="5" width="34.33203125" style="37" bestFit="1" customWidth="1"/>
    <col min="6" max="6" width="37.5" style="37" bestFit="1" customWidth="1"/>
    <col min="7" max="7" width="30.1640625" style="37" bestFit="1" customWidth="1"/>
    <col min="8" max="16384" width="10.83203125" style="37"/>
  </cols>
  <sheetData>
    <row r="1" spans="1:13" ht="16" x14ac:dyDescent="0.15">
      <c r="A1" s="71" t="s">
        <v>0</v>
      </c>
      <c r="B1" s="72" t="s">
        <v>204</v>
      </c>
      <c r="C1" s="72" t="s">
        <v>218</v>
      </c>
      <c r="D1" s="37" t="s">
        <v>1920</v>
      </c>
      <c r="E1" s="62" t="s">
        <v>0</v>
      </c>
      <c r="F1" s="63" t="str">
        <f>B1</f>
        <v>Gilead Sciences Inc. (NasdaqGS:GILD)</v>
      </c>
      <c r="G1" s="63" t="str">
        <f>C1</f>
        <v>Amgen Inc. (NasdaqGS:AMGN)</v>
      </c>
      <c r="I1" s="37" t="s">
        <v>204</v>
      </c>
      <c r="J1" s="37" t="s">
        <v>218</v>
      </c>
      <c r="L1" s="37" t="b">
        <f>F1=I1</f>
        <v>1</v>
      </c>
      <c r="M1" s="37" t="b">
        <f t="shared" ref="M1:M32" si="0">G1=J1</f>
        <v>1</v>
      </c>
    </row>
    <row r="2" spans="1:13" ht="16" x14ac:dyDescent="0.15">
      <c r="A2" s="71" t="s">
        <v>1</v>
      </c>
      <c r="B2" s="72" t="s">
        <v>205</v>
      </c>
      <c r="C2" s="72" t="s">
        <v>219</v>
      </c>
      <c r="D2" s="37" t="s">
        <v>1920</v>
      </c>
      <c r="E2" s="57" t="s">
        <v>1</v>
      </c>
      <c r="F2" s="58" t="str">
        <f>B2</f>
        <v>NasdaqGS:GILD</v>
      </c>
      <c r="G2" s="58" t="str">
        <f>C2</f>
        <v>NasdaqGS:AMGN</v>
      </c>
      <c r="I2" s="37" t="s">
        <v>205</v>
      </c>
      <c r="J2" s="37" t="s">
        <v>219</v>
      </c>
      <c r="L2" s="37" t="b">
        <f t="shared" ref="L2:L32" si="1">F2=I2</f>
        <v>1</v>
      </c>
      <c r="M2" s="37" t="b">
        <f t="shared" si="0"/>
        <v>1</v>
      </c>
    </row>
    <row r="3" spans="1:13" ht="16" x14ac:dyDescent="0.15">
      <c r="A3" s="57" t="s">
        <v>32</v>
      </c>
      <c r="B3" s="65" t="s">
        <v>206</v>
      </c>
      <c r="C3" s="65" t="s">
        <v>206</v>
      </c>
      <c r="D3" s="37" t="s">
        <v>1920</v>
      </c>
      <c r="E3" s="73" t="s">
        <v>2</v>
      </c>
      <c r="F3" s="59">
        <f>IF(B42&gt;0,B43/B42,"NA")</f>
        <v>0.67042989152269983</v>
      </c>
      <c r="G3" s="59">
        <f>IF(C42&gt;0,C43/C42,"NA")</f>
        <v>0.44365249464187806</v>
      </c>
      <c r="I3" s="37">
        <v>0.67042989152269983</v>
      </c>
      <c r="J3" s="37">
        <v>0.44365249464187806</v>
      </c>
      <c r="L3" s="37" t="b">
        <f t="shared" si="1"/>
        <v>1</v>
      </c>
      <c r="M3" s="37" t="b">
        <f t="shared" si="0"/>
        <v>1</v>
      </c>
    </row>
    <row r="4" spans="1:13" ht="16" x14ac:dyDescent="0.15">
      <c r="A4" s="57" t="s">
        <v>33</v>
      </c>
      <c r="B4" s="65" t="s">
        <v>207</v>
      </c>
      <c r="C4" s="65" t="s">
        <v>207</v>
      </c>
      <c r="D4" s="37" t="s">
        <v>1920</v>
      </c>
      <c r="E4" s="73" t="s">
        <v>3</v>
      </c>
      <c r="F4" s="59">
        <f>IF(B42&gt;0,F15/B42,"NA")</f>
        <v>0.65465729208517476</v>
      </c>
      <c r="G4" s="59">
        <f>IF(C42&gt;0,G15/C42,"NA")</f>
        <v>0.34709664556646563</v>
      </c>
      <c r="I4" s="37">
        <v>0.65465729208517476</v>
      </c>
      <c r="J4" s="37">
        <v>0.34709664556646563</v>
      </c>
      <c r="L4" s="37" t="b">
        <f t="shared" si="1"/>
        <v>1</v>
      </c>
      <c r="M4" s="37" t="b">
        <f t="shared" si="0"/>
        <v>1</v>
      </c>
    </row>
    <row r="5" spans="1:13" ht="16" x14ac:dyDescent="0.15">
      <c r="A5" s="57" t="s">
        <v>34</v>
      </c>
      <c r="B5" s="65" t="s">
        <v>208</v>
      </c>
      <c r="C5" s="65" t="s">
        <v>208</v>
      </c>
      <c r="D5" s="37" t="s">
        <v>1920</v>
      </c>
      <c r="E5" s="73" t="s">
        <v>4</v>
      </c>
      <c r="F5" s="59">
        <f>B74/100</f>
        <v>0.188</v>
      </c>
      <c r="G5" s="59">
        <f>C74/100</f>
        <v>7.6499999999999999E-2</v>
      </c>
      <c r="I5" s="37">
        <v>0.188</v>
      </c>
      <c r="J5" s="37">
        <v>7.6499999999999999E-2</v>
      </c>
      <c r="L5" s="37" t="b">
        <f t="shared" si="1"/>
        <v>1</v>
      </c>
      <c r="M5" s="37" t="b">
        <f t="shared" si="0"/>
        <v>1</v>
      </c>
    </row>
    <row r="6" spans="1:13" ht="16" x14ac:dyDescent="0.15">
      <c r="A6" s="57" t="s">
        <v>35</v>
      </c>
      <c r="B6" s="66">
        <v>150429.6</v>
      </c>
      <c r="C6" s="66">
        <v>123383.2</v>
      </c>
      <c r="D6" s="37" t="s">
        <v>1920</v>
      </c>
      <c r="E6" s="73" t="s">
        <v>5</v>
      </c>
      <c r="F6" s="59">
        <f>IF(F13&gt;0,F15*(1-F5)/F13,"NA")</f>
        <v>0.51621071243807337</v>
      </c>
      <c r="G6" s="59">
        <f>IF(G13&gt;0,G15*(1-G5)/G13,"NA")</f>
        <v>9.6897524175151947E-2</v>
      </c>
      <c r="I6" s="37">
        <v>0.51621071243807337</v>
      </c>
      <c r="J6" s="37">
        <v>9.6897524175151947E-2</v>
      </c>
      <c r="L6" s="37" t="b">
        <f t="shared" si="1"/>
        <v>1</v>
      </c>
      <c r="M6" s="37" t="b">
        <f t="shared" si="0"/>
        <v>1</v>
      </c>
    </row>
    <row r="7" spans="1:13" ht="16" x14ac:dyDescent="0.15">
      <c r="A7" s="57" t="s">
        <v>36</v>
      </c>
      <c r="B7" s="67">
        <v>86.5</v>
      </c>
      <c r="C7" s="67">
        <v>82.97</v>
      </c>
      <c r="D7" s="37" t="s">
        <v>1920</v>
      </c>
      <c r="E7" s="73" t="s">
        <v>6</v>
      </c>
      <c r="F7" s="59">
        <f>IF(B50&gt;0,F14/B50,"NA")</f>
        <v>0.80576102058860677</v>
      </c>
      <c r="G7" s="59">
        <f>IF(C50&gt;0,G14/C50,"NA")</f>
        <v>0.2039646209946466</v>
      </c>
      <c r="I7" s="37">
        <v>0.80576102058860677</v>
      </c>
      <c r="J7" s="37">
        <v>0.2039646209946466</v>
      </c>
      <c r="L7" s="37" t="b">
        <f t="shared" si="1"/>
        <v>1</v>
      </c>
      <c r="M7" s="37" t="b">
        <f t="shared" si="0"/>
        <v>1</v>
      </c>
    </row>
    <row r="8" spans="1:13" ht="16" x14ac:dyDescent="0.15">
      <c r="A8" s="57" t="s">
        <v>37</v>
      </c>
      <c r="B8" s="67">
        <v>9.9000000000000005E-2</v>
      </c>
      <c r="C8" s="67">
        <v>0.41099999999999998</v>
      </c>
      <c r="D8" s="37" t="s">
        <v>1920</v>
      </c>
      <c r="E8" s="73" t="s">
        <v>7</v>
      </c>
      <c r="F8" s="59">
        <f>IF(B23=0,"NA",B23/100)</f>
        <v>0.34100000000000003</v>
      </c>
      <c r="G8" s="59">
        <f>IF(C23=0,"NA",C23/100)</f>
        <v>6.6400000000000001E-2</v>
      </c>
      <c r="I8" s="37">
        <v>0.34100000000000003</v>
      </c>
      <c r="J8" s="37">
        <v>6.6400000000000001E-2</v>
      </c>
      <c r="L8" s="37" t="b">
        <f t="shared" si="1"/>
        <v>1</v>
      </c>
      <c r="M8" s="37" t="b">
        <f t="shared" si="0"/>
        <v>1</v>
      </c>
    </row>
    <row r="9" spans="1:13" ht="16" x14ac:dyDescent="0.15">
      <c r="A9" s="57" t="s">
        <v>38</v>
      </c>
      <c r="B9" s="67">
        <v>0.17</v>
      </c>
      <c r="C9" s="67">
        <v>0.29099999999999998</v>
      </c>
      <c r="D9" s="37" t="s">
        <v>1920</v>
      </c>
      <c r="E9" s="73" t="s">
        <v>8</v>
      </c>
      <c r="F9" s="59">
        <f>IF(B22=0,"NA",B22/100)</f>
        <v>0.38299999999999995</v>
      </c>
      <c r="G9" s="59">
        <f>IF(C22=0,"NA",C22/100)</f>
        <v>6.8000000000000005E-2</v>
      </c>
      <c r="I9" s="37">
        <v>0.38299999999999995</v>
      </c>
      <c r="J9" s="37">
        <v>6.8000000000000005E-2</v>
      </c>
      <c r="L9" s="37" t="b">
        <f t="shared" si="1"/>
        <v>1</v>
      </c>
      <c r="M9" s="37" t="b">
        <f t="shared" si="0"/>
        <v>1</v>
      </c>
    </row>
    <row r="10" spans="1:13" ht="16" x14ac:dyDescent="0.15">
      <c r="A10" s="57" t="s">
        <v>39</v>
      </c>
      <c r="B10" s="67">
        <v>0.113</v>
      </c>
      <c r="C10" s="67">
        <v>0.161</v>
      </c>
      <c r="D10" s="37" t="s">
        <v>1920</v>
      </c>
      <c r="E10" s="73" t="s">
        <v>9</v>
      </c>
      <c r="F10" s="74">
        <f>IF(B50&gt;0,(F32+B49)/(B50+F32+B49),"NA")</f>
        <v>0.44437524866959499</v>
      </c>
      <c r="G10" s="59">
        <f>IF(C50&gt;0,(G32+C49)/(C50+G32+C49),"NA")</f>
        <v>0.55065201791812368</v>
      </c>
      <c r="I10" s="37">
        <v>0.44437524866959499</v>
      </c>
      <c r="J10" s="37">
        <v>0.55065201791812368</v>
      </c>
      <c r="L10" s="37" t="b">
        <f t="shared" si="1"/>
        <v>1</v>
      </c>
      <c r="M10" s="37" t="b">
        <f t="shared" si="0"/>
        <v>1</v>
      </c>
    </row>
    <row r="11" spans="1:13" ht="16" x14ac:dyDescent="0.15">
      <c r="A11" s="57" t="s">
        <v>40</v>
      </c>
      <c r="B11" s="67">
        <v>0.83899999999999997</v>
      </c>
      <c r="C11" s="67">
        <v>1.28</v>
      </c>
      <c r="D11" s="37" t="s">
        <v>1920</v>
      </c>
      <c r="E11" s="73" t="s">
        <v>10</v>
      </c>
      <c r="F11" s="59">
        <f>IF(B6&gt;0,(F32+B49)/(B6+F32+B49),"NA")</f>
        <v>7.7646686829297901E-2</v>
      </c>
      <c r="G11" s="59">
        <f>IF(C6&gt;0,(G32+C49)/(C6+G32+C49),"NA")</f>
        <v>0.20383946664699137</v>
      </c>
      <c r="I11" s="37">
        <v>7.7646686829297901E-2</v>
      </c>
      <c r="J11" s="37">
        <v>0.20383946664699137</v>
      </c>
      <c r="L11" s="37" t="b">
        <f t="shared" si="1"/>
        <v>1</v>
      </c>
      <c r="M11" s="37" t="b">
        <f t="shared" si="0"/>
        <v>1</v>
      </c>
    </row>
    <row r="12" spans="1:13" ht="16" x14ac:dyDescent="0.15">
      <c r="A12" s="57" t="s">
        <v>41</v>
      </c>
      <c r="B12" s="67">
        <v>1.1299999999999999</v>
      </c>
      <c r="C12" s="67">
        <v>1.04</v>
      </c>
      <c r="D12" s="37" t="s">
        <v>1920</v>
      </c>
      <c r="E12" s="73" t="s">
        <v>11</v>
      </c>
      <c r="F12" s="58">
        <f>B6+B49+F32-B46</f>
        <v>153066.25054937994</v>
      </c>
      <c r="G12" s="58">
        <f>C6+C49+G32-C46</f>
        <v>151241.7659576078</v>
      </c>
      <c r="I12" s="37">
        <v>153066.25054937994</v>
      </c>
      <c r="J12" s="37">
        <v>151241.7659576078</v>
      </c>
      <c r="L12" s="37" t="b">
        <f t="shared" si="1"/>
        <v>1</v>
      </c>
      <c r="M12" s="37" t="b">
        <f t="shared" si="0"/>
        <v>1</v>
      </c>
    </row>
    <row r="13" spans="1:13" ht="16" x14ac:dyDescent="0.15">
      <c r="A13" s="57" t="s">
        <v>42</v>
      </c>
      <c r="B13" s="67">
        <v>0.71699999999999997</v>
      </c>
      <c r="C13" s="67">
        <v>0.57699999999999996</v>
      </c>
      <c r="D13" s="37" t="s">
        <v>1920</v>
      </c>
      <c r="E13" s="73" t="s">
        <v>12</v>
      </c>
      <c r="F13" s="58">
        <f>B49+B50-B46+F24</f>
        <v>25631.14</v>
      </c>
      <c r="G13" s="58">
        <f>C49+C50-C46+G24</f>
        <v>66369.8</v>
      </c>
      <c r="I13" s="37">
        <v>25631.14</v>
      </c>
      <c r="J13" s="37">
        <v>66369.8</v>
      </c>
      <c r="L13" s="37" t="b">
        <f t="shared" si="1"/>
        <v>1</v>
      </c>
      <c r="M13" s="37" t="b">
        <f t="shared" si="0"/>
        <v>1</v>
      </c>
    </row>
    <row r="14" spans="1:13" ht="16" x14ac:dyDescent="0.15">
      <c r="A14" s="57" t="s">
        <v>43</v>
      </c>
      <c r="B14" s="67">
        <v>1489.4</v>
      </c>
      <c r="C14" s="67">
        <v>758.9</v>
      </c>
      <c r="D14" s="37" t="s">
        <v>1920</v>
      </c>
      <c r="E14" s="73" t="s">
        <v>13</v>
      </c>
      <c r="F14" s="60">
        <f>B45+B55-(B56+B57+B58+B59+B60)/5</f>
        <v>12758.42</v>
      </c>
      <c r="G14" s="58">
        <f>C45+C55-(C56+C57+C58+C59+C60)/5</f>
        <v>5257.8</v>
      </c>
      <c r="I14" s="37">
        <v>12758.42</v>
      </c>
      <c r="J14" s="37">
        <v>5257.8</v>
      </c>
      <c r="L14" s="37" t="b">
        <f t="shared" si="1"/>
        <v>1</v>
      </c>
      <c r="M14" s="37" t="b">
        <f t="shared" si="0"/>
        <v>1</v>
      </c>
    </row>
    <row r="15" spans="1:13" ht="16" x14ac:dyDescent="0.15">
      <c r="A15" s="57" t="s">
        <v>44</v>
      </c>
      <c r="B15" s="67">
        <v>14.8</v>
      </c>
      <c r="C15" s="67">
        <v>3.59</v>
      </c>
      <c r="D15" s="37" t="s">
        <v>1920</v>
      </c>
      <c r="E15" s="73" t="s">
        <v>14</v>
      </c>
      <c r="F15" s="58">
        <f>B44+B55-(B56+B57+B58+B59+B60)/5</f>
        <v>16294.42</v>
      </c>
      <c r="G15" s="58">
        <f>C44+C55-(C56+C57+C58+C59+C60)/5</f>
        <v>6963.8</v>
      </c>
      <c r="I15" s="37">
        <v>16294.42</v>
      </c>
      <c r="J15" s="37">
        <v>6963.8</v>
      </c>
      <c r="L15" s="37" t="b">
        <f t="shared" si="1"/>
        <v>1</v>
      </c>
      <c r="M15" s="37" t="b">
        <f t="shared" si="0"/>
        <v>1</v>
      </c>
    </row>
    <row r="16" spans="1:13" ht="16" x14ac:dyDescent="0.15">
      <c r="A16" s="57" t="s">
        <v>45</v>
      </c>
      <c r="B16" s="67">
        <v>12.6</v>
      </c>
      <c r="C16" s="67">
        <v>9.8000000000000007</v>
      </c>
      <c r="D16" s="37" t="s">
        <v>1920</v>
      </c>
      <c r="E16" s="73" t="s">
        <v>15</v>
      </c>
      <c r="F16" s="58">
        <f>B49+F32</f>
        <v>12663.650549379921</v>
      </c>
      <c r="G16" s="58">
        <f>C49+G32</f>
        <v>31589.565957607789</v>
      </c>
      <c r="I16" s="37">
        <v>12663.650549379921</v>
      </c>
      <c r="J16" s="37">
        <v>31589.565957607789</v>
      </c>
      <c r="L16" s="37" t="b">
        <f t="shared" si="1"/>
        <v>1</v>
      </c>
      <c r="M16" s="37" t="b">
        <f t="shared" si="0"/>
        <v>1</v>
      </c>
    </row>
    <row r="17" spans="1:13" ht="16" x14ac:dyDescent="0.15">
      <c r="A17" s="57" t="s">
        <v>46</v>
      </c>
      <c r="B17" s="67">
        <v>19.399999999999999</v>
      </c>
      <c r="C17" s="67">
        <v>10.6</v>
      </c>
      <c r="D17" s="37" t="s">
        <v>1920</v>
      </c>
      <c r="E17" s="73" t="s">
        <v>16</v>
      </c>
      <c r="F17" s="58">
        <f>IF(B45&gt;0,B6/B45,"NA")</f>
        <v>12.431170977605158</v>
      </c>
      <c r="G17" s="58">
        <f>IF(C45&gt;0,C6/C45,"NA")</f>
        <v>23.920744474602557</v>
      </c>
      <c r="I17" s="37">
        <v>12.431170977605158</v>
      </c>
      <c r="J17" s="37">
        <v>23.920744474602557</v>
      </c>
      <c r="L17" s="37" t="b">
        <f t="shared" si="1"/>
        <v>1</v>
      </c>
      <c r="M17" s="37" t="b">
        <f t="shared" si="0"/>
        <v>1</v>
      </c>
    </row>
    <row r="18" spans="1:13" ht="16" x14ac:dyDescent="0.15">
      <c r="A18" s="57" t="s">
        <v>47</v>
      </c>
      <c r="B18" s="67"/>
      <c r="C18" s="67"/>
      <c r="D18" s="37" t="s">
        <v>1920</v>
      </c>
      <c r="E18" s="73" t="s">
        <v>17</v>
      </c>
      <c r="F18" s="58">
        <f>IF(B45&gt;0,(B6-B46)/(B45-B64),"NA")</f>
        <v>11.602561771754401</v>
      </c>
      <c r="G18" s="58">
        <f>IF(C45&gt;0,(C6-C46)/(C45-C64),"NA")</f>
        <v>26.876055705300988</v>
      </c>
      <c r="I18" s="37">
        <v>11.602561771754401</v>
      </c>
      <c r="J18" s="37">
        <v>26.876055705300988</v>
      </c>
      <c r="L18" s="37" t="b">
        <f t="shared" si="1"/>
        <v>1</v>
      </c>
      <c r="M18" s="37" t="b">
        <f t="shared" si="0"/>
        <v>1</v>
      </c>
    </row>
    <row r="19" spans="1:13" ht="16" x14ac:dyDescent="0.15">
      <c r="A19" s="57" t="s">
        <v>48</v>
      </c>
      <c r="B19" s="67">
        <v>9.49</v>
      </c>
      <c r="C19" s="67">
        <v>9.27</v>
      </c>
      <c r="D19" s="37" t="s">
        <v>1920</v>
      </c>
      <c r="E19" s="73" t="s">
        <v>18</v>
      </c>
      <c r="F19" s="58">
        <f>IF(F14&gt;0,B6/F14,"NA")</f>
        <v>11.790613571272932</v>
      </c>
      <c r="G19" s="58">
        <f>IF(G14&gt;0,C6/G14,"NA")</f>
        <v>23.466697097645401</v>
      </c>
      <c r="I19" s="37">
        <v>11.790613571272932</v>
      </c>
      <c r="J19" s="37">
        <v>23.466697097645401</v>
      </c>
      <c r="L19" s="37" t="b">
        <f t="shared" si="1"/>
        <v>1</v>
      </c>
      <c r="M19" s="37" t="b">
        <f t="shared" si="0"/>
        <v>1</v>
      </c>
    </row>
    <row r="20" spans="1:13" ht="16" x14ac:dyDescent="0.15">
      <c r="A20" s="57" t="s">
        <v>49</v>
      </c>
      <c r="B20" s="67">
        <v>39</v>
      </c>
      <c r="C20" s="67">
        <v>8.1199999999999992</v>
      </c>
      <c r="D20" s="37" t="s">
        <v>1920</v>
      </c>
      <c r="E20" s="73" t="s">
        <v>19</v>
      </c>
      <c r="F20" s="58">
        <f>IF(B42=0,"NA",F12/B42)</f>
        <v>6.1497087404331037</v>
      </c>
      <c r="G20" s="58">
        <f>IF(C42=0,"NA",G12/C42)</f>
        <v>7.5383425189457114</v>
      </c>
      <c r="I20" s="37">
        <v>6.1497087404331037</v>
      </c>
      <c r="J20" s="37">
        <v>7.5383425189457114</v>
      </c>
      <c r="L20" s="37" t="b">
        <f t="shared" si="1"/>
        <v>1</v>
      </c>
      <c r="M20" s="37" t="b">
        <f t="shared" si="0"/>
        <v>1</v>
      </c>
    </row>
    <row r="21" spans="1:13" ht="16" x14ac:dyDescent="0.15">
      <c r="A21" s="57" t="s">
        <v>50</v>
      </c>
      <c r="B21" s="67">
        <v>37.9</v>
      </c>
      <c r="C21" s="67">
        <v>5.88</v>
      </c>
      <c r="D21" s="37" t="s">
        <v>1920</v>
      </c>
      <c r="E21" s="73" t="s">
        <v>20</v>
      </c>
      <c r="F21" s="58">
        <f>IF(F15&gt;0,F12/F15,"NA")</f>
        <v>9.3937833043078509</v>
      </c>
      <c r="G21" s="58">
        <f>IF(G15&gt;0,G12/G15,"NA")</f>
        <v>21.718281104800223</v>
      </c>
      <c r="I21" s="37">
        <v>9.3937833043078509</v>
      </c>
      <c r="J21" s="37">
        <v>21.718281104800223</v>
      </c>
      <c r="L21" s="37" t="b">
        <f t="shared" si="1"/>
        <v>1</v>
      </c>
      <c r="M21" s="37" t="b">
        <f t="shared" si="0"/>
        <v>1</v>
      </c>
    </row>
    <row r="22" spans="1:13" ht="16" x14ac:dyDescent="0.15">
      <c r="A22" s="57" t="s">
        <v>51</v>
      </c>
      <c r="B22" s="67">
        <v>38.299999999999997</v>
      </c>
      <c r="C22" s="67">
        <v>6.8</v>
      </c>
      <c r="D22" s="37" t="s">
        <v>1920</v>
      </c>
      <c r="E22" s="73" t="s">
        <v>21</v>
      </c>
      <c r="F22" s="58">
        <f>IF(F13&gt;0,F12/F13,"NA")</f>
        <v>5.9718861724207333</v>
      </c>
      <c r="G22" s="58">
        <f>IF(G13&gt;0,G12/G13,"NA")</f>
        <v>2.2787738694045756</v>
      </c>
      <c r="I22" s="37">
        <v>5.9718861724207333</v>
      </c>
      <c r="J22" s="37">
        <v>2.2787738694045756</v>
      </c>
      <c r="L22" s="37" t="b">
        <f t="shared" si="1"/>
        <v>1</v>
      </c>
      <c r="M22" s="37" t="b">
        <f t="shared" si="0"/>
        <v>1</v>
      </c>
    </row>
    <row r="23" spans="1:13" ht="16" x14ac:dyDescent="0.15">
      <c r="A23" s="57" t="s">
        <v>52</v>
      </c>
      <c r="B23" s="67">
        <v>34.1</v>
      </c>
      <c r="C23" s="67">
        <v>6.64</v>
      </c>
      <c r="D23" s="37" t="s">
        <v>1920</v>
      </c>
      <c r="E23" s="73" t="s">
        <v>22</v>
      </c>
      <c r="F23" s="58">
        <f>IF(B43&gt;0,F12/B43,"NA")</f>
        <v>9.172784236194639</v>
      </c>
      <c r="G23" s="58">
        <f>IF(C43&gt;0,G12/C43,"NA")</f>
        <v>16.99154768650801</v>
      </c>
      <c r="I23" s="37">
        <v>9.172784236194639</v>
      </c>
      <c r="J23" s="37">
        <v>16.99154768650801</v>
      </c>
      <c r="L23" s="37" t="b">
        <f t="shared" si="1"/>
        <v>1</v>
      </c>
      <c r="M23" s="37" t="b">
        <f t="shared" si="0"/>
        <v>1</v>
      </c>
    </row>
    <row r="24" spans="1:13" ht="16" x14ac:dyDescent="0.15">
      <c r="A24" s="57" t="s">
        <v>53</v>
      </c>
      <c r="B24" s="67">
        <v>35.6</v>
      </c>
      <c r="C24" s="67">
        <v>2.29</v>
      </c>
      <c r="D24" s="37" t="s">
        <v>1920</v>
      </c>
      <c r="E24" s="73" t="s">
        <v>23</v>
      </c>
      <c r="F24" s="58">
        <f>B55+B56*0.8+B57*0.6+B58*0.4+B59*0.2</f>
        <v>7420.14</v>
      </c>
      <c r="G24" s="58">
        <f>C55+C56*0.8+C57*0.6+C58*0.4+C59*0.2</f>
        <v>13607.8</v>
      </c>
      <c r="I24" s="37">
        <v>7420.14</v>
      </c>
      <c r="J24" s="37">
        <v>13607.8</v>
      </c>
      <c r="L24" s="37" t="b">
        <f t="shared" si="1"/>
        <v>1</v>
      </c>
      <c r="M24" s="37" t="b">
        <f t="shared" si="0"/>
        <v>1</v>
      </c>
    </row>
    <row r="25" spans="1:13" ht="16" x14ac:dyDescent="0.15">
      <c r="A25" s="57" t="s">
        <v>54</v>
      </c>
      <c r="B25" s="67">
        <v>34.299999999999997</v>
      </c>
      <c r="C25" s="67">
        <v>4.4400000000000004</v>
      </c>
      <c r="D25" s="37" t="s">
        <v>1920</v>
      </c>
      <c r="E25" s="73" t="s">
        <v>24</v>
      </c>
      <c r="F25" s="58">
        <f>IF(B43&gt;0,F12/(B43+B55),"NA")</f>
        <v>7.8330817537167974</v>
      </c>
      <c r="G25" s="58">
        <f>IF(C43&gt;0,G12/(C43+C55),"NA")</f>
        <v>11.283330793614429</v>
      </c>
      <c r="I25" s="37">
        <v>7.8330817537167974</v>
      </c>
      <c r="J25" s="37">
        <v>11.283330793614429</v>
      </c>
      <c r="L25" s="37" t="b">
        <f t="shared" si="1"/>
        <v>1</v>
      </c>
      <c r="M25" s="37" t="b">
        <f t="shared" si="0"/>
        <v>1</v>
      </c>
    </row>
    <row r="26" spans="1:13" ht="16" x14ac:dyDescent="0.15">
      <c r="A26" s="57" t="s">
        <v>55</v>
      </c>
      <c r="B26" s="67">
        <v>34.5</v>
      </c>
      <c r="C26" s="67">
        <v>6.25</v>
      </c>
      <c r="D26" s="37" t="s">
        <v>1920</v>
      </c>
      <c r="E26" s="73" t="s">
        <v>25</v>
      </c>
      <c r="F26" s="58">
        <f>IF(B133&gt;0,IF(B6&gt;0,IF(B133*250/B6&gt;10,"NA",B133*250/B6),"NA"),"NA")</f>
        <v>1.479761961741572</v>
      </c>
      <c r="G26" s="58">
        <f>IF(C133&gt;0,IF(C6&gt;0,IF(C133*250/C6&gt;10,"NA",C133*250/C6),"NA"),"NA")</f>
        <v>0.803391385537091</v>
      </c>
      <c r="I26" s="38">
        <v>1.479761961741572</v>
      </c>
      <c r="J26" s="38">
        <v>0.803391385537091</v>
      </c>
      <c r="L26" s="37" t="b">
        <f t="shared" si="1"/>
        <v>1</v>
      </c>
      <c r="M26" s="37" t="b">
        <f t="shared" si="0"/>
        <v>1</v>
      </c>
    </row>
    <row r="27" spans="1:13" ht="16" x14ac:dyDescent="0.15">
      <c r="A27" s="57" t="s">
        <v>56</v>
      </c>
      <c r="B27" s="67">
        <v>28.8</v>
      </c>
      <c r="C27" s="67">
        <v>6.5</v>
      </c>
      <c r="D27" s="37" t="s">
        <v>1920</v>
      </c>
      <c r="E27" s="73" t="s">
        <v>26</v>
      </c>
      <c r="F27" s="60">
        <f>IF(B66&gt;0,B66,"NA")</f>
        <v>14856</v>
      </c>
      <c r="G27" s="60">
        <f>IF(C66&gt;0,C66,"NA")</f>
        <v>5585</v>
      </c>
      <c r="I27" s="37">
        <v>14856</v>
      </c>
      <c r="J27" s="37">
        <v>5585</v>
      </c>
      <c r="L27" s="37" t="b">
        <f t="shared" si="1"/>
        <v>1</v>
      </c>
      <c r="M27" s="37" t="b">
        <f t="shared" si="0"/>
        <v>1</v>
      </c>
    </row>
    <row r="28" spans="1:13" ht="16" x14ac:dyDescent="0.15">
      <c r="A28" s="57" t="s">
        <v>57</v>
      </c>
      <c r="B28" s="67">
        <v>62.8</v>
      </c>
      <c r="C28" s="67">
        <v>11.9</v>
      </c>
      <c r="D28" s="37" t="s">
        <v>1920</v>
      </c>
      <c r="E28" s="73" t="s">
        <v>27</v>
      </c>
      <c r="F28" s="58">
        <f>IF(B66=0,0,1)</f>
        <v>1</v>
      </c>
      <c r="G28" s="58">
        <f>IF(C66=0,0,1)</f>
        <v>1</v>
      </c>
      <c r="I28" s="37">
        <v>1</v>
      </c>
      <c r="J28" s="37">
        <v>1</v>
      </c>
      <c r="L28" s="37" t="b">
        <f t="shared" si="1"/>
        <v>1</v>
      </c>
      <c r="M28" s="37" t="b">
        <f t="shared" si="0"/>
        <v>1</v>
      </c>
    </row>
    <row r="29" spans="1:13" ht="16" x14ac:dyDescent="0.15">
      <c r="A29" s="57" t="s">
        <v>58</v>
      </c>
      <c r="B29" s="67">
        <v>60</v>
      </c>
      <c r="C29" s="67">
        <v>9.56</v>
      </c>
      <c r="D29" s="37" t="s">
        <v>1920</v>
      </c>
      <c r="E29" s="73" t="s">
        <v>28</v>
      </c>
      <c r="F29" s="60">
        <f>IF(B66&gt;0,B67,"NA")</f>
        <v>2797</v>
      </c>
      <c r="G29" s="60">
        <f>IF(C66&gt;0,C67,"NA")</f>
        <v>427</v>
      </c>
      <c r="I29" s="37">
        <v>2797</v>
      </c>
      <c r="J29" s="37">
        <v>427</v>
      </c>
      <c r="L29" s="37" t="b">
        <f t="shared" si="1"/>
        <v>1</v>
      </c>
      <c r="M29" s="37" t="b">
        <f t="shared" si="0"/>
        <v>1</v>
      </c>
    </row>
    <row r="30" spans="1:13" ht="16" x14ac:dyDescent="0.15">
      <c r="A30" s="57" t="s">
        <v>59</v>
      </c>
      <c r="B30" s="67">
        <v>59.4</v>
      </c>
      <c r="C30" s="67">
        <v>12.3</v>
      </c>
      <c r="D30" s="37" t="s">
        <v>1920</v>
      </c>
      <c r="E30" s="73" t="s">
        <v>29</v>
      </c>
      <c r="F30" s="58">
        <f>IF(B45&gt;0,B45,"NA")</f>
        <v>12101</v>
      </c>
      <c r="G30" s="58">
        <f>IF(C45&gt;0,C45,"NA")</f>
        <v>5158</v>
      </c>
      <c r="I30" s="37">
        <v>12101</v>
      </c>
      <c r="J30" s="37">
        <v>5158</v>
      </c>
      <c r="L30" s="37" t="b">
        <f t="shared" si="1"/>
        <v>1</v>
      </c>
      <c r="M30" s="37" t="b">
        <f t="shared" si="0"/>
        <v>1</v>
      </c>
    </row>
    <row r="31" spans="1:13" ht="16" x14ac:dyDescent="0.15">
      <c r="A31" s="57" t="s">
        <v>60</v>
      </c>
      <c r="B31" s="67">
        <v>43.7</v>
      </c>
      <c r="C31" s="67">
        <v>8.7899999999999991</v>
      </c>
      <c r="D31" s="37" t="s">
        <v>1920</v>
      </c>
      <c r="E31" s="73" t="s">
        <v>30</v>
      </c>
      <c r="F31" s="58">
        <f>IF(B45&gt;0,B6,"NA")</f>
        <v>150429.6</v>
      </c>
      <c r="G31" s="58">
        <f>IF(C45&gt;0,C6,"NA")</f>
        <v>123383.2</v>
      </c>
      <c r="I31" s="37">
        <v>150429.6</v>
      </c>
      <c r="J31" s="37">
        <v>123383.2</v>
      </c>
      <c r="L31" s="37" t="b">
        <f t="shared" si="1"/>
        <v>1</v>
      </c>
      <c r="M31" s="37" t="b">
        <f t="shared" si="0"/>
        <v>1</v>
      </c>
    </row>
    <row r="32" spans="1:13" ht="16" x14ac:dyDescent="0.15">
      <c r="A32" s="57" t="s">
        <v>61</v>
      </c>
      <c r="B32" s="67">
        <v>293.5</v>
      </c>
      <c r="C32" s="67">
        <v>1.52</v>
      </c>
      <c r="D32" s="37" t="s">
        <v>1920</v>
      </c>
      <c r="E32" s="73" t="s">
        <v>31</v>
      </c>
      <c r="F32" s="58">
        <f>B94/(1.04)+B93/1.04^2+B92/1.04^3+B91/1.04^4+B90/1.04^5+((B89/5)*(1-1.04^-5)/0.04)/1.04^5</f>
        <v>259.65054937992204</v>
      </c>
      <c r="G32" s="58">
        <f>C94/(1.04)+C93/1.04^2+C92/1.04^3+C91/1.04^4+C90/1.04^5+((C89/5)*(1-1.04^-5)/0.04)/1.04^5</f>
        <v>874.56595760778987</v>
      </c>
      <c r="I32" s="37">
        <v>259.65054937992204</v>
      </c>
      <c r="J32" s="37">
        <v>874.56595760778987</v>
      </c>
      <c r="L32" s="37" t="b">
        <f t="shared" si="1"/>
        <v>1</v>
      </c>
      <c r="M32" s="37" t="b">
        <f t="shared" si="0"/>
        <v>1</v>
      </c>
    </row>
    <row r="33" spans="1:10" ht="16" x14ac:dyDescent="0.15">
      <c r="A33" s="57" t="s">
        <v>62</v>
      </c>
      <c r="B33" s="67">
        <v>241.2</v>
      </c>
      <c r="C33" s="67">
        <v>12.5</v>
      </c>
      <c r="D33" s="37" t="s">
        <v>1920</v>
      </c>
    </row>
    <row r="34" spans="1:10" ht="16" x14ac:dyDescent="0.15">
      <c r="A34" s="57" t="s">
        <v>63</v>
      </c>
      <c r="B34" s="67">
        <v>0</v>
      </c>
      <c r="C34" s="67">
        <v>1.2999999999999999E-2</v>
      </c>
    </row>
    <row r="35" spans="1:10" ht="16" x14ac:dyDescent="0.15">
      <c r="A35" s="57" t="s">
        <v>64</v>
      </c>
      <c r="B35" s="67">
        <v>0.48399999999999999</v>
      </c>
      <c r="C35" s="67">
        <v>0.17599999999999999</v>
      </c>
    </row>
    <row r="36" spans="1:10" ht="16" x14ac:dyDescent="0.15">
      <c r="A36" s="57" t="s">
        <v>65</v>
      </c>
      <c r="B36" s="67">
        <v>0.28599999999999998</v>
      </c>
      <c r="C36" s="67">
        <v>3.7999999999999999E-2</v>
      </c>
    </row>
    <row r="37" spans="1:10" ht="16" x14ac:dyDescent="0.15">
      <c r="A37" s="61" t="s">
        <v>66</v>
      </c>
      <c r="B37" s="68" t="s">
        <v>209</v>
      </c>
      <c r="C37" s="68" t="s">
        <v>209</v>
      </c>
    </row>
    <row r="38" spans="1:10" ht="16" x14ac:dyDescent="0.15">
      <c r="A38" s="61" t="s">
        <v>67</v>
      </c>
      <c r="B38" s="69" t="s">
        <v>210</v>
      </c>
      <c r="C38" s="69" t="s">
        <v>220</v>
      </c>
      <c r="D38" s="37" t="s">
        <v>1920</v>
      </c>
      <c r="G38">
        <f>IF(H41&gt;0,1,0)+IF(H42&gt;0,1,0)+IF(H43&gt;0,1,0)+IF(H44&gt;0,1,0)+IF(H45&gt;0,1,0)</f>
        <v>5</v>
      </c>
      <c r="H38" s="39">
        <v>2.5499999999999998E-2</v>
      </c>
      <c r="I38" s="40">
        <f ca="1">H40-I40</f>
        <v>567.13541209826406</v>
      </c>
      <c r="J38" s="41" t="s">
        <v>1921</v>
      </c>
    </row>
    <row r="39" spans="1:10" ht="16" x14ac:dyDescent="0.15">
      <c r="A39" s="61" t="s">
        <v>68</v>
      </c>
      <c r="B39" s="68" t="s">
        <v>211</v>
      </c>
      <c r="C39" s="68" t="s">
        <v>211</v>
      </c>
      <c r="G39" s="42">
        <f ca="1">ROUND(OFFSET($H$40,$G$38+1,0)/(SUM(H41,H42,H43,H44,H45)/G38),0)</f>
        <v>5</v>
      </c>
      <c r="I39" s="43">
        <f ca="1">SUM(I41:I45)+J46</f>
        <v>2918.6458790173592</v>
      </c>
      <c r="J39" s="41" t="s">
        <v>1922</v>
      </c>
    </row>
    <row r="40" spans="1:10" ht="16" x14ac:dyDescent="0.15">
      <c r="A40" s="57" t="s">
        <v>69</v>
      </c>
      <c r="B40" s="67">
        <v>1987</v>
      </c>
      <c r="C40" s="67">
        <v>1980</v>
      </c>
      <c r="G40">
        <v>0</v>
      </c>
      <c r="H40" s="44">
        <v>859</v>
      </c>
      <c r="I40" s="45">
        <f ca="1">I39/(G38+G39)</f>
        <v>291.86458790173594</v>
      </c>
      <c r="J40" s="40"/>
    </row>
    <row r="41" spans="1:10" ht="16" x14ac:dyDescent="0.15">
      <c r="A41" s="57" t="s">
        <v>70</v>
      </c>
      <c r="B41" s="67">
        <v>153098.6</v>
      </c>
      <c r="C41" s="67">
        <v>127072.2</v>
      </c>
      <c r="G41">
        <v>1</v>
      </c>
      <c r="H41" s="44">
        <v>463</v>
      </c>
      <c r="I41" s="40">
        <f>H41/(1+$H$38)^$G41</f>
        <v>451.48707947342757</v>
      </c>
      <c r="J41" s="40"/>
    </row>
    <row r="42" spans="1:10" ht="16" x14ac:dyDescent="0.15">
      <c r="A42" s="57" t="s">
        <v>71</v>
      </c>
      <c r="B42" s="67">
        <v>24890</v>
      </c>
      <c r="C42" s="67">
        <v>20063</v>
      </c>
      <c r="G42">
        <v>2</v>
      </c>
      <c r="H42" s="44">
        <v>389</v>
      </c>
      <c r="I42" s="40">
        <f>H42/(1+$H$38)^$G42</f>
        <v>369.89483908742466</v>
      </c>
      <c r="J42" s="40"/>
    </row>
    <row r="43" spans="1:10" ht="16" x14ac:dyDescent="0.15">
      <c r="A43" s="57" t="s">
        <v>72</v>
      </c>
      <c r="B43" s="67">
        <v>16687</v>
      </c>
      <c r="C43" s="67">
        <v>8901</v>
      </c>
      <c r="G43">
        <v>3</v>
      </c>
      <c r="H43" s="44">
        <v>326</v>
      </c>
      <c r="I43" s="40">
        <f>H43/(1+$H$38)^$G43</f>
        <v>302.28082994814849</v>
      </c>
      <c r="J43" s="40"/>
    </row>
    <row r="44" spans="1:10" ht="16" x14ac:dyDescent="0.15">
      <c r="A44" s="57" t="s">
        <v>73</v>
      </c>
      <c r="B44" s="66">
        <v>15637</v>
      </c>
      <c r="C44" s="66">
        <v>6864</v>
      </c>
      <c r="G44">
        <v>4</v>
      </c>
      <c r="H44" s="44">
        <v>281</v>
      </c>
      <c r="I44" s="40">
        <f>H44/(1+$H$38)^$G44</f>
        <v>254.07601025215806</v>
      </c>
      <c r="J44" s="40"/>
    </row>
    <row r="45" spans="1:10" ht="16" x14ac:dyDescent="0.15">
      <c r="A45" s="57" t="s">
        <v>74</v>
      </c>
      <c r="B45" s="66">
        <v>12101</v>
      </c>
      <c r="C45" s="66">
        <v>5158</v>
      </c>
      <c r="G45">
        <v>5</v>
      </c>
      <c r="H45" s="44">
        <v>239</v>
      </c>
      <c r="I45" s="40">
        <f>H45/(1+$H$38)^$G45</f>
        <v>210.72670548787337</v>
      </c>
      <c r="J45" s="40"/>
    </row>
    <row r="46" spans="1:10" ht="16" x14ac:dyDescent="0.15">
      <c r="A46" s="57" t="s">
        <v>75</v>
      </c>
      <c r="B46" s="66">
        <v>10027</v>
      </c>
      <c r="C46" s="66">
        <v>3731</v>
      </c>
      <c r="G46"/>
      <c r="H46" s="44">
        <v>1626</v>
      </c>
      <c r="I46" s="40">
        <f ca="1">IF(H46&gt;0,IF(G39&gt;1,H46/G39,H46),0)</f>
        <v>325.2</v>
      </c>
      <c r="J46" s="40">
        <f ca="1">IF(G39&gt;0,(I46*(1-(1+H38)^(-G39))/H38)/(1+$H$38)^5,I46/(1+H38)^6)</f>
        <v>1330.1804147683272</v>
      </c>
    </row>
    <row r="47" spans="1:10" ht="16" x14ac:dyDescent="0.15">
      <c r="A47" s="57" t="s">
        <v>76</v>
      </c>
      <c r="B47" s="67">
        <v>1674</v>
      </c>
      <c r="C47" s="67">
        <v>5223</v>
      </c>
      <c r="I47" s="40"/>
      <c r="J47" s="40"/>
    </row>
    <row r="48" spans="1:10" ht="16" x14ac:dyDescent="0.15">
      <c r="A48" s="57" t="s">
        <v>77</v>
      </c>
      <c r="B48" s="67">
        <v>34664</v>
      </c>
      <c r="C48" s="67">
        <v>69009</v>
      </c>
      <c r="F48" s="37" t="s">
        <v>1920</v>
      </c>
      <c r="G48"/>
      <c r="H48"/>
      <c r="I48"/>
      <c r="J48"/>
    </row>
    <row r="49" spans="1:10" ht="16" x14ac:dyDescent="0.15">
      <c r="A49" s="57" t="s">
        <v>78</v>
      </c>
      <c r="B49" s="67">
        <v>12404</v>
      </c>
      <c r="C49" s="67">
        <v>30715</v>
      </c>
      <c r="F49" s="37" t="s">
        <v>1920</v>
      </c>
      <c r="G49" s="46" t="s">
        <v>1923</v>
      </c>
      <c r="H49" s="47">
        <f>H$50*H$51</f>
        <v>-67.850000000000023</v>
      </c>
      <c r="I49" s="47">
        <f>I$50*H$51</f>
        <v>-67.850000000000023</v>
      </c>
      <c r="J49" s="47" t="b">
        <f>H49=I49</f>
        <v>1</v>
      </c>
    </row>
    <row r="50" spans="1:10" ht="16" x14ac:dyDescent="0.15">
      <c r="A50" s="57" t="s">
        <v>79</v>
      </c>
      <c r="B50" s="67">
        <v>15834</v>
      </c>
      <c r="C50" s="67">
        <v>25778</v>
      </c>
      <c r="F50" s="37" t="s">
        <v>1920</v>
      </c>
      <c r="G50" s="48" t="s">
        <v>1924</v>
      </c>
      <c r="H50" s="49">
        <f>H$55-H$53</f>
        <v>-271.40000000000009</v>
      </c>
      <c r="I50" s="50">
        <f>H55-AVERAGE(H56:H60)</f>
        <v>-271.40000000000009</v>
      </c>
      <c r="J50" s="47" t="b">
        <f>H50=I50</f>
        <v>1</v>
      </c>
    </row>
    <row r="51" spans="1:10" ht="16" x14ac:dyDescent="0.15">
      <c r="A51" s="57" t="s">
        <v>80</v>
      </c>
      <c r="B51" s="67">
        <v>557</v>
      </c>
      <c r="C51" s="67">
        <v>718</v>
      </c>
      <c r="F51" s="37" t="s">
        <v>1920</v>
      </c>
      <c r="G51" s="51" t="s">
        <v>1925</v>
      </c>
      <c r="H51" s="52">
        <v>0.25</v>
      </c>
      <c r="J51" s="47"/>
    </row>
    <row r="52" spans="1:10" ht="16" x14ac:dyDescent="0.15">
      <c r="A52" s="57" t="s">
        <v>81</v>
      </c>
      <c r="B52" s="67"/>
      <c r="C52" s="67">
        <v>2.44</v>
      </c>
      <c r="F52" s="37" t="s">
        <v>1920</v>
      </c>
      <c r="G52" s="48" t="s">
        <v>1926</v>
      </c>
      <c r="H52" s="50">
        <f>H$55+IF(H$54=0,0,(MAX(0,H$56*(H$54-1)/H$54)+MAX(0,H$57*(H$54-2)/H$54)+MAX(0,H$58*(H$54-3)/H$54)+MAX(0,H$59*(H$54-4)/H$54)+MAX(0,H$60*(H$54-5)/H$54)+MAX(0,H$61*(H$54-6)/H$54)+MAX(0,H$62*(H$54-7)/H$54)+MAX(0,H$63*(H$54-8)/H$54)+MAX(0,H$64*(H$54-9)/H$54)+MAX(0,H$65*(H$54-10)/H$54)))</f>
        <v>10258.200000000001</v>
      </c>
      <c r="I52" s="50">
        <f>H$55+SUM(I56:I65)</f>
        <v>10258.200000000001</v>
      </c>
      <c r="J52" s="47" t="b">
        <f>H52=I52</f>
        <v>1</v>
      </c>
    </row>
    <row r="53" spans="1:10" ht="16" x14ac:dyDescent="0.15">
      <c r="A53" s="57" t="s">
        <v>82</v>
      </c>
      <c r="B53" s="67">
        <v>2961</v>
      </c>
      <c r="C53" s="67">
        <v>4690</v>
      </c>
      <c r="F53" s="37" t="s">
        <v>1920</v>
      </c>
      <c r="G53" s="46" t="s">
        <v>1927</v>
      </c>
      <c r="H53" s="49">
        <f>IF(H$54=0,0,SUM(IF(1&lt;=H$54,H$56,0),IF(2&lt;=H$54,H$57,0),IF(3&lt;=H$54,H$58,0),IF(4&lt;=H$54,H$59,0),IF(5&lt;=H$54,H$60,0),IF(6&lt;=H$54,H$61,0),IF(7&lt;=H$54,H$62,0),IF(8&lt;=H$54,H$63,0),IF(9&lt;=H$54,H$64,0),IF(10&lt;=H$54,H$65,0))/H$54)</f>
        <v>3490.4</v>
      </c>
      <c r="I53" s="50">
        <f>AVERAGE(H56:H60)</f>
        <v>3490.4</v>
      </c>
      <c r="J53" s="47" t="b">
        <f>H53=I53</f>
        <v>1</v>
      </c>
    </row>
    <row r="54" spans="1:10" ht="16" x14ac:dyDescent="0.15">
      <c r="A54" s="57" t="s">
        <v>83</v>
      </c>
      <c r="B54" s="67"/>
      <c r="C54" s="67"/>
      <c r="F54" s="37" t="s">
        <v>1920</v>
      </c>
      <c r="G54" s="48" t="s">
        <v>1928</v>
      </c>
      <c r="H54" s="51">
        <f>SUM(IF(H$56&gt;0,1,0),IF(H$57&gt;0,1,0),IF(H$58&gt;0,1,0),IF(H$59&gt;0,1,0),IF(H$60&gt;0,1,0),IF(H$61&gt;0,1,0),IF(H$62&gt;0,1,0),IF(H$63&gt;0,1,0),IF(H$64&gt;0,1,0),IF(H$65&gt;0,1,0))</f>
        <v>5</v>
      </c>
    </row>
    <row r="55" spans="1:10" ht="16" x14ac:dyDescent="0.15">
      <c r="A55" s="57" t="s">
        <v>84</v>
      </c>
      <c r="B55" s="67">
        <v>2854</v>
      </c>
      <c r="C55" s="67">
        <v>4503</v>
      </c>
      <c r="F55" s="37" t="s">
        <v>1920</v>
      </c>
      <c r="G55" s="51" t="s">
        <v>1929</v>
      </c>
      <c r="H55" s="53">
        <v>3219</v>
      </c>
    </row>
    <row r="56" spans="1:10" ht="18" x14ac:dyDescent="0.15">
      <c r="A56" s="57" t="s">
        <v>85</v>
      </c>
      <c r="B56" s="67">
        <v>2361.3000000000002</v>
      </c>
      <c r="C56" s="67">
        <v>4591</v>
      </c>
      <c r="F56" s="37" t="s">
        <v>1920</v>
      </c>
      <c r="G56" s="51" t="s">
        <v>1930</v>
      </c>
      <c r="H56" s="44">
        <v>3269</v>
      </c>
      <c r="I56" s="40">
        <f t="shared" ref="I56:I65" si="2">H56*(H$54-$J56)/H$54</f>
        <v>2615.1999999999998</v>
      </c>
      <c r="J56" s="51">
        <v>1</v>
      </c>
    </row>
    <row r="57" spans="1:10" ht="18" x14ac:dyDescent="0.15">
      <c r="A57" s="57" t="s">
        <v>86</v>
      </c>
      <c r="B57" s="67">
        <v>2277.1</v>
      </c>
      <c r="C57" s="67">
        <v>4577</v>
      </c>
      <c r="G57" s="51" t="s">
        <v>1931</v>
      </c>
      <c r="H57" s="44">
        <v>3179</v>
      </c>
      <c r="I57" s="40">
        <f t="shared" si="2"/>
        <v>1907.4</v>
      </c>
      <c r="J57" s="51">
        <f t="shared" ref="J57:J65" si="3">J56+1</f>
        <v>2</v>
      </c>
    </row>
    <row r="58" spans="1:10" ht="18" x14ac:dyDescent="0.15">
      <c r="A58" s="57" t="s">
        <v>87</v>
      </c>
      <c r="B58" s="67">
        <v>2217.1</v>
      </c>
      <c r="C58" s="67">
        <v>4526</v>
      </c>
      <c r="G58" s="51" t="s">
        <v>1932</v>
      </c>
      <c r="H58" s="44">
        <v>4626</v>
      </c>
      <c r="I58" s="40">
        <f t="shared" si="2"/>
        <v>1850.4</v>
      </c>
      <c r="J58" s="51">
        <f t="shared" si="3"/>
        <v>3</v>
      </c>
    </row>
    <row r="59" spans="1:10" ht="18" x14ac:dyDescent="0.15">
      <c r="A59" s="57" t="s">
        <v>88</v>
      </c>
      <c r="B59" s="67">
        <v>2120</v>
      </c>
      <c r="C59" s="67">
        <v>4377</v>
      </c>
      <c r="G59" s="51" t="s">
        <v>1933</v>
      </c>
      <c r="H59" s="44">
        <v>3331</v>
      </c>
      <c r="I59" s="40">
        <f t="shared" si="2"/>
        <v>666.2</v>
      </c>
      <c r="J59" s="51">
        <f t="shared" si="3"/>
        <v>4</v>
      </c>
    </row>
    <row r="60" spans="1:10" ht="16" x14ac:dyDescent="0.15">
      <c r="A60" s="57" t="s">
        <v>89</v>
      </c>
      <c r="B60" s="67">
        <v>2007.4</v>
      </c>
      <c r="C60" s="67">
        <v>3945</v>
      </c>
      <c r="G60" s="51" t="s">
        <v>1934</v>
      </c>
      <c r="H60" s="44">
        <v>3047</v>
      </c>
      <c r="I60" s="40">
        <f t="shared" si="2"/>
        <v>0</v>
      </c>
      <c r="J60" s="51">
        <f t="shared" si="3"/>
        <v>5</v>
      </c>
    </row>
    <row r="61" spans="1:10" ht="16" x14ac:dyDescent="0.15">
      <c r="A61" s="57" t="s">
        <v>90</v>
      </c>
      <c r="B61" s="67"/>
      <c r="C61" s="67"/>
      <c r="G61" s="51" t="s">
        <v>1935</v>
      </c>
      <c r="H61" s="44">
        <v>0</v>
      </c>
      <c r="I61" s="40">
        <f t="shared" si="2"/>
        <v>0</v>
      </c>
      <c r="J61" s="51">
        <f t="shared" si="3"/>
        <v>6</v>
      </c>
    </row>
    <row r="62" spans="1:10" ht="16" x14ac:dyDescent="0.15">
      <c r="A62" s="57" t="s">
        <v>91</v>
      </c>
      <c r="B62" s="67">
        <v>15637</v>
      </c>
      <c r="C62" s="67">
        <v>6864</v>
      </c>
      <c r="G62" s="51" t="s">
        <v>1936</v>
      </c>
      <c r="H62" s="44">
        <v>0</v>
      </c>
      <c r="I62" s="40">
        <f t="shared" si="2"/>
        <v>0</v>
      </c>
      <c r="J62" s="51">
        <f t="shared" si="3"/>
        <v>7</v>
      </c>
    </row>
    <row r="63" spans="1:10" ht="16" x14ac:dyDescent="0.15">
      <c r="A63" s="57" t="s">
        <v>92</v>
      </c>
      <c r="B63" s="67">
        <v>-412</v>
      </c>
      <c r="C63" s="67">
        <v>-1071</v>
      </c>
      <c r="G63" s="51" t="s">
        <v>1937</v>
      </c>
      <c r="H63" s="44">
        <v>0</v>
      </c>
      <c r="I63" s="40">
        <f t="shared" si="2"/>
        <v>0</v>
      </c>
      <c r="J63" s="51">
        <f t="shared" si="3"/>
        <v>8</v>
      </c>
    </row>
    <row r="64" spans="1:10" ht="16" x14ac:dyDescent="0.15">
      <c r="A64" s="57" t="s">
        <v>93</v>
      </c>
      <c r="B64" s="66"/>
      <c r="C64" s="66">
        <v>706</v>
      </c>
      <c r="G64" s="51" t="s">
        <v>1938</v>
      </c>
      <c r="H64" s="44">
        <v>0</v>
      </c>
      <c r="I64" s="40">
        <f t="shared" si="2"/>
        <v>0</v>
      </c>
      <c r="J64" s="51">
        <f t="shared" si="3"/>
        <v>9</v>
      </c>
    </row>
    <row r="65" spans="1:10" ht="16" x14ac:dyDescent="0.15">
      <c r="A65" s="57" t="s">
        <v>94</v>
      </c>
      <c r="B65" s="67"/>
      <c r="C65" s="67"/>
      <c r="G65" s="51" t="s">
        <v>1939</v>
      </c>
      <c r="H65" s="44">
        <v>0</v>
      </c>
      <c r="I65" s="40">
        <f t="shared" si="2"/>
        <v>0</v>
      </c>
      <c r="J65" s="51">
        <f t="shared" si="3"/>
        <v>10</v>
      </c>
    </row>
    <row r="66" spans="1:10" ht="16" x14ac:dyDescent="0.15">
      <c r="A66" s="57" t="s">
        <v>95</v>
      </c>
      <c r="B66" s="67">
        <v>14856</v>
      </c>
      <c r="C66" s="67">
        <v>5585</v>
      </c>
    </row>
    <row r="67" spans="1:10" ht="16" x14ac:dyDescent="0.15">
      <c r="A67" s="57" t="s">
        <v>96</v>
      </c>
      <c r="B67" s="67">
        <v>2797</v>
      </c>
      <c r="C67" s="67">
        <v>427</v>
      </c>
    </row>
    <row r="68" spans="1:10" ht="16" x14ac:dyDescent="0.15">
      <c r="A68" s="57" t="s">
        <v>97</v>
      </c>
      <c r="B68" s="67"/>
      <c r="C68" s="67"/>
    </row>
    <row r="69" spans="1:10" ht="16" x14ac:dyDescent="0.15">
      <c r="A69" s="57" t="s">
        <v>98</v>
      </c>
      <c r="B69" s="67">
        <v>7.95</v>
      </c>
      <c r="C69" s="67">
        <v>6.8</v>
      </c>
    </row>
    <row r="70" spans="1:10" ht="16" x14ac:dyDescent="0.15">
      <c r="A70" s="57" t="s">
        <v>99</v>
      </c>
      <c r="B70" s="67">
        <v>7.95</v>
      </c>
      <c r="C70" s="67">
        <v>6.8</v>
      </c>
    </row>
    <row r="71" spans="1:10" ht="16" x14ac:dyDescent="0.15">
      <c r="A71" s="57" t="s">
        <v>100</v>
      </c>
      <c r="B71" s="67">
        <v>6.28</v>
      </c>
      <c r="C71" s="67">
        <v>5.15</v>
      </c>
    </row>
    <row r="72" spans="1:10" ht="16" x14ac:dyDescent="0.15">
      <c r="A72" s="57" t="s">
        <v>101</v>
      </c>
      <c r="B72" s="67">
        <v>7.35</v>
      </c>
      <c r="C72" s="67">
        <v>6.7</v>
      </c>
    </row>
    <row r="73" spans="1:10" ht="16" x14ac:dyDescent="0.15">
      <c r="A73" s="57" t="s">
        <v>102</v>
      </c>
      <c r="B73" s="67">
        <v>7.35</v>
      </c>
      <c r="C73" s="67">
        <v>6.7</v>
      </c>
      <c r="D73" s="54">
        <f>B45</f>
        <v>12101</v>
      </c>
      <c r="E73" s="54">
        <f>C45</f>
        <v>5158</v>
      </c>
    </row>
    <row r="74" spans="1:10" ht="16" x14ac:dyDescent="0.15">
      <c r="A74" s="57" t="s">
        <v>103</v>
      </c>
      <c r="B74" s="67">
        <v>18.8</v>
      </c>
      <c r="C74" s="67">
        <v>7.65</v>
      </c>
      <c r="D74" s="54">
        <f>B67</f>
        <v>2797</v>
      </c>
      <c r="E74" s="54">
        <f>C67</f>
        <v>427</v>
      </c>
    </row>
    <row r="75" spans="1:10" ht="16" x14ac:dyDescent="0.15">
      <c r="A75" s="57" t="s">
        <v>104</v>
      </c>
      <c r="B75" s="67">
        <v>4635</v>
      </c>
      <c r="C75" s="67">
        <v>2546</v>
      </c>
      <c r="D75" s="55">
        <f>D74/(D73+D74)</f>
        <v>0.18774332125117466</v>
      </c>
      <c r="E75" s="55">
        <f>E74/(E73+E74)</f>
        <v>7.6454789615040292E-2</v>
      </c>
    </row>
    <row r="76" spans="1:10" ht="16" x14ac:dyDescent="0.15">
      <c r="A76" s="57" t="s">
        <v>105</v>
      </c>
      <c r="B76" s="67">
        <v>1386</v>
      </c>
      <c r="C76" s="67">
        <v>2647</v>
      </c>
      <c r="D76" s="56">
        <f>D75-B74/100</f>
        <v>-2.5667874882534525E-4</v>
      </c>
      <c r="E76" s="56">
        <f>E75-C74/100</f>
        <v>-4.5210384959706862E-5</v>
      </c>
    </row>
    <row r="77" spans="1:10" ht="16" x14ac:dyDescent="0.15">
      <c r="A77" s="57" t="s">
        <v>106</v>
      </c>
      <c r="B77" s="67">
        <v>980</v>
      </c>
      <c r="C77" s="67">
        <v>2494</v>
      </c>
    </row>
    <row r="78" spans="1:10" ht="16" x14ac:dyDescent="0.15">
      <c r="A78" s="57" t="s">
        <v>107</v>
      </c>
      <c r="B78" s="67">
        <v>2294</v>
      </c>
      <c r="C78" s="67">
        <v>12256</v>
      </c>
    </row>
    <row r="79" spans="1:10" ht="16" x14ac:dyDescent="0.15">
      <c r="A79" s="57" t="s">
        <v>108</v>
      </c>
      <c r="B79" s="67">
        <v>620</v>
      </c>
      <c r="C79" s="67">
        <v>7033</v>
      </c>
    </row>
    <row r="80" spans="1:10" ht="16" x14ac:dyDescent="0.15">
      <c r="A80" s="57" t="s">
        <v>109</v>
      </c>
      <c r="B80" s="67">
        <v>1172</v>
      </c>
      <c r="C80" s="67">
        <v>14788</v>
      </c>
    </row>
    <row r="81" spans="1:3" ht="16" x14ac:dyDescent="0.15">
      <c r="A81" s="57" t="s">
        <v>110</v>
      </c>
      <c r="B81" s="67">
        <v>955</v>
      </c>
      <c r="C81" s="67">
        <v>1212</v>
      </c>
    </row>
    <row r="82" spans="1:3" ht="16" x14ac:dyDescent="0.15">
      <c r="A82" s="57" t="s">
        <v>111</v>
      </c>
      <c r="B82" s="67"/>
      <c r="C82" s="67"/>
    </row>
    <row r="83" spans="1:3" ht="16" x14ac:dyDescent="0.15">
      <c r="A83" s="57" t="s">
        <v>112</v>
      </c>
      <c r="B83" s="67"/>
      <c r="C83" s="67">
        <v>962</v>
      </c>
    </row>
    <row r="84" spans="1:3" ht="16" x14ac:dyDescent="0.15">
      <c r="A84" s="57" t="s">
        <v>113</v>
      </c>
      <c r="B84" s="67">
        <v>11921</v>
      </c>
      <c r="C84" s="67">
        <v>30215</v>
      </c>
    </row>
    <row r="85" spans="1:3" ht="16" x14ac:dyDescent="0.15">
      <c r="A85" s="57" t="s">
        <v>114</v>
      </c>
      <c r="B85" s="67">
        <v>393</v>
      </c>
      <c r="C85" s="67"/>
    </row>
    <row r="86" spans="1:3" ht="16" x14ac:dyDescent="0.15">
      <c r="A86" s="57" t="s">
        <v>115</v>
      </c>
      <c r="B86" s="67"/>
      <c r="C86" s="67"/>
    </row>
    <row r="87" spans="1:3" ht="16" x14ac:dyDescent="0.15">
      <c r="A87" s="57" t="s">
        <v>116</v>
      </c>
      <c r="B87" s="67">
        <v>238.6</v>
      </c>
      <c r="C87" s="67">
        <v>20.5</v>
      </c>
    </row>
    <row r="88" spans="1:3" ht="16" x14ac:dyDescent="0.15">
      <c r="A88" s="57" t="s">
        <v>117</v>
      </c>
      <c r="B88" s="67">
        <v>122.2</v>
      </c>
      <c r="C88" s="67">
        <v>7.43</v>
      </c>
    </row>
    <row r="89" spans="1:3" ht="16" x14ac:dyDescent="0.15">
      <c r="A89" s="57" t="s">
        <v>118</v>
      </c>
      <c r="B89" s="67">
        <v>73</v>
      </c>
      <c r="C89" s="67">
        <v>294</v>
      </c>
    </row>
    <row r="90" spans="1:3" ht="16" x14ac:dyDescent="0.15">
      <c r="A90" s="57" t="s">
        <v>119</v>
      </c>
      <c r="B90" s="67">
        <v>33</v>
      </c>
      <c r="C90" s="67">
        <v>139</v>
      </c>
    </row>
    <row r="91" spans="1:3" ht="16" x14ac:dyDescent="0.15">
      <c r="A91" s="57" t="s">
        <v>120</v>
      </c>
      <c r="B91" s="67">
        <v>36</v>
      </c>
      <c r="C91" s="67">
        <v>143</v>
      </c>
    </row>
    <row r="92" spans="1:3" ht="16" x14ac:dyDescent="0.15">
      <c r="A92" s="57" t="s">
        <v>121</v>
      </c>
      <c r="B92" s="67">
        <v>49</v>
      </c>
      <c r="C92" s="67">
        <v>155</v>
      </c>
    </row>
    <row r="93" spans="1:3" ht="16" x14ac:dyDescent="0.15">
      <c r="A93" s="57" t="s">
        <v>122</v>
      </c>
      <c r="B93" s="67">
        <v>53</v>
      </c>
      <c r="C93" s="67">
        <v>168</v>
      </c>
    </row>
    <row r="94" spans="1:3" ht="16" x14ac:dyDescent="0.15">
      <c r="A94" s="57" t="s">
        <v>123</v>
      </c>
      <c r="B94" s="67">
        <v>58</v>
      </c>
      <c r="C94" s="67">
        <v>135</v>
      </c>
    </row>
    <row r="95" spans="1:3" ht="16" x14ac:dyDescent="0.15">
      <c r="A95" s="57" t="s">
        <v>124</v>
      </c>
      <c r="B95" s="67">
        <v>1153</v>
      </c>
      <c r="C95" s="67">
        <v>-1345</v>
      </c>
    </row>
    <row r="96" spans="1:3" ht="16" x14ac:dyDescent="0.15">
      <c r="A96" s="57" t="s">
        <v>125</v>
      </c>
      <c r="B96" s="67"/>
      <c r="C96" s="67"/>
    </row>
    <row r="97" spans="1:3" ht="16" x14ac:dyDescent="0.15">
      <c r="A97" s="57" t="s">
        <v>126</v>
      </c>
      <c r="B97" s="67"/>
      <c r="C97" s="67">
        <v>-1851</v>
      </c>
    </row>
    <row r="98" spans="1:3" ht="16" x14ac:dyDescent="0.15">
      <c r="A98" s="57" t="s">
        <v>127</v>
      </c>
      <c r="B98" s="67">
        <v>-5349</v>
      </c>
      <c r="C98" s="67">
        <v>-138</v>
      </c>
    </row>
    <row r="99" spans="1:3" ht="16" x14ac:dyDescent="0.15">
      <c r="A99" s="57" t="s">
        <v>128</v>
      </c>
      <c r="B99" s="67">
        <v>331</v>
      </c>
      <c r="C99" s="67">
        <v>186</v>
      </c>
    </row>
    <row r="100" spans="1:3" ht="16" x14ac:dyDescent="0.15">
      <c r="A100" s="57" t="s">
        <v>129</v>
      </c>
      <c r="B100" s="67">
        <v>-4779</v>
      </c>
      <c r="C100" s="67">
        <v>-5605</v>
      </c>
    </row>
    <row r="101" spans="1:3" ht="16" x14ac:dyDescent="0.15">
      <c r="A101" s="57" t="s">
        <v>130</v>
      </c>
      <c r="B101" s="67">
        <v>7932</v>
      </c>
      <c r="C101" s="67">
        <v>4476</v>
      </c>
    </row>
    <row r="102" spans="1:3" ht="16" x14ac:dyDescent="0.15">
      <c r="A102" s="57" t="s">
        <v>131</v>
      </c>
      <c r="B102" s="67">
        <v>-1266</v>
      </c>
      <c r="C102" s="67">
        <v>-4869</v>
      </c>
    </row>
    <row r="103" spans="1:3" ht="16" x14ac:dyDescent="0.15">
      <c r="A103" s="57" t="s">
        <v>132</v>
      </c>
      <c r="B103" s="67"/>
      <c r="C103" s="67"/>
    </row>
    <row r="104" spans="1:3" ht="16" x14ac:dyDescent="0.15">
      <c r="A104" s="57" t="s">
        <v>133</v>
      </c>
      <c r="B104" s="67"/>
      <c r="C104" s="67">
        <v>-165</v>
      </c>
    </row>
    <row r="105" spans="1:3" ht="16" x14ac:dyDescent="0.15">
      <c r="A105" s="57" t="s">
        <v>134</v>
      </c>
      <c r="B105" s="67">
        <v>-289</v>
      </c>
      <c r="C105" s="67">
        <v>405</v>
      </c>
    </row>
    <row r="106" spans="1:3" ht="16" x14ac:dyDescent="0.15">
      <c r="A106" s="57" t="s">
        <v>135</v>
      </c>
      <c r="B106" s="67">
        <v>143</v>
      </c>
      <c r="C106" s="67">
        <v>327</v>
      </c>
    </row>
    <row r="107" spans="1:3" ht="16" x14ac:dyDescent="0.15">
      <c r="A107" s="57" t="s">
        <v>136</v>
      </c>
      <c r="B107" s="67">
        <v>-2578</v>
      </c>
      <c r="C107" s="67">
        <v>136</v>
      </c>
    </row>
    <row r="108" spans="1:3" ht="16" x14ac:dyDescent="0.15">
      <c r="A108" s="57" t="s">
        <v>137</v>
      </c>
      <c r="B108" s="67">
        <v>4.78</v>
      </c>
      <c r="C108" s="67">
        <v>3.29</v>
      </c>
    </row>
    <row r="109" spans="1:3" ht="16" x14ac:dyDescent="0.15">
      <c r="A109" s="57" t="s">
        <v>138</v>
      </c>
      <c r="B109" s="67">
        <v>7000</v>
      </c>
      <c r="C109" s="67">
        <v>17900</v>
      </c>
    </row>
    <row r="110" spans="1:3" ht="16" x14ac:dyDescent="0.15">
      <c r="A110" s="57" t="s">
        <v>139</v>
      </c>
      <c r="B110" s="67">
        <v>15441</v>
      </c>
      <c r="C110" s="67">
        <v>25778</v>
      </c>
    </row>
    <row r="111" spans="1:3" ht="16" x14ac:dyDescent="0.15">
      <c r="A111" s="57" t="s">
        <v>140</v>
      </c>
      <c r="B111" s="67">
        <v>101</v>
      </c>
      <c r="C111" s="67">
        <v>162.59</v>
      </c>
    </row>
    <row r="112" spans="1:3" ht="16" x14ac:dyDescent="0.15">
      <c r="A112" s="57" t="s">
        <v>141</v>
      </c>
      <c r="B112" s="67">
        <v>66</v>
      </c>
      <c r="C112" s="67">
        <v>126</v>
      </c>
    </row>
    <row r="113" spans="1:3" ht="16" x14ac:dyDescent="0.15">
      <c r="A113" s="57" t="s">
        <v>142</v>
      </c>
      <c r="B113" s="65" t="s">
        <v>212</v>
      </c>
      <c r="C113" s="65" t="s">
        <v>212</v>
      </c>
    </row>
    <row r="114" spans="1:3" ht="16" x14ac:dyDescent="0.15">
      <c r="A114" s="57" t="s">
        <v>143</v>
      </c>
      <c r="B114" s="67">
        <v>24890</v>
      </c>
      <c r="C114" s="67">
        <v>20063</v>
      </c>
    </row>
    <row r="115" spans="1:3" ht="16" x14ac:dyDescent="0.15">
      <c r="A115" s="57" t="s">
        <v>144</v>
      </c>
      <c r="B115" s="67">
        <v>16687</v>
      </c>
      <c r="C115" s="67">
        <v>8901</v>
      </c>
    </row>
    <row r="116" spans="1:3" ht="16" x14ac:dyDescent="0.15">
      <c r="A116" s="57" t="s">
        <v>145</v>
      </c>
      <c r="B116" s="67">
        <v>12101</v>
      </c>
      <c r="C116" s="67">
        <v>5158</v>
      </c>
    </row>
    <row r="117" spans="1:3" ht="16" x14ac:dyDescent="0.15">
      <c r="A117" s="57" t="s">
        <v>146</v>
      </c>
      <c r="B117" s="67">
        <v>27960.2</v>
      </c>
      <c r="C117" s="67">
        <v>20945.099999999999</v>
      </c>
    </row>
    <row r="118" spans="1:3" ht="16" x14ac:dyDescent="0.15">
      <c r="A118" s="57" t="s">
        <v>147</v>
      </c>
      <c r="B118" s="67">
        <v>18541.3</v>
      </c>
      <c r="C118" s="67">
        <v>10290.299999999999</v>
      </c>
    </row>
    <row r="119" spans="1:3" ht="16" x14ac:dyDescent="0.15">
      <c r="A119" s="57" t="s">
        <v>148</v>
      </c>
      <c r="B119" s="67">
        <v>6.67</v>
      </c>
      <c r="C119" s="67">
        <v>7.69</v>
      </c>
    </row>
    <row r="120" spans="1:3" ht="16" x14ac:dyDescent="0.15">
      <c r="A120" s="57" t="s">
        <v>149</v>
      </c>
      <c r="B120" s="64" t="s">
        <v>213</v>
      </c>
      <c r="C120" s="64" t="s">
        <v>221</v>
      </c>
    </row>
    <row r="121" spans="1:3" ht="16" x14ac:dyDescent="0.15">
      <c r="A121" s="57" t="s">
        <v>150</v>
      </c>
      <c r="B121" s="67">
        <v>8.1</v>
      </c>
      <c r="C121" s="67">
        <v>4.3499999999999996</v>
      </c>
    </row>
    <row r="122" spans="1:3" ht="16" x14ac:dyDescent="0.15">
      <c r="A122" s="57" t="s">
        <v>151</v>
      </c>
      <c r="B122" s="65" t="s">
        <v>214</v>
      </c>
      <c r="C122" s="65" t="s">
        <v>222</v>
      </c>
    </row>
    <row r="123" spans="1:3" ht="16" x14ac:dyDescent="0.15">
      <c r="A123" s="57" t="s">
        <v>152</v>
      </c>
      <c r="B123" s="67">
        <v>2.52</v>
      </c>
      <c r="C123" s="67">
        <v>4.99</v>
      </c>
    </row>
    <row r="124" spans="1:3" ht="16" x14ac:dyDescent="0.15">
      <c r="A124" s="57" t="s">
        <v>153</v>
      </c>
      <c r="B124" s="67">
        <v>116.83</v>
      </c>
      <c r="C124" s="67">
        <v>173.14</v>
      </c>
    </row>
    <row r="125" spans="1:3" ht="16" x14ac:dyDescent="0.15">
      <c r="A125" s="57" t="s">
        <v>154</v>
      </c>
      <c r="B125" s="67">
        <v>63.5</v>
      </c>
      <c r="C125" s="67">
        <v>108.2</v>
      </c>
    </row>
    <row r="126" spans="1:3" ht="16" x14ac:dyDescent="0.15">
      <c r="A126" s="57" t="s">
        <v>155</v>
      </c>
      <c r="B126" s="67">
        <v>21102</v>
      </c>
      <c r="C126" s="67">
        <v>15844</v>
      </c>
    </row>
    <row r="127" spans="1:3" ht="16" x14ac:dyDescent="0.15">
      <c r="A127" s="57" t="s">
        <v>156</v>
      </c>
      <c r="B127" s="67">
        <v>6636</v>
      </c>
      <c r="C127" s="67">
        <v>32128</v>
      </c>
    </row>
    <row r="128" spans="1:3" ht="16" x14ac:dyDescent="0.15">
      <c r="A128" s="57" t="s">
        <v>157</v>
      </c>
      <c r="B128" s="67">
        <v>375</v>
      </c>
      <c r="C128" s="67"/>
    </row>
    <row r="129" spans="1:3" ht="16" x14ac:dyDescent="0.15">
      <c r="A129" s="57" t="s">
        <v>158</v>
      </c>
      <c r="B129" s="67">
        <v>2113</v>
      </c>
      <c r="C129" s="67">
        <v>3805</v>
      </c>
    </row>
    <row r="130" spans="1:3" ht="16" x14ac:dyDescent="0.15">
      <c r="A130" s="57" t="s">
        <v>159</v>
      </c>
      <c r="B130" s="67">
        <v>1169</v>
      </c>
      <c r="C130" s="67">
        <v>14968</v>
      </c>
    </row>
    <row r="131" spans="1:3" ht="16" x14ac:dyDescent="0.15">
      <c r="A131" s="57" t="s">
        <v>160</v>
      </c>
      <c r="B131" s="67"/>
      <c r="C131" s="67"/>
    </row>
    <row r="132" spans="1:3" ht="16" x14ac:dyDescent="0.15">
      <c r="A132" s="57" t="s">
        <v>161</v>
      </c>
      <c r="B132" s="67">
        <v>11434</v>
      </c>
      <c r="C132" s="67">
        <v>22096</v>
      </c>
    </row>
    <row r="133" spans="1:3" ht="16" x14ac:dyDescent="0.15">
      <c r="A133" s="57" t="s">
        <v>162</v>
      </c>
      <c r="B133" s="67">
        <v>890.4</v>
      </c>
      <c r="C133" s="67">
        <v>396.5</v>
      </c>
    </row>
    <row r="134" spans="1:3" ht="16" x14ac:dyDescent="0.15">
      <c r="A134" s="57" t="s">
        <v>163</v>
      </c>
      <c r="B134" s="67">
        <v>99.3</v>
      </c>
      <c r="C134" s="67">
        <v>99.7</v>
      </c>
    </row>
    <row r="135" spans="1:3" ht="16" x14ac:dyDescent="0.15">
      <c r="A135" s="57" t="s">
        <v>164</v>
      </c>
      <c r="B135" s="67"/>
      <c r="C135" s="67"/>
    </row>
    <row r="136" spans="1:3" ht="16" x14ac:dyDescent="0.15">
      <c r="A136" s="57" t="s">
        <v>165</v>
      </c>
      <c r="B136" s="67">
        <v>100</v>
      </c>
      <c r="C136" s="67">
        <v>85.8</v>
      </c>
    </row>
    <row r="137" spans="1:3" ht="16" x14ac:dyDescent="0.15">
      <c r="A137" s="57" t="s">
        <v>166</v>
      </c>
      <c r="B137" s="67"/>
      <c r="C137" s="67">
        <v>14.2</v>
      </c>
    </row>
    <row r="138" spans="1:3" ht="16" x14ac:dyDescent="0.15">
      <c r="A138" s="57" t="s">
        <v>167</v>
      </c>
      <c r="B138" s="67">
        <v>194.4</v>
      </c>
      <c r="C138" s="67">
        <v>560</v>
      </c>
    </row>
    <row r="139" spans="1:3" ht="16" x14ac:dyDescent="0.15">
      <c r="A139" s="57" t="s">
        <v>168</v>
      </c>
      <c r="B139" s="67">
        <v>7000</v>
      </c>
      <c r="C139" s="67">
        <v>17900</v>
      </c>
    </row>
    <row r="140" spans="1:3" ht="16" x14ac:dyDescent="0.15">
      <c r="A140" s="57" t="s">
        <v>169</v>
      </c>
      <c r="B140" s="67">
        <v>17714</v>
      </c>
      <c r="C140" s="67">
        <v>34713</v>
      </c>
    </row>
    <row r="141" spans="1:3" ht="16" x14ac:dyDescent="0.15">
      <c r="A141" s="57" t="s">
        <v>170</v>
      </c>
      <c r="B141" s="67">
        <v>6997</v>
      </c>
      <c r="C141" s="67">
        <v>27367</v>
      </c>
    </row>
    <row r="142" spans="1:3" ht="16" x14ac:dyDescent="0.15">
      <c r="A142" s="57" t="s">
        <v>171</v>
      </c>
      <c r="B142" s="67">
        <v>1256</v>
      </c>
      <c r="C142" s="67">
        <v>787</v>
      </c>
    </row>
    <row r="143" spans="1:3" ht="16" x14ac:dyDescent="0.15">
      <c r="A143" s="57" t="s">
        <v>172</v>
      </c>
      <c r="B143" s="67">
        <v>2246</v>
      </c>
      <c r="C143" s="67">
        <v>3900</v>
      </c>
    </row>
    <row r="144" spans="1:3" ht="16" x14ac:dyDescent="0.15">
      <c r="A144" s="57" t="s">
        <v>173</v>
      </c>
      <c r="B144" s="70">
        <v>208</v>
      </c>
      <c r="C144" s="70">
        <v>755</v>
      </c>
    </row>
    <row r="145" spans="1:4" ht="16" x14ac:dyDescent="0.15">
      <c r="A145" s="57" t="s">
        <v>174</v>
      </c>
      <c r="B145" s="67">
        <v>66</v>
      </c>
      <c r="C145" s="67">
        <v>126</v>
      </c>
    </row>
    <row r="146" spans="1:4" ht="16" x14ac:dyDescent="0.15">
      <c r="A146" s="57" t="s">
        <v>175</v>
      </c>
      <c r="B146" s="67">
        <v>39.1</v>
      </c>
      <c r="C146" s="67">
        <v>4.0999999999999996</v>
      </c>
    </row>
    <row r="147" spans="1:4" ht="16" x14ac:dyDescent="0.15">
      <c r="A147" s="57" t="s">
        <v>176</v>
      </c>
      <c r="B147" s="67">
        <v>22.63</v>
      </c>
      <c r="C147" s="67">
        <v>54.48</v>
      </c>
    </row>
    <row r="148" spans="1:4" ht="16" x14ac:dyDescent="0.15">
      <c r="A148" s="57" t="s">
        <v>177</v>
      </c>
      <c r="B148" s="67">
        <v>1</v>
      </c>
      <c r="C148" s="67">
        <v>1</v>
      </c>
    </row>
    <row r="149" spans="1:4" ht="16" x14ac:dyDescent="0.15">
      <c r="A149" s="57" t="s">
        <v>178</v>
      </c>
      <c r="B149" s="67">
        <v>24890</v>
      </c>
      <c r="C149" s="67">
        <v>20063</v>
      </c>
    </row>
    <row r="150" spans="1:4" ht="16" x14ac:dyDescent="0.15">
      <c r="A150" s="57" t="s">
        <v>179</v>
      </c>
      <c r="B150" s="67" t="s">
        <v>215</v>
      </c>
      <c r="C150" s="67" t="s">
        <v>223</v>
      </c>
    </row>
    <row r="151" spans="1:4" ht="16" x14ac:dyDescent="0.15">
      <c r="A151" s="57" t="s">
        <v>180</v>
      </c>
      <c r="B151" s="67">
        <v>627.4</v>
      </c>
      <c r="C151" s="67">
        <v>3877</v>
      </c>
    </row>
    <row r="152" spans="1:4" ht="16" x14ac:dyDescent="0.15">
      <c r="A152" s="57" t="s">
        <v>181</v>
      </c>
      <c r="B152" s="67">
        <v>1117.5</v>
      </c>
      <c r="C152" s="67">
        <v>4839</v>
      </c>
    </row>
    <row r="153" spans="1:4" ht="16" x14ac:dyDescent="0.15">
      <c r="A153" s="57" t="s">
        <v>182</v>
      </c>
      <c r="B153" s="67">
        <v>1643.2</v>
      </c>
      <c r="C153" s="67">
        <v>5059</v>
      </c>
    </row>
    <row r="154" spans="1:4" ht="16" x14ac:dyDescent="0.15">
      <c r="A154" s="57" t="s">
        <v>183</v>
      </c>
      <c r="B154" s="67">
        <v>2164.5</v>
      </c>
      <c r="C154" s="67">
        <v>5295</v>
      </c>
    </row>
    <row r="155" spans="1:4" ht="16" x14ac:dyDescent="0.15">
      <c r="A155" s="57" t="s">
        <v>184</v>
      </c>
      <c r="B155" s="67">
        <v>2689.4</v>
      </c>
      <c r="C155" s="67">
        <v>5606</v>
      </c>
    </row>
    <row r="156" spans="1:4" ht="16" x14ac:dyDescent="0.15">
      <c r="A156" s="57" t="s">
        <v>185</v>
      </c>
      <c r="B156" s="67">
        <v>3581.1</v>
      </c>
      <c r="C156" s="67">
        <v>5524</v>
      </c>
    </row>
    <row r="157" spans="1:4" ht="16" x14ac:dyDescent="0.15">
      <c r="A157" s="57" t="s">
        <v>186</v>
      </c>
      <c r="B157" s="67">
        <v>3962.2</v>
      </c>
      <c r="C157" s="67">
        <v>5592</v>
      </c>
      <c r="D157" s="37" t="s">
        <v>1920</v>
      </c>
    </row>
    <row r="158" spans="1:4" ht="16" x14ac:dyDescent="0.15">
      <c r="A158" s="57" t="s">
        <v>187</v>
      </c>
      <c r="B158" s="67">
        <v>3818.3</v>
      </c>
      <c r="C158" s="67">
        <v>5219</v>
      </c>
    </row>
    <row r="159" spans="1:4" ht="16" x14ac:dyDescent="0.15">
      <c r="A159" s="57" t="s">
        <v>188</v>
      </c>
      <c r="B159" s="67">
        <v>4299</v>
      </c>
      <c r="C159" s="67">
        <v>5945</v>
      </c>
    </row>
    <row r="160" spans="1:4" ht="16" x14ac:dyDescent="0.15">
      <c r="A160" s="57" t="s">
        <v>189</v>
      </c>
      <c r="B160" s="65">
        <v>4583</v>
      </c>
      <c r="C160" s="65">
        <v>6099</v>
      </c>
    </row>
    <row r="161" spans="1:4" ht="16" x14ac:dyDescent="0.15">
      <c r="A161" s="57" t="s">
        <v>190</v>
      </c>
      <c r="B161" s="65">
        <v>449.4</v>
      </c>
      <c r="C161" s="65">
        <v>2363</v>
      </c>
    </row>
    <row r="162" spans="1:4" ht="16" x14ac:dyDescent="0.15">
      <c r="A162" s="57" t="s">
        <v>191</v>
      </c>
      <c r="B162" s="67">
        <v>813.9</v>
      </c>
      <c r="C162" s="67">
        <v>3674</v>
      </c>
    </row>
    <row r="163" spans="1:4" ht="16" x14ac:dyDescent="0.15">
      <c r="A163" s="57" t="s">
        <v>192</v>
      </c>
      <c r="B163" s="70">
        <v>-1190</v>
      </c>
      <c r="C163" s="70">
        <v>2950</v>
      </c>
    </row>
    <row r="164" spans="1:4" ht="16" x14ac:dyDescent="0.15">
      <c r="A164" s="57" t="s">
        <v>193</v>
      </c>
      <c r="B164" s="70">
        <v>1584.9</v>
      </c>
      <c r="C164" s="70">
        <v>3078</v>
      </c>
    </row>
    <row r="165" spans="1:4" ht="16" x14ac:dyDescent="0.15">
      <c r="A165" s="57" t="s">
        <v>194</v>
      </c>
      <c r="B165" s="70">
        <v>1978.9</v>
      </c>
      <c r="C165" s="70">
        <v>4052</v>
      </c>
    </row>
    <row r="166" spans="1:4" ht="16" x14ac:dyDescent="0.15">
      <c r="A166" s="57" t="s">
        <v>195</v>
      </c>
      <c r="B166" s="70">
        <v>2635.8</v>
      </c>
      <c r="C166" s="70">
        <v>4605</v>
      </c>
    </row>
    <row r="167" spans="1:4" ht="16" x14ac:dyDescent="0.15">
      <c r="A167" s="57" t="s">
        <v>196</v>
      </c>
      <c r="B167" s="70">
        <v>2901.3</v>
      </c>
      <c r="C167" s="70">
        <v>4627</v>
      </c>
    </row>
    <row r="168" spans="1:4" ht="16" x14ac:dyDescent="0.15">
      <c r="A168" s="57" t="s">
        <v>197</v>
      </c>
      <c r="B168" s="70">
        <v>2803.6</v>
      </c>
      <c r="C168" s="70">
        <v>3683</v>
      </c>
    </row>
    <row r="169" spans="1:4" ht="16" x14ac:dyDescent="0.15">
      <c r="A169" s="57" t="s">
        <v>198</v>
      </c>
      <c r="B169" s="70">
        <v>2592</v>
      </c>
      <c r="C169" s="70">
        <v>4345</v>
      </c>
    </row>
    <row r="170" spans="1:4" ht="16" x14ac:dyDescent="0.15">
      <c r="A170" s="57" t="s">
        <v>199</v>
      </c>
      <c r="B170" s="70">
        <v>3075</v>
      </c>
      <c r="C170" s="70">
        <v>5081</v>
      </c>
    </row>
    <row r="171" spans="1:4" ht="16" x14ac:dyDescent="0.15">
      <c r="A171" s="57" t="s">
        <v>200</v>
      </c>
      <c r="B171" s="70" t="s">
        <v>216</v>
      </c>
      <c r="C171" s="70" t="s">
        <v>224</v>
      </c>
    </row>
    <row r="172" spans="1:4" ht="16" x14ac:dyDescent="0.15">
      <c r="A172" s="57" t="s">
        <v>201</v>
      </c>
      <c r="B172" s="70" t="s">
        <v>216</v>
      </c>
      <c r="C172" s="70" t="s">
        <v>224</v>
      </c>
    </row>
    <row r="173" spans="1:4" ht="16" x14ac:dyDescent="0.15">
      <c r="A173" s="57" t="s">
        <v>202</v>
      </c>
      <c r="B173" s="70">
        <v>24890</v>
      </c>
      <c r="C173" s="70">
        <v>20063</v>
      </c>
    </row>
    <row r="174" spans="1:4" ht="16" x14ac:dyDescent="0.15">
      <c r="A174" s="57" t="s">
        <v>203</v>
      </c>
      <c r="B174" s="70" t="s">
        <v>217</v>
      </c>
      <c r="C174" s="70" t="s">
        <v>225</v>
      </c>
      <c r="D174" s="37" t="s">
        <v>1920</v>
      </c>
    </row>
    <row r="178" spans="4:4" x14ac:dyDescent="0.15">
      <c r="D178" s="37" t="s">
        <v>1920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BFF28-307C-B142-B1FB-5DAA81A25613}">
  <sheetPr>
    <tabColor rgb="FF0070C0"/>
  </sheetPr>
  <dimension ref="A1:AF338"/>
  <sheetViews>
    <sheetView workbookViewId="0">
      <selection sqref="A1:AF338"/>
    </sheetView>
  </sheetViews>
  <sheetFormatPr baseColWidth="10" defaultRowHeight="13" x14ac:dyDescent="0.15"/>
  <sheetData>
    <row r="1" spans="1:32" ht="15" x14ac:dyDescent="0.2">
      <c r="A1" s="33" t="s">
        <v>1902</v>
      </c>
      <c r="B1" s="33" t="s">
        <v>1903</v>
      </c>
      <c r="C1" s="33" t="s">
        <v>1940</v>
      </c>
      <c r="D1" s="33" t="s">
        <v>1904</v>
      </c>
      <c r="E1" s="33" t="s">
        <v>1905</v>
      </c>
      <c r="F1" s="33" t="s">
        <v>1906</v>
      </c>
      <c r="G1" s="33" t="s">
        <v>1941</v>
      </c>
      <c r="H1" s="33" t="s">
        <v>1942</v>
      </c>
      <c r="I1" s="33" t="s">
        <v>1943</v>
      </c>
      <c r="J1" s="33" t="s">
        <v>1944</v>
      </c>
      <c r="K1" s="33" t="s">
        <v>1945</v>
      </c>
      <c r="L1" s="33" t="s">
        <v>1907</v>
      </c>
      <c r="M1" s="33" t="s">
        <v>1946</v>
      </c>
      <c r="N1" s="33" t="s">
        <v>1908</v>
      </c>
      <c r="O1" s="33" t="s">
        <v>1909</v>
      </c>
      <c r="P1" s="33" t="s">
        <v>1947</v>
      </c>
      <c r="Q1" s="33" t="s">
        <v>1910</v>
      </c>
      <c r="R1" s="33" t="s">
        <v>1911</v>
      </c>
      <c r="S1" s="33" t="s">
        <v>1948</v>
      </c>
      <c r="T1" s="33" t="s">
        <v>1912</v>
      </c>
      <c r="U1" s="33" t="s">
        <v>1913</v>
      </c>
      <c r="V1" s="33" t="s">
        <v>1914</v>
      </c>
      <c r="W1" s="33" t="s">
        <v>1915</v>
      </c>
      <c r="X1" s="33" t="s">
        <v>1949</v>
      </c>
      <c r="Y1" s="33" t="s">
        <v>1950</v>
      </c>
      <c r="Z1" s="33" t="s">
        <v>1916</v>
      </c>
      <c r="AA1" s="33" t="s">
        <v>1917</v>
      </c>
      <c r="AB1" s="33" t="s">
        <v>1918</v>
      </c>
      <c r="AC1" s="33" t="s">
        <v>1951</v>
      </c>
      <c r="AD1" s="33" t="s">
        <v>1952</v>
      </c>
      <c r="AE1" s="33" t="s">
        <v>1953</v>
      </c>
      <c r="AF1" s="33" t="s">
        <v>1919</v>
      </c>
    </row>
    <row r="2" spans="1:32" x14ac:dyDescent="0.15">
      <c r="A2" t="s">
        <v>204</v>
      </c>
      <c r="B2" t="s">
        <v>205</v>
      </c>
      <c r="C2">
        <v>0.67042989152269983</v>
      </c>
      <c r="D2">
        <v>0.65465729208517476</v>
      </c>
      <c r="E2">
        <v>0.188</v>
      </c>
      <c r="F2">
        <v>0.51621071243807337</v>
      </c>
      <c r="G2">
        <v>0.80576102058860677</v>
      </c>
      <c r="H2">
        <v>0.34100000000000003</v>
      </c>
      <c r="I2">
        <v>0.38300000000000001</v>
      </c>
      <c r="J2">
        <v>0.44437524866959499</v>
      </c>
      <c r="K2">
        <v>7.7646686829297901E-2</v>
      </c>
      <c r="L2">
        <v>153066.25054937991</v>
      </c>
      <c r="M2">
        <v>25631.14</v>
      </c>
      <c r="N2">
        <v>12758.42</v>
      </c>
      <c r="O2">
        <v>16294.42</v>
      </c>
      <c r="P2">
        <v>12663.65054937992</v>
      </c>
      <c r="Q2">
        <v>12.431170977605159</v>
      </c>
      <c r="R2">
        <v>11.602561771754401</v>
      </c>
      <c r="S2">
        <v>11.79061357127293</v>
      </c>
      <c r="T2">
        <v>6.1497087404331037</v>
      </c>
      <c r="U2">
        <v>9.3937833043078509</v>
      </c>
      <c r="V2">
        <v>5.9718861724207333</v>
      </c>
      <c r="W2">
        <v>9.172784236194639</v>
      </c>
      <c r="X2">
        <v>7420.14</v>
      </c>
      <c r="Y2">
        <v>7.8330817537167974</v>
      </c>
      <c r="Z2">
        <v>1.479761961741572</v>
      </c>
      <c r="AA2">
        <v>14856</v>
      </c>
      <c r="AB2">
        <v>1</v>
      </c>
      <c r="AC2">
        <v>2797</v>
      </c>
      <c r="AD2">
        <v>12101</v>
      </c>
      <c r="AE2">
        <v>150429.6</v>
      </c>
      <c r="AF2">
        <v>259.65054937992198</v>
      </c>
    </row>
    <row r="3" spans="1:32" x14ac:dyDescent="0.15">
      <c r="A3" t="s">
        <v>218</v>
      </c>
      <c r="B3" t="s">
        <v>219</v>
      </c>
      <c r="C3">
        <v>0.44365249464187811</v>
      </c>
      <c r="D3">
        <v>0.34709664556646558</v>
      </c>
      <c r="E3">
        <v>7.6499999999999999E-2</v>
      </c>
      <c r="F3">
        <v>9.6897524175151947E-2</v>
      </c>
      <c r="G3">
        <v>0.2039646209946466</v>
      </c>
      <c r="H3">
        <v>6.6400000000000001E-2</v>
      </c>
      <c r="I3">
        <v>6.8000000000000005E-2</v>
      </c>
      <c r="J3">
        <v>0.55065201791812368</v>
      </c>
      <c r="K3">
        <v>0.2038394666469914</v>
      </c>
      <c r="L3">
        <v>151241.7659576078</v>
      </c>
      <c r="M3">
        <v>66369.8</v>
      </c>
      <c r="N3">
        <v>5257.8</v>
      </c>
      <c r="O3">
        <v>6963.8</v>
      </c>
      <c r="P3">
        <v>31589.565957607789</v>
      </c>
      <c r="Q3">
        <v>23.920744474602561</v>
      </c>
      <c r="R3">
        <v>26.876055705300988</v>
      </c>
      <c r="S3">
        <v>23.466697097645401</v>
      </c>
      <c r="T3">
        <v>7.5383425189457114</v>
      </c>
      <c r="U3">
        <v>21.718281104800219</v>
      </c>
      <c r="V3">
        <v>2.278773869404576</v>
      </c>
      <c r="W3">
        <v>16.99154768650801</v>
      </c>
      <c r="X3">
        <v>13607.8</v>
      </c>
      <c r="Y3">
        <v>11.28333079361443</v>
      </c>
      <c r="Z3">
        <v>0.803391385537091</v>
      </c>
      <c r="AA3">
        <v>5585</v>
      </c>
      <c r="AB3">
        <v>1</v>
      </c>
      <c r="AC3">
        <v>427</v>
      </c>
      <c r="AD3">
        <v>5158</v>
      </c>
      <c r="AE3">
        <v>123383.2</v>
      </c>
      <c r="AF3">
        <v>874.56595760778987</v>
      </c>
    </row>
    <row r="4" spans="1:32" x14ac:dyDescent="0.15">
      <c r="A4" t="s">
        <v>226</v>
      </c>
      <c r="B4" t="s">
        <v>227</v>
      </c>
      <c r="C4">
        <v>0.47471727678525399</v>
      </c>
      <c r="D4">
        <v>0.43485871570982348</v>
      </c>
      <c r="E4">
        <v>0.252</v>
      </c>
      <c r="F4">
        <v>0.2020933024528466</v>
      </c>
      <c r="G4">
        <v>0.29455890512298882</v>
      </c>
      <c r="H4">
        <v>0.159</v>
      </c>
      <c r="I4">
        <v>0.253</v>
      </c>
      <c r="J4">
        <v>9.8439827676833874E-2</v>
      </c>
      <c r="K4">
        <v>1.1572214180616699E-2</v>
      </c>
      <c r="L4">
        <v>100829.3623375311</v>
      </c>
      <c r="M4">
        <v>15612.88</v>
      </c>
      <c r="N4">
        <v>3185.360000000001</v>
      </c>
      <c r="O4">
        <v>4218.26</v>
      </c>
      <c r="P4">
        <v>1180.762337531143</v>
      </c>
      <c r="Q4">
        <v>34.36469265367316</v>
      </c>
      <c r="R4">
        <v>34.09587353726134</v>
      </c>
      <c r="S4">
        <v>31.66157043473892</v>
      </c>
      <c r="T4">
        <v>10.39445814433895</v>
      </c>
      <c r="U4">
        <v>23.903069592090372</v>
      </c>
      <c r="V4">
        <v>6.4580885997670601</v>
      </c>
      <c r="W4">
        <v>21.896102485945651</v>
      </c>
      <c r="X4">
        <v>5418.58</v>
      </c>
      <c r="Y4">
        <v>15.51626769117018</v>
      </c>
      <c r="Z4">
        <v>1.981091385028779</v>
      </c>
      <c r="AA4">
        <v>3931.5</v>
      </c>
      <c r="AB4">
        <v>1</v>
      </c>
      <c r="AC4">
        <v>989.9</v>
      </c>
      <c r="AD4">
        <v>2934.8</v>
      </c>
      <c r="AE4">
        <v>100853.5</v>
      </c>
      <c r="AF4">
        <v>595.5623375311427</v>
      </c>
    </row>
    <row r="5" spans="1:32" x14ac:dyDescent="0.15">
      <c r="A5" t="s">
        <v>233</v>
      </c>
      <c r="B5" t="s">
        <v>234</v>
      </c>
      <c r="C5">
        <v>0.40030506883604511</v>
      </c>
      <c r="D5">
        <v>0.34718397997496869</v>
      </c>
      <c r="E5">
        <v>0.14099999999999999</v>
      </c>
      <c r="F5">
        <v>0.13802430621339801</v>
      </c>
      <c r="G5">
        <v>0.30131804806277579</v>
      </c>
      <c r="H5">
        <v>0.35099999999999998</v>
      </c>
      <c r="I5">
        <v>0.502</v>
      </c>
      <c r="J5">
        <v>0.51998260722543665</v>
      </c>
      <c r="K5">
        <v>6.9238759515148393E-2</v>
      </c>
      <c r="L5">
        <v>97960.540797467358</v>
      </c>
      <c r="M5">
        <v>16573.54</v>
      </c>
      <c r="N5">
        <v>1966.04</v>
      </c>
      <c r="O5">
        <v>2663.04</v>
      </c>
      <c r="P5">
        <v>7068.0407974673617</v>
      </c>
      <c r="Q5">
        <v>47.509425471273573</v>
      </c>
      <c r="R5">
        <v>46.098544403306789</v>
      </c>
      <c r="S5">
        <v>48.327653557404737</v>
      </c>
      <c r="T5">
        <v>12.7712428031742</v>
      </c>
      <c r="U5">
        <v>36.785230712819697</v>
      </c>
      <c r="V5">
        <v>5.9106588452115449</v>
      </c>
      <c r="W5">
        <v>31.903774889258219</v>
      </c>
      <c r="X5">
        <v>7294.94</v>
      </c>
      <c r="Y5">
        <v>18.235734246256889</v>
      </c>
      <c r="Z5">
        <v>1.720797229042847</v>
      </c>
      <c r="AA5">
        <v>2327.4</v>
      </c>
      <c r="AB5">
        <v>1</v>
      </c>
      <c r="AC5">
        <v>327.5</v>
      </c>
      <c r="AD5">
        <v>1999.9</v>
      </c>
      <c r="AE5">
        <v>95014.1</v>
      </c>
      <c r="AF5">
        <v>192.64079746736209</v>
      </c>
    </row>
    <row r="6" spans="1:32" x14ac:dyDescent="0.15">
      <c r="A6" t="s">
        <v>241</v>
      </c>
      <c r="B6" t="s">
        <v>242</v>
      </c>
      <c r="C6">
        <v>0.31603773584905659</v>
      </c>
      <c r="D6">
        <v>0.40342601787487598</v>
      </c>
      <c r="E6">
        <v>0.55100000000000005</v>
      </c>
      <c r="F6">
        <v>8.8422551548622774E-2</v>
      </c>
      <c r="G6">
        <v>0.25457263108209099</v>
      </c>
      <c r="H6">
        <v>0.32100000000000001</v>
      </c>
      <c r="I6">
        <v>0.45500000000000002</v>
      </c>
      <c r="J6">
        <v>0.17660153585617619</v>
      </c>
      <c r="K6">
        <v>1.157683045291107E-2</v>
      </c>
      <c r="L6">
        <v>46451.369519143453</v>
      </c>
      <c r="M6">
        <v>5776.1</v>
      </c>
      <c r="N6">
        <v>647.20000000000005</v>
      </c>
      <c r="O6">
        <v>1137.5</v>
      </c>
      <c r="P6">
        <v>545.26951914344852</v>
      </c>
      <c r="Q6">
        <v>133.73972996265439</v>
      </c>
      <c r="R6">
        <v>134.56674679017411</v>
      </c>
      <c r="S6">
        <v>71.932632880098893</v>
      </c>
      <c r="T6">
        <v>16.474453652696639</v>
      </c>
      <c r="U6">
        <v>40.836368808038188</v>
      </c>
      <c r="V6">
        <v>8.0419953808181042</v>
      </c>
      <c r="W6">
        <v>52.128122005547581</v>
      </c>
      <c r="X6">
        <v>3424.8000000000011</v>
      </c>
      <c r="Y6">
        <v>21.480402089777321</v>
      </c>
      <c r="Z6">
        <v>2.0894730511139561</v>
      </c>
      <c r="AA6">
        <v>775.7</v>
      </c>
      <c r="AB6">
        <v>1</v>
      </c>
      <c r="AC6">
        <v>427.7</v>
      </c>
      <c r="AD6">
        <v>348.1</v>
      </c>
      <c r="AE6">
        <v>46554.8</v>
      </c>
      <c r="AF6">
        <v>87.569519143448503</v>
      </c>
    </row>
    <row r="7" spans="1:32" x14ac:dyDescent="0.15">
      <c r="A7" t="s">
        <v>247</v>
      </c>
      <c r="B7" t="s">
        <v>248</v>
      </c>
      <c r="C7">
        <v>0.42789989703183062</v>
      </c>
      <c r="D7">
        <v>0.4632851322917132</v>
      </c>
      <c r="E7">
        <v>0.247</v>
      </c>
      <c r="F7">
        <v>0.19855031060331951</v>
      </c>
      <c r="G7">
        <v>0.23496062992125979</v>
      </c>
      <c r="J7">
        <v>7.0619351949664691E-2</v>
      </c>
      <c r="K7">
        <v>6.8260123371987952E-3</v>
      </c>
      <c r="L7">
        <v>35813.003761152082</v>
      </c>
      <c r="M7">
        <v>3924.62</v>
      </c>
      <c r="N7">
        <v>775.8399999999998</v>
      </c>
      <c r="O7">
        <v>1034.8399999999999</v>
      </c>
      <c r="P7">
        <v>250.90376115208659</v>
      </c>
      <c r="Q7">
        <v>55.573298827827678</v>
      </c>
      <c r="R7">
        <v>54.834934390082189</v>
      </c>
      <c r="S7">
        <v>47.053645081460097</v>
      </c>
      <c r="T7">
        <v>16.03304103556972</v>
      </c>
      <c r="U7">
        <v>34.607285919709419</v>
      </c>
      <c r="V7">
        <v>9.1252156288130024</v>
      </c>
      <c r="W7">
        <v>37.469139737551878</v>
      </c>
      <c r="X7">
        <v>1402.02</v>
      </c>
      <c r="Y7">
        <v>24.36921867253136</v>
      </c>
      <c r="Z7">
        <v>1.7942206918843699</v>
      </c>
      <c r="AA7">
        <v>872.1</v>
      </c>
      <c r="AB7">
        <v>1</v>
      </c>
      <c r="AC7">
        <v>215.2</v>
      </c>
      <c r="AD7">
        <v>656.9</v>
      </c>
      <c r="AE7">
        <v>36506.1</v>
      </c>
      <c r="AF7">
        <v>86.303761152086622</v>
      </c>
    </row>
    <row r="8" spans="1:32" x14ac:dyDescent="0.15">
      <c r="A8" t="s">
        <v>254</v>
      </c>
      <c r="B8" t="s">
        <v>255</v>
      </c>
      <c r="C8">
        <v>-0.99827705031013092</v>
      </c>
      <c r="D8">
        <v>-1.1990696071674709</v>
      </c>
      <c r="E8">
        <v>0</v>
      </c>
      <c r="F8">
        <v>-0.17345768862657521</v>
      </c>
      <c r="G8">
        <v>-0.72344462689290268</v>
      </c>
      <c r="H8">
        <v>0.189</v>
      </c>
      <c r="J8">
        <v>0.62332283953714618</v>
      </c>
      <c r="K8">
        <v>5.8615869837665438E-2</v>
      </c>
      <c r="L8">
        <v>30321.684410047619</v>
      </c>
      <c r="M8">
        <v>4012.16</v>
      </c>
      <c r="N8">
        <v>-793.04</v>
      </c>
      <c r="O8">
        <v>-695.93999999999994</v>
      </c>
      <c r="P8">
        <v>1813.984410047613</v>
      </c>
      <c r="T8">
        <v>52.24273675059893</v>
      </c>
      <c r="V8">
        <v>7.5574464652575211</v>
      </c>
      <c r="X8">
        <v>2716.36</v>
      </c>
      <c r="Z8">
        <v>1.6707857069302849</v>
      </c>
      <c r="AB8">
        <v>1</v>
      </c>
      <c r="AF8">
        <v>989.08441004761266</v>
      </c>
    </row>
    <row r="9" spans="1:32" x14ac:dyDescent="0.15">
      <c r="A9" t="s">
        <v>261</v>
      </c>
      <c r="B9" t="s">
        <v>262</v>
      </c>
      <c r="C9">
        <v>-0.13488681757656459</v>
      </c>
      <c r="D9">
        <v>-7.4007989347536593E-2</v>
      </c>
      <c r="E9">
        <v>0</v>
      </c>
      <c r="F9">
        <v>-2.1823636120905609E-2</v>
      </c>
      <c r="G9">
        <v>-2.78028666797565E-2</v>
      </c>
      <c r="H9">
        <v>0.44700000000000001</v>
      </c>
      <c r="J9">
        <v>0.30679759087532732</v>
      </c>
      <c r="K9">
        <v>3.1942708402800737E-2</v>
      </c>
      <c r="L9">
        <v>20294.218133301529</v>
      </c>
      <c r="M9">
        <v>2546.7800000000002</v>
      </c>
      <c r="N9">
        <v>-42.479999999999961</v>
      </c>
      <c r="O9">
        <v>-55.579999999999977</v>
      </c>
      <c r="P9">
        <v>676.21813330153395</v>
      </c>
      <c r="T9">
        <v>27.022926941812958</v>
      </c>
      <c r="V9">
        <v>7.968579199342515</v>
      </c>
      <c r="X9">
        <v>1236.3800000000001</v>
      </c>
      <c r="AB9">
        <v>1</v>
      </c>
      <c r="AF9">
        <v>18.21813330153401</v>
      </c>
    </row>
    <row r="10" spans="1:32" x14ac:dyDescent="0.15">
      <c r="A10" t="s">
        <v>269</v>
      </c>
      <c r="B10" t="s">
        <v>270</v>
      </c>
      <c r="C10">
        <v>0.17377004248321229</v>
      </c>
      <c r="D10">
        <v>0.18388378785802381</v>
      </c>
      <c r="E10">
        <v>0.29699999999999999</v>
      </c>
      <c r="F10">
        <v>0.14883483227618419</v>
      </c>
      <c r="G10">
        <v>0.1180414857694163</v>
      </c>
      <c r="J10">
        <v>1.143255345014888E-2</v>
      </c>
      <c r="K10">
        <v>4.9041173190184052E-4</v>
      </c>
      <c r="L10">
        <v>18708.989505859161</v>
      </c>
      <c r="M10">
        <v>633.78000000000009</v>
      </c>
      <c r="N10">
        <v>97.88</v>
      </c>
      <c r="O10">
        <v>134.18</v>
      </c>
      <c r="P10">
        <v>9.5895058591588054</v>
      </c>
      <c r="Q10">
        <v>226.99651567944261</v>
      </c>
      <c r="R10">
        <v>218.29792201727761</v>
      </c>
      <c r="S10">
        <v>199.67715570085821</v>
      </c>
      <c r="T10">
        <v>25.63928944204352</v>
      </c>
      <c r="U10">
        <v>139.43202791667281</v>
      </c>
      <c r="V10">
        <v>29.519690595883681</v>
      </c>
      <c r="W10">
        <v>147.5472358506243</v>
      </c>
      <c r="X10">
        <v>649.58000000000004</v>
      </c>
      <c r="Y10">
        <v>55.123716870533769</v>
      </c>
      <c r="Z10">
        <v>2.3126829168457461</v>
      </c>
      <c r="AA10">
        <v>122.4</v>
      </c>
      <c r="AB10">
        <v>1</v>
      </c>
      <c r="AC10">
        <v>36.299999999999997</v>
      </c>
      <c r="AD10">
        <v>86.1</v>
      </c>
      <c r="AE10">
        <v>19544.400000000001</v>
      </c>
      <c r="AF10">
        <v>9.5895058591588054</v>
      </c>
    </row>
    <row r="11" spans="1:32" x14ac:dyDescent="0.15">
      <c r="A11" t="s">
        <v>275</v>
      </c>
      <c r="B11" t="s">
        <v>276</v>
      </c>
      <c r="C11">
        <v>1.777126099706745E-3</v>
      </c>
      <c r="D11">
        <v>0.11088954056696</v>
      </c>
      <c r="E11">
        <v>0</v>
      </c>
      <c r="F11">
        <v>5.0434813537016968E-2</v>
      </c>
      <c r="H11">
        <v>0.43200000000000011</v>
      </c>
      <c r="K11">
        <v>4.094305720898489E-2</v>
      </c>
      <c r="L11">
        <v>16447.426467578251</v>
      </c>
      <c r="M11">
        <v>1124.6199999999999</v>
      </c>
      <c r="N11">
        <v>13.02000000000004</v>
      </c>
      <c r="O11">
        <v>56.720000000000027</v>
      </c>
      <c r="P11">
        <v>691.92646757825241</v>
      </c>
      <c r="S11">
        <v>1244.8387096774161</v>
      </c>
      <c r="T11">
        <v>32.155281461541058</v>
      </c>
      <c r="U11">
        <v>289.97578398410161</v>
      </c>
      <c r="V11">
        <v>14.62487459548848</v>
      </c>
      <c r="W11">
        <v>18093.978512187299</v>
      </c>
      <c r="X11">
        <v>969.42</v>
      </c>
      <c r="Y11">
        <v>46.790911378025172</v>
      </c>
      <c r="Z11">
        <v>2.0391416478485671</v>
      </c>
      <c r="AB11">
        <v>1</v>
      </c>
      <c r="AF11">
        <v>2.826467578252434</v>
      </c>
    </row>
    <row r="12" spans="1:32" x14ac:dyDescent="0.15">
      <c r="A12" t="s">
        <v>281</v>
      </c>
      <c r="B12" t="s">
        <v>282</v>
      </c>
      <c r="C12">
        <v>0.40408163265306118</v>
      </c>
      <c r="D12">
        <v>0.48515130190007028</v>
      </c>
      <c r="E12">
        <v>0</v>
      </c>
      <c r="F12">
        <v>0.39788992520084948</v>
      </c>
      <c r="G12">
        <v>0.75539728466503442</v>
      </c>
      <c r="J12">
        <v>0.37973504211131032</v>
      </c>
      <c r="K12">
        <v>2.5946205124766909E-2</v>
      </c>
      <c r="L12">
        <v>10098.767859711699</v>
      </c>
      <c r="M12">
        <v>866.31999999999994</v>
      </c>
      <c r="N12">
        <v>339.4</v>
      </c>
      <c r="O12">
        <v>344.69999999999987</v>
      </c>
      <c r="P12">
        <v>275.06785971170342</v>
      </c>
      <c r="Q12">
        <v>37.346835443037968</v>
      </c>
      <c r="R12">
        <v>35.534663994733293</v>
      </c>
      <c r="S12">
        <v>30.425456688273421</v>
      </c>
      <c r="T12">
        <v>14.21360712133948</v>
      </c>
      <c r="U12">
        <v>29.29726678187324</v>
      </c>
      <c r="V12">
        <v>11.65708728842888</v>
      </c>
      <c r="W12">
        <v>35.175088330587613</v>
      </c>
      <c r="X12">
        <v>678.22</v>
      </c>
      <c r="Y12">
        <v>18.697959377359201</v>
      </c>
      <c r="Z12">
        <v>2.3580337775023241</v>
      </c>
      <c r="AA12">
        <v>260.2</v>
      </c>
      <c r="AB12">
        <v>1</v>
      </c>
      <c r="AC12">
        <v>-16.3</v>
      </c>
      <c r="AD12">
        <v>276.5</v>
      </c>
      <c r="AE12">
        <v>10326.4</v>
      </c>
      <c r="AF12">
        <v>33.56785971170342</v>
      </c>
    </row>
    <row r="13" spans="1:32" x14ac:dyDescent="0.15">
      <c r="A13" t="s">
        <v>287</v>
      </c>
      <c r="B13" t="s">
        <v>288</v>
      </c>
      <c r="C13">
        <v>-3.4051383399209492</v>
      </c>
      <c r="D13">
        <v>-2.536758893280632</v>
      </c>
      <c r="E13">
        <v>0</v>
      </c>
      <c r="F13">
        <v>-9.4790789726320768E-2</v>
      </c>
      <c r="G13">
        <v>-0.32528035885933992</v>
      </c>
      <c r="H13">
        <v>0.28000000000000003</v>
      </c>
      <c r="J13">
        <v>4.3307788236522538E-2</v>
      </c>
      <c r="K13">
        <v>4.8392695737755767E-3</v>
      </c>
      <c r="L13">
        <v>8683.2846683680127</v>
      </c>
      <c r="M13">
        <v>1354.14</v>
      </c>
      <c r="N13">
        <v>-304.55999999999989</v>
      </c>
      <c r="O13">
        <v>-128.36000000000001</v>
      </c>
      <c r="P13">
        <v>42.384668368013202</v>
      </c>
      <c r="T13">
        <v>171.6064163709093</v>
      </c>
      <c r="V13">
        <v>6.4123980300175853</v>
      </c>
      <c r="X13">
        <v>493.04</v>
      </c>
      <c r="Z13">
        <v>2.5384059384357678</v>
      </c>
      <c r="AB13">
        <v>1</v>
      </c>
      <c r="AF13">
        <v>42.384668368013202</v>
      </c>
    </row>
    <row r="14" spans="1:32" x14ac:dyDescent="0.15">
      <c r="A14" t="s">
        <v>293</v>
      </c>
      <c r="B14" t="s">
        <v>294</v>
      </c>
      <c r="C14">
        <v>0.44315095071788901</v>
      </c>
      <c r="D14">
        <v>0.40223515715948782</v>
      </c>
      <c r="E14">
        <v>0.35199999999999998</v>
      </c>
      <c r="F14">
        <v>0.19081043122549851</v>
      </c>
      <c r="G14">
        <v>0.25722794591113968</v>
      </c>
      <c r="H14">
        <v>0.33100000000000002</v>
      </c>
      <c r="I14">
        <v>0.433</v>
      </c>
      <c r="J14">
        <v>0.100741168114122</v>
      </c>
      <c r="K14">
        <v>1.6951563448101711E-2</v>
      </c>
      <c r="L14">
        <v>7812.8822051972556</v>
      </c>
      <c r="M14">
        <v>1760.1</v>
      </c>
      <c r="N14">
        <v>319.58</v>
      </c>
      <c r="O14">
        <v>518.28</v>
      </c>
      <c r="P14">
        <v>139.18220519725611</v>
      </c>
      <c r="Q14">
        <v>23.732431637753599</v>
      </c>
      <c r="R14">
        <v>22.563069685386651</v>
      </c>
      <c r="S14">
        <v>25.256273859440508</v>
      </c>
      <c r="T14">
        <v>6.0635484712435046</v>
      </c>
      <c r="U14">
        <v>15.07463572817252</v>
      </c>
      <c r="V14">
        <v>4.438885407191214</v>
      </c>
      <c r="W14">
        <v>13.682805963567869</v>
      </c>
      <c r="X14">
        <v>788.9</v>
      </c>
      <c r="Y14">
        <v>9.604034671416418</v>
      </c>
      <c r="Z14">
        <v>2.7442575017964672</v>
      </c>
      <c r="AA14">
        <v>525.20000000000005</v>
      </c>
      <c r="AB14">
        <v>1</v>
      </c>
      <c r="AC14">
        <v>185.1</v>
      </c>
      <c r="AD14">
        <v>340.1</v>
      </c>
      <c r="AE14">
        <v>8071.4</v>
      </c>
      <c r="AF14">
        <v>12.68220519725611</v>
      </c>
    </row>
    <row r="15" spans="1:32" x14ac:dyDescent="0.15">
      <c r="A15" t="s">
        <v>300</v>
      </c>
      <c r="B15" t="s">
        <v>301</v>
      </c>
      <c r="C15">
        <v>-0.17273576097105511</v>
      </c>
      <c r="D15">
        <v>7.5630252100839226E-3</v>
      </c>
      <c r="E15">
        <v>0</v>
      </c>
      <c r="F15">
        <v>1.325934292589481E-3</v>
      </c>
      <c r="G15">
        <v>3.4988363072148879E-2</v>
      </c>
      <c r="H15">
        <v>0.17499999999999999</v>
      </c>
      <c r="J15">
        <v>0.64933788456000907</v>
      </c>
      <c r="K15">
        <v>5.9526883708627382E-2</v>
      </c>
      <c r="L15">
        <v>7876.5806444118643</v>
      </c>
      <c r="M15">
        <v>1221.78</v>
      </c>
      <c r="N15">
        <v>9.0199999999999818</v>
      </c>
      <c r="O15">
        <v>1.6199999999999759</v>
      </c>
      <c r="P15">
        <v>477.38064441186413</v>
      </c>
      <c r="S15">
        <v>836.16407982261808</v>
      </c>
      <c r="T15">
        <v>36.772085174658557</v>
      </c>
      <c r="U15">
        <v>4862.0868175382593</v>
      </c>
      <c r="V15">
        <v>6.4468076449212326</v>
      </c>
      <c r="X15">
        <v>649.17999999999995</v>
      </c>
      <c r="Z15">
        <v>9.1087481106308505</v>
      </c>
      <c r="AB15">
        <v>1</v>
      </c>
      <c r="AF15">
        <v>19.580644411864039</v>
      </c>
    </row>
    <row r="16" spans="1:32" x14ac:dyDescent="0.15">
      <c r="A16" t="s">
        <v>305</v>
      </c>
      <c r="B16" t="s">
        <v>306</v>
      </c>
      <c r="E16">
        <v>0</v>
      </c>
      <c r="F16">
        <v>-0.22983506552191599</v>
      </c>
      <c r="G16">
        <v>-0.69299145299145293</v>
      </c>
      <c r="J16">
        <v>4.7279088292656653E-2</v>
      </c>
      <c r="K16">
        <v>8.4143562717955088E-4</v>
      </c>
      <c r="L16">
        <v>6861.8061634443684</v>
      </c>
      <c r="M16">
        <v>354.08</v>
      </c>
      <c r="N16">
        <v>-81.08</v>
      </c>
      <c r="O16">
        <v>-81.38000000000001</v>
      </c>
      <c r="P16">
        <v>5.8061634443687327</v>
      </c>
      <c r="V16">
        <v>19.379253737698729</v>
      </c>
      <c r="X16">
        <v>275.58</v>
      </c>
      <c r="Z16">
        <v>1.9689607658278341</v>
      </c>
      <c r="AB16">
        <v>1</v>
      </c>
      <c r="AF16">
        <v>5.8061634443687327</v>
      </c>
    </row>
    <row r="17" spans="1:32" x14ac:dyDescent="0.15">
      <c r="A17" t="s">
        <v>309</v>
      </c>
      <c r="B17" t="s">
        <v>310</v>
      </c>
      <c r="C17">
        <v>-64.770114942528735</v>
      </c>
      <c r="D17">
        <v>-42.103448275862071</v>
      </c>
      <c r="E17">
        <v>0</v>
      </c>
      <c r="F17">
        <v>-0.18640272759655999</v>
      </c>
      <c r="G17">
        <v>-1.053529666522304</v>
      </c>
      <c r="J17">
        <v>6.6657766989620226E-2</v>
      </c>
      <c r="K17">
        <v>2.4725645001359149E-3</v>
      </c>
      <c r="L17">
        <v>6649.3904981833512</v>
      </c>
      <c r="M17">
        <v>393.02</v>
      </c>
      <c r="N17">
        <v>-243.26</v>
      </c>
      <c r="O17">
        <v>-73.260000000000005</v>
      </c>
      <c r="P17">
        <v>16.490498183351939</v>
      </c>
      <c r="T17">
        <v>3821.4887920593969</v>
      </c>
      <c r="V17">
        <v>16.918707694731442</v>
      </c>
      <c r="X17">
        <v>182.12</v>
      </c>
      <c r="Z17">
        <v>9.6649581385561181</v>
      </c>
      <c r="AB17">
        <v>1</v>
      </c>
      <c r="AF17">
        <v>16.490498183351939</v>
      </c>
    </row>
    <row r="18" spans="1:32" x14ac:dyDescent="0.15">
      <c r="A18" t="s">
        <v>315</v>
      </c>
      <c r="B18" t="s">
        <v>316</v>
      </c>
      <c r="C18">
        <v>-1.03622392974753</v>
      </c>
      <c r="D18">
        <v>-0.97782656421514802</v>
      </c>
      <c r="E18">
        <v>0</v>
      </c>
      <c r="F18">
        <v>-7.9137201947336602E-2</v>
      </c>
      <c r="G18">
        <v>-0.18126121814048099</v>
      </c>
      <c r="J18">
        <v>0.1583859976209917</v>
      </c>
      <c r="K18">
        <v>2.3468776069640571E-2</v>
      </c>
      <c r="L18">
        <v>6604.473022831975</v>
      </c>
      <c r="M18">
        <v>1125.6400000000001</v>
      </c>
      <c r="N18">
        <v>-151.47999999999999</v>
      </c>
      <c r="O18">
        <v>-89.079999999999984</v>
      </c>
      <c r="P18">
        <v>157.27302283197389</v>
      </c>
      <c r="T18">
        <v>72.496959635916298</v>
      </c>
      <c r="V18">
        <v>5.8673048424291734</v>
      </c>
      <c r="X18">
        <v>239.54</v>
      </c>
      <c r="Z18">
        <v>1.272138261945875</v>
      </c>
      <c r="AB18">
        <v>1</v>
      </c>
      <c r="AF18">
        <v>9.9730228319739425</v>
      </c>
    </row>
    <row r="19" spans="1:32" x14ac:dyDescent="0.15">
      <c r="A19" t="s">
        <v>322</v>
      </c>
      <c r="B19" t="s">
        <v>323</v>
      </c>
      <c r="E19">
        <v>0</v>
      </c>
      <c r="F19">
        <v>-0.1279926335174954</v>
      </c>
      <c r="G19">
        <v>-0.15727155727155731</v>
      </c>
      <c r="J19">
        <v>1.611261597530643E-2</v>
      </c>
      <c r="K19">
        <v>1.2415476386693281E-3</v>
      </c>
      <c r="L19">
        <v>4768.4622640233483</v>
      </c>
      <c r="M19">
        <v>325.8</v>
      </c>
      <c r="N19">
        <v>-61.100000000000009</v>
      </c>
      <c r="O19">
        <v>-41.7</v>
      </c>
      <c r="P19">
        <v>6.3622640233482652</v>
      </c>
      <c r="V19">
        <v>14.636164100746919</v>
      </c>
      <c r="X19">
        <v>293.3</v>
      </c>
      <c r="Z19">
        <v>3.4827377347062378</v>
      </c>
      <c r="AB19">
        <v>1</v>
      </c>
      <c r="AF19">
        <v>6.3622640233482652</v>
      </c>
    </row>
    <row r="20" spans="1:32" x14ac:dyDescent="0.15">
      <c r="A20" t="s">
        <v>326</v>
      </c>
      <c r="B20" t="s">
        <v>327</v>
      </c>
      <c r="C20">
        <v>-18.86440677966101</v>
      </c>
      <c r="D20">
        <v>-11.389830508474571</v>
      </c>
      <c r="E20">
        <v>0</v>
      </c>
      <c r="F20">
        <v>-0.15642458100558659</v>
      </c>
      <c r="G20">
        <v>-0.10869899923017701</v>
      </c>
      <c r="J20">
        <v>2.1139095304020649E-2</v>
      </c>
      <c r="K20">
        <v>3.00689593274109E-3</v>
      </c>
      <c r="L20">
        <v>4206.4263466791799</v>
      </c>
      <c r="M20">
        <v>429.6</v>
      </c>
      <c r="N20">
        <v>-70.599999999999994</v>
      </c>
      <c r="O20">
        <v>-67.199999999999989</v>
      </c>
      <c r="P20">
        <v>14.026346679179831</v>
      </c>
      <c r="T20">
        <v>712.95361808121686</v>
      </c>
      <c r="V20">
        <v>9.7914952203891517</v>
      </c>
      <c r="X20">
        <v>238.4</v>
      </c>
      <c r="Z20">
        <v>6.8054271400004307</v>
      </c>
      <c r="AB20">
        <v>1</v>
      </c>
      <c r="AF20">
        <v>14.026346679179831</v>
      </c>
    </row>
    <row r="21" spans="1:32" x14ac:dyDescent="0.15">
      <c r="A21" t="s">
        <v>332</v>
      </c>
      <c r="B21" t="s">
        <v>333</v>
      </c>
      <c r="C21">
        <v>-0.8136300417246175</v>
      </c>
      <c r="D21">
        <v>-0.83449235048678727</v>
      </c>
      <c r="E21">
        <v>0</v>
      </c>
      <c r="F21">
        <v>-0.1078748651564186</v>
      </c>
      <c r="G21">
        <v>-0.17810896652821889</v>
      </c>
      <c r="J21">
        <v>6.1579860645797818E-2</v>
      </c>
      <c r="K21">
        <v>5.9146087578770424E-3</v>
      </c>
      <c r="L21">
        <v>4513.5585848761411</v>
      </c>
      <c r="M21">
        <v>556.20000000000005</v>
      </c>
      <c r="N21">
        <v>-72.900000000000006</v>
      </c>
      <c r="O21">
        <v>-60.000000000000007</v>
      </c>
      <c r="P21">
        <v>26.858584876141151</v>
      </c>
      <c r="T21">
        <v>62.775501875885134</v>
      </c>
      <c r="V21">
        <v>8.1149920619851503</v>
      </c>
      <c r="X21">
        <v>161.80000000000001</v>
      </c>
      <c r="Z21">
        <v>5.2611758451109836</v>
      </c>
      <c r="AB21">
        <v>1</v>
      </c>
      <c r="AF21">
        <v>14.25858487614115</v>
      </c>
    </row>
    <row r="22" spans="1:32" x14ac:dyDescent="0.15">
      <c r="A22" t="s">
        <v>339</v>
      </c>
      <c r="B22" t="s">
        <v>340</v>
      </c>
      <c r="C22">
        <v>-0.22629009762900981</v>
      </c>
      <c r="D22">
        <v>-0.23521617852161811</v>
      </c>
      <c r="E22">
        <v>0</v>
      </c>
      <c r="F22">
        <v>-8.1418364391233067E-2</v>
      </c>
      <c r="G22">
        <v>-0.31385199240986739</v>
      </c>
      <c r="H22">
        <v>0.45600000000000002</v>
      </c>
      <c r="J22">
        <v>8.7035667403015118E-2</v>
      </c>
      <c r="K22">
        <v>4.4432161207222584E-3</v>
      </c>
      <c r="L22">
        <v>4465.996205331885</v>
      </c>
      <c r="M22">
        <v>828.56</v>
      </c>
      <c r="N22">
        <v>-66.160000000000053</v>
      </c>
      <c r="O22">
        <v>-67.460000000000065</v>
      </c>
      <c r="P22">
        <v>20.09620533188416</v>
      </c>
      <c r="T22">
        <v>15.57181382612233</v>
      </c>
      <c r="V22">
        <v>5.3900697660180139</v>
      </c>
      <c r="X22">
        <v>674.66</v>
      </c>
      <c r="Z22">
        <v>1.6656302744958691</v>
      </c>
      <c r="AB22">
        <v>1</v>
      </c>
      <c r="AF22">
        <v>20.09620533188416</v>
      </c>
    </row>
    <row r="23" spans="1:32" x14ac:dyDescent="0.15">
      <c r="A23" t="s">
        <v>345</v>
      </c>
      <c r="B23" t="s">
        <v>346</v>
      </c>
      <c r="C23">
        <v>2.637736651776218E-2</v>
      </c>
      <c r="D23">
        <v>-2.6802807913209759E-3</v>
      </c>
      <c r="E23">
        <v>0</v>
      </c>
      <c r="F23">
        <v>-1.552182911205271E-3</v>
      </c>
      <c r="G23">
        <v>-0.1054771315640881</v>
      </c>
      <c r="H23">
        <v>0.24399999999999999</v>
      </c>
      <c r="J23">
        <v>0.4933198608464342</v>
      </c>
      <c r="K23">
        <v>8.1823997587169323E-2</v>
      </c>
      <c r="L23">
        <v>4117.9603590496145</v>
      </c>
      <c r="M23">
        <v>811.76</v>
      </c>
      <c r="N23">
        <v>-37.359999999999992</v>
      </c>
      <c r="O23">
        <v>-1.2599999999999909</v>
      </c>
      <c r="P23">
        <v>344.86035904961381</v>
      </c>
      <c r="T23">
        <v>8.759754007763485</v>
      </c>
      <c r="V23">
        <v>5.0728791256647474</v>
      </c>
      <c r="W23">
        <v>332.09357734271077</v>
      </c>
      <c r="X23">
        <v>276.06</v>
      </c>
      <c r="Y23">
        <v>37.675758088285583</v>
      </c>
      <c r="Z23">
        <v>1.1951522042482821</v>
      </c>
      <c r="AB23">
        <v>1</v>
      </c>
      <c r="AF23">
        <v>66.660359049613817</v>
      </c>
    </row>
    <row r="24" spans="1:32" x14ac:dyDescent="0.15">
      <c r="A24" t="s">
        <v>351</v>
      </c>
      <c r="B24" t="s">
        <v>352</v>
      </c>
      <c r="C24">
        <v>-2.21259842519685</v>
      </c>
      <c r="D24">
        <v>-1.422047244094488</v>
      </c>
      <c r="E24">
        <v>0</v>
      </c>
      <c r="F24">
        <v>-0.1224572823433686</v>
      </c>
      <c r="G24">
        <v>-4.9704864644819852E-2</v>
      </c>
      <c r="J24">
        <v>4.634631389989427E-2</v>
      </c>
      <c r="K24">
        <v>6.3674549977158473E-3</v>
      </c>
      <c r="L24">
        <v>3401.976533327454</v>
      </c>
      <c r="M24">
        <v>294.95999999999998</v>
      </c>
      <c r="N24">
        <v>-24.419999999999991</v>
      </c>
      <c r="O24">
        <v>-36.11999999999999</v>
      </c>
      <c r="P24">
        <v>23.876533327453501</v>
      </c>
      <c r="T24">
        <v>133.9360839892698</v>
      </c>
      <c r="V24">
        <v>11.5336877316499</v>
      </c>
      <c r="X24">
        <v>151.46</v>
      </c>
      <c r="Z24">
        <v>2.9321774604793469</v>
      </c>
      <c r="AB24">
        <v>1</v>
      </c>
      <c r="AF24">
        <v>23.876533327453501</v>
      </c>
    </row>
    <row r="25" spans="1:32" x14ac:dyDescent="0.15">
      <c r="A25" t="s">
        <v>357</v>
      </c>
      <c r="B25" t="s">
        <v>358</v>
      </c>
      <c r="C25">
        <v>-28.674884437596301</v>
      </c>
      <c r="D25">
        <v>-22.36363636363636</v>
      </c>
      <c r="E25">
        <v>0</v>
      </c>
      <c r="F25">
        <v>-0.19074278504967671</v>
      </c>
      <c r="G25">
        <v>-0.3077768385460693</v>
      </c>
      <c r="J25">
        <v>2.0257887400272491E-2</v>
      </c>
      <c r="K25">
        <v>2.675347949193772E-3</v>
      </c>
      <c r="L25">
        <v>3574.4842403572638</v>
      </c>
      <c r="M25">
        <v>760.92000000000007</v>
      </c>
      <c r="N25">
        <v>-145.63999999999999</v>
      </c>
      <c r="O25">
        <v>-145.13999999999999</v>
      </c>
      <c r="P25">
        <v>9.7842403572635899</v>
      </c>
      <c r="T25">
        <v>550.76798772839197</v>
      </c>
      <c r="V25">
        <v>4.6975821904500652</v>
      </c>
      <c r="X25">
        <v>370.42</v>
      </c>
      <c r="Z25">
        <v>4.2496024565443884</v>
      </c>
      <c r="AB25">
        <v>1</v>
      </c>
      <c r="AF25">
        <v>9.7842403572635899</v>
      </c>
    </row>
    <row r="26" spans="1:32" x14ac:dyDescent="0.15">
      <c r="A26" t="s">
        <v>362</v>
      </c>
      <c r="B26" t="s">
        <v>363</v>
      </c>
      <c r="C26">
        <v>-0.80733944954128434</v>
      </c>
      <c r="D26">
        <v>-0.25902140672782847</v>
      </c>
      <c r="E26">
        <v>0</v>
      </c>
      <c r="F26">
        <v>-2.595929876179966E-2</v>
      </c>
      <c r="G26">
        <v>-3.8501413760603162E-2</v>
      </c>
      <c r="J26">
        <v>8.9844721163548233E-2</v>
      </c>
      <c r="K26">
        <v>1.1518236061285721E-2</v>
      </c>
      <c r="L26">
        <v>3623.1940597812668</v>
      </c>
      <c r="M26">
        <v>652.55999999999995</v>
      </c>
      <c r="N26">
        <v>-16.339999999999979</v>
      </c>
      <c r="O26">
        <v>-16.93999999999998</v>
      </c>
      <c r="P26">
        <v>41.894059781266797</v>
      </c>
      <c r="T26">
        <v>55.400520791762482</v>
      </c>
      <c r="V26">
        <v>5.5522772768500479</v>
      </c>
      <c r="X26">
        <v>242.16</v>
      </c>
      <c r="Z26">
        <v>3.810530414708091</v>
      </c>
      <c r="AB26">
        <v>1</v>
      </c>
      <c r="AF26">
        <v>41.894059781266797</v>
      </c>
    </row>
    <row r="27" spans="1:32" x14ac:dyDescent="0.15">
      <c r="A27" t="s">
        <v>368</v>
      </c>
      <c r="B27" t="s">
        <v>369</v>
      </c>
      <c r="E27">
        <v>0</v>
      </c>
      <c r="F27">
        <v>-0.18801488174329001</v>
      </c>
      <c r="G27">
        <v>-0.25251557259223772</v>
      </c>
      <c r="J27">
        <v>0.1430247985513696</v>
      </c>
      <c r="K27">
        <v>1.06535259268067E-2</v>
      </c>
      <c r="L27">
        <v>3238.4309675790082</v>
      </c>
      <c r="M27">
        <v>301.04000000000002</v>
      </c>
      <c r="N27">
        <v>-52.70000000000001</v>
      </c>
      <c r="O27">
        <v>-56.600000000000023</v>
      </c>
      <c r="P27">
        <v>34.830967579007677</v>
      </c>
      <c r="V27">
        <v>10.75747730394303</v>
      </c>
      <c r="X27">
        <v>123.34</v>
      </c>
      <c r="Z27">
        <v>3.168861683052</v>
      </c>
      <c r="AB27">
        <v>1</v>
      </c>
      <c r="AF27">
        <v>34.830967579007677</v>
      </c>
    </row>
    <row r="28" spans="1:32" x14ac:dyDescent="0.15">
      <c r="A28" t="s">
        <v>373</v>
      </c>
      <c r="B28" t="s">
        <v>374</v>
      </c>
      <c r="C28">
        <v>-775</v>
      </c>
      <c r="D28">
        <v>-563.83333333333337</v>
      </c>
      <c r="E28">
        <v>0</v>
      </c>
      <c r="F28">
        <v>-0.1727165977434012</v>
      </c>
      <c r="G28">
        <v>-0.21634894991922449</v>
      </c>
      <c r="H28">
        <v>-0.30599999999999999</v>
      </c>
      <c r="J28">
        <v>2.1215293390798279E-2</v>
      </c>
      <c r="K28">
        <v>2.0910284485608529E-3</v>
      </c>
      <c r="L28">
        <v>3146.308455148629</v>
      </c>
      <c r="M28">
        <v>391.74</v>
      </c>
      <c r="N28">
        <v>-66.959999999999994</v>
      </c>
      <c r="O28">
        <v>-67.66</v>
      </c>
      <c r="P28">
        <v>6.7084551486292492</v>
      </c>
      <c r="T28">
        <v>26219.237126238579</v>
      </c>
      <c r="V28">
        <v>8.0316241771292916</v>
      </c>
      <c r="X28">
        <v>144.13999999999999</v>
      </c>
      <c r="Z28">
        <v>5.4271435264719674</v>
      </c>
      <c r="AB28">
        <v>1</v>
      </c>
      <c r="AF28">
        <v>6.7084551486292492</v>
      </c>
    </row>
    <row r="29" spans="1:32" x14ac:dyDescent="0.15">
      <c r="A29" t="s">
        <v>379</v>
      </c>
      <c r="B29" t="s">
        <v>380</v>
      </c>
      <c r="C29">
        <v>-32.451253481894149</v>
      </c>
      <c r="D29">
        <v>-26.36211699164345</v>
      </c>
      <c r="E29">
        <v>0</v>
      </c>
      <c r="F29">
        <v>-0.20416792509815759</v>
      </c>
      <c r="G29">
        <v>-0.43854511100614069</v>
      </c>
      <c r="J29">
        <v>3.6480751250287657E-2</v>
      </c>
      <c r="K29">
        <v>3.0370322399962601E-3</v>
      </c>
      <c r="L29">
        <v>2611.2153822040482</v>
      </c>
      <c r="M29">
        <v>463.54</v>
      </c>
      <c r="N29">
        <v>-92.839999999999989</v>
      </c>
      <c r="O29">
        <v>-94.64</v>
      </c>
      <c r="P29">
        <v>8.0153822040477447</v>
      </c>
      <c r="T29">
        <v>727.35804518218606</v>
      </c>
      <c r="V29">
        <v>5.6332040000950254</v>
      </c>
      <c r="X29">
        <v>279.83999999999997</v>
      </c>
      <c r="Z29">
        <v>5.7958346001824266</v>
      </c>
      <c r="AB29">
        <v>1</v>
      </c>
      <c r="AF29">
        <v>8.0153822040477447</v>
      </c>
    </row>
    <row r="30" spans="1:32" x14ac:dyDescent="0.15">
      <c r="A30" t="s">
        <v>385</v>
      </c>
      <c r="B30" t="s">
        <v>386</v>
      </c>
      <c r="C30">
        <v>0.2819699268864671</v>
      </c>
      <c r="D30">
        <v>0.26530555938750178</v>
      </c>
      <c r="E30">
        <v>0.36399999999999999</v>
      </c>
      <c r="F30">
        <v>0.1448343674513333</v>
      </c>
      <c r="G30">
        <v>0.17188130221838091</v>
      </c>
      <c r="H30">
        <v>0.27200000000000002</v>
      </c>
      <c r="J30">
        <v>8.0354280998556571E-2</v>
      </c>
      <c r="K30">
        <v>2.329464671777105E-2</v>
      </c>
      <c r="L30">
        <v>2544.1559033730582</v>
      </c>
      <c r="M30">
        <v>844.52</v>
      </c>
      <c r="N30">
        <v>119.32</v>
      </c>
      <c r="O30">
        <v>192.32</v>
      </c>
      <c r="P30">
        <v>60.655903373057967</v>
      </c>
      <c r="Q30">
        <v>23.036231884057969</v>
      </c>
      <c r="R30">
        <v>23.091585309158528</v>
      </c>
      <c r="S30">
        <v>21.31411330874958</v>
      </c>
      <c r="T30">
        <v>3.5096646480522251</v>
      </c>
      <c r="U30">
        <v>13.228764056640269</v>
      </c>
      <c r="V30">
        <v>3.0125466577145099</v>
      </c>
      <c r="W30">
        <v>12.44694668969206</v>
      </c>
      <c r="X30">
        <v>210.02</v>
      </c>
      <c r="Y30">
        <v>9.1483491671091599</v>
      </c>
      <c r="Z30">
        <v>2.0741585404215162</v>
      </c>
      <c r="AA30">
        <v>173.7</v>
      </c>
      <c r="AB30">
        <v>1</v>
      </c>
      <c r="AC30">
        <v>63.3</v>
      </c>
      <c r="AD30">
        <v>110.4</v>
      </c>
      <c r="AE30">
        <v>2543.1999999999998</v>
      </c>
      <c r="AF30">
        <v>60.655903373057967</v>
      </c>
    </row>
    <row r="31" spans="1:32" x14ac:dyDescent="0.15">
      <c r="A31" t="s">
        <v>390</v>
      </c>
      <c r="B31" t="s">
        <v>391</v>
      </c>
      <c r="E31">
        <v>0</v>
      </c>
      <c r="F31">
        <v>-7.4253447481490209E-2</v>
      </c>
      <c r="G31">
        <v>-5.5046883618312177E-2</v>
      </c>
      <c r="J31">
        <v>1.406652539784958E-2</v>
      </c>
      <c r="K31">
        <v>2.0310732216152561E-3</v>
      </c>
      <c r="L31">
        <v>2337.7732923575991</v>
      </c>
      <c r="M31">
        <v>186.65799999999999</v>
      </c>
      <c r="N31">
        <v>-19.96</v>
      </c>
      <c r="O31">
        <v>-13.86</v>
      </c>
      <c r="P31">
        <v>5.1732923575989247</v>
      </c>
      <c r="V31">
        <v>12.524366983239929</v>
      </c>
      <c r="X31">
        <v>33.357999999999997</v>
      </c>
      <c r="AB31">
        <v>1</v>
      </c>
      <c r="AF31">
        <v>5.1732923575989247</v>
      </c>
    </row>
    <row r="32" spans="1:32" x14ac:dyDescent="0.15">
      <c r="A32" t="s">
        <v>394</v>
      </c>
      <c r="B32" t="s">
        <v>395</v>
      </c>
      <c r="C32">
        <v>-10.919117647058821</v>
      </c>
      <c r="D32">
        <v>-6.8338235294117657</v>
      </c>
      <c r="E32">
        <v>0</v>
      </c>
      <c r="F32">
        <v>-0.2013257083441643</v>
      </c>
      <c r="G32">
        <v>-0.31375150784077199</v>
      </c>
      <c r="J32">
        <v>0.47137757300167749</v>
      </c>
      <c r="K32">
        <v>0.1058234194863894</v>
      </c>
      <c r="L32">
        <v>2311.4908281302501</v>
      </c>
      <c r="M32">
        <v>461.64</v>
      </c>
      <c r="N32">
        <v>-104.04</v>
      </c>
      <c r="O32">
        <v>-92.940000000000012</v>
      </c>
      <c r="P32">
        <v>295.69082813024932</v>
      </c>
      <c r="T32">
        <v>169.96256089193011</v>
      </c>
      <c r="V32">
        <v>5.0071285593324868</v>
      </c>
      <c r="X32">
        <v>325.24</v>
      </c>
      <c r="Z32">
        <v>2.4014408645187109</v>
      </c>
      <c r="AB32">
        <v>1</v>
      </c>
      <c r="AF32">
        <v>8.1908281302492938</v>
      </c>
    </row>
    <row r="33" spans="1:32" x14ac:dyDescent="0.15">
      <c r="A33" t="s">
        <v>400</v>
      </c>
      <c r="B33" t="s">
        <v>401</v>
      </c>
      <c r="C33">
        <v>-4.2173913043478262</v>
      </c>
      <c r="D33">
        <v>-3.3642512077294682</v>
      </c>
      <c r="E33">
        <v>0</v>
      </c>
      <c r="F33">
        <v>-0.22077098655845789</v>
      </c>
      <c r="G33">
        <v>-0.87487309644670053</v>
      </c>
      <c r="H33">
        <v>0.114</v>
      </c>
      <c r="J33">
        <v>0.45289394290438428</v>
      </c>
      <c r="K33">
        <v>2.6652676355791539E-2</v>
      </c>
      <c r="L33">
        <v>2431.430575019257</v>
      </c>
      <c r="M33">
        <v>315.44000000000011</v>
      </c>
      <c r="N33">
        <v>-68.94</v>
      </c>
      <c r="O33">
        <v>-69.639999999999986</v>
      </c>
      <c r="P33">
        <v>65.230575019257031</v>
      </c>
      <c r="T33">
        <v>117.46041425213799</v>
      </c>
      <c r="V33">
        <v>7.7080604077455508</v>
      </c>
      <c r="X33">
        <v>192.64</v>
      </c>
      <c r="Z33">
        <v>3.0958777600537322</v>
      </c>
      <c r="AB33">
        <v>1</v>
      </c>
      <c r="AF33">
        <v>5.2305750192570288</v>
      </c>
    </row>
    <row r="34" spans="1:32" x14ac:dyDescent="0.15">
      <c r="A34" t="s">
        <v>406</v>
      </c>
      <c r="B34" t="s">
        <v>407</v>
      </c>
      <c r="C34">
        <v>-4.4920440636474906E-3</v>
      </c>
      <c r="D34">
        <v>6.1444308445532343E-2</v>
      </c>
      <c r="E34">
        <v>0</v>
      </c>
      <c r="F34">
        <v>1.9042561262423159E-2</v>
      </c>
      <c r="G34">
        <v>-5.3308128544423482E-2</v>
      </c>
      <c r="H34">
        <v>0.17299999999999999</v>
      </c>
      <c r="J34">
        <v>0.46617670247820148</v>
      </c>
      <c r="K34">
        <v>3.9234447832053668E-2</v>
      </c>
      <c r="L34">
        <v>2335.4929235594659</v>
      </c>
      <c r="M34">
        <v>263.62</v>
      </c>
      <c r="N34">
        <v>-5.6400000000000041</v>
      </c>
      <c r="O34">
        <v>5.0199999999999916</v>
      </c>
      <c r="P34">
        <v>92.392923559466212</v>
      </c>
      <c r="T34">
        <v>28.586204694730299</v>
      </c>
      <c r="U34">
        <v>465.23763417519308</v>
      </c>
      <c r="V34">
        <v>8.8593161503659275</v>
      </c>
      <c r="X34">
        <v>95.02</v>
      </c>
      <c r="Z34">
        <v>2.3093922651933698</v>
      </c>
      <c r="AB34">
        <v>1</v>
      </c>
      <c r="AF34">
        <v>10.192923559466211</v>
      </c>
    </row>
    <row r="35" spans="1:32" x14ac:dyDescent="0.15">
      <c r="A35" t="s">
        <v>412</v>
      </c>
      <c r="B35" t="s">
        <v>413</v>
      </c>
      <c r="E35">
        <v>0</v>
      </c>
      <c r="F35">
        <v>-0.14728994340444049</v>
      </c>
      <c r="G35">
        <v>-0.29116092874299437</v>
      </c>
      <c r="J35">
        <v>0.136984553448289</v>
      </c>
      <c r="K35">
        <v>8.7111719047880797E-3</v>
      </c>
      <c r="L35">
        <v>2246.0251037035941</v>
      </c>
      <c r="M35">
        <v>183.76</v>
      </c>
      <c r="N35">
        <v>-36.366</v>
      </c>
      <c r="O35">
        <v>-27.065999999999999</v>
      </c>
      <c r="P35">
        <v>19.82510370359417</v>
      </c>
      <c r="V35">
        <v>12.222600694947721</v>
      </c>
      <c r="X35">
        <v>74.06</v>
      </c>
      <c r="Z35">
        <v>2.1387411347517729</v>
      </c>
      <c r="AB35">
        <v>1</v>
      </c>
      <c r="AF35">
        <v>5.2251037035941676</v>
      </c>
    </row>
    <row r="36" spans="1:32" x14ac:dyDescent="0.15">
      <c r="A36" t="s">
        <v>416</v>
      </c>
      <c r="B36" t="s">
        <v>417</v>
      </c>
      <c r="E36">
        <v>0</v>
      </c>
      <c r="F36">
        <v>-0.3789480773116034</v>
      </c>
      <c r="G36">
        <v>-1.137308622078969</v>
      </c>
      <c r="J36">
        <v>0.49047696700001697</v>
      </c>
      <c r="K36">
        <v>5.0869995204779327E-2</v>
      </c>
      <c r="L36">
        <v>2091.4611188552572</v>
      </c>
      <c r="M36">
        <v>296.98</v>
      </c>
      <c r="N36">
        <v>-141.13999999999999</v>
      </c>
      <c r="O36">
        <v>-112.54</v>
      </c>
      <c r="P36">
        <v>119.4611188552572</v>
      </c>
      <c r="V36">
        <v>7.0424308669110953</v>
      </c>
      <c r="X36">
        <v>314.27999999999997</v>
      </c>
      <c r="Z36">
        <v>4.1612454574005113</v>
      </c>
      <c r="AB36">
        <v>1</v>
      </c>
      <c r="AF36">
        <v>3.961118855257169</v>
      </c>
    </row>
    <row r="37" spans="1:32" x14ac:dyDescent="0.15">
      <c r="A37" t="s">
        <v>420</v>
      </c>
      <c r="B37" t="s">
        <v>421</v>
      </c>
      <c r="C37">
        <v>-2</v>
      </c>
      <c r="D37">
        <v>-2.1348167539267009</v>
      </c>
      <c r="E37">
        <v>0</v>
      </c>
      <c r="F37">
        <v>-0.33483884212687332</v>
      </c>
      <c r="G37">
        <v>-2.1162528216704288</v>
      </c>
      <c r="J37">
        <v>0.71328495636307798</v>
      </c>
      <c r="K37">
        <v>9.0616683956671731E-2</v>
      </c>
      <c r="L37">
        <v>2358.1176185948498</v>
      </c>
      <c r="M37">
        <v>487.1</v>
      </c>
      <c r="N37">
        <v>-187.5</v>
      </c>
      <c r="O37">
        <v>-163.1</v>
      </c>
      <c r="P37">
        <v>220.41761859484961</v>
      </c>
      <c r="T37">
        <v>30.86541385595353</v>
      </c>
      <c r="V37">
        <v>4.841136560449292</v>
      </c>
      <c r="X37">
        <v>295.5</v>
      </c>
      <c r="Z37">
        <v>3.752260397830018</v>
      </c>
      <c r="AB37">
        <v>1</v>
      </c>
      <c r="AF37">
        <v>43.117618594849617</v>
      </c>
    </row>
    <row r="38" spans="1:32" x14ac:dyDescent="0.15">
      <c r="A38" t="s">
        <v>426</v>
      </c>
      <c r="B38" t="s">
        <v>427</v>
      </c>
      <c r="C38">
        <v>-2.547231270358306</v>
      </c>
      <c r="D38">
        <v>-1.93029315960912</v>
      </c>
      <c r="E38">
        <v>0</v>
      </c>
      <c r="F38">
        <v>-0.1488054881754127</v>
      </c>
      <c r="G38">
        <v>-0.25461672473867603</v>
      </c>
      <c r="H38">
        <v>0.14000000000000001</v>
      </c>
      <c r="J38">
        <v>9.7152794954650776E-2</v>
      </c>
      <c r="K38">
        <v>1.124762015951151E-2</v>
      </c>
      <c r="L38">
        <v>2164.3065966388708</v>
      </c>
      <c r="M38">
        <v>398.23800000000011</v>
      </c>
      <c r="N38">
        <v>-58.46</v>
      </c>
      <c r="O38">
        <v>-59.26</v>
      </c>
      <c r="P38">
        <v>24.70659663887135</v>
      </c>
      <c r="T38">
        <v>70.498586209735222</v>
      </c>
      <c r="V38">
        <v>5.4347063731709957</v>
      </c>
      <c r="X38">
        <v>199.94</v>
      </c>
      <c r="Z38">
        <v>8.5293982227542706</v>
      </c>
      <c r="AB38">
        <v>1</v>
      </c>
      <c r="AF38">
        <v>23.708596638871349</v>
      </c>
    </row>
    <row r="39" spans="1:32" x14ac:dyDescent="0.15">
      <c r="A39" t="s">
        <v>431</v>
      </c>
      <c r="B39" t="s">
        <v>432</v>
      </c>
      <c r="E39">
        <v>0</v>
      </c>
      <c r="F39">
        <v>-0.53375610303608512</v>
      </c>
      <c r="K39">
        <v>9.3995653124805387E-2</v>
      </c>
      <c r="L39">
        <v>2243.758191568048</v>
      </c>
      <c r="M39">
        <v>356.38</v>
      </c>
      <c r="N39">
        <v>-209.02</v>
      </c>
      <c r="O39">
        <v>-190.22</v>
      </c>
      <c r="P39">
        <v>222.25819156804741</v>
      </c>
      <c r="V39">
        <v>6.2959711307257633</v>
      </c>
      <c r="X39">
        <v>329.08</v>
      </c>
      <c r="Z39">
        <v>2.0071885356859451</v>
      </c>
      <c r="AB39">
        <v>1</v>
      </c>
      <c r="AF39">
        <v>0.35819156804733732</v>
      </c>
    </row>
    <row r="40" spans="1:32" x14ac:dyDescent="0.15">
      <c r="A40" t="s">
        <v>435</v>
      </c>
      <c r="B40" t="s">
        <v>436</v>
      </c>
      <c r="C40">
        <v>-3.8571428571428572</v>
      </c>
      <c r="D40">
        <v>-3.117460317460317</v>
      </c>
      <c r="E40">
        <v>0</v>
      </c>
      <c r="F40">
        <v>-0.1724168202967255</v>
      </c>
      <c r="G40">
        <v>-0.2444221105527638</v>
      </c>
      <c r="H40">
        <v>0.317</v>
      </c>
      <c r="J40">
        <v>1.3017715730001661E-2</v>
      </c>
      <c r="K40">
        <v>1.90744610200152E-3</v>
      </c>
      <c r="L40">
        <v>2014.3370394051999</v>
      </c>
      <c r="M40">
        <v>455.64</v>
      </c>
      <c r="N40">
        <v>-72.960000000000008</v>
      </c>
      <c r="O40">
        <v>-78.56</v>
      </c>
      <c r="P40">
        <v>3.9370394052002058</v>
      </c>
      <c r="T40">
        <v>79.934009500206358</v>
      </c>
      <c r="V40">
        <v>4.4208959691976126</v>
      </c>
      <c r="X40">
        <v>206.84</v>
      </c>
      <c r="Z40">
        <v>5.2788699577690403</v>
      </c>
      <c r="AB40">
        <v>1</v>
      </c>
      <c r="AF40">
        <v>3.9370394052002058</v>
      </c>
    </row>
    <row r="41" spans="1:32" x14ac:dyDescent="0.15">
      <c r="A41" t="s">
        <v>441</v>
      </c>
      <c r="B41" t="s">
        <v>442</v>
      </c>
      <c r="E41">
        <v>0</v>
      </c>
      <c r="F41">
        <v>-0.13338390543017889</v>
      </c>
      <c r="G41">
        <v>-0.22679377822378319</v>
      </c>
      <c r="J41">
        <v>0</v>
      </c>
      <c r="K41">
        <v>0</v>
      </c>
      <c r="L41">
        <v>2013.3</v>
      </c>
      <c r="M41">
        <v>316.38</v>
      </c>
      <c r="N41">
        <v>-45.2</v>
      </c>
      <c r="O41">
        <v>-42.2</v>
      </c>
      <c r="P41">
        <v>0</v>
      </c>
      <c r="V41">
        <v>6.3635501611985594</v>
      </c>
      <c r="X41">
        <v>117.08</v>
      </c>
      <c r="Z41">
        <v>2.173049222669249</v>
      </c>
      <c r="AB41">
        <v>1</v>
      </c>
      <c r="AF41">
        <v>0</v>
      </c>
    </row>
    <row r="42" spans="1:32" x14ac:dyDescent="0.15">
      <c r="A42" t="s">
        <v>445</v>
      </c>
      <c r="B42" t="s">
        <v>446</v>
      </c>
      <c r="E42">
        <v>0</v>
      </c>
      <c r="F42">
        <v>-0.23967871485943781</v>
      </c>
      <c r="G42">
        <v>-0.22485029940119761</v>
      </c>
      <c r="J42">
        <v>3.9106341291087032E-2</v>
      </c>
      <c r="K42">
        <v>2.6973940684455631E-3</v>
      </c>
      <c r="L42">
        <v>1930.737237668432</v>
      </c>
      <c r="M42">
        <v>124.5</v>
      </c>
      <c r="N42">
        <v>-30.04</v>
      </c>
      <c r="O42">
        <v>-29.84</v>
      </c>
      <c r="P42">
        <v>5.4372376684316706</v>
      </c>
      <c r="V42">
        <v>15.50792961982676</v>
      </c>
      <c r="X42">
        <v>70.960000000000008</v>
      </c>
      <c r="AB42">
        <v>1</v>
      </c>
      <c r="AF42">
        <v>0.49723766843166978</v>
      </c>
    </row>
    <row r="43" spans="1:32" x14ac:dyDescent="0.15">
      <c r="A43" t="s">
        <v>449</v>
      </c>
      <c r="B43" t="s">
        <v>450</v>
      </c>
      <c r="C43">
        <v>0.29941467807294009</v>
      </c>
      <c r="D43">
        <v>0.37702836560108061</v>
      </c>
      <c r="E43">
        <v>0.40799999999999997</v>
      </c>
      <c r="F43">
        <v>0.28118488939308001</v>
      </c>
      <c r="G43">
        <v>0.34844900422450209</v>
      </c>
      <c r="J43">
        <v>6.8940268059085499E-2</v>
      </c>
      <c r="K43">
        <v>6.1124075172797653E-3</v>
      </c>
      <c r="L43">
        <v>1949.1692476384701</v>
      </c>
      <c r="M43">
        <v>176.3</v>
      </c>
      <c r="N43">
        <v>57.737999999999992</v>
      </c>
      <c r="O43">
        <v>83.738</v>
      </c>
      <c r="P43">
        <v>12.26924763846988</v>
      </c>
      <c r="Q43">
        <v>52.5</v>
      </c>
      <c r="R43">
        <v>51.174403550952483</v>
      </c>
      <c r="S43">
        <v>34.552634313623606</v>
      </c>
      <c r="T43">
        <v>8.7760884630277793</v>
      </c>
      <c r="U43">
        <v>23.276997870004891</v>
      </c>
      <c r="V43">
        <v>11.055979850473451</v>
      </c>
      <c r="W43">
        <v>29.31081575396195</v>
      </c>
      <c r="X43">
        <v>68.7</v>
      </c>
      <c r="Y43">
        <v>19.569972365848091</v>
      </c>
      <c r="Z43">
        <v>1.7919799498746869</v>
      </c>
      <c r="AA43">
        <v>64.2</v>
      </c>
      <c r="AB43">
        <v>1</v>
      </c>
      <c r="AC43">
        <v>26.2</v>
      </c>
      <c r="AD43">
        <v>38</v>
      </c>
      <c r="AE43">
        <v>1995</v>
      </c>
      <c r="AF43">
        <v>12.26924763846988</v>
      </c>
    </row>
    <row r="44" spans="1:32" x14ac:dyDescent="0.15">
      <c r="A44" t="s">
        <v>456</v>
      </c>
      <c r="B44" t="s">
        <v>457</v>
      </c>
      <c r="C44">
        <v>-53.777777777777771</v>
      </c>
      <c r="D44">
        <v>-56.044444444444437</v>
      </c>
      <c r="E44">
        <v>0</v>
      </c>
      <c r="F44">
        <v>-0.31403312165359232</v>
      </c>
      <c r="G44">
        <v>-0.34733564013840829</v>
      </c>
      <c r="H44">
        <v>-9.6000000000000002E-2</v>
      </c>
      <c r="J44">
        <v>2.50876518773188E-2</v>
      </c>
      <c r="K44">
        <v>3.7154120594307901E-3</v>
      </c>
      <c r="L44">
        <v>1943.5369058987781</v>
      </c>
      <c r="M44">
        <v>321.24</v>
      </c>
      <c r="N44">
        <v>-100.38</v>
      </c>
      <c r="O44">
        <v>-100.88</v>
      </c>
      <c r="P44">
        <v>7.4369058987780541</v>
      </c>
      <c r="T44">
        <v>1079.7427254993211</v>
      </c>
      <c r="V44">
        <v>6.0501086598766598</v>
      </c>
      <c r="X44">
        <v>86.580000000000013</v>
      </c>
      <c r="Z44">
        <v>5.4407782569451406</v>
      </c>
      <c r="AB44">
        <v>1</v>
      </c>
      <c r="AF44">
        <v>3.6769058987780538</v>
      </c>
    </row>
    <row r="45" spans="1:32" x14ac:dyDescent="0.15">
      <c r="A45" t="s">
        <v>462</v>
      </c>
      <c r="B45" t="s">
        <v>463</v>
      </c>
      <c r="C45">
        <v>-14.12253374870197</v>
      </c>
      <c r="D45">
        <v>-10.82450674974039</v>
      </c>
      <c r="E45">
        <v>0</v>
      </c>
      <c r="F45">
        <v>-0.16958969186216771</v>
      </c>
      <c r="G45">
        <v>-0.29827487061529612</v>
      </c>
      <c r="J45">
        <v>2.706081961831697E-2</v>
      </c>
      <c r="K45">
        <v>4.8574718633873203E-3</v>
      </c>
      <c r="L45">
        <v>1933.9735266222481</v>
      </c>
      <c r="M45">
        <v>614.66000000000008</v>
      </c>
      <c r="N45">
        <v>-103.74</v>
      </c>
      <c r="O45">
        <v>-104.24</v>
      </c>
      <c r="P45">
        <v>9.673526622248291</v>
      </c>
      <c r="T45">
        <v>200.82798822660939</v>
      </c>
      <c r="V45">
        <v>3.1464118807507369</v>
      </c>
      <c r="X45">
        <v>324.36</v>
      </c>
      <c r="Z45">
        <v>3.1663134524169951</v>
      </c>
      <c r="AB45">
        <v>1</v>
      </c>
      <c r="AF45">
        <v>9.673526622248291</v>
      </c>
    </row>
    <row r="46" spans="1:32" x14ac:dyDescent="0.15">
      <c r="A46" t="s">
        <v>468</v>
      </c>
      <c r="B46" t="s">
        <v>469</v>
      </c>
      <c r="E46">
        <v>0</v>
      </c>
      <c r="F46">
        <v>-0.44002480510276398</v>
      </c>
      <c r="K46">
        <v>0</v>
      </c>
      <c r="L46">
        <v>1765.3</v>
      </c>
      <c r="M46">
        <v>225.76</v>
      </c>
      <c r="N46">
        <v>-99.34</v>
      </c>
      <c r="O46">
        <v>-99.34</v>
      </c>
      <c r="P46">
        <v>0</v>
      </c>
      <c r="V46">
        <v>7.8193656980864636</v>
      </c>
      <c r="X46">
        <v>225.76</v>
      </c>
      <c r="Z46">
        <v>0.59621594063332017</v>
      </c>
      <c r="AB46">
        <v>0</v>
      </c>
      <c r="AF46">
        <v>0</v>
      </c>
    </row>
    <row r="47" spans="1:32" x14ac:dyDescent="0.15">
      <c r="A47" t="s">
        <v>474</v>
      </c>
      <c r="B47" t="s">
        <v>475</v>
      </c>
      <c r="C47">
        <v>-0.79814077025232411</v>
      </c>
      <c r="D47">
        <v>-0.96945551128818064</v>
      </c>
      <c r="E47">
        <v>0</v>
      </c>
      <c r="F47">
        <v>-0.25698796029007948</v>
      </c>
      <c r="G47">
        <v>-1.9227053140096619</v>
      </c>
      <c r="J47">
        <v>0.57458594214810377</v>
      </c>
      <c r="K47">
        <v>3.1219040830577301E-2</v>
      </c>
      <c r="L47">
        <v>1729.716953297328</v>
      </c>
      <c r="M47">
        <v>284.06</v>
      </c>
      <c r="N47">
        <v>-79.600000000000009</v>
      </c>
      <c r="O47">
        <v>-73</v>
      </c>
      <c r="P47">
        <v>55.916953297328519</v>
      </c>
      <c r="T47">
        <v>22.97100867592734</v>
      </c>
      <c r="V47">
        <v>6.0892661877678256</v>
      </c>
      <c r="X47">
        <v>254.16</v>
      </c>
      <c r="Z47">
        <v>2.4781005071461499</v>
      </c>
      <c r="AB47">
        <v>1</v>
      </c>
      <c r="AF47">
        <v>6.0169532973285236</v>
      </c>
    </row>
    <row r="48" spans="1:32" x14ac:dyDescent="0.15">
      <c r="A48" t="s">
        <v>480</v>
      </c>
      <c r="B48" t="s">
        <v>481</v>
      </c>
      <c r="C48">
        <v>0.1229903536977492</v>
      </c>
      <c r="D48">
        <v>8.5369774919614089E-2</v>
      </c>
      <c r="E48">
        <v>0</v>
      </c>
      <c r="F48">
        <v>1.1739216943382039E-2</v>
      </c>
      <c r="G48">
        <v>0.30030434782608689</v>
      </c>
      <c r="J48">
        <v>0.52170335523517353</v>
      </c>
      <c r="K48">
        <v>0.22845627750390041</v>
      </c>
      <c r="L48">
        <v>2076.9462406121979</v>
      </c>
      <c r="M48">
        <v>904.66</v>
      </c>
      <c r="N48">
        <v>138.13999999999999</v>
      </c>
      <c r="O48">
        <v>10.61999999999999</v>
      </c>
      <c r="P48">
        <v>501.74624061219839</v>
      </c>
      <c r="Q48">
        <v>12.47790868924889</v>
      </c>
      <c r="R48">
        <v>11.68329315779714</v>
      </c>
      <c r="S48">
        <v>12.266541190097</v>
      </c>
      <c r="T48">
        <v>16.695709329680049</v>
      </c>
      <c r="U48">
        <v>195.56932585802261</v>
      </c>
      <c r="V48">
        <v>2.2958307437183012</v>
      </c>
      <c r="W48">
        <v>135.74812030145091</v>
      </c>
      <c r="X48">
        <v>68.66</v>
      </c>
      <c r="Y48">
        <v>52.580917483853121</v>
      </c>
      <c r="Z48">
        <v>6.7719091177338449</v>
      </c>
      <c r="AB48">
        <v>1</v>
      </c>
      <c r="AD48">
        <v>135.80000000000001</v>
      </c>
      <c r="AE48">
        <v>1694.5</v>
      </c>
      <c r="AF48">
        <v>6.4462406121984506</v>
      </c>
    </row>
    <row r="49" spans="1:32" x14ac:dyDescent="0.15">
      <c r="A49" t="s">
        <v>487</v>
      </c>
      <c r="B49" t="s">
        <v>488</v>
      </c>
      <c r="C49">
        <v>-37.066246056782333</v>
      </c>
      <c r="D49">
        <v>-20.577287066246061</v>
      </c>
      <c r="E49">
        <v>0</v>
      </c>
      <c r="F49">
        <v>-0.84265598759850124</v>
      </c>
      <c r="G49">
        <v>-0.25083333333333341</v>
      </c>
      <c r="J49">
        <v>0</v>
      </c>
      <c r="K49">
        <v>0</v>
      </c>
      <c r="L49">
        <v>1616</v>
      </c>
      <c r="M49">
        <v>15.48200000000001</v>
      </c>
      <c r="N49">
        <v>-13.846</v>
      </c>
      <c r="O49">
        <v>-13.045999999999999</v>
      </c>
      <c r="P49">
        <v>0</v>
      </c>
      <c r="T49">
        <v>2548.895899053628</v>
      </c>
      <c r="V49">
        <v>104.3792791628988</v>
      </c>
      <c r="X49">
        <v>34.881999999999998</v>
      </c>
      <c r="Z49">
        <v>3.194132260735834</v>
      </c>
      <c r="AB49">
        <v>1</v>
      </c>
      <c r="AF49">
        <v>0</v>
      </c>
    </row>
    <row r="50" spans="1:32" x14ac:dyDescent="0.15">
      <c r="A50" t="s">
        <v>491</v>
      </c>
      <c r="B50" t="s">
        <v>492</v>
      </c>
      <c r="C50">
        <v>-1.946731234866828</v>
      </c>
      <c r="D50">
        <v>-1.0455205811138011</v>
      </c>
      <c r="E50">
        <v>0</v>
      </c>
      <c r="F50">
        <v>-9.4680524492391338E-2</v>
      </c>
      <c r="G50">
        <v>-0.41386811692726028</v>
      </c>
      <c r="J50">
        <v>0.47361379474980853</v>
      </c>
      <c r="K50">
        <v>7.3124904575597893E-2</v>
      </c>
      <c r="L50">
        <v>1770.1526120419189</v>
      </c>
      <c r="M50">
        <v>456.06</v>
      </c>
      <c r="N50">
        <v>-60.88</v>
      </c>
      <c r="O50">
        <v>-43.179999999999993</v>
      </c>
      <c r="P50">
        <v>132.35261204191951</v>
      </c>
      <c r="T50">
        <v>42.860838063968998</v>
      </c>
      <c r="V50">
        <v>3.8814029119894742</v>
      </c>
      <c r="X50">
        <v>223.76</v>
      </c>
      <c r="Z50">
        <v>2.0118025751072959</v>
      </c>
      <c r="AB50">
        <v>1</v>
      </c>
      <c r="AF50">
        <v>7.3526120419195182</v>
      </c>
    </row>
    <row r="51" spans="1:32" x14ac:dyDescent="0.15">
      <c r="A51" t="s">
        <v>497</v>
      </c>
      <c r="B51" t="s">
        <v>498</v>
      </c>
      <c r="E51">
        <v>0</v>
      </c>
      <c r="F51">
        <v>-0.33494047033356278</v>
      </c>
      <c r="G51">
        <v>-1.120944881889764</v>
      </c>
      <c r="J51">
        <v>0.28796196550507103</v>
      </c>
      <c r="K51">
        <v>1.599560208254848E-2</v>
      </c>
      <c r="L51">
        <v>1576.980629297482</v>
      </c>
      <c r="M51">
        <v>203.26</v>
      </c>
      <c r="N51">
        <v>-71.179999999999993</v>
      </c>
      <c r="O51">
        <v>-68.079999999999984</v>
      </c>
      <c r="P51">
        <v>25.680629297482039</v>
      </c>
      <c r="V51">
        <v>7.7584405652734532</v>
      </c>
      <c r="X51">
        <v>143.86000000000001</v>
      </c>
      <c r="Z51">
        <v>2.262944676541335</v>
      </c>
      <c r="AB51">
        <v>1</v>
      </c>
      <c r="AF51">
        <v>1.2806292974820419</v>
      </c>
    </row>
    <row r="52" spans="1:32" x14ac:dyDescent="0.15">
      <c r="A52" t="s">
        <v>501</v>
      </c>
      <c r="B52" t="s">
        <v>502</v>
      </c>
      <c r="C52">
        <v>-1.475332068311195</v>
      </c>
      <c r="D52">
        <v>-1.7855787476280831</v>
      </c>
      <c r="E52">
        <v>0</v>
      </c>
      <c r="F52">
        <v>-0.66718661372660248</v>
      </c>
      <c r="G52">
        <v>-2.358910891089109</v>
      </c>
      <c r="H52">
        <v>0.64200000000000002</v>
      </c>
      <c r="J52">
        <v>0.86836759782897233</v>
      </c>
      <c r="K52">
        <v>0.25304922004318781</v>
      </c>
      <c r="L52">
        <v>1753.7306273178699</v>
      </c>
      <c r="M52">
        <v>282.07999999999993</v>
      </c>
      <c r="N52">
        <v>-190.6</v>
      </c>
      <c r="O52">
        <v>-188.2</v>
      </c>
      <c r="P52">
        <v>533.03062731786986</v>
      </c>
      <c r="T52">
        <v>16.638810505862139</v>
      </c>
      <c r="V52">
        <v>6.2171392063168973</v>
      </c>
      <c r="X52">
        <v>397.07999999999993</v>
      </c>
      <c r="Z52">
        <v>6.1967713232490143</v>
      </c>
      <c r="AB52">
        <v>1</v>
      </c>
      <c r="AF52">
        <v>376.13062731786988</v>
      </c>
    </row>
    <row r="53" spans="1:32" x14ac:dyDescent="0.15">
      <c r="A53" t="s">
        <v>507</v>
      </c>
      <c r="B53" t="s">
        <v>508</v>
      </c>
      <c r="C53">
        <v>-14.35643564356436</v>
      </c>
      <c r="D53">
        <v>-10.1039603960396</v>
      </c>
      <c r="E53">
        <v>0</v>
      </c>
      <c r="F53">
        <v>-0.1589440074760532</v>
      </c>
      <c r="G53">
        <v>-0.15229424617625631</v>
      </c>
      <c r="J53">
        <v>2.0896959783220231E-2</v>
      </c>
      <c r="K53">
        <v>3.8354348701453512E-3</v>
      </c>
      <c r="L53">
        <v>1399.5607775900701</v>
      </c>
      <c r="M53">
        <v>256.82000000000011</v>
      </c>
      <c r="N53">
        <v>-41.819999999999993</v>
      </c>
      <c r="O53">
        <v>-40.819999999999993</v>
      </c>
      <c r="P53">
        <v>5.8607775900703754</v>
      </c>
      <c r="T53">
        <v>346.42593504704712</v>
      </c>
      <c r="V53">
        <v>5.4495786059889024</v>
      </c>
      <c r="X53">
        <v>106.42</v>
      </c>
      <c r="Z53">
        <v>1.839442911575351</v>
      </c>
      <c r="AB53">
        <v>1</v>
      </c>
      <c r="AF53">
        <v>1.560777590070376</v>
      </c>
    </row>
    <row r="54" spans="1:32" x14ac:dyDescent="0.15">
      <c r="A54" t="s">
        <v>513</v>
      </c>
      <c r="B54" t="s">
        <v>514</v>
      </c>
      <c r="C54">
        <v>0.68771726535341837</v>
      </c>
      <c r="D54">
        <v>0.74658169177288536</v>
      </c>
      <c r="E54">
        <v>0.126</v>
      </c>
      <c r="F54">
        <v>1.101884747089326</v>
      </c>
      <c r="G54">
        <v>0.56015701668302265</v>
      </c>
      <c r="J54">
        <v>2.3583648805250899E-2</v>
      </c>
      <c r="K54">
        <v>3.302490806285972E-3</v>
      </c>
      <c r="L54">
        <v>1300.1224366435781</v>
      </c>
      <c r="M54">
        <v>102.21</v>
      </c>
      <c r="N54">
        <v>114.16</v>
      </c>
      <c r="O54">
        <v>128.86000000000001</v>
      </c>
      <c r="P54">
        <v>4.9224366435783837</v>
      </c>
      <c r="Q54">
        <v>14.43731778425656</v>
      </c>
      <c r="R54">
        <v>12.59750617620168</v>
      </c>
      <c r="S54">
        <v>13.01331464611072</v>
      </c>
      <c r="T54">
        <v>7.5325749515850431</v>
      </c>
      <c r="U54">
        <v>10.089418257361309</v>
      </c>
      <c r="V54">
        <v>12.7201099368318</v>
      </c>
      <c r="W54">
        <v>10.95301126068726</v>
      </c>
      <c r="X54">
        <v>87.679999999999993</v>
      </c>
      <c r="Y54">
        <v>8.4204821026138497</v>
      </c>
      <c r="Z54">
        <v>5.6879375336564353</v>
      </c>
      <c r="AA54">
        <v>117.6</v>
      </c>
      <c r="AB54">
        <v>1</v>
      </c>
      <c r="AC54">
        <v>14.8</v>
      </c>
      <c r="AD54">
        <v>102.9</v>
      </c>
      <c r="AE54">
        <v>1485.6</v>
      </c>
      <c r="AF54">
        <v>3.7924366435783838</v>
      </c>
    </row>
    <row r="55" spans="1:32" x14ac:dyDescent="0.15">
      <c r="A55" t="s">
        <v>519</v>
      </c>
      <c r="B55" t="s">
        <v>520</v>
      </c>
      <c r="C55">
        <v>0.15342465753424661</v>
      </c>
      <c r="D55">
        <v>0.17155666251556659</v>
      </c>
      <c r="E55">
        <v>0.36899999999999999</v>
      </c>
      <c r="F55">
        <v>5.1697687696260347E-2</v>
      </c>
      <c r="G55">
        <v>6.1965574680732917E-2</v>
      </c>
      <c r="J55">
        <v>0.37461535066872081</v>
      </c>
      <c r="K55">
        <v>0.1818505987252341</v>
      </c>
      <c r="L55">
        <v>1597.5482925871941</v>
      </c>
      <c r="M55">
        <v>840.71999999999991</v>
      </c>
      <c r="N55">
        <v>33.479999999999997</v>
      </c>
      <c r="O55">
        <v>68.88</v>
      </c>
      <c r="P55">
        <v>323.64829258719442</v>
      </c>
      <c r="Q55">
        <v>82.265536723163834</v>
      </c>
      <c r="R55">
        <v>74.820862210736507</v>
      </c>
      <c r="S55">
        <v>43.491636798088408</v>
      </c>
      <c r="T55">
        <v>3.978949670204718</v>
      </c>
      <c r="U55">
        <v>23.19320982269446</v>
      </c>
      <c r="V55">
        <v>1.9002144502179019</v>
      </c>
      <c r="W55">
        <v>25.934225529012899</v>
      </c>
      <c r="X55">
        <v>191.62</v>
      </c>
      <c r="Y55">
        <v>11.824931847425569</v>
      </c>
      <c r="Z55">
        <v>3.4338300940869448</v>
      </c>
      <c r="AA55">
        <v>28</v>
      </c>
      <c r="AB55">
        <v>1</v>
      </c>
      <c r="AC55">
        <v>10.3</v>
      </c>
      <c r="AD55">
        <v>17.7</v>
      </c>
      <c r="AE55">
        <v>1456.1</v>
      </c>
      <c r="AF55">
        <v>32.648292587194391</v>
      </c>
    </row>
    <row r="56" spans="1:32" x14ac:dyDescent="0.15">
      <c r="A56" t="s">
        <v>525</v>
      </c>
      <c r="B56" t="s">
        <v>526</v>
      </c>
      <c r="C56">
        <v>0.36279069767441863</v>
      </c>
      <c r="D56">
        <v>0.35227906976744178</v>
      </c>
      <c r="E56">
        <v>3.6299999999999999E-2</v>
      </c>
      <c r="F56">
        <v>0.23381944901227969</v>
      </c>
      <c r="G56">
        <v>0.57467213114754112</v>
      </c>
      <c r="H56">
        <v>-2.2200000000000001E-2</v>
      </c>
      <c r="J56">
        <v>0.89352993876578823</v>
      </c>
      <c r="K56">
        <v>0.12539857037758881</v>
      </c>
      <c r="L56">
        <v>1472.77240506066</v>
      </c>
      <c r="M56">
        <v>93.65</v>
      </c>
      <c r="N56">
        <v>14.022</v>
      </c>
      <c r="O56">
        <v>22.722000000000001</v>
      </c>
      <c r="P56">
        <v>204.77240506065959</v>
      </c>
      <c r="Q56">
        <v>119.01666666666669</v>
      </c>
      <c r="R56">
        <v>105.6666666666667</v>
      </c>
      <c r="S56">
        <v>101.8542290686065</v>
      </c>
      <c r="T56">
        <v>22.833680698614881</v>
      </c>
      <c r="U56">
        <v>64.817023372091356</v>
      </c>
      <c r="V56">
        <v>15.726347090877301</v>
      </c>
      <c r="W56">
        <v>62.938991669258961</v>
      </c>
      <c r="X56">
        <v>33.25</v>
      </c>
      <c r="Y56">
        <v>41.486546621427031</v>
      </c>
      <c r="Z56">
        <v>3.2383419689119171</v>
      </c>
      <c r="AA56">
        <v>11.3</v>
      </c>
      <c r="AB56">
        <v>1</v>
      </c>
      <c r="AC56">
        <v>0.41</v>
      </c>
      <c r="AD56">
        <v>12</v>
      </c>
      <c r="AE56">
        <v>1428.2</v>
      </c>
      <c r="AF56">
        <v>8.5724050606596407</v>
      </c>
    </row>
    <row r="57" spans="1:32" x14ac:dyDescent="0.15">
      <c r="A57" t="s">
        <v>532</v>
      </c>
      <c r="B57" t="s">
        <v>533</v>
      </c>
      <c r="C57">
        <v>-0.74468085106382975</v>
      </c>
      <c r="D57">
        <v>-0.80818330605564637</v>
      </c>
      <c r="E57">
        <v>0</v>
      </c>
      <c r="F57">
        <v>-0.48545025560361771</v>
      </c>
      <c r="G57">
        <v>-0.560092807424594</v>
      </c>
      <c r="J57">
        <v>0.2133890199311288</v>
      </c>
      <c r="K57">
        <v>1.645738002405113E-2</v>
      </c>
      <c r="L57">
        <v>1348.78402842591</v>
      </c>
      <c r="M57">
        <v>101.72</v>
      </c>
      <c r="N57">
        <v>-48.28</v>
      </c>
      <c r="O57">
        <v>-49.38</v>
      </c>
      <c r="P57">
        <v>23.384028425909861</v>
      </c>
      <c r="T57">
        <v>22.075025015154011</v>
      </c>
      <c r="V57">
        <v>13.259772202378191</v>
      </c>
      <c r="X57">
        <v>87.62</v>
      </c>
      <c r="Z57">
        <v>1.542039355992844</v>
      </c>
      <c r="AB57">
        <v>1</v>
      </c>
      <c r="AF57">
        <v>23.384028425909861</v>
      </c>
    </row>
    <row r="58" spans="1:32" x14ac:dyDescent="0.15">
      <c r="A58" t="s">
        <v>538</v>
      </c>
      <c r="B58" t="s">
        <v>539</v>
      </c>
      <c r="C58">
        <v>-31.386861313868611</v>
      </c>
      <c r="D58">
        <v>-37.007299270072977</v>
      </c>
      <c r="E58">
        <v>0</v>
      </c>
      <c r="F58">
        <v>-0.62918838421444512</v>
      </c>
      <c r="G58">
        <v>-1.153846153846154</v>
      </c>
      <c r="J58">
        <v>7.9568683658343561E-2</v>
      </c>
      <c r="K58">
        <v>2.1973875573216362E-3</v>
      </c>
      <c r="L58">
        <v>1286.921914389377</v>
      </c>
      <c r="M58">
        <v>80.580000000000013</v>
      </c>
      <c r="N58">
        <v>-39</v>
      </c>
      <c r="O58">
        <v>-50.7</v>
      </c>
      <c r="P58">
        <v>2.9219143893771231</v>
      </c>
      <c r="T58">
        <v>939.35906159808553</v>
      </c>
      <c r="V58">
        <v>15.970736093191571</v>
      </c>
      <c r="X58">
        <v>89.580000000000013</v>
      </c>
      <c r="AB58">
        <v>1</v>
      </c>
      <c r="AF58">
        <v>2.9219143893771231</v>
      </c>
    </row>
    <row r="59" spans="1:32" x14ac:dyDescent="0.15">
      <c r="A59" t="s">
        <v>544</v>
      </c>
      <c r="B59" t="s">
        <v>545</v>
      </c>
      <c r="C59">
        <v>-9.8055555555555554</v>
      </c>
      <c r="D59">
        <v>-9</v>
      </c>
      <c r="E59">
        <v>0</v>
      </c>
      <c r="F59">
        <v>-0.65199892675073789</v>
      </c>
      <c r="G59">
        <v>-1.3945578231292519</v>
      </c>
      <c r="H59">
        <v>0.29599999999999999</v>
      </c>
      <c r="J59">
        <v>2.952265252659925E-2</v>
      </c>
      <c r="K59">
        <v>1.6965357469518379E-3</v>
      </c>
      <c r="L59">
        <v>1243.6359254096501</v>
      </c>
      <c r="M59">
        <v>149.08000000000001</v>
      </c>
      <c r="N59">
        <v>-102.5</v>
      </c>
      <c r="O59">
        <v>-97.2</v>
      </c>
      <c r="P59">
        <v>2.2359254096495218</v>
      </c>
      <c r="T59">
        <v>115.15147457496759</v>
      </c>
      <c r="V59">
        <v>8.3420708707381923</v>
      </c>
      <c r="X59">
        <v>149.88</v>
      </c>
      <c r="Z59">
        <v>3.211218362848673</v>
      </c>
      <c r="AB59">
        <v>1</v>
      </c>
      <c r="AF59">
        <v>2.2359254096495218</v>
      </c>
    </row>
    <row r="60" spans="1:32" x14ac:dyDescent="0.15">
      <c r="A60" t="s">
        <v>550</v>
      </c>
      <c r="B60" t="s">
        <v>551</v>
      </c>
      <c r="E60">
        <v>0</v>
      </c>
      <c r="F60">
        <v>-0.46037664783427479</v>
      </c>
      <c r="G60">
        <v>-0.20054142739950781</v>
      </c>
      <c r="J60">
        <v>5.023436881137008E-3</v>
      </c>
      <c r="K60">
        <v>4.7012555215794372E-4</v>
      </c>
      <c r="L60">
        <v>1181.3154486231219</v>
      </c>
      <c r="M60">
        <v>53.100000000000009</v>
      </c>
      <c r="N60">
        <v>-24.446000000000002</v>
      </c>
      <c r="O60">
        <v>-24.446000000000002</v>
      </c>
      <c r="P60">
        <v>0.61544862312243953</v>
      </c>
      <c r="V60">
        <v>22.246995265972171</v>
      </c>
      <c r="X60">
        <v>59</v>
      </c>
      <c r="Z60">
        <v>2.4264424914023688</v>
      </c>
      <c r="AB60">
        <v>1</v>
      </c>
      <c r="AF60">
        <v>0.61544862312243953</v>
      </c>
    </row>
    <row r="61" spans="1:32" x14ac:dyDescent="0.15">
      <c r="A61" t="s">
        <v>554</v>
      </c>
      <c r="B61" t="s">
        <v>555</v>
      </c>
      <c r="C61">
        <v>-0.61284046692607008</v>
      </c>
      <c r="D61">
        <v>-0.67704280155642005</v>
      </c>
      <c r="E61">
        <v>0</v>
      </c>
      <c r="F61">
        <v>-0.17542090936586341</v>
      </c>
      <c r="K61">
        <v>0.1027074850311348</v>
      </c>
      <c r="L61">
        <v>1347.9067718040401</v>
      </c>
      <c r="M61">
        <v>396.76</v>
      </c>
      <c r="N61">
        <v>-86.59999999999998</v>
      </c>
      <c r="O61">
        <v>-69.59999999999998</v>
      </c>
      <c r="P61">
        <v>142.10677180404019</v>
      </c>
      <c r="T61">
        <v>13.111933577860309</v>
      </c>
      <c r="V61">
        <v>3.3972849375038821</v>
      </c>
      <c r="X61">
        <v>414.36</v>
      </c>
      <c r="Z61">
        <v>2.335884011276681</v>
      </c>
      <c r="AB61">
        <v>1</v>
      </c>
      <c r="AF61">
        <v>21.906771804040201</v>
      </c>
    </row>
    <row r="62" spans="1:32" x14ac:dyDescent="0.15">
      <c r="A62" t="s">
        <v>560</v>
      </c>
      <c r="B62" t="s">
        <v>561</v>
      </c>
      <c r="E62">
        <v>0</v>
      </c>
      <c r="F62">
        <v>-0.35491881566380129</v>
      </c>
      <c r="G62">
        <v>-2.205723905723906</v>
      </c>
      <c r="J62">
        <v>0.33973742307655769</v>
      </c>
      <c r="K62">
        <v>2.4101144075407688E-2</v>
      </c>
      <c r="L62">
        <v>1238.9642082954031</v>
      </c>
      <c r="M62">
        <v>209.4</v>
      </c>
      <c r="N62">
        <v>-131.02000000000001</v>
      </c>
      <c r="O62">
        <v>-74.320000000000007</v>
      </c>
      <c r="P62">
        <v>30.564208295402821</v>
      </c>
      <c r="V62">
        <v>5.916734519080241</v>
      </c>
      <c r="X62">
        <v>151.1</v>
      </c>
      <c r="Z62">
        <v>3.8784744667097608</v>
      </c>
      <c r="AB62">
        <v>1</v>
      </c>
      <c r="AF62">
        <v>2.4642082954028219</v>
      </c>
    </row>
    <row r="63" spans="1:32" x14ac:dyDescent="0.15">
      <c r="A63" t="s">
        <v>564</v>
      </c>
      <c r="B63" t="s">
        <v>565</v>
      </c>
      <c r="C63">
        <v>-3.3767123287671228</v>
      </c>
      <c r="D63">
        <v>-2.7109589041095901</v>
      </c>
      <c r="E63">
        <v>0</v>
      </c>
      <c r="F63">
        <v>-0.3400343642611684</v>
      </c>
      <c r="G63">
        <v>-0.2583493282149712</v>
      </c>
      <c r="J63">
        <v>8.0149913595268352E-2</v>
      </c>
      <c r="K63">
        <v>1.0988207099071799E-2</v>
      </c>
      <c r="L63">
        <v>1062.918992572914</v>
      </c>
      <c r="M63">
        <v>116.4</v>
      </c>
      <c r="N63">
        <v>-40.380000000000003</v>
      </c>
      <c r="O63">
        <v>-39.580000000000013</v>
      </c>
      <c r="P63">
        <v>13.618992572914109</v>
      </c>
      <c r="T63">
        <v>72.802670724172188</v>
      </c>
      <c r="V63">
        <v>9.1316064654030402</v>
      </c>
      <c r="X63">
        <v>136.6</v>
      </c>
      <c r="Z63">
        <v>1.244085495186817</v>
      </c>
      <c r="AB63">
        <v>1</v>
      </c>
      <c r="AF63">
        <v>13.618992572914109</v>
      </c>
    </row>
    <row r="64" spans="1:32" x14ac:dyDescent="0.15">
      <c r="A64" t="s">
        <v>571</v>
      </c>
      <c r="B64" t="s">
        <v>572</v>
      </c>
      <c r="E64">
        <v>0</v>
      </c>
      <c r="F64">
        <v>-0.28475012926694299</v>
      </c>
      <c r="G64">
        <v>-0.43470383275261321</v>
      </c>
      <c r="J64">
        <v>1.361643252647082E-2</v>
      </c>
      <c r="K64">
        <v>1.6560465335282101E-3</v>
      </c>
      <c r="L64">
        <v>1122.480931284726</v>
      </c>
      <c r="M64">
        <v>220.47399999999999</v>
      </c>
      <c r="N64">
        <v>-62.38</v>
      </c>
      <c r="O64">
        <v>-62.78</v>
      </c>
      <c r="P64">
        <v>1.9809312847266181</v>
      </c>
      <c r="V64">
        <v>5.0912167932941141</v>
      </c>
      <c r="X64">
        <v>150.19999999999999</v>
      </c>
      <c r="Z64">
        <v>4.9824150058616654</v>
      </c>
      <c r="AB64">
        <v>1</v>
      </c>
      <c r="AF64">
        <v>1.5069312847266181</v>
      </c>
    </row>
    <row r="65" spans="1:32" x14ac:dyDescent="0.15">
      <c r="A65" t="s">
        <v>575</v>
      </c>
      <c r="B65" t="s">
        <v>576</v>
      </c>
      <c r="E65">
        <v>0</v>
      </c>
      <c r="F65">
        <v>-0.39281502313344818</v>
      </c>
      <c r="G65">
        <v>-0.81193490054249551</v>
      </c>
      <c r="J65">
        <v>1.8545072363474639E-2</v>
      </c>
      <c r="K65">
        <v>8.8556729397744382E-4</v>
      </c>
      <c r="L65">
        <v>1173.5349206304049</v>
      </c>
      <c r="M65">
        <v>110.23</v>
      </c>
      <c r="N65">
        <v>-44.9</v>
      </c>
      <c r="O65">
        <v>-43.3</v>
      </c>
      <c r="P65">
        <v>1.044920630405098</v>
      </c>
      <c r="V65">
        <v>10.64623896063145</v>
      </c>
      <c r="X65">
        <v>61.34</v>
      </c>
      <c r="AB65">
        <v>1</v>
      </c>
      <c r="AF65">
        <v>1.044920630405098</v>
      </c>
    </row>
    <row r="66" spans="1:32" x14ac:dyDescent="0.15">
      <c r="A66" t="s">
        <v>579</v>
      </c>
      <c r="B66" t="s">
        <v>580</v>
      </c>
      <c r="C66">
        <v>7.8087986463620987E-2</v>
      </c>
      <c r="D66">
        <v>7.4247038917089669E-2</v>
      </c>
      <c r="E66">
        <v>0.11799999999999999</v>
      </c>
      <c r="F66">
        <v>0.12585659002959251</v>
      </c>
      <c r="G66">
        <v>8.8421052631578956E-2</v>
      </c>
      <c r="J66">
        <v>5.7280004592567962E-2</v>
      </c>
      <c r="K66">
        <v>4.6786055104156314E-3</v>
      </c>
      <c r="L66">
        <v>1113.125899986248</v>
      </c>
      <c r="M66">
        <v>61.502000000000002</v>
      </c>
      <c r="N66">
        <v>7.8959999999999999</v>
      </c>
      <c r="O66">
        <v>8.7759999999999998</v>
      </c>
      <c r="P66">
        <v>5.4258999862473836</v>
      </c>
      <c r="Q66">
        <v>185.5787781350482</v>
      </c>
      <c r="R66">
        <v>178.08681672025719</v>
      </c>
      <c r="S66">
        <v>146.18794326241141</v>
      </c>
      <c r="T66">
        <v>9.4173087985300121</v>
      </c>
      <c r="U66">
        <v>126.8374999984329</v>
      </c>
      <c r="V66">
        <v>18.099019543856262</v>
      </c>
      <c r="W66">
        <v>120.5986890559315</v>
      </c>
      <c r="X66">
        <v>18.802</v>
      </c>
      <c r="Y66">
        <v>68.373826780482034</v>
      </c>
      <c r="Z66">
        <v>0.9507926882093044</v>
      </c>
      <c r="AA66">
        <v>7.05</v>
      </c>
      <c r="AB66">
        <v>1</v>
      </c>
      <c r="AC66">
        <v>0.83199999999999996</v>
      </c>
      <c r="AD66">
        <v>6.22</v>
      </c>
      <c r="AE66">
        <v>1154.3</v>
      </c>
      <c r="AF66">
        <v>5.4258999862473836</v>
      </c>
    </row>
    <row r="67" spans="1:32" x14ac:dyDescent="0.15">
      <c r="A67" t="s">
        <v>585</v>
      </c>
      <c r="B67" t="s">
        <v>586</v>
      </c>
      <c r="C67">
        <v>0.93907692307692314</v>
      </c>
      <c r="D67">
        <v>0.92820512820512824</v>
      </c>
      <c r="E67">
        <v>0.35699999999999998</v>
      </c>
      <c r="F67">
        <v>0.46875704849363631</v>
      </c>
      <c r="G67">
        <v>0.69982623805386623</v>
      </c>
      <c r="H67">
        <v>0.17599999999999999</v>
      </c>
      <c r="J67">
        <v>0.49540000782280569</v>
      </c>
      <c r="K67">
        <v>0.28289161141858937</v>
      </c>
      <c r="L67">
        <v>1306.405880177515</v>
      </c>
      <c r="M67">
        <v>620.69999999999993</v>
      </c>
      <c r="N67">
        <v>322.2</v>
      </c>
      <c r="O67">
        <v>452.5</v>
      </c>
      <c r="P67">
        <v>452.00588017751483</v>
      </c>
      <c r="Q67">
        <v>3.5561762880198629</v>
      </c>
      <c r="R67">
        <v>3.119386637458927</v>
      </c>
      <c r="S67">
        <v>3.5561762880198629</v>
      </c>
      <c r="T67">
        <v>2.679806933697467</v>
      </c>
      <c r="U67">
        <v>2.8870848180718558</v>
      </c>
      <c r="V67">
        <v>2.1047299503423802</v>
      </c>
      <c r="W67">
        <v>2.8536607255952711</v>
      </c>
      <c r="X67">
        <v>0</v>
      </c>
      <c r="Y67">
        <v>2.8536607255952711</v>
      </c>
      <c r="Z67">
        <v>4.3855821260254846</v>
      </c>
      <c r="AA67">
        <v>501.3</v>
      </c>
      <c r="AB67">
        <v>1</v>
      </c>
      <c r="AC67">
        <v>179</v>
      </c>
      <c r="AD67">
        <v>322.2</v>
      </c>
      <c r="AE67">
        <v>1145.8</v>
      </c>
      <c r="AF67">
        <v>0.30588017751479291</v>
      </c>
    </row>
    <row r="68" spans="1:32" x14ac:dyDescent="0.15">
      <c r="A68" t="s">
        <v>591</v>
      </c>
      <c r="B68" t="s">
        <v>592</v>
      </c>
      <c r="C68">
        <v>0.21617418351477449</v>
      </c>
      <c r="D68">
        <v>0.1976005332148412</v>
      </c>
      <c r="E68">
        <v>0.308</v>
      </c>
      <c r="F68">
        <v>6.5771650850645472E-2</v>
      </c>
      <c r="G68">
        <v>0.10979754157628351</v>
      </c>
      <c r="H68">
        <v>0.184</v>
      </c>
      <c r="I68">
        <v>0.20899999999999999</v>
      </c>
      <c r="J68">
        <v>0.3204224550810878</v>
      </c>
      <c r="K68">
        <v>0.1943289442750149</v>
      </c>
      <c r="L68">
        <v>1061.7351371763</v>
      </c>
      <c r="M68">
        <v>935.7600000000001</v>
      </c>
      <c r="N68">
        <v>60.740000000000009</v>
      </c>
      <c r="O68">
        <v>88.940000000000026</v>
      </c>
      <c r="P68">
        <v>260.83513717630018</v>
      </c>
      <c r="Q68">
        <v>29.46594005449591</v>
      </c>
      <c r="R68">
        <v>22.014843320505769</v>
      </c>
      <c r="S68">
        <v>17.803753704313461</v>
      </c>
      <c r="T68">
        <v>2.3588872187876029</v>
      </c>
      <c r="U68">
        <v>11.937656140952329</v>
      </c>
      <c r="V68">
        <v>1.1346233405748269</v>
      </c>
      <c r="W68">
        <v>10.91197468834841</v>
      </c>
      <c r="X68">
        <v>412.06000000000012</v>
      </c>
      <c r="Y68">
        <v>4.2794644787436527</v>
      </c>
      <c r="Z68">
        <v>1.0033290179397081</v>
      </c>
      <c r="AA68">
        <v>53.1</v>
      </c>
      <c r="AB68">
        <v>1</v>
      </c>
      <c r="AC68">
        <v>16.3</v>
      </c>
      <c r="AD68">
        <v>36.700000000000003</v>
      </c>
      <c r="AE68">
        <v>1081.4000000000001</v>
      </c>
      <c r="AF68">
        <v>9.835137176300158</v>
      </c>
    </row>
    <row r="69" spans="1:32" x14ac:dyDescent="0.15">
      <c r="A69" t="s">
        <v>596</v>
      </c>
      <c r="B69" t="s">
        <v>597</v>
      </c>
      <c r="C69">
        <v>0.17385740402193781</v>
      </c>
      <c r="D69">
        <v>0.20036563071297989</v>
      </c>
      <c r="E69">
        <v>0</v>
      </c>
      <c r="F69">
        <v>0.1022388059701493</v>
      </c>
      <c r="G69">
        <v>0.18699324324324321</v>
      </c>
      <c r="J69">
        <v>2.033853614314517E-2</v>
      </c>
      <c r="K69">
        <v>1.1386002540150549E-3</v>
      </c>
      <c r="L69">
        <v>1032.62903817706</v>
      </c>
      <c r="M69">
        <v>107.2</v>
      </c>
      <c r="N69">
        <v>11.07</v>
      </c>
      <c r="O69">
        <v>10.96</v>
      </c>
      <c r="P69">
        <v>1.229038177059627</v>
      </c>
      <c r="Q69">
        <v>121.010101010101</v>
      </c>
      <c r="R69">
        <v>116.3320550417325</v>
      </c>
      <c r="S69">
        <v>97.398373983739845</v>
      </c>
      <c r="T69">
        <v>18.878044573620841</v>
      </c>
      <c r="U69">
        <v>94.217977935863118</v>
      </c>
      <c r="V69">
        <v>9.6327335650845125</v>
      </c>
      <c r="W69">
        <v>108.5834950764521</v>
      </c>
      <c r="X69">
        <v>94.8</v>
      </c>
      <c r="Y69">
        <v>24.06499739401211</v>
      </c>
      <c r="Z69">
        <v>0.99935076980152104</v>
      </c>
      <c r="AA69">
        <v>8.91</v>
      </c>
      <c r="AB69">
        <v>1</v>
      </c>
      <c r="AC69">
        <v>0</v>
      </c>
      <c r="AD69">
        <v>8.91</v>
      </c>
      <c r="AE69">
        <v>1078.2</v>
      </c>
      <c r="AF69">
        <v>1.229038177059627</v>
      </c>
    </row>
    <row r="70" spans="1:32" x14ac:dyDescent="0.15">
      <c r="A70" t="s">
        <v>602</v>
      </c>
      <c r="B70" t="s">
        <v>603</v>
      </c>
      <c r="C70">
        <v>-0.56644880174291945</v>
      </c>
      <c r="D70">
        <v>-0.26230936819172113</v>
      </c>
      <c r="E70">
        <v>0</v>
      </c>
      <c r="F70">
        <v>-3.4406881376275247E-2</v>
      </c>
      <c r="G70">
        <v>-5.7308809293320412E-2</v>
      </c>
      <c r="H70">
        <v>0.42599999999999999</v>
      </c>
      <c r="J70">
        <v>1.6831005723880091E-2</v>
      </c>
      <c r="K70">
        <v>3.279574539930964E-3</v>
      </c>
      <c r="L70">
        <v>1072.4068139178489</v>
      </c>
      <c r="M70">
        <v>349.93</v>
      </c>
      <c r="N70">
        <v>-11.84</v>
      </c>
      <c r="O70">
        <v>-12.04</v>
      </c>
      <c r="P70">
        <v>3.536813917849245</v>
      </c>
      <c r="T70">
        <v>23.363982874027219</v>
      </c>
      <c r="V70">
        <v>3.0646323948156762</v>
      </c>
      <c r="X70">
        <v>149.36000000000001</v>
      </c>
      <c r="Z70">
        <v>2.0280956368034229</v>
      </c>
      <c r="AB70">
        <v>1</v>
      </c>
      <c r="AF70">
        <v>3.536813917849245</v>
      </c>
    </row>
    <row r="71" spans="1:32" x14ac:dyDescent="0.15">
      <c r="A71" t="s">
        <v>608</v>
      </c>
      <c r="B71" t="s">
        <v>609</v>
      </c>
      <c r="E71">
        <v>0</v>
      </c>
      <c r="F71">
        <v>-0.187707932060935</v>
      </c>
      <c r="G71">
        <v>-0.21494252873563219</v>
      </c>
      <c r="J71">
        <v>7.217347066732227E-2</v>
      </c>
      <c r="K71">
        <v>7.5068179116889091E-3</v>
      </c>
      <c r="L71">
        <v>1023.7210335116069</v>
      </c>
      <c r="M71">
        <v>114.22</v>
      </c>
      <c r="N71">
        <v>-22.44</v>
      </c>
      <c r="O71">
        <v>-21.44</v>
      </c>
      <c r="P71">
        <v>8.1210335116067363</v>
      </c>
      <c r="V71">
        <v>8.9627126029732676</v>
      </c>
      <c r="X71">
        <v>60.36</v>
      </c>
      <c r="Z71">
        <v>2.2189624662382421</v>
      </c>
      <c r="AB71">
        <v>1</v>
      </c>
      <c r="AF71">
        <v>0.56103351160673642</v>
      </c>
    </row>
    <row r="72" spans="1:32" x14ac:dyDescent="0.15">
      <c r="A72" t="s">
        <v>612</v>
      </c>
      <c r="B72" t="s">
        <v>613</v>
      </c>
      <c r="C72">
        <v>-329.69432314410483</v>
      </c>
      <c r="D72">
        <v>-222.96943231441051</v>
      </c>
      <c r="E72">
        <v>0</v>
      </c>
      <c r="F72">
        <v>-0.25453639082751739</v>
      </c>
      <c r="G72">
        <v>-0.24690522243713731</v>
      </c>
      <c r="J72">
        <v>3.9586529995177137E-2</v>
      </c>
      <c r="K72">
        <v>7.9683429367546719E-3</v>
      </c>
      <c r="L72">
        <v>919.12392709877497</v>
      </c>
      <c r="M72">
        <v>200.6</v>
      </c>
      <c r="N72">
        <v>-51.06</v>
      </c>
      <c r="O72">
        <v>-51.06</v>
      </c>
      <c r="P72">
        <v>8.523927098774994</v>
      </c>
      <c r="T72">
        <v>4013.6416030514192</v>
      </c>
      <c r="V72">
        <v>4.5818740134535139</v>
      </c>
      <c r="X72">
        <v>144.4</v>
      </c>
      <c r="Z72">
        <v>1.0483415001884659</v>
      </c>
      <c r="AB72">
        <v>1</v>
      </c>
      <c r="AF72">
        <v>8.523927098774994</v>
      </c>
    </row>
    <row r="73" spans="1:32" x14ac:dyDescent="0.15">
      <c r="A73" t="s">
        <v>618</v>
      </c>
      <c r="B73" t="s">
        <v>619</v>
      </c>
      <c r="C73">
        <v>-55</v>
      </c>
      <c r="D73">
        <v>-51.06557377049181</v>
      </c>
      <c r="E73">
        <v>0</v>
      </c>
      <c r="F73">
        <v>-0.25867796047168251</v>
      </c>
      <c r="G73">
        <v>-0.51145662847790507</v>
      </c>
      <c r="J73">
        <v>0.15007389453354941</v>
      </c>
      <c r="K73">
        <v>2.01735835560422E-2</v>
      </c>
      <c r="L73">
        <v>1045.4772051170669</v>
      </c>
      <c r="M73">
        <v>240.84</v>
      </c>
      <c r="N73">
        <v>-62.500000000000007</v>
      </c>
      <c r="O73">
        <v>-62.3</v>
      </c>
      <c r="P73">
        <v>21.577205117067251</v>
      </c>
      <c r="T73">
        <v>856.94852878448148</v>
      </c>
      <c r="V73">
        <v>4.3409616555267698</v>
      </c>
      <c r="X73">
        <v>128.34</v>
      </c>
      <c r="Z73">
        <v>4.0553435114503813</v>
      </c>
      <c r="AB73">
        <v>1</v>
      </c>
      <c r="AF73">
        <v>7.1772051170672482</v>
      </c>
    </row>
    <row r="74" spans="1:32" x14ac:dyDescent="0.15">
      <c r="A74" t="s">
        <v>624</v>
      </c>
      <c r="B74" t="s">
        <v>625</v>
      </c>
      <c r="C74">
        <v>-2.5972972972972972</v>
      </c>
      <c r="D74">
        <v>-2.1594594594594598</v>
      </c>
      <c r="E74">
        <v>0</v>
      </c>
      <c r="F74">
        <v>-0.36318181818181822</v>
      </c>
      <c r="G74">
        <v>-0.74207188160676552</v>
      </c>
      <c r="H74">
        <v>0.104</v>
      </c>
      <c r="J74">
        <v>0.63249904429569515</v>
      </c>
      <c r="K74">
        <v>7.2239446175392727E-2</v>
      </c>
      <c r="L74">
        <v>963.7071482830595</v>
      </c>
      <c r="M74">
        <v>220</v>
      </c>
      <c r="N74">
        <v>-35.100000000000009</v>
      </c>
      <c r="O74">
        <v>-79.900000000000006</v>
      </c>
      <c r="P74">
        <v>81.407148283059385</v>
      </c>
      <c r="T74">
        <v>26.046139142785389</v>
      </c>
      <c r="V74">
        <v>4.38048703765027</v>
      </c>
      <c r="X74">
        <v>265.2</v>
      </c>
      <c r="Z74">
        <v>2.7737924438067911</v>
      </c>
      <c r="AB74">
        <v>1</v>
      </c>
      <c r="AF74">
        <v>10.707148283059389</v>
      </c>
    </row>
    <row r="75" spans="1:32" x14ac:dyDescent="0.15">
      <c r="A75" t="s">
        <v>629</v>
      </c>
      <c r="B75" t="s">
        <v>630</v>
      </c>
      <c r="C75">
        <v>-1.6132478632478631</v>
      </c>
      <c r="D75">
        <v>-1.6987179487179489</v>
      </c>
      <c r="E75">
        <v>0</v>
      </c>
      <c r="F75">
        <v>-0.44458114304887603</v>
      </c>
      <c r="H75">
        <v>1.0999999999999999E-2</v>
      </c>
      <c r="K75">
        <v>0.10604801540114531</v>
      </c>
      <c r="L75">
        <v>1088.3379494765591</v>
      </c>
      <c r="M75">
        <v>178.82</v>
      </c>
      <c r="N75">
        <v>-89.4</v>
      </c>
      <c r="O75">
        <v>-79.5</v>
      </c>
      <c r="P75">
        <v>122.6379494765589</v>
      </c>
      <c r="T75">
        <v>23.255084390524761</v>
      </c>
      <c r="V75">
        <v>6.086220498135325</v>
      </c>
      <c r="X75">
        <v>154.22</v>
      </c>
      <c r="Z75">
        <v>2.3094408976591221</v>
      </c>
      <c r="AB75">
        <v>1</v>
      </c>
      <c r="AF75">
        <v>16.037949476558939</v>
      </c>
    </row>
    <row r="76" spans="1:32" x14ac:dyDescent="0.15">
      <c r="A76" t="s">
        <v>635</v>
      </c>
      <c r="B76" t="s">
        <v>636</v>
      </c>
      <c r="E76">
        <v>0</v>
      </c>
      <c r="F76">
        <v>-0.38113833837742861</v>
      </c>
      <c r="G76">
        <v>-0.3752953813104189</v>
      </c>
      <c r="J76">
        <v>0.13444284030390391</v>
      </c>
      <c r="K76">
        <v>2.744444964483814E-2</v>
      </c>
      <c r="L76">
        <v>894.62155253314108</v>
      </c>
      <c r="M76">
        <v>204.86</v>
      </c>
      <c r="N76">
        <v>-69.88</v>
      </c>
      <c r="O76">
        <v>-78.080000000000013</v>
      </c>
      <c r="P76">
        <v>28.92155253314094</v>
      </c>
      <c r="V76">
        <v>4.3669899079036467</v>
      </c>
      <c r="X76">
        <v>152.96</v>
      </c>
      <c r="Z76">
        <v>2.6344033564250169</v>
      </c>
      <c r="AB76">
        <v>1</v>
      </c>
      <c r="AF76">
        <v>4.0215525331409419</v>
      </c>
    </row>
    <row r="77" spans="1:32" x14ac:dyDescent="0.15">
      <c r="A77" t="s">
        <v>639</v>
      </c>
      <c r="B77" t="s">
        <v>640</v>
      </c>
      <c r="C77">
        <v>0.27716535433070871</v>
      </c>
      <c r="D77">
        <v>0.1981417322834646</v>
      </c>
      <c r="E77">
        <v>0.26600000000000001</v>
      </c>
      <c r="F77">
        <v>9.8487661298922891E-2</v>
      </c>
      <c r="G77">
        <v>6.4028648164726948E-2</v>
      </c>
      <c r="J77">
        <v>9.631830574539732E-2</v>
      </c>
      <c r="K77">
        <v>1.174218874655737E-2</v>
      </c>
      <c r="L77">
        <v>978.50546939277683</v>
      </c>
      <c r="M77">
        <v>93.77000000000001</v>
      </c>
      <c r="N77">
        <v>7.152000000000001</v>
      </c>
      <c r="O77">
        <v>12.582000000000001</v>
      </c>
      <c r="P77">
        <v>11.90546939277683</v>
      </c>
      <c r="Q77">
        <v>122.6438188494492</v>
      </c>
      <c r="R77">
        <v>122.96145528558711</v>
      </c>
      <c r="S77">
        <v>140.1006711409396</v>
      </c>
      <c r="T77">
        <v>15.40953495106735</v>
      </c>
      <c r="U77">
        <v>77.770264615544178</v>
      </c>
      <c r="V77">
        <v>10.43516550488191</v>
      </c>
      <c r="W77">
        <v>55.596901670044133</v>
      </c>
      <c r="X77">
        <v>17.47</v>
      </c>
      <c r="Y77">
        <v>42.158787996241998</v>
      </c>
      <c r="Z77">
        <v>2.4925149700598799</v>
      </c>
      <c r="AA77">
        <v>11.1</v>
      </c>
      <c r="AB77">
        <v>1</v>
      </c>
      <c r="AC77">
        <v>2.97</v>
      </c>
      <c r="AD77">
        <v>8.17</v>
      </c>
      <c r="AE77">
        <v>1002</v>
      </c>
      <c r="AF77">
        <v>11.90546939277683</v>
      </c>
    </row>
    <row r="78" spans="1:32" x14ac:dyDescent="0.15">
      <c r="A78" t="s">
        <v>646</v>
      </c>
      <c r="B78" t="s">
        <v>647</v>
      </c>
      <c r="C78">
        <v>-42.307692307692307</v>
      </c>
      <c r="D78">
        <v>-21.06993006993007</v>
      </c>
      <c r="E78">
        <v>0</v>
      </c>
      <c r="F78">
        <v>-0.57423289498761187</v>
      </c>
      <c r="G78">
        <v>-8.7304347826086925E-2</v>
      </c>
      <c r="J78">
        <v>3.2917140708948793E-2</v>
      </c>
      <c r="K78">
        <v>5.1999534017244846E-3</v>
      </c>
      <c r="L78">
        <v>819.18861519849031</v>
      </c>
      <c r="M78">
        <v>20.988</v>
      </c>
      <c r="N78">
        <v>-13.052</v>
      </c>
      <c r="O78">
        <v>-12.052</v>
      </c>
      <c r="P78">
        <v>5.0886151984902428</v>
      </c>
      <c r="T78">
        <v>1432.147928668689</v>
      </c>
      <c r="V78">
        <v>39.031285267700127</v>
      </c>
      <c r="X78">
        <v>30.888000000000002</v>
      </c>
      <c r="Z78">
        <v>4.7252182845403183</v>
      </c>
      <c r="AB78">
        <v>1</v>
      </c>
      <c r="AF78">
        <v>5.0886151984902428</v>
      </c>
    </row>
    <row r="79" spans="1:32" x14ac:dyDescent="0.15">
      <c r="A79" t="s">
        <v>651</v>
      </c>
      <c r="B79" t="s">
        <v>652</v>
      </c>
      <c r="C79">
        <v>-6.0935799782372152E-2</v>
      </c>
      <c r="D79">
        <v>-0.11635836053681541</v>
      </c>
      <c r="E79">
        <v>0</v>
      </c>
      <c r="F79">
        <v>-0.104932618081905</v>
      </c>
      <c r="G79">
        <v>-0.22735395189003441</v>
      </c>
      <c r="H79">
        <v>0.96200000000000008</v>
      </c>
      <c r="J79">
        <v>8.3934632596490241E-2</v>
      </c>
      <c r="K79">
        <v>1.353129777067682E-2</v>
      </c>
      <c r="L79">
        <v>955.53146026184163</v>
      </c>
      <c r="M79">
        <v>305.72000000000003</v>
      </c>
      <c r="N79">
        <v>-33.08</v>
      </c>
      <c r="O79">
        <v>-32.08</v>
      </c>
      <c r="P79">
        <v>13.33146026184173</v>
      </c>
      <c r="T79">
        <v>3.4658377231115041</v>
      </c>
      <c r="V79">
        <v>3.1255117763373081</v>
      </c>
      <c r="X79">
        <v>189.92</v>
      </c>
      <c r="Z79">
        <v>0.84113591933326481</v>
      </c>
      <c r="AB79">
        <v>1</v>
      </c>
      <c r="AF79">
        <v>13.33146026184173</v>
      </c>
    </row>
    <row r="80" spans="1:32" x14ac:dyDescent="0.15">
      <c r="A80" t="s">
        <v>657</v>
      </c>
      <c r="B80" t="s">
        <v>658</v>
      </c>
      <c r="C80">
        <v>-0.76359832635983271</v>
      </c>
      <c r="D80">
        <v>-0.42301255230125517</v>
      </c>
      <c r="E80">
        <v>0</v>
      </c>
      <c r="F80">
        <v>-0.1348359562550013</v>
      </c>
      <c r="G80">
        <v>-0.16669414674361091</v>
      </c>
      <c r="J80">
        <v>0.1242677635116414</v>
      </c>
      <c r="K80">
        <v>1.7670089916264078E-2</v>
      </c>
      <c r="L80">
        <v>816.51265826002566</v>
      </c>
      <c r="M80">
        <v>149.96</v>
      </c>
      <c r="N80">
        <v>-20.22</v>
      </c>
      <c r="O80">
        <v>-20.22</v>
      </c>
      <c r="P80">
        <v>17.21265826002568</v>
      </c>
      <c r="T80">
        <v>17.081854775314341</v>
      </c>
      <c r="V80">
        <v>5.4448696869833677</v>
      </c>
      <c r="X80">
        <v>186.26</v>
      </c>
      <c r="Z80">
        <v>1.2148604869892361</v>
      </c>
      <c r="AB80">
        <v>1</v>
      </c>
      <c r="AF80">
        <v>17.21265826002568</v>
      </c>
    </row>
    <row r="81" spans="1:32" x14ac:dyDescent="0.15">
      <c r="A81" t="s">
        <v>663</v>
      </c>
      <c r="B81" t="s">
        <v>664</v>
      </c>
      <c r="C81">
        <v>-2.054662379421222</v>
      </c>
      <c r="D81">
        <v>-0.74598070739549849</v>
      </c>
      <c r="E81">
        <v>0</v>
      </c>
      <c r="F81">
        <v>-0.2210787116447494</v>
      </c>
      <c r="G81">
        <v>-0.68562874251497008</v>
      </c>
      <c r="J81">
        <v>3.5143859762156338E-2</v>
      </c>
      <c r="K81">
        <v>2.5635171475645881E-3</v>
      </c>
      <c r="L81">
        <v>798.73311902594457</v>
      </c>
      <c r="M81">
        <v>104.94</v>
      </c>
      <c r="N81">
        <v>-45.8</v>
      </c>
      <c r="O81">
        <v>-23.2</v>
      </c>
      <c r="P81">
        <v>2.4331190259444702</v>
      </c>
      <c r="T81">
        <v>25.68273694617185</v>
      </c>
      <c r="V81">
        <v>7.611331418200348</v>
      </c>
      <c r="X81">
        <v>188.54</v>
      </c>
      <c r="Z81">
        <v>1.243794232597444</v>
      </c>
      <c r="AB81">
        <v>1</v>
      </c>
      <c r="AF81">
        <v>2.4331190259444702</v>
      </c>
    </row>
    <row r="82" spans="1:32" x14ac:dyDescent="0.15">
      <c r="A82" t="s">
        <v>669</v>
      </c>
      <c r="B82" t="s">
        <v>670</v>
      </c>
      <c r="C82">
        <v>-0.5477477477477477</v>
      </c>
      <c r="D82">
        <v>-0.62126126126126124</v>
      </c>
      <c r="E82">
        <v>0</v>
      </c>
      <c r="F82">
        <v>-0.19217478541968569</v>
      </c>
      <c r="G82">
        <v>-1.860089686098654</v>
      </c>
      <c r="J82">
        <v>0.79518175071576946</v>
      </c>
      <c r="K82">
        <v>8.4922970812558604E-2</v>
      </c>
      <c r="L82">
        <v>915.27701695493852</v>
      </c>
      <c r="M82">
        <v>179.42</v>
      </c>
      <c r="N82">
        <v>-41.48</v>
      </c>
      <c r="O82">
        <v>-34.479999999999997</v>
      </c>
      <c r="P82">
        <v>86.577016954938557</v>
      </c>
      <c r="T82">
        <v>16.49147778297187</v>
      </c>
      <c r="V82">
        <v>5.1013098704433091</v>
      </c>
      <c r="X82">
        <v>177.42</v>
      </c>
      <c r="AB82">
        <v>1</v>
      </c>
      <c r="AF82">
        <v>2.6770169549385519</v>
      </c>
    </row>
    <row r="83" spans="1:32" x14ac:dyDescent="0.15">
      <c r="A83" t="s">
        <v>675</v>
      </c>
      <c r="B83" t="s">
        <v>676</v>
      </c>
      <c r="E83">
        <v>0</v>
      </c>
      <c r="F83">
        <v>-0.17088666073506259</v>
      </c>
      <c r="G83">
        <v>-0.19161434108527131</v>
      </c>
      <c r="J83">
        <v>6.9002634153960286E-3</v>
      </c>
      <c r="K83">
        <v>8.0358774850118565E-4</v>
      </c>
      <c r="L83">
        <v>870.41705505321943</v>
      </c>
      <c r="M83">
        <v>116.88800000000001</v>
      </c>
      <c r="N83">
        <v>-19.7746</v>
      </c>
      <c r="O83">
        <v>-19.974599999999999</v>
      </c>
      <c r="P83">
        <v>0.71705505321942509</v>
      </c>
      <c r="V83">
        <v>7.4465903690132382</v>
      </c>
      <c r="X83">
        <v>35.588000000000001</v>
      </c>
      <c r="Z83">
        <v>0.71781067743382676</v>
      </c>
      <c r="AB83">
        <v>1</v>
      </c>
      <c r="AF83">
        <v>0.71705505321942509</v>
      </c>
    </row>
    <row r="84" spans="1:32" x14ac:dyDescent="0.15">
      <c r="A84" t="s">
        <v>679</v>
      </c>
      <c r="B84" t="s">
        <v>680</v>
      </c>
      <c r="C84">
        <v>0.31954225352112681</v>
      </c>
      <c r="D84">
        <v>0.34862676056338032</v>
      </c>
      <c r="E84">
        <v>0</v>
      </c>
      <c r="F84">
        <v>0.41359288190818327</v>
      </c>
      <c r="G84">
        <v>1.6291793313069909E-2</v>
      </c>
      <c r="J84">
        <v>0.14158753086001269</v>
      </c>
      <c r="K84">
        <v>2.386335171904164E-2</v>
      </c>
      <c r="L84">
        <v>806.80625396418736</v>
      </c>
      <c r="M84">
        <v>95.756</v>
      </c>
      <c r="N84">
        <v>2.1440000000000001</v>
      </c>
      <c r="O84">
        <v>39.603999999999999</v>
      </c>
      <c r="P84">
        <v>21.706253964187319</v>
      </c>
      <c r="S84">
        <v>414.13246268656712</v>
      </c>
      <c r="T84">
        <v>7.1021677285579878</v>
      </c>
      <c r="U84">
        <v>20.37183754075819</v>
      </c>
      <c r="V84">
        <v>8.4256469982474975</v>
      </c>
      <c r="W84">
        <v>22.226067602319208</v>
      </c>
      <c r="X84">
        <v>48.856000000000002</v>
      </c>
      <c r="Y84">
        <v>14.15449568358224</v>
      </c>
      <c r="Z84">
        <v>7.6866764275256223</v>
      </c>
      <c r="AB84">
        <v>1</v>
      </c>
      <c r="AF84">
        <v>3.6062539641873128</v>
      </c>
    </row>
    <row r="85" spans="1:32" x14ac:dyDescent="0.15">
      <c r="A85" t="s">
        <v>685</v>
      </c>
      <c r="B85" t="s">
        <v>686</v>
      </c>
      <c r="C85">
        <v>-5.6584093872229468</v>
      </c>
      <c r="D85">
        <v>-4.7953063885267273</v>
      </c>
      <c r="E85">
        <v>0</v>
      </c>
      <c r="F85">
        <v>-0.15948313242563519</v>
      </c>
      <c r="G85">
        <v>-0.3680303030303031</v>
      </c>
      <c r="J85">
        <v>0.16681259964162121</v>
      </c>
      <c r="K85">
        <v>3.0164258563239468E-2</v>
      </c>
      <c r="L85">
        <v>838.82774379836144</v>
      </c>
      <c r="M85">
        <v>230.62</v>
      </c>
      <c r="N85">
        <v>-48.580000000000013</v>
      </c>
      <c r="O85">
        <v>-36.78</v>
      </c>
      <c r="P85">
        <v>26.427743798361401</v>
      </c>
      <c r="T85">
        <v>109.3647645108685</v>
      </c>
      <c r="V85">
        <v>3.637272325896979</v>
      </c>
      <c r="X85">
        <v>112.52</v>
      </c>
      <c r="Z85">
        <v>1.650582558550076</v>
      </c>
      <c r="AB85">
        <v>1</v>
      </c>
      <c r="AF85">
        <v>3.027743798361402</v>
      </c>
    </row>
    <row r="86" spans="1:32" x14ac:dyDescent="0.15">
      <c r="A86" t="s">
        <v>691</v>
      </c>
      <c r="B86" t="s">
        <v>692</v>
      </c>
      <c r="C86">
        <v>-0.5611510791366906</v>
      </c>
      <c r="D86">
        <v>-0.39539568345323739</v>
      </c>
      <c r="E86">
        <v>0</v>
      </c>
      <c r="F86">
        <v>-0.20849772382397569</v>
      </c>
      <c r="G86">
        <v>-0.81554192229038858</v>
      </c>
      <c r="J86">
        <v>0.7274705412301149</v>
      </c>
      <c r="K86">
        <v>0.13607802540107319</v>
      </c>
      <c r="L86">
        <v>809.63014388506735</v>
      </c>
      <c r="M86">
        <v>131.80000000000001</v>
      </c>
      <c r="N86">
        <v>-39.880000000000003</v>
      </c>
      <c r="O86">
        <v>-27.48</v>
      </c>
      <c r="P86">
        <v>130.5301438850673</v>
      </c>
      <c r="T86">
        <v>11.649354588274351</v>
      </c>
      <c r="V86">
        <v>6.1428690734830598</v>
      </c>
      <c r="X86">
        <v>112.5</v>
      </c>
      <c r="Z86">
        <v>9.5330034994569797</v>
      </c>
      <c r="AB86">
        <v>1</v>
      </c>
      <c r="AF86">
        <v>10.530143885067339</v>
      </c>
    </row>
    <row r="87" spans="1:32" x14ac:dyDescent="0.15">
      <c r="A87" t="s">
        <v>696</v>
      </c>
      <c r="B87" t="s">
        <v>697</v>
      </c>
      <c r="E87">
        <v>0</v>
      </c>
      <c r="F87">
        <v>-0.29171537996371699</v>
      </c>
      <c r="G87">
        <v>-0.20992187500000001</v>
      </c>
      <c r="J87">
        <v>7.7962530543077887E-3</v>
      </c>
      <c r="K87">
        <v>1.459199354860109E-3</v>
      </c>
      <c r="L87">
        <v>687.30691387512684</v>
      </c>
      <c r="M87">
        <v>99.219999999999985</v>
      </c>
      <c r="N87">
        <v>-32.244</v>
      </c>
      <c r="O87">
        <v>-28.943999999999999</v>
      </c>
      <c r="P87">
        <v>1.2069138751269211</v>
      </c>
      <c r="V87">
        <v>6.9271005228293383</v>
      </c>
      <c r="X87">
        <v>85.42</v>
      </c>
      <c r="Z87">
        <v>0.72042620171933647</v>
      </c>
      <c r="AB87">
        <v>1</v>
      </c>
      <c r="AF87">
        <v>1.2069138751269211</v>
      </c>
    </row>
    <row r="88" spans="1:32" x14ac:dyDescent="0.15">
      <c r="A88" t="s">
        <v>700</v>
      </c>
      <c r="B88" t="s">
        <v>701</v>
      </c>
      <c r="C88">
        <v>-1.7342256214149141</v>
      </c>
      <c r="D88">
        <v>-1.893690248565965</v>
      </c>
      <c r="E88">
        <v>0</v>
      </c>
      <c r="F88">
        <v>-0.20927185902041159</v>
      </c>
      <c r="G88">
        <v>-0.47596899224806188</v>
      </c>
      <c r="H88">
        <v>0.20899999999999999</v>
      </c>
      <c r="J88">
        <v>0.10809969615610671</v>
      </c>
      <c r="K88">
        <v>3.0197387813934391E-2</v>
      </c>
      <c r="L88">
        <v>767.11599919908269</v>
      </c>
      <c r="M88">
        <v>473.26</v>
      </c>
      <c r="N88">
        <v>-98.239999999999981</v>
      </c>
      <c r="O88">
        <v>-99.039999999999992</v>
      </c>
      <c r="P88">
        <v>25.01599919908266</v>
      </c>
      <c r="T88">
        <v>14.667609927324721</v>
      </c>
      <c r="V88">
        <v>1.6209187321960079</v>
      </c>
      <c r="X88">
        <v>328.16</v>
      </c>
      <c r="Z88">
        <v>3.1740104555638542</v>
      </c>
      <c r="AB88">
        <v>1</v>
      </c>
      <c r="AF88">
        <v>25.01599919908266</v>
      </c>
    </row>
    <row r="89" spans="1:32" x14ac:dyDescent="0.15">
      <c r="A89" t="s">
        <v>706</v>
      </c>
      <c r="B89" t="s">
        <v>707</v>
      </c>
      <c r="C89">
        <v>-1.242424242424242</v>
      </c>
      <c r="D89">
        <v>-0.80050505050505039</v>
      </c>
      <c r="E89">
        <v>0</v>
      </c>
      <c r="F89">
        <v>-0.1244699230406785</v>
      </c>
      <c r="G89">
        <v>-0.40706806282722502</v>
      </c>
      <c r="J89">
        <v>8.9430070539674708E-2</v>
      </c>
      <c r="K89">
        <v>9.5866385752452331E-3</v>
      </c>
      <c r="L89">
        <v>754.60349552316166</v>
      </c>
      <c r="M89">
        <v>254.68</v>
      </c>
      <c r="N89">
        <v>-31.099999999999991</v>
      </c>
      <c r="O89">
        <v>-31.7</v>
      </c>
      <c r="P89">
        <v>7.503495523161626</v>
      </c>
      <c r="T89">
        <v>19.055643826342461</v>
      </c>
      <c r="V89">
        <v>2.9629476029651389</v>
      </c>
      <c r="X89">
        <v>206.38</v>
      </c>
      <c r="Z89">
        <v>1.1126160990712071</v>
      </c>
      <c r="AB89">
        <v>1</v>
      </c>
      <c r="AF89">
        <v>7.503495523161626</v>
      </c>
    </row>
    <row r="90" spans="1:32" x14ac:dyDescent="0.15">
      <c r="A90" t="s">
        <v>712</v>
      </c>
      <c r="B90" t="s">
        <v>713</v>
      </c>
      <c r="C90">
        <v>-1.311594202898551</v>
      </c>
      <c r="D90">
        <v>-0.92270531400966194</v>
      </c>
      <c r="E90">
        <v>0</v>
      </c>
      <c r="F90">
        <v>-0.20745085261214291</v>
      </c>
      <c r="G90">
        <v>-0.2376793512164691</v>
      </c>
      <c r="J90">
        <v>5.4831560508971339E-2</v>
      </c>
      <c r="K90">
        <v>1.211333466287859E-2</v>
      </c>
      <c r="L90">
        <v>577.59939974965857</v>
      </c>
      <c r="M90">
        <v>184.14</v>
      </c>
      <c r="N90">
        <v>-38.1</v>
      </c>
      <c r="O90">
        <v>-38.200000000000003</v>
      </c>
      <c r="P90">
        <v>9.299399749658626</v>
      </c>
      <c r="T90">
        <v>13.951676322455519</v>
      </c>
      <c r="V90">
        <v>3.1367405221552001</v>
      </c>
      <c r="X90">
        <v>213.94</v>
      </c>
      <c r="Z90">
        <v>4.9446202531645573</v>
      </c>
      <c r="AB90">
        <v>1</v>
      </c>
      <c r="AF90">
        <v>9.299399749658626</v>
      </c>
    </row>
    <row r="91" spans="1:32" x14ac:dyDescent="0.15">
      <c r="A91" t="s">
        <v>718</v>
      </c>
      <c r="B91" t="s">
        <v>719</v>
      </c>
      <c r="C91">
        <v>-0.16098484848484851</v>
      </c>
      <c r="D91">
        <v>-0.13131313131313141</v>
      </c>
      <c r="E91">
        <v>0</v>
      </c>
      <c r="F91">
        <v>-0.19156382390863869</v>
      </c>
      <c r="G91">
        <v>-0.2089831565814099</v>
      </c>
      <c r="J91">
        <v>0.59544602133965219</v>
      </c>
      <c r="K91">
        <v>0.24096566474694389</v>
      </c>
      <c r="L91">
        <v>603.23884192369644</v>
      </c>
      <c r="M91">
        <v>108.5800000000001</v>
      </c>
      <c r="N91">
        <v>-33.500000000000007</v>
      </c>
      <c r="O91">
        <v>-20.800000000000011</v>
      </c>
      <c r="P91">
        <v>235.9388419236964</v>
      </c>
      <c r="T91">
        <v>3.8083260222455579</v>
      </c>
      <c r="V91">
        <v>5.5557086196693319</v>
      </c>
      <c r="X91">
        <v>105.28</v>
      </c>
      <c r="Z91">
        <v>2.677610333692142</v>
      </c>
      <c r="AB91">
        <v>1</v>
      </c>
      <c r="AF91">
        <v>17.038841923696381</v>
      </c>
    </row>
    <row r="92" spans="1:32" x14ac:dyDescent="0.15">
      <c r="A92" t="s">
        <v>724</v>
      </c>
      <c r="B92" t="s">
        <v>725</v>
      </c>
      <c r="C92">
        <v>-366.44736842105272</v>
      </c>
      <c r="D92">
        <v>-218.68421052631581</v>
      </c>
      <c r="E92">
        <v>0</v>
      </c>
      <c r="F92">
        <v>-0.30762111887464721</v>
      </c>
      <c r="G92">
        <v>-0.41622971285892629</v>
      </c>
      <c r="J92">
        <v>3.4214618973561432E-3</v>
      </c>
      <c r="K92">
        <v>3.7406059781684638E-4</v>
      </c>
      <c r="L92">
        <v>679.47499999999991</v>
      </c>
      <c r="M92">
        <v>108.05500000000001</v>
      </c>
      <c r="N92">
        <v>-33.340000000000003</v>
      </c>
      <c r="O92">
        <v>-33.24</v>
      </c>
      <c r="P92">
        <v>0.27500000000000002</v>
      </c>
      <c r="T92">
        <v>4470.2302631578941</v>
      </c>
      <c r="V92">
        <v>6.2882328443848037</v>
      </c>
      <c r="X92">
        <v>83.38</v>
      </c>
      <c r="Z92">
        <v>2.5411620628656961</v>
      </c>
      <c r="AB92">
        <v>1</v>
      </c>
      <c r="AF92">
        <v>0</v>
      </c>
    </row>
    <row r="93" spans="1:32" x14ac:dyDescent="0.15">
      <c r="A93" t="s">
        <v>729</v>
      </c>
      <c r="B93" t="s">
        <v>730</v>
      </c>
      <c r="C93">
        <v>-2.4113475177304959</v>
      </c>
      <c r="D93">
        <v>-1.538794326241135</v>
      </c>
      <c r="E93">
        <v>0</v>
      </c>
      <c r="F93">
        <v>-0.33350241323127061</v>
      </c>
      <c r="K93">
        <v>0.10704723875152169</v>
      </c>
      <c r="L93">
        <v>787.32973372781055</v>
      </c>
      <c r="M93">
        <v>130.11600000000001</v>
      </c>
      <c r="N93">
        <v>-80.894000000000005</v>
      </c>
      <c r="O93">
        <v>-43.394000000000013</v>
      </c>
      <c r="P93">
        <v>86.229733727810654</v>
      </c>
      <c r="T93">
        <v>27.91949410382307</v>
      </c>
      <c r="V93">
        <v>6.0509832282564053</v>
      </c>
      <c r="X93">
        <v>101.816</v>
      </c>
      <c r="Z93">
        <v>4.7268177394689284</v>
      </c>
      <c r="AB93">
        <v>1</v>
      </c>
      <c r="AF93">
        <v>2.429733727810651</v>
      </c>
    </row>
    <row r="94" spans="1:32" x14ac:dyDescent="0.15">
      <c r="A94" t="s">
        <v>735</v>
      </c>
      <c r="B94" t="s">
        <v>736</v>
      </c>
      <c r="C94">
        <v>-0.90418353576248323</v>
      </c>
      <c r="D94">
        <v>-0.68421052631578938</v>
      </c>
      <c r="E94">
        <v>0</v>
      </c>
      <c r="F94">
        <v>-0.16750363420113651</v>
      </c>
      <c r="G94">
        <v>-0.66064516129032247</v>
      </c>
      <c r="H94">
        <v>7.8100000000000003E-2</v>
      </c>
      <c r="J94">
        <v>0.44731453922061981</v>
      </c>
      <c r="K94">
        <v>8.1131084988207494E-2</v>
      </c>
      <c r="L94">
        <v>666.52442329261169</v>
      </c>
      <c r="M94">
        <v>302.68000000000012</v>
      </c>
      <c r="N94">
        <v>-51.199999999999989</v>
      </c>
      <c r="O94">
        <v>-50.699999999999989</v>
      </c>
      <c r="P94">
        <v>62.724423292611789</v>
      </c>
      <c r="T94">
        <v>8.9949314884293088</v>
      </c>
      <c r="V94">
        <v>2.202076196949291</v>
      </c>
      <c r="X94">
        <v>331.78</v>
      </c>
      <c r="Z94">
        <v>3.0370213963963959</v>
      </c>
      <c r="AB94">
        <v>1</v>
      </c>
      <c r="AF94">
        <v>62.724423292611789</v>
      </c>
    </row>
    <row r="95" spans="1:32" x14ac:dyDescent="0.15">
      <c r="A95" t="s">
        <v>741</v>
      </c>
      <c r="B95" t="s">
        <v>742</v>
      </c>
      <c r="C95">
        <v>-3.787878787878788E-2</v>
      </c>
      <c r="D95">
        <v>0.1226666666666666</v>
      </c>
      <c r="E95">
        <v>0</v>
      </c>
      <c r="F95">
        <v>6.8640417811238835E-2</v>
      </c>
      <c r="G95">
        <v>5.1360381861575058E-2</v>
      </c>
      <c r="J95">
        <v>0.20436943919780551</v>
      </c>
      <c r="K95">
        <v>7.1199029292356858E-2</v>
      </c>
      <c r="L95">
        <v>448.41316357276628</v>
      </c>
      <c r="M95">
        <v>294.87</v>
      </c>
      <c r="N95">
        <v>10.75999999999998</v>
      </c>
      <c r="O95">
        <v>20.239999999999991</v>
      </c>
      <c r="P95">
        <v>53.813163572766292</v>
      </c>
      <c r="S95">
        <v>65.241635687732483</v>
      </c>
      <c r="T95">
        <v>2.717655536804644</v>
      </c>
      <c r="U95">
        <v>22.154800571776999</v>
      </c>
      <c r="V95">
        <v>1.5207147677714461</v>
      </c>
      <c r="X95">
        <v>386.1</v>
      </c>
      <c r="Z95">
        <v>2.8774928774928781</v>
      </c>
      <c r="AB95">
        <v>1</v>
      </c>
      <c r="AF95">
        <v>47.143163572766277</v>
      </c>
    </row>
    <row r="96" spans="1:32" x14ac:dyDescent="0.15">
      <c r="A96" t="s">
        <v>747</v>
      </c>
      <c r="B96" t="s">
        <v>748</v>
      </c>
      <c r="C96">
        <v>-3.4192139737991272</v>
      </c>
      <c r="D96">
        <v>-3.565065502183407</v>
      </c>
      <c r="E96">
        <v>0</v>
      </c>
      <c r="F96">
        <v>-0.15549291482553709</v>
      </c>
      <c r="G96">
        <v>-0.35823943661971841</v>
      </c>
      <c r="H96">
        <v>-9.4600000000000004E-2</v>
      </c>
      <c r="J96">
        <v>0.28146558458725779</v>
      </c>
      <c r="K96">
        <v>0.13896587095408261</v>
      </c>
      <c r="L96">
        <v>663.24898725534808</v>
      </c>
      <c r="M96">
        <v>525.04</v>
      </c>
      <c r="N96">
        <v>-101.74</v>
      </c>
      <c r="O96">
        <v>-81.640000000000015</v>
      </c>
      <c r="P96">
        <v>111.2489872553482</v>
      </c>
      <c r="T96">
        <v>28.962837871412582</v>
      </c>
      <c r="V96">
        <v>1.263235157807687</v>
      </c>
      <c r="X96">
        <v>270.64</v>
      </c>
      <c r="Z96">
        <v>0.59480632525750765</v>
      </c>
      <c r="AB96">
        <v>1</v>
      </c>
      <c r="AF96">
        <v>3.548987255348202</v>
      </c>
    </row>
    <row r="97" spans="1:32" x14ac:dyDescent="0.15">
      <c r="A97" t="s">
        <v>753</v>
      </c>
      <c r="B97" t="s">
        <v>754</v>
      </c>
      <c r="C97">
        <v>-8.1727272727272737</v>
      </c>
      <c r="D97">
        <v>-5.8818181818181818</v>
      </c>
      <c r="E97">
        <v>0</v>
      </c>
      <c r="F97">
        <v>-0.23659767424851899</v>
      </c>
      <c r="G97">
        <v>-0.63781094527363191</v>
      </c>
      <c r="H97">
        <v>-2.9000000000000001E-2</v>
      </c>
      <c r="J97">
        <v>0.1560688020092614</v>
      </c>
      <c r="K97">
        <v>2.7534719030393381E-2</v>
      </c>
      <c r="L97">
        <v>625.48553711401348</v>
      </c>
      <c r="M97">
        <v>273.45999999999998</v>
      </c>
      <c r="N97">
        <v>-64.100000000000009</v>
      </c>
      <c r="O97">
        <v>-64.7</v>
      </c>
      <c r="P97">
        <v>18.58553711401353</v>
      </c>
      <c r="T97">
        <v>56.862321555819413</v>
      </c>
      <c r="V97">
        <v>2.287301752044224</v>
      </c>
      <c r="X97">
        <v>212.9</v>
      </c>
      <c r="Z97">
        <v>4.3799512492382693</v>
      </c>
      <c r="AB97">
        <v>1</v>
      </c>
      <c r="AF97">
        <v>9.0255371140135274</v>
      </c>
    </row>
    <row r="98" spans="1:32" x14ac:dyDescent="0.15">
      <c r="A98" t="s">
        <v>759</v>
      </c>
      <c r="B98" t="s">
        <v>760</v>
      </c>
      <c r="E98">
        <v>0</v>
      </c>
      <c r="F98">
        <v>-0.38202475147088649</v>
      </c>
      <c r="G98">
        <v>-0.35922131147540992</v>
      </c>
      <c r="J98">
        <v>2.0554512392357699E-2</v>
      </c>
      <c r="K98">
        <v>3.3366889667561361E-3</v>
      </c>
      <c r="L98">
        <v>511.64822058488841</v>
      </c>
      <c r="M98">
        <v>98.58</v>
      </c>
      <c r="N98">
        <v>-35.06</v>
      </c>
      <c r="O98">
        <v>-37.659999999999997</v>
      </c>
      <c r="P98">
        <v>2.048220584888484</v>
      </c>
      <c r="V98">
        <v>5.1901828016320586</v>
      </c>
      <c r="X98">
        <v>103.18</v>
      </c>
      <c r="Z98">
        <v>0.45766590389016021</v>
      </c>
      <c r="AB98">
        <v>1</v>
      </c>
      <c r="AF98">
        <v>2.048220584888484</v>
      </c>
    </row>
    <row r="99" spans="1:32" x14ac:dyDescent="0.15">
      <c r="A99" t="s">
        <v>763</v>
      </c>
      <c r="B99" t="s">
        <v>764</v>
      </c>
      <c r="C99">
        <v>4.4407345575959933E-2</v>
      </c>
      <c r="D99">
        <v>6.3138564273789652E-2</v>
      </c>
      <c r="E99">
        <v>0</v>
      </c>
      <c r="F99">
        <v>3.8324736783437882E-2</v>
      </c>
      <c r="G99">
        <v>3.2380952380952409E-3</v>
      </c>
      <c r="H99">
        <v>0.314</v>
      </c>
      <c r="J99">
        <v>9.4589737280577971E-2</v>
      </c>
      <c r="K99">
        <v>1.42351479477896E-2</v>
      </c>
      <c r="L99">
        <v>614.26562168083217</v>
      </c>
      <c r="M99">
        <v>98.683000000000007</v>
      </c>
      <c r="N99">
        <v>0.27200000000000019</v>
      </c>
      <c r="O99">
        <v>3.782</v>
      </c>
      <c r="P99">
        <v>8.7756216808322129</v>
      </c>
      <c r="S99">
        <v>2234.191176470586</v>
      </c>
      <c r="T99">
        <v>10.25485178098217</v>
      </c>
      <c r="U99">
        <v>162.41819716574091</v>
      </c>
      <c r="V99">
        <v>6.2246346552175362</v>
      </c>
      <c r="W99">
        <v>230.92692544392179</v>
      </c>
      <c r="X99">
        <v>16.776</v>
      </c>
      <c r="Y99">
        <v>64.523699756389931</v>
      </c>
      <c r="Z99">
        <v>0.61708079644561453</v>
      </c>
      <c r="AB99">
        <v>1</v>
      </c>
      <c r="AF99">
        <v>8.6586216808322121</v>
      </c>
    </row>
    <row r="100" spans="1:32" x14ac:dyDescent="0.15">
      <c r="A100" t="s">
        <v>769</v>
      </c>
      <c r="B100" t="s">
        <v>770</v>
      </c>
      <c r="C100">
        <v>-31.565217391304351</v>
      </c>
      <c r="D100">
        <v>-33.686956521739127</v>
      </c>
      <c r="E100">
        <v>0</v>
      </c>
      <c r="F100">
        <v>-0.25655629139072839</v>
      </c>
      <c r="G100">
        <v>-0.29181331293037488</v>
      </c>
      <c r="H100">
        <v>9.11E-3</v>
      </c>
      <c r="J100">
        <v>7.1161446831495426E-3</v>
      </c>
      <c r="K100">
        <v>1.5406077626859279E-3</v>
      </c>
      <c r="L100">
        <v>565.2367461310879</v>
      </c>
      <c r="M100">
        <v>151</v>
      </c>
      <c r="N100">
        <v>-38.14</v>
      </c>
      <c r="O100">
        <v>-38.739999999999988</v>
      </c>
      <c r="P100">
        <v>0.93674613108784699</v>
      </c>
      <c r="T100">
        <v>491.51021402703299</v>
      </c>
      <c r="V100">
        <v>3.7432897094774029</v>
      </c>
      <c r="X100">
        <v>63.099999999999987</v>
      </c>
      <c r="Z100">
        <v>3.389062757371109</v>
      </c>
      <c r="AB100">
        <v>1</v>
      </c>
      <c r="AF100">
        <v>0.93674613108784699</v>
      </c>
    </row>
    <row r="101" spans="1:32" x14ac:dyDescent="0.15">
      <c r="A101" t="s">
        <v>774</v>
      </c>
      <c r="B101" t="s">
        <v>775</v>
      </c>
      <c r="C101">
        <v>-1.636942675159236</v>
      </c>
      <c r="D101">
        <v>-1.2802547770700641</v>
      </c>
      <c r="E101">
        <v>0</v>
      </c>
      <c r="F101">
        <v>-0.50477147162230041</v>
      </c>
      <c r="G101">
        <v>-0.51971326164874554</v>
      </c>
      <c r="J101">
        <v>6.2333036509349951E-3</v>
      </c>
      <c r="K101">
        <v>2.8955532574974151E-4</v>
      </c>
      <c r="L101">
        <v>569.47500000000002</v>
      </c>
      <c r="M101">
        <v>39.82</v>
      </c>
      <c r="N101">
        <v>-14.5</v>
      </c>
      <c r="O101">
        <v>-20.100000000000001</v>
      </c>
      <c r="P101">
        <v>0.17499999999999999</v>
      </c>
      <c r="T101">
        <v>36.272292993630579</v>
      </c>
      <c r="V101">
        <v>14.30123053741838</v>
      </c>
      <c r="X101">
        <v>46.82</v>
      </c>
      <c r="Z101">
        <v>3.8439258523667661</v>
      </c>
      <c r="AB101">
        <v>1</v>
      </c>
      <c r="AF101">
        <v>0.17499999999999999</v>
      </c>
    </row>
    <row r="102" spans="1:32" x14ac:dyDescent="0.15">
      <c r="A102" t="s">
        <v>779</v>
      </c>
      <c r="B102" t="s">
        <v>780</v>
      </c>
      <c r="C102">
        <v>-3.3529411764705879</v>
      </c>
      <c r="D102">
        <v>-2.763235294117647</v>
      </c>
      <c r="E102">
        <v>0</v>
      </c>
      <c r="F102">
        <v>-0.19244162228594841</v>
      </c>
      <c r="G102">
        <v>-0.48915343915343917</v>
      </c>
      <c r="H102">
        <v>0.44800000000000001</v>
      </c>
      <c r="J102">
        <v>0.29835835149232809</v>
      </c>
      <c r="K102">
        <v>5.0830020472397493E-2</v>
      </c>
      <c r="L102">
        <v>577.94730969975103</v>
      </c>
      <c r="M102">
        <v>195.28</v>
      </c>
      <c r="N102">
        <v>-36.979999999999997</v>
      </c>
      <c r="O102">
        <v>-37.58</v>
      </c>
      <c r="P102">
        <v>32.147309699751062</v>
      </c>
      <c r="T102">
        <v>42.496125713216991</v>
      </c>
      <c r="V102">
        <v>2.959582700224042</v>
      </c>
      <c r="X102">
        <v>144.18</v>
      </c>
      <c r="Z102">
        <v>3.081792437114776</v>
      </c>
      <c r="AB102">
        <v>1</v>
      </c>
      <c r="AF102">
        <v>2.1473096997510619</v>
      </c>
    </row>
    <row r="103" spans="1:32" x14ac:dyDescent="0.15">
      <c r="A103" t="s">
        <v>784</v>
      </c>
      <c r="B103" t="s">
        <v>785</v>
      </c>
      <c r="C103">
        <v>-7.8651685393258424</v>
      </c>
      <c r="D103">
        <v>-6.4842696629213474</v>
      </c>
      <c r="E103">
        <v>0</v>
      </c>
      <c r="F103">
        <v>-0.40056916776566942</v>
      </c>
      <c r="G103">
        <v>-0.4224530271398747</v>
      </c>
      <c r="J103">
        <v>2.456174484005379E-2</v>
      </c>
      <c r="K103">
        <v>8.0782501891461782E-3</v>
      </c>
      <c r="L103">
        <v>405.62452916569538</v>
      </c>
      <c r="M103">
        <v>28.814</v>
      </c>
      <c r="N103">
        <v>-80.941999999999993</v>
      </c>
      <c r="O103">
        <v>-11.542</v>
      </c>
      <c r="P103">
        <v>4.8245291656955169</v>
      </c>
      <c r="T103">
        <v>227.8789489694918</v>
      </c>
      <c r="V103">
        <v>14.077341888168791</v>
      </c>
      <c r="X103">
        <v>28.814</v>
      </c>
      <c r="Z103">
        <v>2.8612424037812292</v>
      </c>
      <c r="AB103">
        <v>1</v>
      </c>
      <c r="AF103">
        <v>4.8245291656955169</v>
      </c>
    </row>
    <row r="104" spans="1:32" x14ac:dyDescent="0.15">
      <c r="A104" t="s">
        <v>789</v>
      </c>
      <c r="B104" t="s">
        <v>790</v>
      </c>
      <c r="C104">
        <v>-1.586134453781513</v>
      </c>
      <c r="D104">
        <v>-1.510504201680672</v>
      </c>
      <c r="E104">
        <v>0</v>
      </c>
      <c r="F104">
        <v>-0.25034818941504178</v>
      </c>
      <c r="G104">
        <v>-0.25092748735244519</v>
      </c>
      <c r="J104">
        <v>4.2008179397590252E-2</v>
      </c>
      <c r="K104">
        <v>4.3746943766826314E-3</v>
      </c>
      <c r="L104">
        <v>539.80031973624841</v>
      </c>
      <c r="M104">
        <v>57.439999999999991</v>
      </c>
      <c r="N104">
        <v>-14.88</v>
      </c>
      <c r="O104">
        <v>-14.38</v>
      </c>
      <c r="P104">
        <v>2.6003197362485242</v>
      </c>
      <c r="T104">
        <v>56.701714258009289</v>
      </c>
      <c r="V104">
        <v>9.3976378784165817</v>
      </c>
      <c r="X104">
        <v>52.739999999999988</v>
      </c>
      <c r="Z104">
        <v>1.263095640419061</v>
      </c>
      <c r="AB104">
        <v>1</v>
      </c>
      <c r="AF104">
        <v>2.6003197362485242</v>
      </c>
    </row>
    <row r="105" spans="1:32" x14ac:dyDescent="0.15">
      <c r="A105" t="s">
        <v>795</v>
      </c>
      <c r="B105" t="s">
        <v>796</v>
      </c>
      <c r="C105">
        <v>0.76508447304907479</v>
      </c>
      <c r="D105">
        <v>0.77489943684633955</v>
      </c>
      <c r="E105">
        <v>0.14000000000000001</v>
      </c>
      <c r="F105">
        <v>0.38349097003282362</v>
      </c>
      <c r="G105">
        <v>0.42757560225525382</v>
      </c>
      <c r="J105">
        <v>1.8906983473192789E-2</v>
      </c>
      <c r="K105">
        <v>6.3795315687575011E-3</v>
      </c>
      <c r="L105">
        <v>555.25983970274149</v>
      </c>
      <c r="M105">
        <v>216.00299999999999</v>
      </c>
      <c r="N105">
        <v>83.42</v>
      </c>
      <c r="O105">
        <v>96.320000000000007</v>
      </c>
      <c r="P105">
        <v>3.7598397027415</v>
      </c>
      <c r="Q105">
        <v>7.1589242053789732</v>
      </c>
      <c r="R105">
        <v>6.7822664944967102</v>
      </c>
      <c r="S105">
        <v>7.0198993047230882</v>
      </c>
      <c r="T105">
        <v>4.4670944465224576</v>
      </c>
      <c r="U105">
        <v>5.7647408607012194</v>
      </c>
      <c r="V105">
        <v>2.5706117030908899</v>
      </c>
      <c r="W105">
        <v>5.8386944237932861</v>
      </c>
      <c r="X105">
        <v>54.82</v>
      </c>
      <c r="Y105">
        <v>4.8664315486655694</v>
      </c>
      <c r="Z105">
        <v>4.5679644808743172</v>
      </c>
      <c r="AA105">
        <v>95.1</v>
      </c>
      <c r="AB105">
        <v>1</v>
      </c>
      <c r="AC105">
        <v>13.3</v>
      </c>
      <c r="AD105">
        <v>81.8</v>
      </c>
      <c r="AE105">
        <v>585.6</v>
      </c>
      <c r="AF105">
        <v>3.5768397027415002</v>
      </c>
    </row>
    <row r="106" spans="1:32" x14ac:dyDescent="0.15">
      <c r="A106" t="s">
        <v>801</v>
      </c>
      <c r="B106" t="s">
        <v>802</v>
      </c>
      <c r="C106">
        <v>-1.875</v>
      </c>
      <c r="D106">
        <v>-1.5270833333333329</v>
      </c>
      <c r="E106">
        <v>0</v>
      </c>
      <c r="F106">
        <v>-0.15729613733905581</v>
      </c>
      <c r="G106">
        <v>-0.34178403755868542</v>
      </c>
      <c r="J106">
        <v>9.7197697445229117E-2</v>
      </c>
      <c r="K106">
        <v>1.569417869273108E-2</v>
      </c>
      <c r="L106">
        <v>569.17282089212563</v>
      </c>
      <c r="M106">
        <v>186.4</v>
      </c>
      <c r="N106">
        <v>-29.12</v>
      </c>
      <c r="O106">
        <v>-29.32</v>
      </c>
      <c r="P106">
        <v>9.1728208921256247</v>
      </c>
      <c r="T106">
        <v>29.644417754798209</v>
      </c>
      <c r="V106">
        <v>3.0535022580049649</v>
      </c>
      <c r="X106">
        <v>116.5</v>
      </c>
      <c r="Z106">
        <v>1.7686424474187381</v>
      </c>
      <c r="AB106">
        <v>1</v>
      </c>
      <c r="AF106">
        <v>9.1728208921256247</v>
      </c>
    </row>
    <row r="107" spans="1:32" x14ac:dyDescent="0.15">
      <c r="A107" t="s">
        <v>807</v>
      </c>
      <c r="B107" t="s">
        <v>808</v>
      </c>
      <c r="E107">
        <v>0</v>
      </c>
      <c r="F107">
        <v>-0.44853364002300172</v>
      </c>
      <c r="G107">
        <v>-0.25448028673835132</v>
      </c>
      <c r="J107">
        <v>1.138580238412233E-2</v>
      </c>
      <c r="K107">
        <v>3.4066782747303312E-3</v>
      </c>
      <c r="L107">
        <v>395.32793439918072</v>
      </c>
      <c r="M107">
        <v>69.560000000000016</v>
      </c>
      <c r="N107">
        <v>-42.6</v>
      </c>
      <c r="O107">
        <v>-31.2</v>
      </c>
      <c r="P107">
        <v>1.927934399180701</v>
      </c>
      <c r="V107">
        <v>5.6832653018858634</v>
      </c>
      <c r="X107">
        <v>72.760000000000005</v>
      </c>
      <c r="Z107">
        <v>1.3209219858156029</v>
      </c>
      <c r="AB107">
        <v>1</v>
      </c>
      <c r="AF107">
        <v>1.927934399180701</v>
      </c>
    </row>
    <row r="108" spans="1:32" x14ac:dyDescent="0.15">
      <c r="A108" t="s">
        <v>811</v>
      </c>
      <c r="B108" t="s">
        <v>812</v>
      </c>
      <c r="C108">
        <v>-13.31967213114754</v>
      </c>
      <c r="D108">
        <v>-12.03688524590164</v>
      </c>
      <c r="E108">
        <v>0</v>
      </c>
      <c r="F108">
        <v>-0.26419592057031049</v>
      </c>
      <c r="G108">
        <v>-0.48276140492531289</v>
      </c>
      <c r="H108">
        <v>0.36599999999999999</v>
      </c>
      <c r="J108">
        <v>0.1123759628378104</v>
      </c>
      <c r="K108">
        <v>5.2975896755208418E-2</v>
      </c>
      <c r="L108">
        <v>518.35959012998137</v>
      </c>
      <c r="M108">
        <v>444.67</v>
      </c>
      <c r="N108">
        <v>-119.58</v>
      </c>
      <c r="O108">
        <v>-117.48</v>
      </c>
      <c r="P108">
        <v>31.359590129981381</v>
      </c>
      <c r="T108">
        <v>53.110613742825961</v>
      </c>
      <c r="V108">
        <v>1.1657174761733</v>
      </c>
      <c r="X108">
        <v>264.24</v>
      </c>
      <c r="Z108">
        <v>4.6378879771673196</v>
      </c>
      <c r="AB108">
        <v>1</v>
      </c>
      <c r="AF108">
        <v>25.029590129981379</v>
      </c>
    </row>
    <row r="109" spans="1:32" x14ac:dyDescent="0.15">
      <c r="A109" t="s">
        <v>817</v>
      </c>
      <c r="B109" t="s">
        <v>818</v>
      </c>
      <c r="C109">
        <v>-69.724137931034477</v>
      </c>
      <c r="D109">
        <v>-49.075862068965513</v>
      </c>
      <c r="E109">
        <v>0</v>
      </c>
      <c r="F109">
        <v>-0.37020081157007589</v>
      </c>
      <c r="H109">
        <v>0.14099999999999999</v>
      </c>
      <c r="K109">
        <v>4.7277855077550217E-2</v>
      </c>
      <c r="L109">
        <v>552.66220698680024</v>
      </c>
      <c r="M109">
        <v>192.22</v>
      </c>
      <c r="N109">
        <v>-105.66</v>
      </c>
      <c r="O109">
        <v>-71.16</v>
      </c>
      <c r="P109">
        <v>26.76220698680018</v>
      </c>
      <c r="T109">
        <v>381.14634964606921</v>
      </c>
      <c r="V109">
        <v>2.8751545468047039</v>
      </c>
      <c r="X109">
        <v>214.92</v>
      </c>
      <c r="Z109">
        <v>3.5184498423882808</v>
      </c>
      <c r="AB109">
        <v>1</v>
      </c>
      <c r="AF109">
        <v>1.062206986800182</v>
      </c>
    </row>
    <row r="110" spans="1:32" x14ac:dyDescent="0.15">
      <c r="A110" t="s">
        <v>823</v>
      </c>
      <c r="B110" t="s">
        <v>824</v>
      </c>
      <c r="C110">
        <v>-28.375</v>
      </c>
      <c r="D110">
        <v>-25.932500000000001</v>
      </c>
      <c r="E110">
        <v>0</v>
      </c>
      <c r="F110">
        <v>-0.54323121235925631</v>
      </c>
      <c r="G110">
        <v>-0.35153456998313659</v>
      </c>
      <c r="J110">
        <v>2.8983134108400199E-2</v>
      </c>
      <c r="K110">
        <v>6.7629527739569012E-3</v>
      </c>
      <c r="L110">
        <v>416.43999999999988</v>
      </c>
      <c r="M110">
        <v>76.38000000000001</v>
      </c>
      <c r="N110">
        <v>-41.692000000000007</v>
      </c>
      <c r="O110">
        <v>-41.491999999999997</v>
      </c>
      <c r="P110">
        <v>3.54</v>
      </c>
      <c r="T110">
        <v>260.27499999999992</v>
      </c>
      <c r="V110">
        <v>5.4522126211049997</v>
      </c>
      <c r="X110">
        <v>61.240000000000009</v>
      </c>
      <c r="Z110">
        <v>2.3850740527024432</v>
      </c>
      <c r="AB110">
        <v>1</v>
      </c>
      <c r="AF110">
        <v>0</v>
      </c>
    </row>
    <row r="111" spans="1:32" x14ac:dyDescent="0.15">
      <c r="A111" t="s">
        <v>828</v>
      </c>
      <c r="B111" t="s">
        <v>829</v>
      </c>
      <c r="C111">
        <v>-3.60952380952381</v>
      </c>
      <c r="D111">
        <v>-2.92</v>
      </c>
      <c r="E111">
        <v>0</v>
      </c>
      <c r="F111">
        <v>-0.18921254011355221</v>
      </c>
      <c r="G111">
        <v>-0.2444843049327354</v>
      </c>
      <c r="H111">
        <v>0.245</v>
      </c>
      <c r="J111">
        <v>8.9484436954547816E-2</v>
      </c>
      <c r="K111">
        <v>2.1312692904097801E-2</v>
      </c>
      <c r="L111">
        <v>473.65809355203078</v>
      </c>
      <c r="M111">
        <v>162.04</v>
      </c>
      <c r="N111">
        <v>-27.26</v>
      </c>
      <c r="O111">
        <v>-30.66</v>
      </c>
      <c r="P111">
        <v>10.958093552030819</v>
      </c>
      <c r="T111">
        <v>45.110294624002933</v>
      </c>
      <c r="V111">
        <v>2.9230936407802441</v>
      </c>
      <c r="X111">
        <v>91.04</v>
      </c>
      <c r="Z111">
        <v>1.7289348171701111</v>
      </c>
      <c r="AB111">
        <v>1</v>
      </c>
      <c r="AF111">
        <v>10.958093552030819</v>
      </c>
    </row>
    <row r="112" spans="1:32" x14ac:dyDescent="0.15">
      <c r="A112" t="s">
        <v>834</v>
      </c>
      <c r="B112" t="s">
        <v>835</v>
      </c>
      <c r="C112">
        <v>-8.5458167330677295</v>
      </c>
      <c r="D112">
        <v>-8.6231075697211157</v>
      </c>
      <c r="E112">
        <v>0</v>
      </c>
      <c r="F112">
        <v>-0.28758968907786342</v>
      </c>
      <c r="H112">
        <v>-7.17E-2</v>
      </c>
      <c r="K112">
        <v>0.44978738528620571</v>
      </c>
      <c r="L112">
        <v>823.97766545726688</v>
      </c>
      <c r="M112">
        <v>752.6</v>
      </c>
      <c r="N112">
        <v>-268.04000000000002</v>
      </c>
      <c r="O112">
        <v>-216.44</v>
      </c>
      <c r="P112">
        <v>406.77766545726689</v>
      </c>
      <c r="T112">
        <v>32.827795436544498</v>
      </c>
      <c r="V112">
        <v>1.094841436961556</v>
      </c>
      <c r="X112">
        <v>586.1</v>
      </c>
      <c r="Z112">
        <v>2.532154340836013</v>
      </c>
      <c r="AB112">
        <v>1</v>
      </c>
      <c r="AF112">
        <v>45.077665457266903</v>
      </c>
    </row>
    <row r="113" spans="1:32" x14ac:dyDescent="0.15">
      <c r="A113" t="s">
        <v>840</v>
      </c>
      <c r="B113" t="s">
        <v>841</v>
      </c>
      <c r="E113">
        <v>0</v>
      </c>
      <c r="F113">
        <v>-1.911965504850881</v>
      </c>
      <c r="G113">
        <v>-0.23754464285714291</v>
      </c>
      <c r="J113">
        <v>1.2995014858973881E-2</v>
      </c>
      <c r="K113">
        <v>1.193311327052161E-3</v>
      </c>
      <c r="L113">
        <v>449.38984166690801</v>
      </c>
      <c r="M113">
        <v>5.5659999999999989</v>
      </c>
      <c r="N113">
        <v>-10.641999999999999</v>
      </c>
      <c r="O113">
        <v>-10.641999999999999</v>
      </c>
      <c r="P113">
        <v>0.5898416669079406</v>
      </c>
      <c r="V113">
        <v>80.738383339365441</v>
      </c>
      <c r="X113">
        <v>5.6660000000000004</v>
      </c>
      <c r="Z113">
        <v>2.096414826817905</v>
      </c>
      <c r="AB113">
        <v>1</v>
      </c>
      <c r="AF113">
        <v>0.5898416669079406</v>
      </c>
    </row>
    <row r="114" spans="1:32" x14ac:dyDescent="0.15">
      <c r="A114" t="s">
        <v>844</v>
      </c>
      <c r="B114" t="s">
        <v>845</v>
      </c>
      <c r="E114">
        <v>0</v>
      </c>
      <c r="F114">
        <v>-0.177430068639752</v>
      </c>
      <c r="G114">
        <v>-0.30170731707317072</v>
      </c>
      <c r="J114">
        <v>0.11104824148771709</v>
      </c>
      <c r="K114">
        <v>2.0415762771117941E-2</v>
      </c>
      <c r="L114">
        <v>487.34347577334478</v>
      </c>
      <c r="M114">
        <v>135.49</v>
      </c>
      <c r="N114">
        <v>-24.74</v>
      </c>
      <c r="O114">
        <v>-24.04</v>
      </c>
      <c r="P114">
        <v>10.24347577334477</v>
      </c>
      <c r="V114">
        <v>3.5968962711148049</v>
      </c>
      <c r="X114">
        <v>57.98</v>
      </c>
      <c r="AB114">
        <v>1</v>
      </c>
      <c r="AF114">
        <v>0.3334757733447708</v>
      </c>
    </row>
    <row r="115" spans="1:32" x14ac:dyDescent="0.15">
      <c r="A115" t="s">
        <v>848</v>
      </c>
      <c r="B115" t="s">
        <v>849</v>
      </c>
      <c r="E115">
        <v>0</v>
      </c>
      <c r="F115">
        <v>-0.2403213209862769</v>
      </c>
      <c r="G115">
        <v>-0.1507246376811594</v>
      </c>
      <c r="J115">
        <v>2.7480474629528281E-2</v>
      </c>
      <c r="K115">
        <v>8.4544391792562013E-3</v>
      </c>
      <c r="L115">
        <v>381.19443786982242</v>
      </c>
      <c r="M115">
        <v>89.63000000000001</v>
      </c>
      <c r="N115">
        <v>-21.84</v>
      </c>
      <c r="O115">
        <v>-21.54</v>
      </c>
      <c r="P115">
        <v>4.0944378698224853</v>
      </c>
      <c r="V115">
        <v>4.2529782201252084</v>
      </c>
      <c r="X115">
        <v>44.239999999999988</v>
      </c>
      <c r="Z115">
        <v>0.85381091211995008</v>
      </c>
      <c r="AB115">
        <v>1</v>
      </c>
      <c r="AF115">
        <v>0.50443786982248517</v>
      </c>
    </row>
    <row r="116" spans="1:32" x14ac:dyDescent="0.15">
      <c r="A116" t="s">
        <v>852</v>
      </c>
      <c r="B116" t="s">
        <v>853</v>
      </c>
      <c r="E116">
        <v>0</v>
      </c>
      <c r="F116">
        <v>-0.3721483403611201</v>
      </c>
      <c r="G116">
        <v>-1.399288256227758</v>
      </c>
      <c r="J116">
        <v>2.6781867871266941E-2</v>
      </c>
      <c r="K116">
        <v>1.680411299657478E-3</v>
      </c>
      <c r="L116">
        <v>453.58328038015128</v>
      </c>
      <c r="M116">
        <v>92.490000000000009</v>
      </c>
      <c r="N116">
        <v>-39.320000000000007</v>
      </c>
      <c r="O116">
        <v>-34.42</v>
      </c>
      <c r="P116">
        <v>0.77328038015125511</v>
      </c>
      <c r="V116">
        <v>4.9041332076997648</v>
      </c>
      <c r="X116">
        <v>70.98</v>
      </c>
      <c r="Z116">
        <v>1.9373095341750111</v>
      </c>
      <c r="AB116">
        <v>1</v>
      </c>
      <c r="AF116">
        <v>0.77328038015125511</v>
      </c>
    </row>
    <row r="117" spans="1:32" x14ac:dyDescent="0.15">
      <c r="A117" t="s">
        <v>856</v>
      </c>
      <c r="B117" t="s">
        <v>857</v>
      </c>
      <c r="C117">
        <v>-8.1723237597911229</v>
      </c>
      <c r="D117">
        <v>-6.2250652741514374</v>
      </c>
      <c r="E117">
        <v>0</v>
      </c>
      <c r="F117">
        <v>-0.2237340940655381</v>
      </c>
      <c r="G117">
        <v>-0.2211775528978841</v>
      </c>
      <c r="J117">
        <v>0.1075390203336842</v>
      </c>
      <c r="K117">
        <v>2.8592224643114929E-2</v>
      </c>
      <c r="L117">
        <v>386.1980421291272</v>
      </c>
      <c r="M117">
        <v>106.56399999999999</v>
      </c>
      <c r="N117">
        <v>-24.042000000000009</v>
      </c>
      <c r="O117">
        <v>-23.841999999999999</v>
      </c>
      <c r="P117">
        <v>13.09804212912713</v>
      </c>
      <c r="T117">
        <v>100.8349979449418</v>
      </c>
      <c r="V117">
        <v>3.6240948362404488</v>
      </c>
      <c r="X117">
        <v>57.664000000000001</v>
      </c>
      <c r="Z117">
        <v>3.095505617977528</v>
      </c>
      <c r="AB117">
        <v>1</v>
      </c>
      <c r="AF117">
        <v>0.99804212912713131</v>
      </c>
    </row>
    <row r="118" spans="1:32" x14ac:dyDescent="0.15">
      <c r="A118" t="s">
        <v>860</v>
      </c>
      <c r="B118" t="s">
        <v>861</v>
      </c>
      <c r="C118">
        <v>-17.949367088607591</v>
      </c>
      <c r="D118">
        <v>-20.718987341772149</v>
      </c>
      <c r="E118">
        <v>0</v>
      </c>
      <c r="F118">
        <v>-24.070588235294</v>
      </c>
      <c r="K118">
        <v>2.5881547787321681E-2</v>
      </c>
      <c r="L118">
        <v>452.11092939235323</v>
      </c>
      <c r="M118">
        <v>0.34000000000000158</v>
      </c>
      <c r="N118">
        <v>-9.3739999999999988</v>
      </c>
      <c r="O118">
        <v>-8.1840000000000011</v>
      </c>
      <c r="P118">
        <v>11.740929392353211</v>
      </c>
      <c r="T118">
        <v>1144.584631373046</v>
      </c>
      <c r="V118">
        <v>1329.7380276245619</v>
      </c>
      <c r="X118">
        <v>10.37</v>
      </c>
      <c r="Z118">
        <v>0.66757184883457799</v>
      </c>
      <c r="AB118">
        <v>1</v>
      </c>
      <c r="AF118">
        <v>1.4409293923532089</v>
      </c>
    </row>
    <row r="119" spans="1:32" x14ac:dyDescent="0.15">
      <c r="A119" t="s">
        <v>866</v>
      </c>
      <c r="B119" t="s">
        <v>867</v>
      </c>
      <c r="E119">
        <v>0</v>
      </c>
      <c r="F119">
        <v>-0.2362103458130895</v>
      </c>
      <c r="G119">
        <v>-0.36480162767039681</v>
      </c>
      <c r="J119">
        <v>8.6552961139039292E-2</v>
      </c>
      <c r="K119">
        <v>2.1333105488217111E-2</v>
      </c>
      <c r="L119">
        <v>410.51433976793771</v>
      </c>
      <c r="M119">
        <v>139.96</v>
      </c>
      <c r="N119">
        <v>-35.86</v>
      </c>
      <c r="O119">
        <v>-33.06</v>
      </c>
      <c r="P119">
        <v>9.31433976793768</v>
      </c>
      <c r="V119">
        <v>2.933083307858944</v>
      </c>
      <c r="X119">
        <v>67.759999999999991</v>
      </c>
      <c r="Z119">
        <v>3.0599110695062022</v>
      </c>
      <c r="AB119">
        <v>1</v>
      </c>
      <c r="AF119">
        <v>9.31433976793768</v>
      </c>
    </row>
    <row r="120" spans="1:32" x14ac:dyDescent="0.15">
      <c r="A120" t="s">
        <v>870</v>
      </c>
      <c r="B120" t="s">
        <v>871</v>
      </c>
      <c r="C120">
        <v>-4.2275132275132279</v>
      </c>
      <c r="D120">
        <v>-4.1693121693121684</v>
      </c>
      <c r="E120">
        <v>0</v>
      </c>
      <c r="F120">
        <v>-0.38510409539634438</v>
      </c>
      <c r="G120">
        <v>-11.419354838709671</v>
      </c>
      <c r="H120">
        <v>0.17799999999999999</v>
      </c>
      <c r="J120">
        <v>0.95047093458881615</v>
      </c>
      <c r="K120">
        <v>0.1233225638618867</v>
      </c>
      <c r="L120">
        <v>403.98951131551138</v>
      </c>
      <c r="M120">
        <v>204.62</v>
      </c>
      <c r="N120">
        <v>-35.399999999999977</v>
      </c>
      <c r="O120">
        <v>-78.799999999999983</v>
      </c>
      <c r="P120">
        <v>59.489511315511479</v>
      </c>
      <c r="T120">
        <v>21.37510641881013</v>
      </c>
      <c r="V120">
        <v>1.9743402957458289</v>
      </c>
      <c r="X120">
        <v>244.42</v>
      </c>
      <c r="Z120">
        <v>5.970678647434382</v>
      </c>
      <c r="AB120">
        <v>1</v>
      </c>
      <c r="AF120">
        <v>23.989511315511479</v>
      </c>
    </row>
    <row r="121" spans="1:32" x14ac:dyDescent="0.15">
      <c r="A121" t="s">
        <v>876</v>
      </c>
      <c r="B121" t="s">
        <v>877</v>
      </c>
      <c r="E121">
        <v>0</v>
      </c>
      <c r="F121">
        <v>-0.4359051789219387</v>
      </c>
      <c r="G121">
        <v>-0.94358161648177519</v>
      </c>
      <c r="J121">
        <v>4.6844833750446922E-2</v>
      </c>
      <c r="K121">
        <v>7.3313824013249923E-3</v>
      </c>
      <c r="L121">
        <v>350.30118343195272</v>
      </c>
      <c r="M121">
        <v>132.46</v>
      </c>
      <c r="N121">
        <v>-59.540000000000013</v>
      </c>
      <c r="O121">
        <v>-57.74</v>
      </c>
      <c r="P121">
        <v>3.1011834319526632</v>
      </c>
      <c r="V121">
        <v>2.644580880506965</v>
      </c>
      <c r="X121">
        <v>140.46</v>
      </c>
      <c r="Z121">
        <v>1.40509645153608</v>
      </c>
      <c r="AB121">
        <v>1</v>
      </c>
      <c r="AF121">
        <v>1.5011834319526629</v>
      </c>
    </row>
    <row r="122" spans="1:32" x14ac:dyDescent="0.15">
      <c r="A122" t="s">
        <v>880</v>
      </c>
      <c r="B122" t="s">
        <v>881</v>
      </c>
      <c r="E122">
        <v>0</v>
      </c>
      <c r="F122">
        <v>-0.2586286240220893</v>
      </c>
      <c r="K122">
        <v>0.32871076368302837</v>
      </c>
      <c r="L122">
        <v>473.79893743653417</v>
      </c>
      <c r="M122">
        <v>260.76</v>
      </c>
      <c r="N122">
        <v>-68.94</v>
      </c>
      <c r="O122">
        <v>-67.44</v>
      </c>
      <c r="P122">
        <v>203.8989374365342</v>
      </c>
      <c r="V122">
        <v>1.8169923969801129</v>
      </c>
      <c r="X122">
        <v>212.42</v>
      </c>
      <c r="Z122">
        <v>8.3453410182516823</v>
      </c>
      <c r="AB122">
        <v>1</v>
      </c>
      <c r="AF122">
        <v>3.8989374365341982</v>
      </c>
    </row>
    <row r="123" spans="1:32" x14ac:dyDescent="0.15">
      <c r="A123" t="s">
        <v>884</v>
      </c>
      <c r="B123" t="s">
        <v>885</v>
      </c>
      <c r="C123">
        <v>-8.072519083969464</v>
      </c>
      <c r="D123">
        <v>-8.1297709923664101</v>
      </c>
      <c r="E123">
        <v>0</v>
      </c>
      <c r="F123">
        <v>-0.31175217897209589</v>
      </c>
      <c r="G123">
        <v>-0.45135566188197762</v>
      </c>
      <c r="H123">
        <v>0.22500000000000001</v>
      </c>
      <c r="J123">
        <v>0.13627914746611919</v>
      </c>
      <c r="K123">
        <v>2.3239519218980809E-2</v>
      </c>
      <c r="L123">
        <v>396.19289829122249</v>
      </c>
      <c r="M123">
        <v>136.64699999999999</v>
      </c>
      <c r="N123">
        <v>-28.29999999999999</v>
      </c>
      <c r="O123">
        <v>-42.599999999999987</v>
      </c>
      <c r="P123">
        <v>9.8928982912225063</v>
      </c>
      <c r="T123">
        <v>75.609331734966119</v>
      </c>
      <c r="V123">
        <v>2.8993896557642862</v>
      </c>
      <c r="X123">
        <v>102.92</v>
      </c>
      <c r="Z123">
        <v>0.69745069745069743</v>
      </c>
      <c r="AB123">
        <v>1</v>
      </c>
      <c r="AF123">
        <v>9.3658982912225071</v>
      </c>
    </row>
    <row r="124" spans="1:32" x14ac:dyDescent="0.15">
      <c r="A124" t="s">
        <v>890</v>
      </c>
      <c r="B124" t="s">
        <v>891</v>
      </c>
      <c r="C124">
        <v>-4.4849785407725324</v>
      </c>
      <c r="D124">
        <v>-2.9785407725321891</v>
      </c>
      <c r="E124">
        <v>0</v>
      </c>
      <c r="F124">
        <v>-0.3711229946524065</v>
      </c>
      <c r="G124">
        <v>-0.2415189873417721</v>
      </c>
      <c r="J124">
        <v>1.6032707655527199E-2</v>
      </c>
      <c r="K124">
        <v>3.1558271100401549E-3</v>
      </c>
      <c r="L124">
        <v>324.48722155161158</v>
      </c>
      <c r="M124">
        <v>37.399999999999991</v>
      </c>
      <c r="N124">
        <v>-19.079999999999998</v>
      </c>
      <c r="O124">
        <v>-13.88</v>
      </c>
      <c r="P124">
        <v>1.2872215516115311</v>
      </c>
      <c r="T124">
        <v>69.632450976740685</v>
      </c>
      <c r="V124">
        <v>8.6761289184922905</v>
      </c>
      <c r="X124">
        <v>41.8</v>
      </c>
      <c r="Z124">
        <v>1.0329562223315301</v>
      </c>
      <c r="AB124">
        <v>1</v>
      </c>
      <c r="AF124">
        <v>1.2872215516115311</v>
      </c>
    </row>
    <row r="125" spans="1:32" x14ac:dyDescent="0.15">
      <c r="A125" t="s">
        <v>896</v>
      </c>
      <c r="B125" t="s">
        <v>897</v>
      </c>
      <c r="C125">
        <v>-527.39726027397262</v>
      </c>
      <c r="D125">
        <v>-366.05479452054789</v>
      </c>
      <c r="E125">
        <v>0</v>
      </c>
      <c r="F125">
        <v>-0.29873672442705418</v>
      </c>
      <c r="G125">
        <v>-0.6111059907834101</v>
      </c>
      <c r="H125">
        <v>-0.22600000000000001</v>
      </c>
      <c r="J125">
        <v>9.7676456404769949E-2</v>
      </c>
      <c r="K125">
        <v>1.1506414996362299E-2</v>
      </c>
      <c r="L125">
        <v>388.29804676832049</v>
      </c>
      <c r="M125">
        <v>89.449999999999989</v>
      </c>
      <c r="N125">
        <v>-26.521999999999998</v>
      </c>
      <c r="O125">
        <v>-26.721999999999991</v>
      </c>
      <c r="P125">
        <v>4.6980467683204372</v>
      </c>
      <c r="T125">
        <v>5319.1513255934306</v>
      </c>
      <c r="V125">
        <v>4.3409507743803299</v>
      </c>
      <c r="X125">
        <v>65.179999999999993</v>
      </c>
      <c r="Z125">
        <v>5.8659563924677904</v>
      </c>
      <c r="AB125">
        <v>1</v>
      </c>
      <c r="AF125">
        <v>3.8280467683204371</v>
      </c>
    </row>
    <row r="126" spans="1:32" x14ac:dyDescent="0.15">
      <c r="A126" t="s">
        <v>901</v>
      </c>
      <c r="B126" t="s">
        <v>902</v>
      </c>
      <c r="C126">
        <v>1.8941441441441439E-2</v>
      </c>
      <c r="D126">
        <v>-8.2972972972972917E-2</v>
      </c>
      <c r="E126">
        <v>0</v>
      </c>
      <c r="F126">
        <v>-3.7699549733933663E-2</v>
      </c>
      <c r="G126">
        <v>3.4427542033627452E-3</v>
      </c>
      <c r="H126">
        <v>0.16600000000000001</v>
      </c>
      <c r="J126">
        <v>7.6681001863548606E-2</v>
      </c>
      <c r="K126">
        <v>2.508109052899072E-2</v>
      </c>
      <c r="L126">
        <v>294.27285829933908</v>
      </c>
      <c r="M126">
        <v>97.72</v>
      </c>
      <c r="N126">
        <v>0.43000000000000682</v>
      </c>
      <c r="O126">
        <v>-3.6839999999999971</v>
      </c>
      <c r="P126">
        <v>10.372858299339169</v>
      </c>
      <c r="Q126">
        <v>91.428571428571416</v>
      </c>
      <c r="R126">
        <v>65.129616884606563</v>
      </c>
      <c r="S126">
        <v>937.67441860463623</v>
      </c>
      <c r="T126">
        <v>6.6277670788139451</v>
      </c>
      <c r="V126">
        <v>3.0113882347455911</v>
      </c>
      <c r="W126">
        <v>349.90827383988011</v>
      </c>
      <c r="X126">
        <v>92.11999999999999</v>
      </c>
      <c r="Y126">
        <v>9.9953418124159885</v>
      </c>
      <c r="Z126">
        <v>3.5776289682539679</v>
      </c>
      <c r="AA126">
        <v>3.42</v>
      </c>
      <c r="AB126">
        <v>1</v>
      </c>
      <c r="AC126">
        <v>-0.98899999999999999</v>
      </c>
      <c r="AD126">
        <v>4.41</v>
      </c>
      <c r="AE126">
        <v>403.2</v>
      </c>
      <c r="AF126">
        <v>10.372858299339169</v>
      </c>
    </row>
    <row r="127" spans="1:32" x14ac:dyDescent="0.15">
      <c r="A127" t="s">
        <v>907</v>
      </c>
      <c r="B127" t="s">
        <v>908</v>
      </c>
      <c r="C127">
        <v>-1.460240963855421</v>
      </c>
      <c r="D127">
        <v>-1.716144578313253</v>
      </c>
      <c r="E127">
        <v>0</v>
      </c>
      <c r="F127">
        <v>-0.21515966285006499</v>
      </c>
      <c r="G127">
        <v>-0.45735537190082648</v>
      </c>
      <c r="J127">
        <v>1.0053650938498091E-2</v>
      </c>
      <c r="K127">
        <v>9.2355409825324445E-4</v>
      </c>
      <c r="L127">
        <v>389.34865384615392</v>
      </c>
      <c r="M127">
        <v>33.100999999999992</v>
      </c>
      <c r="N127">
        <v>-16.602</v>
      </c>
      <c r="O127">
        <v>-7.1219999999999999</v>
      </c>
      <c r="P127">
        <v>0.36865384615384611</v>
      </c>
      <c r="T127">
        <v>93.818952734012967</v>
      </c>
      <c r="V127">
        <v>11.762443849012231</v>
      </c>
      <c r="X127">
        <v>6.5860000000000003</v>
      </c>
      <c r="Z127">
        <v>3.184553660982949</v>
      </c>
      <c r="AB127">
        <v>1</v>
      </c>
      <c r="AF127">
        <v>0.33365384615384608</v>
      </c>
    </row>
    <row r="128" spans="1:32" x14ac:dyDescent="0.15">
      <c r="A128" t="s">
        <v>912</v>
      </c>
      <c r="B128" t="s">
        <v>913</v>
      </c>
      <c r="C128">
        <v>-3.3297644539614563E-2</v>
      </c>
      <c r="D128">
        <v>-0.1044967880085652</v>
      </c>
      <c r="E128">
        <v>0</v>
      </c>
      <c r="F128">
        <v>-4.5545755751551613E-2</v>
      </c>
      <c r="G128">
        <v>-0.13205027494108401</v>
      </c>
      <c r="H128">
        <v>0.93200000000000005</v>
      </c>
      <c r="J128">
        <v>0.28380955435004329</v>
      </c>
      <c r="K128">
        <v>0.20349668615321151</v>
      </c>
      <c r="L128">
        <v>365.8920364358471</v>
      </c>
      <c r="M128">
        <v>428.58</v>
      </c>
      <c r="N128">
        <v>-33.61999999999999</v>
      </c>
      <c r="O128">
        <v>-19.519999999999989</v>
      </c>
      <c r="P128">
        <v>100.8920364358472</v>
      </c>
      <c r="T128">
        <v>1.9587368117550701</v>
      </c>
      <c r="V128">
        <v>0.85373101039676869</v>
      </c>
      <c r="X128">
        <v>207.58</v>
      </c>
      <c r="Z128">
        <v>2.6905545707774121</v>
      </c>
      <c r="AB128">
        <v>1</v>
      </c>
      <c r="AF128">
        <v>4.5920364358471613</v>
      </c>
    </row>
    <row r="129" spans="1:32" x14ac:dyDescent="0.15">
      <c r="A129" t="s">
        <v>918</v>
      </c>
      <c r="B129" t="s">
        <v>919</v>
      </c>
      <c r="C129">
        <v>-1.0796812749003979</v>
      </c>
      <c r="D129">
        <v>-1.2864541832669321</v>
      </c>
      <c r="E129">
        <v>0</v>
      </c>
      <c r="F129">
        <v>-0.38689192427510177</v>
      </c>
      <c r="G129">
        <v>7.848258706467659E-2</v>
      </c>
      <c r="H129">
        <v>1.0740000000000001</v>
      </c>
      <c r="J129">
        <v>6.929752079176188E-2</v>
      </c>
      <c r="K129">
        <v>3.0114544089283251E-2</v>
      </c>
      <c r="L129">
        <v>336.67272124255533</v>
      </c>
      <c r="M129">
        <v>166.92</v>
      </c>
      <c r="N129">
        <v>12.62</v>
      </c>
      <c r="O129">
        <v>-64.58</v>
      </c>
      <c r="P129">
        <v>11.97272124255525</v>
      </c>
      <c r="Q129">
        <v>19.089108910891088</v>
      </c>
      <c r="R129">
        <v>16.07425742574258</v>
      </c>
      <c r="S129">
        <v>30.55467511885896</v>
      </c>
      <c r="T129">
        <v>6.7066279131983126</v>
      </c>
      <c r="V129">
        <v>2.0169705322463169</v>
      </c>
      <c r="X129">
        <v>67.02</v>
      </c>
      <c r="Z129">
        <v>4.3114626556016598</v>
      </c>
      <c r="AA129">
        <v>20.2</v>
      </c>
      <c r="AB129">
        <v>1</v>
      </c>
      <c r="AC129">
        <v>0</v>
      </c>
      <c r="AD129">
        <v>20.2</v>
      </c>
      <c r="AE129">
        <v>385.6</v>
      </c>
      <c r="AF129">
        <v>11.97272124255525</v>
      </c>
    </row>
    <row r="130" spans="1:32" x14ac:dyDescent="0.15">
      <c r="A130" t="s">
        <v>924</v>
      </c>
      <c r="B130" t="s">
        <v>925</v>
      </c>
      <c r="C130">
        <v>-217.21854304635761</v>
      </c>
      <c r="D130">
        <v>-132.51655629139071</v>
      </c>
      <c r="E130">
        <v>0</v>
      </c>
      <c r="F130">
        <v>-0.29042300742385652</v>
      </c>
      <c r="G130">
        <v>-0.30075497597803702</v>
      </c>
      <c r="H130">
        <v>-7.5599999999999999E-3</v>
      </c>
      <c r="J130">
        <v>2.3445012003217702E-2</v>
      </c>
      <c r="K130">
        <v>9.0620887886888012E-3</v>
      </c>
      <c r="L130">
        <v>281.99794767407411</v>
      </c>
      <c r="M130">
        <v>137.79900000000001</v>
      </c>
      <c r="N130">
        <v>-43.819999999999993</v>
      </c>
      <c r="O130">
        <v>-40.020000000000003</v>
      </c>
      <c r="P130">
        <v>3.4979476740741129</v>
      </c>
      <c r="T130">
        <v>933.76803865587453</v>
      </c>
      <c r="V130">
        <v>2.0464440792318821</v>
      </c>
      <c r="X130">
        <v>95.18</v>
      </c>
      <c r="Z130">
        <v>3.9934640522875822</v>
      </c>
      <c r="AB130">
        <v>1</v>
      </c>
      <c r="AF130">
        <v>2.5789476740741129</v>
      </c>
    </row>
    <row r="131" spans="1:32" x14ac:dyDescent="0.15">
      <c r="A131" t="s">
        <v>930</v>
      </c>
      <c r="B131" t="s">
        <v>931</v>
      </c>
      <c r="E131">
        <v>0</v>
      </c>
      <c r="F131">
        <v>-0.30509362315045169</v>
      </c>
      <c r="G131">
        <v>-0.52252252252252251</v>
      </c>
      <c r="J131">
        <v>2.443485385682833E-2</v>
      </c>
      <c r="K131">
        <v>5.9008212313340479E-3</v>
      </c>
      <c r="L131">
        <v>343.02416209831262</v>
      </c>
      <c r="M131">
        <v>152.74</v>
      </c>
      <c r="N131">
        <v>-46.4</v>
      </c>
      <c r="O131">
        <v>-46.6</v>
      </c>
      <c r="P131">
        <v>2.2241620983125192</v>
      </c>
      <c r="V131">
        <v>2.245804387182877</v>
      </c>
      <c r="X131">
        <v>97.84</v>
      </c>
      <c r="Z131">
        <v>4.2100346944222036</v>
      </c>
      <c r="AB131">
        <v>1</v>
      </c>
      <c r="AF131">
        <v>2.2241620983125192</v>
      </c>
    </row>
    <row r="132" spans="1:32" x14ac:dyDescent="0.15">
      <c r="A132" t="s">
        <v>934</v>
      </c>
      <c r="B132" t="s">
        <v>935</v>
      </c>
      <c r="E132">
        <v>0</v>
      </c>
      <c r="F132">
        <v>-0.28837131367292218</v>
      </c>
      <c r="G132">
        <v>-0.99494382022471917</v>
      </c>
      <c r="J132">
        <v>0.28339743191161948</v>
      </c>
      <c r="K132">
        <v>7.7035591566645308E-3</v>
      </c>
      <c r="L132">
        <v>356.04577237518612</v>
      </c>
      <c r="M132">
        <v>23.872</v>
      </c>
      <c r="N132">
        <v>-7.0840000000000014</v>
      </c>
      <c r="O132">
        <v>-6.8839999999999986</v>
      </c>
      <c r="P132">
        <v>2.8157723751861741</v>
      </c>
      <c r="V132">
        <v>14.914786041185749</v>
      </c>
      <c r="X132">
        <v>24.202000000000002</v>
      </c>
      <c r="Z132">
        <v>0.18748276812792941</v>
      </c>
      <c r="AB132">
        <v>1</v>
      </c>
      <c r="AF132">
        <v>0.79577237518617361</v>
      </c>
    </row>
    <row r="133" spans="1:32" x14ac:dyDescent="0.15">
      <c r="A133" t="s">
        <v>938</v>
      </c>
      <c r="B133" t="s">
        <v>939</v>
      </c>
      <c r="C133">
        <v>-20.100000000000001</v>
      </c>
      <c r="D133">
        <v>-16.393999999999998</v>
      </c>
      <c r="E133">
        <v>0</v>
      </c>
      <c r="F133">
        <v>-0.62091429004279819</v>
      </c>
      <c r="G133">
        <v>-0.45840764331210188</v>
      </c>
      <c r="H133">
        <v>0.218</v>
      </c>
      <c r="J133">
        <v>9.8466760657778558E-3</v>
      </c>
      <c r="K133">
        <v>8.7196220179675888E-4</v>
      </c>
      <c r="L133">
        <v>327.51226035502958</v>
      </c>
      <c r="M133">
        <v>26.402999999999999</v>
      </c>
      <c r="N133">
        <v>-14.394</v>
      </c>
      <c r="O133">
        <v>-16.393999999999998</v>
      </c>
      <c r="P133">
        <v>0.31226035502958582</v>
      </c>
      <c r="T133">
        <v>327.51226035502958</v>
      </c>
      <c r="V133">
        <v>12.404357851571021</v>
      </c>
      <c r="X133">
        <v>25.54</v>
      </c>
      <c r="Z133">
        <v>5.9809949692565674</v>
      </c>
      <c r="AB133">
        <v>1</v>
      </c>
      <c r="AF133">
        <v>0.2492603550295858</v>
      </c>
    </row>
    <row r="134" spans="1:32" x14ac:dyDescent="0.15">
      <c r="A134" t="s">
        <v>942</v>
      </c>
      <c r="B134" t="s">
        <v>943</v>
      </c>
      <c r="C134">
        <v>-10.135746606334839</v>
      </c>
      <c r="D134">
        <v>-8.7511312217194579</v>
      </c>
      <c r="E134">
        <v>0</v>
      </c>
      <c r="F134">
        <v>-0.32638595899080253</v>
      </c>
      <c r="G134">
        <v>-2.3962732919254659</v>
      </c>
      <c r="H134">
        <v>5.5700000000000003E-3</v>
      </c>
      <c r="J134">
        <v>0.45300623318521271</v>
      </c>
      <c r="K134">
        <v>3.7054926244747002E-2</v>
      </c>
      <c r="L134">
        <v>356.98360779731053</v>
      </c>
      <c r="M134">
        <v>118.51</v>
      </c>
      <c r="N134">
        <v>-38.580000000000013</v>
      </c>
      <c r="O134">
        <v>-38.68</v>
      </c>
      <c r="P134">
        <v>13.33360779731056</v>
      </c>
      <c r="T134">
        <v>80.765522126088356</v>
      </c>
      <c r="V134">
        <v>3.0122656973868072</v>
      </c>
      <c r="X134">
        <v>105.26</v>
      </c>
      <c r="Z134">
        <v>1.666666666666667</v>
      </c>
      <c r="AB134">
        <v>1</v>
      </c>
      <c r="AF134">
        <v>13.33360779731056</v>
      </c>
    </row>
    <row r="135" spans="1:32" x14ac:dyDescent="0.15">
      <c r="A135" t="s">
        <v>948</v>
      </c>
      <c r="B135" t="s">
        <v>949</v>
      </c>
      <c r="C135">
        <v>-5.0143266475644692</v>
      </c>
      <c r="D135">
        <v>-4.1977077363896846</v>
      </c>
      <c r="E135">
        <v>0</v>
      </c>
      <c r="F135">
        <v>-0.49804521502634708</v>
      </c>
      <c r="G135">
        <v>-1.5304347826086959</v>
      </c>
      <c r="H135">
        <v>0.25700000000000001</v>
      </c>
      <c r="J135">
        <v>0.43137916651154001</v>
      </c>
      <c r="K135">
        <v>4.8008823126867717E-2</v>
      </c>
      <c r="L135">
        <v>337.74874659075738</v>
      </c>
      <c r="M135">
        <v>58.83</v>
      </c>
      <c r="N135">
        <v>-35.200000000000003</v>
      </c>
      <c r="O135">
        <v>-29.3</v>
      </c>
      <c r="P135">
        <v>17.448746590757441</v>
      </c>
      <c r="T135">
        <v>48.388072577472407</v>
      </c>
      <c r="V135">
        <v>5.7410971713540278</v>
      </c>
      <c r="X135">
        <v>55.5</v>
      </c>
      <c r="Z135">
        <v>3.0780346820809248</v>
      </c>
      <c r="AB135">
        <v>1</v>
      </c>
      <c r="AF135">
        <v>11.41874659075744</v>
      </c>
    </row>
    <row r="136" spans="1:32" x14ac:dyDescent="0.15">
      <c r="A136" t="s">
        <v>954</v>
      </c>
      <c r="B136" t="s">
        <v>955</v>
      </c>
      <c r="E136">
        <v>0</v>
      </c>
      <c r="F136">
        <v>-0.24061236279607159</v>
      </c>
      <c r="G136">
        <v>-0.40420454545454543</v>
      </c>
      <c r="J136">
        <v>8.1105881585268567E-3</v>
      </c>
      <c r="K136">
        <v>8.4261536208971065E-4</v>
      </c>
      <c r="L136">
        <v>332.48782715066</v>
      </c>
      <c r="M136">
        <v>55.39200000000001</v>
      </c>
      <c r="N136">
        <v>-14.228</v>
      </c>
      <c r="O136">
        <v>-13.327999999999999</v>
      </c>
      <c r="P136">
        <v>0.28782715065999093</v>
      </c>
      <c r="V136">
        <v>6.0024521077169979</v>
      </c>
      <c r="X136">
        <v>29.292000000000009</v>
      </c>
      <c r="Z136">
        <v>1.640785232932904</v>
      </c>
      <c r="AB136">
        <v>1</v>
      </c>
      <c r="AF136">
        <v>0.28782715065999093</v>
      </c>
    </row>
    <row r="137" spans="1:32" x14ac:dyDescent="0.15">
      <c r="A137" t="s">
        <v>958</v>
      </c>
      <c r="B137" t="s">
        <v>959</v>
      </c>
      <c r="C137">
        <v>-0.8226415094339623</v>
      </c>
      <c r="D137">
        <v>-0.93943396226415121</v>
      </c>
      <c r="E137">
        <v>0</v>
      </c>
      <c r="F137">
        <v>-0.31379592865696099</v>
      </c>
      <c r="G137">
        <v>-0.1674123539232053</v>
      </c>
      <c r="J137">
        <v>0.1225212963054549</v>
      </c>
      <c r="K137">
        <v>2.407782796826221E-2</v>
      </c>
      <c r="L137">
        <v>301.66376497548771</v>
      </c>
      <c r="M137">
        <v>31.734000000000002</v>
      </c>
      <c r="N137">
        <v>-10.028</v>
      </c>
      <c r="O137">
        <v>-9.958000000000002</v>
      </c>
      <c r="P137">
        <v>8.3637649754876584</v>
      </c>
      <c r="T137">
        <v>28.4588457524045</v>
      </c>
      <c r="V137">
        <v>9.5060113750389998</v>
      </c>
      <c r="X137">
        <v>13.724</v>
      </c>
      <c r="Z137">
        <v>1.1873156342182889</v>
      </c>
      <c r="AB137">
        <v>1</v>
      </c>
      <c r="AF137">
        <v>4.5537649754876588</v>
      </c>
    </row>
    <row r="138" spans="1:32" x14ac:dyDescent="0.15">
      <c r="A138" t="s">
        <v>964</v>
      </c>
      <c r="B138" t="s">
        <v>965</v>
      </c>
      <c r="C138">
        <v>-10.17543859649123</v>
      </c>
      <c r="D138">
        <v>-7.2771929824561408</v>
      </c>
      <c r="E138">
        <v>0</v>
      </c>
      <c r="F138">
        <v>-0.14667263855166079</v>
      </c>
      <c r="G138">
        <v>-0.12990825688073401</v>
      </c>
      <c r="J138">
        <v>7.0521861777150905E-4</v>
      </c>
      <c r="K138">
        <v>2.1038359942962659E-4</v>
      </c>
      <c r="L138">
        <v>284.8692307692308</v>
      </c>
      <c r="M138">
        <v>84.841999999999985</v>
      </c>
      <c r="N138">
        <v>-12.744</v>
      </c>
      <c r="O138">
        <v>-12.444000000000001</v>
      </c>
      <c r="P138">
        <v>6.9230769230769221E-2</v>
      </c>
      <c r="T138">
        <v>166.59019343229869</v>
      </c>
      <c r="V138">
        <v>3.357643982570317</v>
      </c>
      <c r="X138">
        <v>30.942</v>
      </c>
      <c r="Z138">
        <v>0.8814589665653495</v>
      </c>
      <c r="AB138">
        <v>1</v>
      </c>
      <c r="AF138">
        <v>6.9230769230769221E-2</v>
      </c>
    </row>
    <row r="139" spans="1:32" x14ac:dyDescent="0.15">
      <c r="A139" t="s">
        <v>970</v>
      </c>
      <c r="B139" t="s">
        <v>971</v>
      </c>
      <c r="C139">
        <v>-1.008319467554077</v>
      </c>
      <c r="D139">
        <v>-0.61663893510815326</v>
      </c>
      <c r="E139">
        <v>0</v>
      </c>
      <c r="F139">
        <v>-0.26570117579581309</v>
      </c>
      <c r="G139">
        <v>-1.785974025974026</v>
      </c>
      <c r="H139">
        <v>7.3399999999999993E-2</v>
      </c>
      <c r="J139">
        <v>0.45852542175368061</v>
      </c>
      <c r="K139">
        <v>9.0838516230186545E-2</v>
      </c>
      <c r="L139">
        <v>288.00213765656451</v>
      </c>
      <c r="M139">
        <v>139.47999999999999</v>
      </c>
      <c r="N139">
        <v>-68.760000000000019</v>
      </c>
      <c r="O139">
        <v>-37.060000000000009</v>
      </c>
      <c r="P139">
        <v>32.60213765656448</v>
      </c>
      <c r="T139">
        <v>4.7920488794769467</v>
      </c>
      <c r="V139">
        <v>2.0648274853496171</v>
      </c>
      <c r="X139">
        <v>154.47999999999999</v>
      </c>
      <c r="Z139">
        <v>3.9457554397793442</v>
      </c>
      <c r="AB139">
        <v>1</v>
      </c>
      <c r="AF139">
        <v>15.20213765656449</v>
      </c>
    </row>
    <row r="140" spans="1:32" x14ac:dyDescent="0.15">
      <c r="A140" t="s">
        <v>975</v>
      </c>
      <c r="B140" t="s">
        <v>976</v>
      </c>
      <c r="C140">
        <v>-252.1008403361345</v>
      </c>
      <c r="D140">
        <v>-224.8739495798319</v>
      </c>
      <c r="E140">
        <v>0</v>
      </c>
      <c r="F140">
        <v>-0.48566243194192371</v>
      </c>
      <c r="G140">
        <v>-0.51811320754716972</v>
      </c>
      <c r="J140">
        <v>0.31791386272469879</v>
      </c>
      <c r="K140">
        <v>7.1332938439266094E-2</v>
      </c>
      <c r="L140">
        <v>272.50279603059619</v>
      </c>
      <c r="M140">
        <v>55.100000000000009</v>
      </c>
      <c r="N140">
        <v>-27.46</v>
      </c>
      <c r="O140">
        <v>-26.76</v>
      </c>
      <c r="P140">
        <v>24.70279603059625</v>
      </c>
      <c r="T140">
        <v>2289.9394624419851</v>
      </c>
      <c r="V140">
        <v>4.9456042836768823</v>
      </c>
      <c r="X140">
        <v>54.900000000000013</v>
      </c>
      <c r="Z140">
        <v>0.82400497512437809</v>
      </c>
      <c r="AB140">
        <v>1</v>
      </c>
      <c r="AF140">
        <v>3.702796030596248</v>
      </c>
    </row>
    <row r="141" spans="1:32" x14ac:dyDescent="0.15">
      <c r="A141" t="s">
        <v>980</v>
      </c>
      <c r="B141" t="s">
        <v>981</v>
      </c>
      <c r="E141">
        <v>0</v>
      </c>
      <c r="F141">
        <v>-0.244720886472925</v>
      </c>
      <c r="G141">
        <v>-0.42651933701657468</v>
      </c>
      <c r="J141">
        <v>3.1553045374322769E-2</v>
      </c>
      <c r="K141">
        <v>1.111492073318193E-2</v>
      </c>
      <c r="L141">
        <v>302.23830502670728</v>
      </c>
      <c r="M141">
        <v>191.32</v>
      </c>
      <c r="N141">
        <v>-46.320000000000007</v>
      </c>
      <c r="O141">
        <v>-46.820000000000007</v>
      </c>
      <c r="P141">
        <v>3.5383050267073441</v>
      </c>
      <c r="V141">
        <v>1.5797527965017111</v>
      </c>
      <c r="X141">
        <v>98.820000000000007</v>
      </c>
      <c r="Z141">
        <v>0.54002541296060991</v>
      </c>
      <c r="AB141">
        <v>1</v>
      </c>
      <c r="AF141">
        <v>3.5383050267073441</v>
      </c>
    </row>
    <row r="142" spans="1:32" x14ac:dyDescent="0.15">
      <c r="A142" t="s">
        <v>984</v>
      </c>
      <c r="B142" t="s">
        <v>985</v>
      </c>
      <c r="E142">
        <v>0</v>
      </c>
      <c r="F142">
        <v>-0.2117223650385604</v>
      </c>
      <c r="G142">
        <v>-0.46795454545454551</v>
      </c>
      <c r="J142">
        <v>0</v>
      </c>
      <c r="K142">
        <v>0</v>
      </c>
      <c r="L142">
        <v>313.2</v>
      </c>
      <c r="M142">
        <v>77.800000000000011</v>
      </c>
      <c r="N142">
        <v>-16.472000000000001</v>
      </c>
      <c r="O142">
        <v>-16.472000000000001</v>
      </c>
      <c r="P142">
        <v>0</v>
      </c>
      <c r="V142">
        <v>4.0257069408740351</v>
      </c>
      <c r="X142">
        <v>42.6</v>
      </c>
      <c r="Z142">
        <v>7.2637292464878671</v>
      </c>
      <c r="AB142">
        <v>1</v>
      </c>
      <c r="AF142">
        <v>0</v>
      </c>
    </row>
    <row r="143" spans="1:32" x14ac:dyDescent="0.15">
      <c r="A143" t="s">
        <v>988</v>
      </c>
      <c r="B143" t="s">
        <v>989</v>
      </c>
      <c r="C143">
        <v>0.33512544802867378</v>
      </c>
      <c r="D143">
        <v>0.54243727598566316</v>
      </c>
      <c r="E143">
        <v>0.41899999999999998</v>
      </c>
      <c r="F143">
        <v>0.133328086854994</v>
      </c>
      <c r="G143">
        <v>0.14934058463630179</v>
      </c>
      <c r="J143">
        <v>1.8586648715593651E-2</v>
      </c>
      <c r="K143">
        <v>8.9438280850515448E-3</v>
      </c>
      <c r="L143">
        <v>250.0858761270016</v>
      </c>
      <c r="M143">
        <v>131.898</v>
      </c>
      <c r="N143">
        <v>21.968</v>
      </c>
      <c r="O143">
        <v>30.268000000000001</v>
      </c>
      <c r="P143">
        <v>2.7858761270015631</v>
      </c>
      <c r="Q143">
        <v>30.264705882352938</v>
      </c>
      <c r="R143">
        <v>24.245098039215691</v>
      </c>
      <c r="S143">
        <v>14.052257829570291</v>
      </c>
      <c r="T143">
        <v>4.4818257370430388</v>
      </c>
      <c r="U143">
        <v>8.2623852295163722</v>
      </c>
      <c r="V143">
        <v>1.896055104148672</v>
      </c>
      <c r="W143">
        <v>13.37357626347602</v>
      </c>
      <c r="X143">
        <v>46.198</v>
      </c>
      <c r="Y143">
        <v>6.1597506435222069</v>
      </c>
      <c r="Z143">
        <v>0.55474570780693233</v>
      </c>
      <c r="AA143">
        <v>17.600000000000001</v>
      </c>
      <c r="AB143">
        <v>1</v>
      </c>
      <c r="AC143">
        <v>7.37</v>
      </c>
      <c r="AD143">
        <v>10.199999999999999</v>
      </c>
      <c r="AE143">
        <v>308.7</v>
      </c>
      <c r="AF143">
        <v>2.7858761270015631</v>
      </c>
    </row>
    <row r="144" spans="1:32" x14ac:dyDescent="0.15">
      <c r="A144" t="s">
        <v>993</v>
      </c>
      <c r="B144" t="s">
        <v>994</v>
      </c>
      <c r="C144">
        <v>-68.257756563245835</v>
      </c>
      <c r="D144">
        <v>-60.525059665871133</v>
      </c>
      <c r="E144">
        <v>0</v>
      </c>
      <c r="F144">
        <v>-0.87478440841669536</v>
      </c>
      <c r="G144">
        <v>-0.52091097308488621</v>
      </c>
      <c r="J144">
        <v>0.1107444517568532</v>
      </c>
      <c r="K144">
        <v>1.977250820064573E-2</v>
      </c>
      <c r="L144">
        <v>254.2150954699396</v>
      </c>
      <c r="M144">
        <v>28.99</v>
      </c>
      <c r="N144">
        <v>-25.16</v>
      </c>
      <c r="O144">
        <v>-25.36</v>
      </c>
      <c r="P144">
        <v>6.0150954699396024</v>
      </c>
      <c r="T144">
        <v>606.71860494018995</v>
      </c>
      <c r="V144">
        <v>8.7690615891665935</v>
      </c>
      <c r="X144">
        <v>30.681999999999999</v>
      </c>
      <c r="Z144">
        <v>5.8433936955063714</v>
      </c>
      <c r="AB144">
        <v>1</v>
      </c>
      <c r="AF144">
        <v>6.0070954699396024</v>
      </c>
    </row>
    <row r="145" spans="1:32" x14ac:dyDescent="0.15">
      <c r="A145" t="s">
        <v>998</v>
      </c>
      <c r="B145" t="s">
        <v>999</v>
      </c>
      <c r="C145">
        <v>-10.775757575757581</v>
      </c>
      <c r="D145">
        <v>-11.767272727272729</v>
      </c>
      <c r="E145">
        <v>0</v>
      </c>
      <c r="F145">
        <v>-0.29874446085672091</v>
      </c>
      <c r="G145">
        <v>-0.75491419656786274</v>
      </c>
      <c r="H145">
        <v>5.7099999999999998E-2</v>
      </c>
      <c r="J145">
        <v>0.25643774854773183</v>
      </c>
      <c r="K145">
        <v>0.1306873682791693</v>
      </c>
      <c r="L145">
        <v>323.1132710470572</v>
      </c>
      <c r="M145">
        <v>324.95999999999998</v>
      </c>
      <c r="N145">
        <v>-96.78</v>
      </c>
      <c r="O145">
        <v>-97.08</v>
      </c>
      <c r="P145">
        <v>44.213271047057177</v>
      </c>
      <c r="T145">
        <v>39.165244975400867</v>
      </c>
      <c r="V145">
        <v>0.99431705762880729</v>
      </c>
      <c r="X145">
        <v>211.96</v>
      </c>
      <c r="Z145">
        <v>1.071064263855831</v>
      </c>
      <c r="AB145">
        <v>1</v>
      </c>
      <c r="AF145">
        <v>44.213271047057177</v>
      </c>
    </row>
    <row r="146" spans="1:32" x14ac:dyDescent="0.15">
      <c r="A146" t="s">
        <v>1004</v>
      </c>
      <c r="B146" t="s">
        <v>1005</v>
      </c>
      <c r="C146">
        <v>-2.0340136054421771</v>
      </c>
      <c r="D146">
        <v>-0.63265306122448939</v>
      </c>
      <c r="E146">
        <v>0</v>
      </c>
      <c r="F146">
        <v>-9.4791560493323754E-2</v>
      </c>
      <c r="K146">
        <v>6.7632387995691353E-3</v>
      </c>
      <c r="L146">
        <v>283.68537551206202</v>
      </c>
      <c r="M146">
        <v>98.11</v>
      </c>
      <c r="N146">
        <v>0.40000000000000568</v>
      </c>
      <c r="O146">
        <v>-9.2999999999999936</v>
      </c>
      <c r="P146">
        <v>1.9753755120619021</v>
      </c>
      <c r="S146">
        <v>725.24999999998977</v>
      </c>
      <c r="T146">
        <v>19.298324864766119</v>
      </c>
      <c r="V146">
        <v>2.891503164937947</v>
      </c>
      <c r="X146">
        <v>130.5</v>
      </c>
      <c r="Z146">
        <v>2.1285763529817299</v>
      </c>
      <c r="AB146">
        <v>1</v>
      </c>
      <c r="AF146">
        <v>1.9753755120619021</v>
      </c>
    </row>
    <row r="147" spans="1:32" x14ac:dyDescent="0.15">
      <c r="A147" t="s">
        <v>1010</v>
      </c>
      <c r="B147" t="s">
        <v>1011</v>
      </c>
      <c r="E147">
        <v>0</v>
      </c>
      <c r="F147">
        <v>-0.70877163216830674</v>
      </c>
      <c r="G147">
        <v>-0.34865979381443302</v>
      </c>
      <c r="J147">
        <v>3.6845858503563568E-2</v>
      </c>
      <c r="K147">
        <v>6.3550376585189234E-3</v>
      </c>
      <c r="L147">
        <v>243.35538748205599</v>
      </c>
      <c r="M147">
        <v>23.576000000000001</v>
      </c>
      <c r="N147">
        <v>-16.91</v>
      </c>
      <c r="O147">
        <v>-16.71</v>
      </c>
      <c r="P147">
        <v>1.8553874820559499</v>
      </c>
      <c r="V147">
        <v>10.32216607915066</v>
      </c>
      <c r="X147">
        <v>23.675999999999998</v>
      </c>
      <c r="Z147">
        <v>1.7493967597380209</v>
      </c>
      <c r="AB147">
        <v>1</v>
      </c>
      <c r="AF147">
        <v>1.8553874820559499</v>
      </c>
    </row>
    <row r="148" spans="1:32" x14ac:dyDescent="0.15">
      <c r="A148" t="s">
        <v>1014</v>
      </c>
      <c r="B148" t="s">
        <v>1015</v>
      </c>
      <c r="C148">
        <v>-3.438228438228438</v>
      </c>
      <c r="D148">
        <v>-3.0396270396270388</v>
      </c>
      <c r="E148">
        <v>0</v>
      </c>
      <c r="F148">
        <v>-0.211139896373057</v>
      </c>
      <c r="G148">
        <v>-0.49598540145985398</v>
      </c>
      <c r="J148">
        <v>0.18471952571583161</v>
      </c>
      <c r="K148">
        <v>4.1070028071251138E-2</v>
      </c>
      <c r="L148">
        <v>288.91613202881553</v>
      </c>
      <c r="M148">
        <v>123.52</v>
      </c>
      <c r="N148">
        <v>-27.18</v>
      </c>
      <c r="O148">
        <v>-26.08</v>
      </c>
      <c r="P148">
        <v>12.41613202881552</v>
      </c>
      <c r="T148">
        <v>33.673208861167311</v>
      </c>
      <c r="V148">
        <v>2.3390230896115249</v>
      </c>
      <c r="X148">
        <v>75.02</v>
      </c>
      <c r="Z148">
        <v>5.1483270093135571</v>
      </c>
      <c r="AB148">
        <v>1</v>
      </c>
      <c r="AF148">
        <v>5.3161320288155176</v>
      </c>
    </row>
    <row r="149" spans="1:32" x14ac:dyDescent="0.15">
      <c r="A149" t="s">
        <v>1020</v>
      </c>
      <c r="B149" t="s">
        <v>1021</v>
      </c>
      <c r="C149">
        <v>-106.1688311688312</v>
      </c>
      <c r="D149">
        <v>-84.870129870129887</v>
      </c>
      <c r="E149">
        <v>0</v>
      </c>
      <c r="F149">
        <v>-0.31623518025647229</v>
      </c>
      <c r="G149">
        <v>-0.86892307692307691</v>
      </c>
      <c r="J149">
        <v>0.29383737058078918</v>
      </c>
      <c r="K149">
        <v>4.6025582138180851E-2</v>
      </c>
      <c r="L149">
        <v>273.72339269458348</v>
      </c>
      <c r="M149">
        <v>82.66</v>
      </c>
      <c r="N149">
        <v>-28.24</v>
      </c>
      <c r="O149">
        <v>-26.14</v>
      </c>
      <c r="P149">
        <v>13.523392694583521</v>
      </c>
      <c r="T149">
        <v>888.71231394345307</v>
      </c>
      <c r="V149">
        <v>3.3114371242993408</v>
      </c>
      <c r="X149">
        <v>58.760000000000012</v>
      </c>
      <c r="Z149">
        <v>2.6935426328933278</v>
      </c>
      <c r="AB149">
        <v>1</v>
      </c>
      <c r="AF149">
        <v>2.023392694583523</v>
      </c>
    </row>
    <row r="150" spans="1:32" x14ac:dyDescent="0.15">
      <c r="A150" t="s">
        <v>1025</v>
      </c>
      <c r="B150" t="s">
        <v>1026</v>
      </c>
      <c r="C150">
        <v>-0.30490405117270791</v>
      </c>
      <c r="D150">
        <v>-0.42686567164179112</v>
      </c>
      <c r="E150">
        <v>0</v>
      </c>
      <c r="F150">
        <v>-9.2029052128344196E-2</v>
      </c>
      <c r="G150">
        <v>-0.21520086862106411</v>
      </c>
      <c r="H150">
        <v>0.13300000000000001</v>
      </c>
      <c r="J150">
        <v>0.1093924692168083</v>
      </c>
      <c r="K150">
        <v>3.9250735343400678E-2</v>
      </c>
      <c r="L150">
        <v>268.01255470746821</v>
      </c>
      <c r="M150">
        <v>217.54</v>
      </c>
      <c r="N150">
        <v>-19.82</v>
      </c>
      <c r="O150">
        <v>-20.02</v>
      </c>
      <c r="P150">
        <v>11.31255470746822</v>
      </c>
      <c r="T150">
        <v>5.7145534052765079</v>
      </c>
      <c r="V150">
        <v>1.2320150533578571</v>
      </c>
      <c r="X150">
        <v>145.63999999999999</v>
      </c>
      <c r="Z150">
        <v>1.7425063199711091</v>
      </c>
      <c r="AB150">
        <v>1</v>
      </c>
      <c r="AF150">
        <v>11.31255470746822</v>
      </c>
    </row>
    <row r="151" spans="1:32" x14ac:dyDescent="0.15">
      <c r="A151" t="s">
        <v>1031</v>
      </c>
      <c r="B151" t="s">
        <v>1032</v>
      </c>
      <c r="C151">
        <v>-1.595528455284553</v>
      </c>
      <c r="D151">
        <v>-1.558943089430894</v>
      </c>
      <c r="E151">
        <v>0</v>
      </c>
      <c r="F151">
        <v>-0.16925962705505909</v>
      </c>
      <c r="G151">
        <v>-0.60872483221476514</v>
      </c>
      <c r="H151">
        <v>0.10299999999999999</v>
      </c>
      <c r="J151">
        <v>0.5035293766477964</v>
      </c>
      <c r="K151">
        <v>9.9379605037126562E-2</v>
      </c>
      <c r="L151">
        <v>296.37369243680189</v>
      </c>
      <c r="M151">
        <v>90.63</v>
      </c>
      <c r="N151">
        <v>-18.14</v>
      </c>
      <c r="O151">
        <v>-15.34</v>
      </c>
      <c r="P151">
        <v>30.22369243680193</v>
      </c>
      <c r="T151">
        <v>30.119277686666869</v>
      </c>
      <c r="V151">
        <v>3.2701499772349329</v>
      </c>
      <c r="X151">
        <v>40.28</v>
      </c>
      <c r="Z151">
        <v>1.423877327491786</v>
      </c>
      <c r="AB151">
        <v>1</v>
      </c>
      <c r="AF151">
        <v>1.9236924368019319</v>
      </c>
    </row>
    <row r="152" spans="1:32" x14ac:dyDescent="0.15">
      <c r="A152" t="s">
        <v>1036</v>
      </c>
      <c r="B152" t="s">
        <v>1037</v>
      </c>
      <c r="E152">
        <v>0</v>
      </c>
      <c r="F152">
        <v>-0.2070963070238957</v>
      </c>
      <c r="G152">
        <v>-0.3425981873111783</v>
      </c>
      <c r="J152">
        <v>3.1350512314255063E-2</v>
      </c>
      <c r="K152">
        <v>1.161438777110476E-2</v>
      </c>
      <c r="L152">
        <v>240.51386209602319</v>
      </c>
      <c r="M152">
        <v>165.72</v>
      </c>
      <c r="N152">
        <v>-34.020000000000003</v>
      </c>
      <c r="O152">
        <v>-34.32</v>
      </c>
      <c r="P152">
        <v>3.2138620960232211</v>
      </c>
      <c r="V152">
        <v>1.451326708279165</v>
      </c>
      <c r="X152">
        <v>100.82</v>
      </c>
      <c r="Z152">
        <v>1.7824497257769649</v>
      </c>
      <c r="AB152">
        <v>1</v>
      </c>
      <c r="AF152">
        <v>1.4138620960232211</v>
      </c>
    </row>
    <row r="153" spans="1:32" x14ac:dyDescent="0.15">
      <c r="A153" t="s">
        <v>1040</v>
      </c>
      <c r="B153" t="s">
        <v>1041</v>
      </c>
      <c r="E153">
        <v>0</v>
      </c>
      <c r="F153">
        <v>-0.1491611661166117</v>
      </c>
      <c r="G153">
        <v>-0.2115551181102362</v>
      </c>
      <c r="J153">
        <v>0</v>
      </c>
      <c r="K153">
        <v>0</v>
      </c>
      <c r="L153">
        <v>271.89999999999998</v>
      </c>
      <c r="M153">
        <v>145.44</v>
      </c>
      <c r="N153">
        <v>-21.494</v>
      </c>
      <c r="O153">
        <v>-21.693999999999999</v>
      </c>
      <c r="P153">
        <v>0</v>
      </c>
      <c r="V153">
        <v>1.869499449944994</v>
      </c>
      <c r="X153">
        <v>43.84</v>
      </c>
      <c r="Z153">
        <v>0.39260757631482168</v>
      </c>
      <c r="AB153">
        <v>1</v>
      </c>
      <c r="AF153">
        <v>0</v>
      </c>
    </row>
    <row r="154" spans="1:32" x14ac:dyDescent="0.15">
      <c r="A154" t="s">
        <v>1044</v>
      </c>
      <c r="B154" t="s">
        <v>1045</v>
      </c>
      <c r="C154">
        <v>-85.970149253731336</v>
      </c>
      <c r="D154">
        <v>-76.597014925373131</v>
      </c>
      <c r="E154">
        <v>0</v>
      </c>
      <c r="F154">
        <v>-0.27776575016237282</v>
      </c>
      <c r="G154">
        <v>-0.45956678700361009</v>
      </c>
      <c r="J154">
        <v>1.5385586135094491E-2</v>
      </c>
      <c r="K154">
        <v>3.1748787448052859E-3</v>
      </c>
      <c r="L154">
        <v>247.66568047337279</v>
      </c>
      <c r="M154">
        <v>92.38</v>
      </c>
      <c r="N154">
        <v>-25.46</v>
      </c>
      <c r="O154">
        <v>-25.66</v>
      </c>
      <c r="P154">
        <v>0.86568047337278098</v>
      </c>
      <c r="T154">
        <v>739.30053872648591</v>
      </c>
      <c r="V154">
        <v>2.6809447983694832</v>
      </c>
      <c r="X154">
        <v>61.98</v>
      </c>
      <c r="Z154">
        <v>1.2785136129506991</v>
      </c>
      <c r="AB154">
        <v>1</v>
      </c>
      <c r="AF154">
        <v>0.86568047337278098</v>
      </c>
    </row>
    <row r="155" spans="1:32" x14ac:dyDescent="0.15">
      <c r="A155" t="s">
        <v>1044</v>
      </c>
      <c r="B155" t="s">
        <v>1045</v>
      </c>
      <c r="C155">
        <v>-85.970149253731336</v>
      </c>
      <c r="D155">
        <v>-76.597014925373131</v>
      </c>
      <c r="E155">
        <v>0</v>
      </c>
      <c r="F155">
        <v>-0.27776575016237282</v>
      </c>
      <c r="G155">
        <v>-0.45956678700361009</v>
      </c>
      <c r="J155">
        <v>1.5385586135094491E-2</v>
      </c>
      <c r="K155">
        <v>3.1748787448052859E-3</v>
      </c>
      <c r="L155">
        <v>247.66568047337279</v>
      </c>
      <c r="M155">
        <v>92.38</v>
      </c>
      <c r="N155">
        <v>-25.46</v>
      </c>
      <c r="O155">
        <v>-25.66</v>
      </c>
      <c r="P155">
        <v>0.86568047337278098</v>
      </c>
      <c r="T155">
        <v>739.30053872648591</v>
      </c>
      <c r="V155">
        <v>2.6809447983694832</v>
      </c>
      <c r="X155">
        <v>61.98</v>
      </c>
      <c r="Z155">
        <v>1.2785136129506991</v>
      </c>
      <c r="AB155">
        <v>1</v>
      </c>
      <c r="AF155">
        <v>0.86568047337278098</v>
      </c>
    </row>
    <row r="156" spans="1:32" x14ac:dyDescent="0.15">
      <c r="A156" t="s">
        <v>1049</v>
      </c>
      <c r="B156" t="s">
        <v>1050</v>
      </c>
      <c r="C156">
        <v>-2</v>
      </c>
      <c r="D156">
        <v>-1.5665271966527201</v>
      </c>
      <c r="E156">
        <v>0</v>
      </c>
      <c r="F156">
        <v>-0.37802907915993539</v>
      </c>
      <c r="G156">
        <v>-0.74377510040160655</v>
      </c>
      <c r="H156">
        <v>0.15</v>
      </c>
      <c r="J156">
        <v>6.762901302453049E-2</v>
      </c>
      <c r="K156">
        <v>1.3661303076052079E-2</v>
      </c>
      <c r="L156">
        <v>209.21221541175029</v>
      </c>
      <c r="M156">
        <v>99.039999999999992</v>
      </c>
      <c r="N156">
        <v>-37.040000000000013</v>
      </c>
      <c r="O156">
        <v>-37.44</v>
      </c>
      <c r="P156">
        <v>3.612215411750288</v>
      </c>
      <c r="T156">
        <v>8.7536491804079635</v>
      </c>
      <c r="V156">
        <v>2.112401205692148</v>
      </c>
      <c r="X156">
        <v>104.44</v>
      </c>
      <c r="Z156">
        <v>1.1503067484662579</v>
      </c>
      <c r="AB156">
        <v>1</v>
      </c>
      <c r="AF156">
        <v>3.612215411750288</v>
      </c>
    </row>
    <row r="157" spans="1:32" x14ac:dyDescent="0.15">
      <c r="A157" t="s">
        <v>1054</v>
      </c>
      <c r="B157" t="s">
        <v>1055</v>
      </c>
      <c r="C157">
        <v>-3.9873417721518978E-2</v>
      </c>
      <c r="D157">
        <v>-6.3291139240506103E-3</v>
      </c>
      <c r="E157">
        <v>0</v>
      </c>
      <c r="F157">
        <v>-5.7175528873641872E-3</v>
      </c>
      <c r="G157">
        <v>-3.0477759472817161E-2</v>
      </c>
      <c r="J157">
        <v>5.7932298384023528E-2</v>
      </c>
      <c r="K157">
        <v>1.412135540536784E-2</v>
      </c>
      <c r="L157">
        <v>157.03273651763899</v>
      </c>
      <c r="M157">
        <v>34.979999999999997</v>
      </c>
      <c r="N157">
        <v>-1.850000000000001</v>
      </c>
      <c r="O157">
        <v>-0.19999999999999929</v>
      </c>
      <c r="P157">
        <v>3.7327365176390339</v>
      </c>
      <c r="T157">
        <v>4.9693903961278174</v>
      </c>
      <c r="V157">
        <v>4.4892148804356493</v>
      </c>
      <c r="X157">
        <v>81.58</v>
      </c>
      <c r="Z157">
        <v>1.084036838066001</v>
      </c>
      <c r="AB157">
        <v>1</v>
      </c>
      <c r="AF157">
        <v>3.7327365176390339</v>
      </c>
    </row>
    <row r="158" spans="1:32" x14ac:dyDescent="0.15">
      <c r="A158" t="s">
        <v>1060</v>
      </c>
      <c r="B158" t="s">
        <v>1061</v>
      </c>
      <c r="C158">
        <v>0.50638297872340421</v>
      </c>
      <c r="D158">
        <v>0.4846808510638298</v>
      </c>
      <c r="E158">
        <v>0.33900000000000002</v>
      </c>
      <c r="F158">
        <v>0.18413802380564159</v>
      </c>
      <c r="G158">
        <v>0.147986798679868</v>
      </c>
      <c r="H158">
        <v>0.17399999999999999</v>
      </c>
      <c r="J158">
        <v>4.2804683456385984E-3</v>
      </c>
      <c r="K158">
        <v>5.0875138210792136E-4</v>
      </c>
      <c r="L158">
        <v>246.22025574647239</v>
      </c>
      <c r="M158">
        <v>24.532</v>
      </c>
      <c r="N158">
        <v>4.484</v>
      </c>
      <c r="O158">
        <v>6.8339999999999996</v>
      </c>
      <c r="P158">
        <v>0.13025574647246241</v>
      </c>
      <c r="Q158">
        <v>55.032258064516128</v>
      </c>
      <c r="R158">
        <v>53.289302728453883</v>
      </c>
      <c r="S158">
        <v>57.069580731489737</v>
      </c>
      <c r="T158">
        <v>17.462429485565419</v>
      </c>
      <c r="U158">
        <v>36.028717551429978</v>
      </c>
      <c r="V158">
        <v>10.036697201470419</v>
      </c>
      <c r="W158">
        <v>34.484629656368689</v>
      </c>
      <c r="X158">
        <v>4.0419999999999998</v>
      </c>
      <c r="Y158">
        <v>29.31193520791339</v>
      </c>
      <c r="Z158">
        <v>1.426338413442751</v>
      </c>
      <c r="AA158">
        <v>7.03</v>
      </c>
      <c r="AB158">
        <v>1</v>
      </c>
      <c r="AC158">
        <v>2.39</v>
      </c>
      <c r="AD158">
        <v>4.6500000000000004</v>
      </c>
      <c r="AE158">
        <v>255.9</v>
      </c>
      <c r="AF158">
        <v>0.13025574647246241</v>
      </c>
    </row>
    <row r="159" spans="1:32" x14ac:dyDescent="0.15">
      <c r="A159" t="s">
        <v>1066</v>
      </c>
      <c r="B159" t="s">
        <v>1067</v>
      </c>
      <c r="C159">
        <v>-4.2356687898089174</v>
      </c>
      <c r="D159">
        <v>-5.3821656050955404</v>
      </c>
      <c r="E159">
        <v>0</v>
      </c>
      <c r="F159">
        <v>-0.51999999999999991</v>
      </c>
      <c r="H159">
        <v>5.2900000000000004E-3</v>
      </c>
      <c r="K159">
        <v>0.1241054575039533</v>
      </c>
      <c r="L159">
        <v>282.91088240025198</v>
      </c>
      <c r="M159">
        <v>65</v>
      </c>
      <c r="N159">
        <v>-42.400000000000013</v>
      </c>
      <c r="O159">
        <v>-33.799999999999997</v>
      </c>
      <c r="P159">
        <v>35.79088240025208</v>
      </c>
      <c r="T159">
        <v>45.049503566919107</v>
      </c>
      <c r="V159">
        <v>4.3524751138500317</v>
      </c>
      <c r="X159">
        <v>66.38</v>
      </c>
      <c r="Z159">
        <v>0.49584323040380052</v>
      </c>
      <c r="AB159">
        <v>1</v>
      </c>
      <c r="AF159">
        <v>1.8908824002520801</v>
      </c>
    </row>
    <row r="160" spans="1:32" x14ac:dyDescent="0.15">
      <c r="A160" t="s">
        <v>1071</v>
      </c>
      <c r="B160" t="s">
        <v>1072</v>
      </c>
      <c r="E160">
        <v>0</v>
      </c>
      <c r="F160">
        <v>-0.34520148891406371</v>
      </c>
      <c r="G160">
        <v>-1.375115207373272</v>
      </c>
      <c r="J160">
        <v>0.21580973922552141</v>
      </c>
      <c r="K160">
        <v>6.7045375504636393E-2</v>
      </c>
      <c r="L160">
        <v>221.21556810423311</v>
      </c>
      <c r="M160">
        <v>247.16</v>
      </c>
      <c r="N160">
        <v>-89.52</v>
      </c>
      <c r="O160">
        <v>-85.32</v>
      </c>
      <c r="P160">
        <v>17.915568104233049</v>
      </c>
      <c r="V160">
        <v>0.89502981107069524</v>
      </c>
      <c r="X160">
        <v>214.16</v>
      </c>
      <c r="Z160">
        <v>1.955475330926594</v>
      </c>
      <c r="AB160">
        <v>1</v>
      </c>
      <c r="AF160">
        <v>4.0155681042330436</v>
      </c>
    </row>
    <row r="161" spans="1:32" x14ac:dyDescent="0.15">
      <c r="A161" t="s">
        <v>1075</v>
      </c>
      <c r="B161" t="s">
        <v>1076</v>
      </c>
      <c r="C161">
        <v>-5.3164556962025322E-2</v>
      </c>
      <c r="D161">
        <v>0.1645569620253165</v>
      </c>
      <c r="E161">
        <v>0</v>
      </c>
      <c r="F161">
        <v>7.3157006190208221E-2</v>
      </c>
      <c r="G161">
        <v>5.5670103092783509E-2</v>
      </c>
      <c r="J161">
        <v>0.13552847938353699</v>
      </c>
      <c r="K161">
        <v>3.5891010106356452E-2</v>
      </c>
      <c r="L161">
        <v>193.2243694118425</v>
      </c>
      <c r="M161">
        <v>53.31</v>
      </c>
      <c r="N161">
        <v>3.24</v>
      </c>
      <c r="O161">
        <v>3.9</v>
      </c>
      <c r="P161">
        <v>9.1243694118425331</v>
      </c>
      <c r="S161">
        <v>75.648148148148138</v>
      </c>
      <c r="T161">
        <v>8.152926979402638</v>
      </c>
      <c r="U161">
        <v>49.544710105600643</v>
      </c>
      <c r="V161">
        <v>3.6245426638874969</v>
      </c>
      <c r="X161">
        <v>49.94</v>
      </c>
      <c r="Z161">
        <v>1.9379844961240309</v>
      </c>
      <c r="AB161">
        <v>1</v>
      </c>
      <c r="AF161">
        <v>2.9543694118425341</v>
      </c>
    </row>
    <row r="162" spans="1:32" x14ac:dyDescent="0.15">
      <c r="A162" t="s">
        <v>1081</v>
      </c>
      <c r="B162" t="s">
        <v>1082</v>
      </c>
      <c r="C162">
        <v>-9.9180327868852451</v>
      </c>
      <c r="D162">
        <v>-8.3983606557377044</v>
      </c>
      <c r="E162">
        <v>0</v>
      </c>
      <c r="F162">
        <v>-0.16985511090481081</v>
      </c>
      <c r="G162">
        <v>-8.730061349693248E-2</v>
      </c>
      <c r="J162">
        <v>0.2156381382240104</v>
      </c>
      <c r="K162">
        <v>3.5797896953996988E-2</v>
      </c>
      <c r="L162">
        <v>247.28244915603821</v>
      </c>
      <c r="M162">
        <v>60.322000000000003</v>
      </c>
      <c r="N162">
        <v>-2.8459999999999992</v>
      </c>
      <c r="O162">
        <v>-10.246</v>
      </c>
      <c r="P162">
        <v>8.9624491560381649</v>
      </c>
      <c r="T162">
        <v>202.69053209511321</v>
      </c>
      <c r="V162">
        <v>4.0993741778461947</v>
      </c>
      <c r="X162">
        <v>30.423999999999999</v>
      </c>
      <c r="Z162">
        <v>1.11847555923778</v>
      </c>
      <c r="AB162">
        <v>1</v>
      </c>
      <c r="AF162">
        <v>8.5844491560381648</v>
      </c>
    </row>
    <row r="163" spans="1:32" x14ac:dyDescent="0.15">
      <c r="A163" t="s">
        <v>1086</v>
      </c>
      <c r="B163" t="s">
        <v>1087</v>
      </c>
      <c r="C163">
        <v>-17.716049382716051</v>
      </c>
      <c r="D163">
        <v>-16.617283950617281</v>
      </c>
      <c r="E163">
        <v>0</v>
      </c>
      <c r="F163">
        <v>-0.43194326332172728</v>
      </c>
      <c r="G163">
        <v>-0.95789473684210547</v>
      </c>
      <c r="H163">
        <v>-6.3799999999999996E-2</v>
      </c>
      <c r="J163">
        <v>2.793928067479249E-2</v>
      </c>
      <c r="K163">
        <v>2.557312345037528E-3</v>
      </c>
      <c r="L163">
        <v>208.80071449704141</v>
      </c>
      <c r="M163">
        <v>62.322999999999993</v>
      </c>
      <c r="N163">
        <v>-20.02</v>
      </c>
      <c r="O163">
        <v>-26.92</v>
      </c>
      <c r="P163">
        <v>0.60071449704141999</v>
      </c>
      <c r="T163">
        <v>128.88932993644531</v>
      </c>
      <c r="V163">
        <v>3.3502994800802508</v>
      </c>
      <c r="X163">
        <v>67.339999999999989</v>
      </c>
      <c r="Z163">
        <v>4.1506615450277424</v>
      </c>
      <c r="AB163">
        <v>1</v>
      </c>
      <c r="AF163">
        <v>0.41771449704142011</v>
      </c>
    </row>
    <row r="164" spans="1:32" x14ac:dyDescent="0.15">
      <c r="A164" t="s">
        <v>1092</v>
      </c>
      <c r="B164" t="s">
        <v>1093</v>
      </c>
      <c r="E164">
        <v>0</v>
      </c>
      <c r="F164">
        <v>-0.43917118046599601</v>
      </c>
      <c r="K164">
        <v>0</v>
      </c>
      <c r="L164">
        <v>231.2</v>
      </c>
      <c r="M164">
        <v>23.262</v>
      </c>
      <c r="N164">
        <v>-10.215999999999999</v>
      </c>
      <c r="O164">
        <v>-10.215999999999999</v>
      </c>
      <c r="P164">
        <v>0</v>
      </c>
      <c r="V164">
        <v>9.9389562376407863</v>
      </c>
      <c r="X164">
        <v>23.262</v>
      </c>
      <c r="Z164">
        <v>4.0981833910034604</v>
      </c>
      <c r="AB164">
        <v>0</v>
      </c>
      <c r="AF164">
        <v>0</v>
      </c>
    </row>
    <row r="165" spans="1:32" x14ac:dyDescent="0.15">
      <c r="A165" t="s">
        <v>1097</v>
      </c>
      <c r="B165" t="s">
        <v>1098</v>
      </c>
      <c r="C165">
        <v>-261.33333333333343</v>
      </c>
      <c r="D165">
        <v>-143.2133333333334</v>
      </c>
      <c r="E165">
        <v>0</v>
      </c>
      <c r="F165">
        <v>-0.15987199523703211</v>
      </c>
      <c r="G165">
        <v>-0.38966010733452588</v>
      </c>
      <c r="J165">
        <v>0.30053237813321731</v>
      </c>
      <c r="K165">
        <v>9.6605760748836422E-2</v>
      </c>
      <c r="L165">
        <v>242.2679236500048</v>
      </c>
      <c r="M165">
        <v>134.37</v>
      </c>
      <c r="N165">
        <v>-21.782</v>
      </c>
      <c r="O165">
        <v>-21.481999999999999</v>
      </c>
      <c r="P165">
        <v>24.01792365000485</v>
      </c>
      <c r="T165">
        <v>1615.119491000032</v>
      </c>
      <c r="V165">
        <v>1.802991171020353</v>
      </c>
      <c r="X165">
        <v>64.12</v>
      </c>
      <c r="Z165">
        <v>2.4933214603739979</v>
      </c>
      <c r="AB165">
        <v>1</v>
      </c>
      <c r="AF165">
        <v>3.3179236500048481</v>
      </c>
    </row>
    <row r="166" spans="1:32" x14ac:dyDescent="0.15">
      <c r="A166" t="s">
        <v>1102</v>
      </c>
      <c r="B166" t="s">
        <v>1103</v>
      </c>
      <c r="C166">
        <v>-9350</v>
      </c>
      <c r="D166">
        <v>-7587.9999999999991</v>
      </c>
      <c r="E166">
        <v>0</v>
      </c>
      <c r="F166">
        <v>-0.51951252909763102</v>
      </c>
      <c r="G166">
        <v>-1.0695061728395061</v>
      </c>
      <c r="J166">
        <v>0.1834677419354839</v>
      </c>
      <c r="K166">
        <v>3.2546494992846918E-2</v>
      </c>
      <c r="L166">
        <v>202.18</v>
      </c>
      <c r="M166">
        <v>58.423999999999999</v>
      </c>
      <c r="N166">
        <v>-34.651999999999987</v>
      </c>
      <c r="O166">
        <v>-30.352</v>
      </c>
      <c r="P166">
        <v>7.28</v>
      </c>
      <c r="T166">
        <v>50545</v>
      </c>
      <c r="V166">
        <v>3.4605641517184722</v>
      </c>
      <c r="X166">
        <v>40.244</v>
      </c>
      <c r="Z166">
        <v>1.871534195933457</v>
      </c>
      <c r="AB166">
        <v>1</v>
      </c>
      <c r="AF166">
        <v>0</v>
      </c>
    </row>
    <row r="167" spans="1:32" x14ac:dyDescent="0.15">
      <c r="A167" t="s">
        <v>1107</v>
      </c>
      <c r="B167" t="s">
        <v>1108</v>
      </c>
      <c r="C167">
        <v>-134.81012658227851</v>
      </c>
      <c r="D167">
        <v>-147.2151898734177</v>
      </c>
      <c r="E167">
        <v>0</v>
      </c>
      <c r="F167">
        <v>-0.92155309033280508</v>
      </c>
      <c r="H167">
        <v>-0.15</v>
      </c>
      <c r="K167">
        <v>5.3255562737671482E-3</v>
      </c>
      <c r="L167">
        <v>211.9321957936522</v>
      </c>
      <c r="M167">
        <v>25.24</v>
      </c>
      <c r="N167">
        <v>-36.46</v>
      </c>
      <c r="O167">
        <v>-23.26</v>
      </c>
      <c r="P167">
        <v>1.1521957936521829</v>
      </c>
      <c r="T167">
        <v>1341.343011352229</v>
      </c>
      <c r="V167">
        <v>8.3966797065630825</v>
      </c>
      <c r="X167">
        <v>32.4</v>
      </c>
      <c r="Z167">
        <v>0.69005576208178443</v>
      </c>
      <c r="AB167">
        <v>1</v>
      </c>
      <c r="AF167">
        <v>1.1521957936521829</v>
      </c>
    </row>
    <row r="168" spans="1:32" x14ac:dyDescent="0.15">
      <c r="A168" t="s">
        <v>1112</v>
      </c>
      <c r="B168" t="s">
        <v>1113</v>
      </c>
      <c r="E168">
        <v>0</v>
      </c>
      <c r="F168">
        <v>-0.20171531748420099</v>
      </c>
      <c r="G168">
        <v>-0.25275696445725271</v>
      </c>
      <c r="J168">
        <v>1.6130644589645492E-2</v>
      </c>
      <c r="K168">
        <v>7.9676803950173933E-3</v>
      </c>
      <c r="L168">
        <v>181.40673076923079</v>
      </c>
      <c r="M168">
        <v>132.91999999999999</v>
      </c>
      <c r="N168">
        <v>-26.312000000000001</v>
      </c>
      <c r="O168">
        <v>-26.812000000000001</v>
      </c>
      <c r="P168">
        <v>1.7067307692307689</v>
      </c>
      <c r="V168">
        <v>1.364781302807935</v>
      </c>
      <c r="X168">
        <v>61.61999999999999</v>
      </c>
      <c r="Z168">
        <v>0.42352941176470588</v>
      </c>
      <c r="AB168">
        <v>1</v>
      </c>
      <c r="AF168">
        <v>1.7067307692307689</v>
      </c>
    </row>
    <row r="169" spans="1:32" x14ac:dyDescent="0.15">
      <c r="A169" t="s">
        <v>1116</v>
      </c>
      <c r="B169" t="s">
        <v>1117</v>
      </c>
      <c r="E169">
        <v>0</v>
      </c>
      <c r="F169">
        <v>-0.70123094481128212</v>
      </c>
      <c r="G169">
        <v>-0.56242424242424238</v>
      </c>
      <c r="J169">
        <v>5.766664273174983E-3</v>
      </c>
      <c r="K169">
        <v>8.2631286709986874E-4</v>
      </c>
      <c r="L169">
        <v>175.17226331360951</v>
      </c>
      <c r="M169">
        <v>24.533999999999999</v>
      </c>
      <c r="N169">
        <v>-16.704000000000001</v>
      </c>
      <c r="O169">
        <v>-17.204000000000001</v>
      </c>
      <c r="P169">
        <v>0.17226331360946739</v>
      </c>
      <c r="V169">
        <v>7.1399797551809527</v>
      </c>
      <c r="X169">
        <v>28.134</v>
      </c>
      <c r="Z169">
        <v>0.32165146423427748</v>
      </c>
      <c r="AB169">
        <v>1</v>
      </c>
      <c r="AF169">
        <v>0.17226331360946739</v>
      </c>
    </row>
    <row r="170" spans="1:32" x14ac:dyDescent="0.15">
      <c r="A170" t="s">
        <v>1120</v>
      </c>
      <c r="B170" t="s">
        <v>1121</v>
      </c>
      <c r="C170">
        <v>-4.9678111587982832</v>
      </c>
      <c r="D170">
        <v>-4.5236051502145918</v>
      </c>
      <c r="E170">
        <v>0</v>
      </c>
      <c r="F170">
        <v>-0.41228241736749449</v>
      </c>
      <c r="G170">
        <v>-0.85067385444743926</v>
      </c>
      <c r="J170">
        <v>0.1906619933504374</v>
      </c>
      <c r="K170">
        <v>4.038040891920211E-2</v>
      </c>
      <c r="L170">
        <v>192.73993300102609</v>
      </c>
      <c r="M170">
        <v>102.26</v>
      </c>
      <c r="N170">
        <v>-31.56</v>
      </c>
      <c r="O170">
        <v>-42.16</v>
      </c>
      <c r="P170">
        <v>8.7399330010261433</v>
      </c>
      <c r="T170">
        <v>20.680250321998511</v>
      </c>
      <c r="V170">
        <v>1.88480278702353</v>
      </c>
      <c r="X170">
        <v>80.460000000000008</v>
      </c>
      <c r="Z170">
        <v>6.1266249398170443</v>
      </c>
      <c r="AB170">
        <v>1</v>
      </c>
      <c r="AF170">
        <v>0.33993300102614371</v>
      </c>
    </row>
    <row r="171" spans="1:32" x14ac:dyDescent="0.15">
      <c r="A171" t="s">
        <v>1126</v>
      </c>
      <c r="B171" t="s">
        <v>1127</v>
      </c>
      <c r="E171">
        <v>0</v>
      </c>
      <c r="F171">
        <v>-0.1175910043834572</v>
      </c>
      <c r="G171">
        <v>-0.1094942324755989</v>
      </c>
      <c r="J171">
        <v>0</v>
      </c>
      <c r="K171">
        <v>0</v>
      </c>
      <c r="L171">
        <v>161.80000000000001</v>
      </c>
      <c r="M171">
        <v>104.94</v>
      </c>
      <c r="N171">
        <v>-12.34</v>
      </c>
      <c r="O171">
        <v>-12.34</v>
      </c>
      <c r="P171">
        <v>0</v>
      </c>
      <c r="V171">
        <v>1.541833428625881</v>
      </c>
      <c r="X171">
        <v>36.14</v>
      </c>
      <c r="Z171">
        <v>0.95770539620807005</v>
      </c>
      <c r="AB171">
        <v>1</v>
      </c>
      <c r="AF171">
        <v>0</v>
      </c>
    </row>
    <row r="172" spans="1:32" x14ac:dyDescent="0.15">
      <c r="A172" t="s">
        <v>1130</v>
      </c>
      <c r="B172" t="s">
        <v>1131</v>
      </c>
      <c r="C172">
        <v>-252.5</v>
      </c>
      <c r="D172">
        <v>-219.75</v>
      </c>
      <c r="E172">
        <v>0</v>
      </c>
      <c r="F172">
        <v>-0.69878368709754357</v>
      </c>
      <c r="G172">
        <v>-0.45430463576158941</v>
      </c>
      <c r="J172">
        <v>8.457546061493447E-2</v>
      </c>
      <c r="K172">
        <v>2.0669342391972181E-2</v>
      </c>
      <c r="L172">
        <v>151.2852366863905</v>
      </c>
      <c r="M172">
        <v>25.157999999999991</v>
      </c>
      <c r="N172">
        <v>-20.58</v>
      </c>
      <c r="O172">
        <v>-17.579999999999998</v>
      </c>
      <c r="P172">
        <v>4.1852366863905326</v>
      </c>
      <c r="T172">
        <v>1891.065458579882</v>
      </c>
      <c r="V172">
        <v>6.0134047494391671</v>
      </c>
      <c r="X172">
        <v>27.937999999999999</v>
      </c>
      <c r="Z172">
        <v>1.412002017145739</v>
      </c>
      <c r="AB172">
        <v>1</v>
      </c>
      <c r="AF172">
        <v>1.065236686390532</v>
      </c>
    </row>
    <row r="173" spans="1:32" x14ac:dyDescent="0.15">
      <c r="A173" t="s">
        <v>1136</v>
      </c>
      <c r="B173" t="s">
        <v>1137</v>
      </c>
      <c r="C173">
        <v>-2.5593220338983049</v>
      </c>
      <c r="D173">
        <v>-2.0379661016949151</v>
      </c>
      <c r="E173">
        <v>0</v>
      </c>
      <c r="F173">
        <v>-0.2012048192771084</v>
      </c>
      <c r="G173">
        <v>-2.1478787878787878E-2</v>
      </c>
      <c r="J173">
        <v>6.4791869207387444E-3</v>
      </c>
      <c r="K173">
        <v>2.7756105269375938E-3</v>
      </c>
      <c r="L173">
        <v>125.0380188456287</v>
      </c>
      <c r="M173">
        <v>29.88</v>
      </c>
      <c r="N173">
        <v>-1.772</v>
      </c>
      <c r="O173">
        <v>-6.0119999999999996</v>
      </c>
      <c r="P173">
        <v>0.53801884562865454</v>
      </c>
      <c r="T173">
        <v>42.385769100213103</v>
      </c>
      <c r="V173">
        <v>4.184672652129473</v>
      </c>
      <c r="X173">
        <v>16.18</v>
      </c>
      <c r="Z173">
        <v>0.17201241593378169</v>
      </c>
      <c r="AB173">
        <v>1</v>
      </c>
      <c r="AF173">
        <v>0.53801884562865454</v>
      </c>
    </row>
    <row r="174" spans="1:32" x14ac:dyDescent="0.15">
      <c r="A174" t="s">
        <v>1142</v>
      </c>
      <c r="B174" t="s">
        <v>1143</v>
      </c>
      <c r="C174">
        <v>-46.296296296296298</v>
      </c>
      <c r="D174">
        <v>-45.734391534391527</v>
      </c>
      <c r="E174">
        <v>0</v>
      </c>
      <c r="F174">
        <v>-3.340986394557822</v>
      </c>
      <c r="G174">
        <v>-5.6153719008264469</v>
      </c>
      <c r="J174">
        <v>5.2265578363222202E-2</v>
      </c>
      <c r="K174">
        <v>1.047001776659059E-3</v>
      </c>
      <c r="L174">
        <v>186.86018693541891</v>
      </c>
      <c r="M174">
        <v>2.5872000000000002</v>
      </c>
      <c r="N174">
        <v>-20.383800000000001</v>
      </c>
      <c r="O174">
        <v>-8.6437999999999988</v>
      </c>
      <c r="P174">
        <v>0.2001869354189279</v>
      </c>
      <c r="T174">
        <v>988.67823775353929</v>
      </c>
      <c r="V174">
        <v>72.224871264463104</v>
      </c>
      <c r="X174">
        <v>3.2972000000000001</v>
      </c>
      <c r="Z174">
        <v>6.989528795811518</v>
      </c>
      <c r="AB174">
        <v>1</v>
      </c>
      <c r="AF174">
        <v>0.2001869354189279</v>
      </c>
    </row>
    <row r="175" spans="1:32" x14ac:dyDescent="0.15">
      <c r="A175" t="s">
        <v>1147</v>
      </c>
      <c r="B175" t="s">
        <v>1148</v>
      </c>
      <c r="C175">
        <v>-493.99999999999989</v>
      </c>
      <c r="D175">
        <v>-356.8</v>
      </c>
      <c r="E175">
        <v>0</v>
      </c>
      <c r="F175">
        <v>-0.27953619554998432</v>
      </c>
      <c r="G175">
        <v>-0.23829160530191459</v>
      </c>
      <c r="H175">
        <v>-0.13500000000000001</v>
      </c>
      <c r="J175">
        <v>1.9767061780730139E-2</v>
      </c>
      <c r="K175">
        <v>7.4347348350558198E-3</v>
      </c>
      <c r="L175">
        <v>151.96924953506439</v>
      </c>
      <c r="M175">
        <v>127.64</v>
      </c>
      <c r="N175">
        <v>-16.18</v>
      </c>
      <c r="O175">
        <v>-35.68</v>
      </c>
      <c r="P175">
        <v>1.3692495350644309</v>
      </c>
      <c r="T175">
        <v>1519.6924953506441</v>
      </c>
      <c r="V175">
        <v>1.1906083479713601</v>
      </c>
      <c r="X175">
        <v>91.940000000000012</v>
      </c>
      <c r="Z175">
        <v>2.3386214442013129</v>
      </c>
      <c r="AB175">
        <v>1</v>
      </c>
      <c r="AF175">
        <v>1.3692495350644309</v>
      </c>
    </row>
    <row r="176" spans="1:32" x14ac:dyDescent="0.15">
      <c r="A176" t="s">
        <v>1152</v>
      </c>
      <c r="B176" t="s">
        <v>1153</v>
      </c>
      <c r="C176">
        <v>-900.00000000000011</v>
      </c>
      <c r="D176">
        <v>-861.0526315789474</v>
      </c>
      <c r="E176">
        <v>0</v>
      </c>
      <c r="F176">
        <v>-0.45058940178473073</v>
      </c>
      <c r="G176">
        <v>-1.2180790960451979</v>
      </c>
      <c r="H176">
        <v>-0.17299999999999999</v>
      </c>
      <c r="J176">
        <v>0.33639994808865309</v>
      </c>
      <c r="K176">
        <v>4.740616408153478E-2</v>
      </c>
      <c r="L176">
        <v>176.7726923076923</v>
      </c>
      <c r="M176">
        <v>36.307999999999993</v>
      </c>
      <c r="N176">
        <v>-21.56</v>
      </c>
      <c r="O176">
        <v>-16.36</v>
      </c>
      <c r="P176">
        <v>8.9726923076923075</v>
      </c>
      <c r="T176">
        <v>9303.8259109311748</v>
      </c>
      <c r="V176">
        <v>4.8686981466258779</v>
      </c>
      <c r="X176">
        <v>22.318000000000001</v>
      </c>
      <c r="Z176">
        <v>2.1630615640599</v>
      </c>
      <c r="AB176">
        <v>1</v>
      </c>
      <c r="AF176">
        <v>0.18269230769230771</v>
      </c>
    </row>
    <row r="177" spans="1:32" x14ac:dyDescent="0.15">
      <c r="A177" t="s">
        <v>1158</v>
      </c>
      <c r="B177" t="s">
        <v>1159</v>
      </c>
      <c r="C177">
        <v>-18.32635983263598</v>
      </c>
      <c r="D177">
        <v>-12.56066945606694</v>
      </c>
      <c r="E177">
        <v>0</v>
      </c>
      <c r="F177">
        <v>-0.26477332862938779</v>
      </c>
      <c r="G177">
        <v>-0.65995717344753746</v>
      </c>
      <c r="J177">
        <v>0.3299088277536229</v>
      </c>
      <c r="K177">
        <v>0.11315410041895781</v>
      </c>
      <c r="L177">
        <v>152.89200898953121</v>
      </c>
      <c r="M177">
        <v>113.38</v>
      </c>
      <c r="N177">
        <v>-30.82</v>
      </c>
      <c r="O177">
        <v>-30.02</v>
      </c>
      <c r="P177">
        <v>22.992008989531179</v>
      </c>
      <c r="T177">
        <v>63.971551878464922</v>
      </c>
      <c r="V177">
        <v>1.3484918767818941</v>
      </c>
      <c r="X177">
        <v>94.78</v>
      </c>
      <c r="Z177">
        <v>0.24139844617092121</v>
      </c>
      <c r="AB177">
        <v>1</v>
      </c>
      <c r="AF177">
        <v>0.79200898953117882</v>
      </c>
    </row>
    <row r="178" spans="1:32" x14ac:dyDescent="0.15">
      <c r="A178" t="s">
        <v>1164</v>
      </c>
      <c r="B178" t="s">
        <v>1165</v>
      </c>
      <c r="C178">
        <v>-1.711111111111111</v>
      </c>
      <c r="D178">
        <v>-1.240555555555555</v>
      </c>
      <c r="E178">
        <v>0</v>
      </c>
      <c r="F178">
        <v>-0.35699440447641878</v>
      </c>
      <c r="G178">
        <v>-0.28790960451977399</v>
      </c>
      <c r="J178">
        <v>0.34623707398182418</v>
      </c>
      <c r="K178">
        <v>5.13718815151318E-2</v>
      </c>
      <c r="L178">
        <v>147.4740344788348</v>
      </c>
      <c r="M178">
        <v>12.51</v>
      </c>
      <c r="N178">
        <v>-5.0959999999999992</v>
      </c>
      <c r="O178">
        <v>-4.4659999999999993</v>
      </c>
      <c r="P178">
        <v>9.3740344788347745</v>
      </c>
      <c r="T178">
        <v>40.965009577454097</v>
      </c>
      <c r="V178">
        <v>11.788491964734989</v>
      </c>
      <c r="X178">
        <v>20.88</v>
      </c>
      <c r="Z178">
        <v>0.59792027729636055</v>
      </c>
      <c r="AB178">
        <v>1</v>
      </c>
      <c r="AF178">
        <v>0.4440344788347747</v>
      </c>
    </row>
    <row r="179" spans="1:32" x14ac:dyDescent="0.15">
      <c r="A179" t="s">
        <v>1169</v>
      </c>
      <c r="B179" t="s">
        <v>1170</v>
      </c>
      <c r="C179">
        <v>-52.499999999999993</v>
      </c>
      <c r="D179">
        <v>-45.792857142857137</v>
      </c>
      <c r="E179">
        <v>0</v>
      </c>
      <c r="F179">
        <v>-0.96653098145635474</v>
      </c>
      <c r="G179">
        <v>-1.4637125748502999</v>
      </c>
      <c r="J179">
        <v>0.65756180479463788</v>
      </c>
      <c r="K179">
        <v>8.6701014722542546E-2</v>
      </c>
      <c r="L179">
        <v>157.6339621774448</v>
      </c>
      <c r="M179">
        <v>13.266</v>
      </c>
      <c r="N179">
        <v>-12.222</v>
      </c>
      <c r="O179">
        <v>-12.821999999999999</v>
      </c>
      <c r="P179">
        <v>16.033962177444771</v>
      </c>
      <c r="T179">
        <v>562.978436348017</v>
      </c>
      <c r="V179">
        <v>11.88255406131802</v>
      </c>
      <c r="X179">
        <v>17.216000000000001</v>
      </c>
      <c r="Z179">
        <v>2.4274718768502068</v>
      </c>
      <c r="AB179">
        <v>1</v>
      </c>
      <c r="AF179">
        <v>1.0339621774447669</v>
      </c>
    </row>
    <row r="180" spans="1:32" x14ac:dyDescent="0.15">
      <c r="A180" t="s">
        <v>1174</v>
      </c>
      <c r="B180" t="s">
        <v>1175</v>
      </c>
      <c r="E180">
        <v>0</v>
      </c>
      <c r="F180">
        <v>-0.2128991134032566</v>
      </c>
      <c r="G180">
        <v>-0.39912376779846659</v>
      </c>
      <c r="J180">
        <v>2.411609155695198E-2</v>
      </c>
      <c r="K180">
        <v>1.3189875582377639E-2</v>
      </c>
      <c r="L180">
        <v>160.55621012919721</v>
      </c>
      <c r="M180">
        <v>172.57</v>
      </c>
      <c r="N180">
        <v>-36.44</v>
      </c>
      <c r="O180">
        <v>-36.739999999999988</v>
      </c>
      <c r="P180">
        <v>2.2562101291971559</v>
      </c>
      <c r="V180">
        <v>0.93038309166829225</v>
      </c>
      <c r="X180">
        <v>91.74</v>
      </c>
      <c r="Z180">
        <v>2.31042654028436</v>
      </c>
      <c r="AB180">
        <v>1</v>
      </c>
      <c r="AF180">
        <v>2.226210129197157</v>
      </c>
    </row>
    <row r="181" spans="1:32" x14ac:dyDescent="0.15">
      <c r="A181" t="s">
        <v>1178</v>
      </c>
      <c r="B181" t="s">
        <v>1179</v>
      </c>
      <c r="E181">
        <v>0</v>
      </c>
      <c r="F181">
        <v>-0.60836158192090395</v>
      </c>
      <c r="G181">
        <v>-1.6163179916317989</v>
      </c>
      <c r="J181">
        <v>5.302439121996118E-3</v>
      </c>
      <c r="K181">
        <v>3.0199258123885338E-4</v>
      </c>
      <c r="L181">
        <v>151.2509615384615</v>
      </c>
      <c r="M181">
        <v>26.55</v>
      </c>
      <c r="N181">
        <v>-15.452</v>
      </c>
      <c r="O181">
        <v>-16.152000000000001</v>
      </c>
      <c r="P181">
        <v>5.0961538461538461E-2</v>
      </c>
      <c r="V181">
        <v>5.6968347095465726</v>
      </c>
      <c r="X181">
        <v>34.49</v>
      </c>
      <c r="Z181">
        <v>3.4528749259039722</v>
      </c>
      <c r="AB181">
        <v>1</v>
      </c>
      <c r="AF181">
        <v>5.0961538461538461E-2</v>
      </c>
    </row>
    <row r="182" spans="1:32" x14ac:dyDescent="0.15">
      <c r="A182" t="s">
        <v>1182</v>
      </c>
      <c r="B182" t="s">
        <v>1183</v>
      </c>
      <c r="C182">
        <v>-165</v>
      </c>
      <c r="D182">
        <v>-173.44444444444451</v>
      </c>
      <c r="E182">
        <v>0</v>
      </c>
      <c r="F182">
        <v>-0.7253717472118959</v>
      </c>
      <c r="G182">
        <v>-0.88552631578947372</v>
      </c>
      <c r="H182">
        <v>-0.27</v>
      </c>
      <c r="J182">
        <v>0.23184403507587101</v>
      </c>
      <c r="K182">
        <v>5.1815790202284433E-2</v>
      </c>
      <c r="L182">
        <v>139.5752964087217</v>
      </c>
      <c r="M182">
        <v>43.04</v>
      </c>
      <c r="N182">
        <v>-26.92</v>
      </c>
      <c r="O182">
        <v>-31.22</v>
      </c>
      <c r="P182">
        <v>9.1752964087216515</v>
      </c>
      <c r="T182">
        <v>775.41831338178713</v>
      </c>
      <c r="V182">
        <v>3.242920455592976</v>
      </c>
      <c r="X182">
        <v>50.14</v>
      </c>
      <c r="Z182">
        <v>0.57772483621203097</v>
      </c>
      <c r="AB182">
        <v>1</v>
      </c>
      <c r="AF182">
        <v>9.1752964087216515</v>
      </c>
    </row>
    <row r="183" spans="1:32" x14ac:dyDescent="0.15">
      <c r="A183" t="s">
        <v>1187</v>
      </c>
      <c r="B183" t="s">
        <v>1188</v>
      </c>
      <c r="C183">
        <v>-7.8534031413612562</v>
      </c>
      <c r="D183">
        <v>-8.0732984293193724</v>
      </c>
      <c r="E183">
        <v>0</v>
      </c>
      <c r="F183">
        <v>-0.53778191118344576</v>
      </c>
      <c r="G183">
        <v>-3.207246376811594</v>
      </c>
      <c r="H183">
        <v>-5.6900000000000013E-2</v>
      </c>
      <c r="J183">
        <v>0.40766176628393608</v>
      </c>
      <c r="K183">
        <v>5.3719651013164782E-2</v>
      </c>
      <c r="L183">
        <v>154.5975</v>
      </c>
      <c r="M183">
        <v>86.02</v>
      </c>
      <c r="N183">
        <v>-44.260000000000012</v>
      </c>
      <c r="O183">
        <v>-46.260000000000012</v>
      </c>
      <c r="P183">
        <v>9.4975000000000005</v>
      </c>
      <c r="T183">
        <v>26.980366492146601</v>
      </c>
      <c r="V183">
        <v>1.797227388979308</v>
      </c>
      <c r="X183">
        <v>85.16</v>
      </c>
      <c r="Z183">
        <v>1.972504482964734</v>
      </c>
      <c r="AB183">
        <v>1</v>
      </c>
      <c r="AF183">
        <v>0.23749999999999999</v>
      </c>
    </row>
    <row r="184" spans="1:32" x14ac:dyDescent="0.15">
      <c r="A184" t="s">
        <v>1192</v>
      </c>
      <c r="B184" t="s">
        <v>1193</v>
      </c>
      <c r="C184">
        <v>-14.508928571428569</v>
      </c>
      <c r="D184">
        <v>-10.5625</v>
      </c>
      <c r="E184">
        <v>0</v>
      </c>
      <c r="F184">
        <v>-0.39778076664425011</v>
      </c>
      <c r="G184">
        <v>-0.67826086956521758</v>
      </c>
      <c r="J184">
        <v>0.22096829374651131</v>
      </c>
      <c r="K184">
        <v>5.8826864185303362E-2</v>
      </c>
      <c r="L184">
        <v>123.33812869822491</v>
      </c>
      <c r="M184">
        <v>59.480000000000011</v>
      </c>
      <c r="N184">
        <v>-24.96</v>
      </c>
      <c r="O184">
        <v>-23.66</v>
      </c>
      <c r="P184">
        <v>10.438128698224849</v>
      </c>
      <c r="T184">
        <v>55.06166459742181</v>
      </c>
      <c r="V184">
        <v>2.0736067366883799</v>
      </c>
      <c r="X184">
        <v>66.780000000000015</v>
      </c>
      <c r="Z184">
        <v>1.7514970059880239</v>
      </c>
      <c r="AB184">
        <v>1</v>
      </c>
      <c r="AF184">
        <v>0.43812869822485201</v>
      </c>
    </row>
    <row r="185" spans="1:32" x14ac:dyDescent="0.15">
      <c r="A185" t="s">
        <v>1198</v>
      </c>
      <c r="B185" t="s">
        <v>1199</v>
      </c>
      <c r="E185">
        <v>0</v>
      </c>
      <c r="F185">
        <v>-0.37445783132530119</v>
      </c>
      <c r="G185">
        <v>-0.44936170212765958</v>
      </c>
      <c r="J185">
        <v>0.39457454736915182</v>
      </c>
      <c r="K185">
        <v>0.2162752540165466</v>
      </c>
      <c r="L185">
        <v>162.64703686249979</v>
      </c>
      <c r="M185">
        <v>83</v>
      </c>
      <c r="N185">
        <v>-31.68</v>
      </c>
      <c r="O185">
        <v>-31.08</v>
      </c>
      <c r="P185">
        <v>45.947036862499793</v>
      </c>
      <c r="V185">
        <v>1.9596028537650581</v>
      </c>
      <c r="X185">
        <v>48.3</v>
      </c>
      <c r="Z185">
        <v>3.1381381381381379</v>
      </c>
      <c r="AB185">
        <v>1</v>
      </c>
      <c r="AF185">
        <v>31.94703686249979</v>
      </c>
    </row>
    <row r="186" spans="1:32" x14ac:dyDescent="0.15">
      <c r="A186" t="s">
        <v>1202</v>
      </c>
      <c r="B186" t="s">
        <v>1203</v>
      </c>
      <c r="E186">
        <v>0</v>
      </c>
      <c r="F186">
        <v>-1.98055364905056</v>
      </c>
      <c r="K186">
        <v>5.6840902599257358E-2</v>
      </c>
      <c r="L186">
        <v>174.38800000000001</v>
      </c>
      <c r="M186">
        <v>8.7420000000000009</v>
      </c>
      <c r="N186">
        <v>-17.614000000000001</v>
      </c>
      <c r="O186">
        <v>-17.314</v>
      </c>
      <c r="P186">
        <v>9.9499999999999993</v>
      </c>
      <c r="V186">
        <v>19.948295584534431</v>
      </c>
      <c r="X186">
        <v>9.7540000000000013</v>
      </c>
      <c r="Z186">
        <v>1.0599636583888549E-2</v>
      </c>
      <c r="AB186">
        <v>1</v>
      </c>
      <c r="AF186">
        <v>0</v>
      </c>
    </row>
    <row r="187" spans="1:32" x14ac:dyDescent="0.15">
      <c r="A187" t="s">
        <v>1207</v>
      </c>
      <c r="B187" t="s">
        <v>1208</v>
      </c>
      <c r="C187">
        <v>-0.73333333333333328</v>
      </c>
      <c r="D187">
        <v>-0.34666666666666651</v>
      </c>
      <c r="E187">
        <v>0</v>
      </c>
      <c r="F187">
        <v>-0.1136363636363636</v>
      </c>
      <c r="G187">
        <v>-0.10236220472440941</v>
      </c>
      <c r="J187">
        <v>8.4033131748978473E-2</v>
      </c>
      <c r="K187">
        <v>2.868710044489603E-2</v>
      </c>
      <c r="L187">
        <v>107.2605212926525</v>
      </c>
      <c r="M187">
        <v>45.760000000000012</v>
      </c>
      <c r="N187">
        <v>-5.1999999999999984</v>
      </c>
      <c r="O187">
        <v>-5.1999999999999984</v>
      </c>
      <c r="P187">
        <v>4.6605212926524926</v>
      </c>
      <c r="T187">
        <v>7.1507014195101677</v>
      </c>
      <c r="V187">
        <v>2.34397992335342</v>
      </c>
      <c r="X187">
        <v>50.160000000000011</v>
      </c>
      <c r="Z187">
        <v>0.20437262357414451</v>
      </c>
      <c r="AB187">
        <v>1</v>
      </c>
      <c r="AF187">
        <v>4.6605212926524926</v>
      </c>
    </row>
    <row r="188" spans="1:32" x14ac:dyDescent="0.15">
      <c r="A188" t="s">
        <v>1213</v>
      </c>
      <c r="B188" t="s">
        <v>1214</v>
      </c>
      <c r="C188">
        <v>-1.2484342379958251</v>
      </c>
      <c r="D188">
        <v>-0.79331941544885154</v>
      </c>
      <c r="E188">
        <v>0</v>
      </c>
      <c r="F188">
        <v>-0.25465755260688899</v>
      </c>
      <c r="K188">
        <v>6.3961745145420329E-2</v>
      </c>
      <c r="L188">
        <v>150.39369566454261</v>
      </c>
      <c r="M188">
        <v>14.922000000000001</v>
      </c>
      <c r="N188">
        <v>-3.9999999999999991</v>
      </c>
      <c r="O188">
        <v>-3.7999999999999989</v>
      </c>
      <c r="P188">
        <v>10.133695664542561</v>
      </c>
      <c r="T188">
        <v>31.397431245207219</v>
      </c>
      <c r="V188">
        <v>10.078655385641509</v>
      </c>
      <c r="X188">
        <v>20.052</v>
      </c>
      <c r="Z188">
        <v>0.36075522589345921</v>
      </c>
      <c r="AB188">
        <v>1</v>
      </c>
      <c r="AF188">
        <v>0.97369566454255796</v>
      </c>
    </row>
    <row r="189" spans="1:32" x14ac:dyDescent="0.15">
      <c r="A189" t="s">
        <v>1219</v>
      </c>
      <c r="B189" t="s">
        <v>1220</v>
      </c>
      <c r="E189">
        <v>0</v>
      </c>
      <c r="F189">
        <v>-0.12738932818628981</v>
      </c>
      <c r="G189">
        <v>-0.16432323232323229</v>
      </c>
      <c r="J189">
        <v>6.9170538399698604E-3</v>
      </c>
      <c r="K189">
        <v>5.070669029184652E-3</v>
      </c>
      <c r="L189">
        <v>122.9895580402472</v>
      </c>
      <c r="M189">
        <v>128.488</v>
      </c>
      <c r="N189">
        <v>-16.268000000000001</v>
      </c>
      <c r="O189">
        <v>-16.367999999999999</v>
      </c>
      <c r="P189">
        <v>0.68955804024719014</v>
      </c>
      <c r="V189">
        <v>0.95720657213317351</v>
      </c>
      <c r="X189">
        <v>42.488</v>
      </c>
      <c r="Z189">
        <v>0.74094604582409451</v>
      </c>
      <c r="AB189">
        <v>1</v>
      </c>
      <c r="AF189">
        <v>0.68955804024719014</v>
      </c>
    </row>
    <row r="190" spans="1:32" x14ac:dyDescent="0.15">
      <c r="A190" t="s">
        <v>1223</v>
      </c>
      <c r="B190" t="s">
        <v>1224</v>
      </c>
      <c r="C190">
        <v>-2.0973451327433632</v>
      </c>
      <c r="D190">
        <v>-2.492035398230088</v>
      </c>
      <c r="E190">
        <v>0</v>
      </c>
      <c r="F190">
        <v>-0.28307197426618419</v>
      </c>
      <c r="G190">
        <v>-0.67308641975308647</v>
      </c>
      <c r="H190">
        <v>8.43E-2</v>
      </c>
      <c r="J190">
        <v>2.4774253299374861E-2</v>
      </c>
      <c r="K190">
        <v>7.7398261070844724E-3</v>
      </c>
      <c r="L190">
        <v>120.42884615384619</v>
      </c>
      <c r="M190">
        <v>99.47999999999999</v>
      </c>
      <c r="N190">
        <v>-27.26</v>
      </c>
      <c r="O190">
        <v>-28.16</v>
      </c>
      <c r="P190">
        <v>1.028846153846154</v>
      </c>
      <c r="T190">
        <v>10.657420013614701</v>
      </c>
      <c r="V190">
        <v>1.2105834957161861</v>
      </c>
      <c r="X190">
        <v>71.47999999999999</v>
      </c>
      <c r="Z190">
        <v>1.084154662623199</v>
      </c>
      <c r="AB190">
        <v>1</v>
      </c>
      <c r="AF190">
        <v>1.028846153846154</v>
      </c>
    </row>
    <row r="191" spans="1:32" x14ac:dyDescent="0.15">
      <c r="A191" t="s">
        <v>1229</v>
      </c>
      <c r="B191" t="s">
        <v>1230</v>
      </c>
      <c r="E191">
        <v>0</v>
      </c>
      <c r="F191">
        <v>-0.54181494661921703</v>
      </c>
      <c r="G191">
        <v>-0.21986885245901641</v>
      </c>
      <c r="J191">
        <v>0.17723226328567579</v>
      </c>
      <c r="K191">
        <v>4.7481390474813902E-2</v>
      </c>
      <c r="L191">
        <v>103.07</v>
      </c>
      <c r="M191">
        <v>15.736000000000001</v>
      </c>
      <c r="N191">
        <v>-6.7060000000000004</v>
      </c>
      <c r="O191">
        <v>-8.5259999999999998</v>
      </c>
      <c r="P191">
        <v>6.57</v>
      </c>
      <c r="V191">
        <v>6.549949161159125</v>
      </c>
      <c r="X191">
        <v>13.965999999999999</v>
      </c>
      <c r="Z191">
        <v>0.98065250379362667</v>
      </c>
      <c r="AB191">
        <v>1</v>
      </c>
      <c r="AF191">
        <v>0</v>
      </c>
    </row>
    <row r="192" spans="1:32" x14ac:dyDescent="0.15">
      <c r="A192" t="s">
        <v>1233</v>
      </c>
      <c r="B192" t="s">
        <v>1234</v>
      </c>
      <c r="E192">
        <v>0</v>
      </c>
      <c r="F192">
        <v>-0.30663425623999518</v>
      </c>
      <c r="G192">
        <v>-0.58436090225563908</v>
      </c>
      <c r="J192">
        <v>2.5176931209560192E-2</v>
      </c>
      <c r="K192">
        <v>5.1893538023041223E-3</v>
      </c>
      <c r="L192">
        <v>122.5570029973801</v>
      </c>
      <c r="M192">
        <v>33.734000000000009</v>
      </c>
      <c r="N192">
        <v>-15.544</v>
      </c>
      <c r="O192">
        <v>-10.343999999999999</v>
      </c>
      <c r="P192">
        <v>0.68700299738010151</v>
      </c>
      <c r="V192">
        <v>3.6330409378484632</v>
      </c>
      <c r="X192">
        <v>16.963999999999999</v>
      </c>
      <c r="Z192">
        <v>0.82763857251328787</v>
      </c>
      <c r="AB192">
        <v>1</v>
      </c>
      <c r="AF192">
        <v>0.68700299738010151</v>
      </c>
    </row>
    <row r="193" spans="1:32" x14ac:dyDescent="0.15">
      <c r="A193" t="s">
        <v>1237</v>
      </c>
      <c r="B193" t="s">
        <v>1238</v>
      </c>
      <c r="E193">
        <v>0</v>
      </c>
      <c r="F193">
        <v>-0.15129586968202249</v>
      </c>
      <c r="G193">
        <v>-0.26846208112874781</v>
      </c>
      <c r="J193">
        <v>1.69296404144376E-3</v>
      </c>
      <c r="K193">
        <v>7.3458114183292691E-4</v>
      </c>
      <c r="L193">
        <v>107.2961538461539</v>
      </c>
      <c r="M193">
        <v>86.729399999999998</v>
      </c>
      <c r="N193">
        <v>-15.2218</v>
      </c>
      <c r="O193">
        <v>-13.1218</v>
      </c>
      <c r="P193">
        <v>9.6153846153846159E-2</v>
      </c>
      <c r="V193">
        <v>1.237137047485096</v>
      </c>
      <c r="X193">
        <v>53.629399999999997</v>
      </c>
      <c r="Z193">
        <v>0.90787461773700295</v>
      </c>
      <c r="AB193">
        <v>1</v>
      </c>
      <c r="AF193">
        <v>9.6153846153846159E-2</v>
      </c>
    </row>
    <row r="194" spans="1:32" x14ac:dyDescent="0.15">
      <c r="A194" t="s">
        <v>1241</v>
      </c>
      <c r="B194" t="s">
        <v>1242</v>
      </c>
      <c r="C194">
        <v>-4.2105263157894726</v>
      </c>
      <c r="D194">
        <v>-4.594736842105263</v>
      </c>
      <c r="E194">
        <v>0</v>
      </c>
      <c r="F194">
        <v>-0.63100831225153586</v>
      </c>
      <c r="H194">
        <v>1.09E-2</v>
      </c>
      <c r="K194">
        <v>0.195261205292656</v>
      </c>
      <c r="L194">
        <v>145.3276695077237</v>
      </c>
      <c r="M194">
        <v>55.34</v>
      </c>
      <c r="N194">
        <v>-39.520000000000003</v>
      </c>
      <c r="O194">
        <v>-34.919999999999987</v>
      </c>
      <c r="P194">
        <v>31.227669507723679</v>
      </c>
      <c r="T194">
        <v>19.122061777332071</v>
      </c>
      <c r="V194">
        <v>2.6260872697456401</v>
      </c>
      <c r="X194">
        <v>50.24</v>
      </c>
      <c r="Z194">
        <v>2.7195027195027199</v>
      </c>
      <c r="AB194">
        <v>1</v>
      </c>
      <c r="AF194">
        <v>5.8276695077236846</v>
      </c>
    </row>
    <row r="195" spans="1:32" x14ac:dyDescent="0.15">
      <c r="A195" t="s">
        <v>1247</v>
      </c>
      <c r="B195" t="s">
        <v>1248</v>
      </c>
      <c r="E195">
        <v>0</v>
      </c>
      <c r="F195">
        <v>-0.37380627557980911</v>
      </c>
      <c r="G195">
        <v>-0.2236162361623617</v>
      </c>
      <c r="J195">
        <v>0</v>
      </c>
      <c r="K195">
        <v>0</v>
      </c>
      <c r="L195">
        <v>70</v>
      </c>
      <c r="M195">
        <v>58.64</v>
      </c>
      <c r="N195">
        <v>-12.12</v>
      </c>
      <c r="O195">
        <v>-21.920000000000009</v>
      </c>
      <c r="P195">
        <v>0</v>
      </c>
      <c r="V195">
        <v>1.193724420190996</v>
      </c>
      <c r="X195">
        <v>62.54</v>
      </c>
      <c r="Z195">
        <v>0.1112412177985948</v>
      </c>
      <c r="AB195">
        <v>1</v>
      </c>
      <c r="AF195">
        <v>0</v>
      </c>
    </row>
    <row r="196" spans="1:32" x14ac:dyDescent="0.15">
      <c r="A196" t="s">
        <v>1251</v>
      </c>
      <c r="B196" t="s">
        <v>1252</v>
      </c>
      <c r="E196">
        <v>0</v>
      </c>
      <c r="F196">
        <v>-0.17793096431205971</v>
      </c>
      <c r="G196">
        <v>-0.24346978557504881</v>
      </c>
      <c r="J196">
        <v>6.5262715279359465E-2</v>
      </c>
      <c r="K196">
        <v>2.7598112215035601E-2</v>
      </c>
      <c r="L196">
        <v>127.1917307692308</v>
      </c>
      <c r="M196">
        <v>78.625999999999991</v>
      </c>
      <c r="N196">
        <v>-12.49</v>
      </c>
      <c r="O196">
        <v>-13.99</v>
      </c>
      <c r="P196">
        <v>3.5817307692307692</v>
      </c>
      <c r="V196">
        <v>1.617680293658978</v>
      </c>
      <c r="X196">
        <v>26.416</v>
      </c>
      <c r="Z196">
        <v>2.9714738510301111E-2</v>
      </c>
      <c r="AB196">
        <v>1</v>
      </c>
      <c r="AF196">
        <v>8.1730769230769232E-2</v>
      </c>
    </row>
    <row r="197" spans="1:32" x14ac:dyDescent="0.15">
      <c r="A197" t="s">
        <v>1255</v>
      </c>
      <c r="B197" t="s">
        <v>1256</v>
      </c>
      <c r="C197">
        <v>-1.652694610778443</v>
      </c>
      <c r="D197">
        <v>-1.4958083832335329</v>
      </c>
      <c r="E197">
        <v>0</v>
      </c>
      <c r="F197">
        <v>-0.32509109838625722</v>
      </c>
      <c r="G197">
        <v>-0.69523809523809543</v>
      </c>
      <c r="J197">
        <v>0.28498348990935313</v>
      </c>
      <c r="K197">
        <v>0.1071042152958124</v>
      </c>
      <c r="L197">
        <v>106.2659121384594</v>
      </c>
      <c r="M197">
        <v>76.84</v>
      </c>
      <c r="N197">
        <v>-26.28</v>
      </c>
      <c r="O197">
        <v>-24.98</v>
      </c>
      <c r="P197">
        <v>15.06591213845938</v>
      </c>
      <c r="T197">
        <v>6.3632282717640338</v>
      </c>
      <c r="V197">
        <v>1.382950444279794</v>
      </c>
      <c r="X197">
        <v>61.34</v>
      </c>
      <c r="Z197">
        <v>0.89171974522292996</v>
      </c>
      <c r="AB197">
        <v>1</v>
      </c>
      <c r="AF197">
        <v>2.965912138459383</v>
      </c>
    </row>
    <row r="198" spans="1:32" x14ac:dyDescent="0.15">
      <c r="A198" t="s">
        <v>1261</v>
      </c>
      <c r="B198" t="s">
        <v>1262</v>
      </c>
      <c r="E198">
        <v>0</v>
      </c>
      <c r="F198">
        <v>-0.43552465233881149</v>
      </c>
      <c r="K198">
        <v>4.7214024486534039E-3</v>
      </c>
      <c r="L198">
        <v>121.3453848998635</v>
      </c>
      <c r="M198">
        <v>63.280000000000008</v>
      </c>
      <c r="N198">
        <v>-29.66</v>
      </c>
      <c r="O198">
        <v>-27.56</v>
      </c>
      <c r="P198">
        <v>0.5853848998634501</v>
      </c>
      <c r="V198">
        <v>1.9175945780635819</v>
      </c>
      <c r="X198">
        <v>68.180000000000007</v>
      </c>
      <c r="Z198">
        <v>4.558346839546191</v>
      </c>
      <c r="AB198">
        <v>1</v>
      </c>
      <c r="AF198">
        <v>0.5853848998634501</v>
      </c>
    </row>
    <row r="199" spans="1:32" x14ac:dyDescent="0.15">
      <c r="A199" t="s">
        <v>1265</v>
      </c>
      <c r="B199" t="s">
        <v>1266</v>
      </c>
      <c r="E199">
        <v>0</v>
      </c>
      <c r="F199">
        <v>-0.27062246963562753</v>
      </c>
      <c r="G199">
        <v>-0.51542168674698796</v>
      </c>
      <c r="J199">
        <v>6.5092361208554411E-2</v>
      </c>
      <c r="K199">
        <v>1.8654674871158239E-2</v>
      </c>
      <c r="L199">
        <v>114.00152929172511</v>
      </c>
      <c r="M199">
        <v>63.232000000000014</v>
      </c>
      <c r="N199">
        <v>-17.111999999999998</v>
      </c>
      <c r="O199">
        <v>-17.111999999999998</v>
      </c>
      <c r="P199">
        <v>2.3115292917251331</v>
      </c>
      <c r="V199">
        <v>1.802908800792717</v>
      </c>
      <c r="X199">
        <v>38.942000000000007</v>
      </c>
      <c r="AB199">
        <v>1</v>
      </c>
      <c r="AF199">
        <v>1.3115292917251331</v>
      </c>
    </row>
    <row r="200" spans="1:32" x14ac:dyDescent="0.15">
      <c r="A200" t="s">
        <v>1269</v>
      </c>
      <c r="B200" t="s">
        <v>1270</v>
      </c>
      <c r="C200">
        <v>-3.057692307692307</v>
      </c>
      <c r="D200">
        <v>-2.8480769230769232</v>
      </c>
      <c r="E200">
        <v>0</v>
      </c>
      <c r="F200">
        <v>-0.285659176391166</v>
      </c>
      <c r="G200">
        <v>-0.76935483870967736</v>
      </c>
      <c r="J200">
        <v>0.19270601927084069</v>
      </c>
      <c r="K200">
        <v>7.3460271486936846E-2</v>
      </c>
      <c r="L200">
        <v>101.5798679142887</v>
      </c>
      <c r="M200">
        <v>103.69</v>
      </c>
      <c r="N200">
        <v>-28.62</v>
      </c>
      <c r="O200">
        <v>-29.62</v>
      </c>
      <c r="P200">
        <v>8.8798679142887149</v>
      </c>
      <c r="T200">
        <v>9.7672949917585292</v>
      </c>
      <c r="V200">
        <v>0.97964960858606143</v>
      </c>
      <c r="X200">
        <v>82.52</v>
      </c>
      <c r="Z200">
        <v>1.975446428571429</v>
      </c>
      <c r="AB200">
        <v>1</v>
      </c>
      <c r="AF200">
        <v>5.6098679142887136</v>
      </c>
    </row>
    <row r="201" spans="1:32" x14ac:dyDescent="0.15">
      <c r="A201" t="s">
        <v>1275</v>
      </c>
      <c r="B201" t="s">
        <v>1276</v>
      </c>
      <c r="C201">
        <v>-3.106145251396649</v>
      </c>
      <c r="D201">
        <v>-2.6491620111731851</v>
      </c>
      <c r="E201">
        <v>0</v>
      </c>
      <c r="F201">
        <v>-0.37309205350118019</v>
      </c>
      <c r="G201">
        <v>-0.76798623063683302</v>
      </c>
      <c r="H201">
        <v>0.80599999999999994</v>
      </c>
      <c r="J201">
        <v>0.27631538699242908</v>
      </c>
      <c r="K201">
        <v>0.172926181884549</v>
      </c>
      <c r="L201">
        <v>109.0835917134419</v>
      </c>
      <c r="M201">
        <v>127.1</v>
      </c>
      <c r="N201">
        <v>-44.62</v>
      </c>
      <c r="O201">
        <v>-47.42</v>
      </c>
      <c r="P201">
        <v>22.183591713441871</v>
      </c>
      <c r="T201">
        <v>6.0940554029855791</v>
      </c>
      <c r="V201">
        <v>0.85825013149836249</v>
      </c>
      <c r="X201">
        <v>71.599999999999994</v>
      </c>
      <c r="Z201">
        <v>5.5136663524976441</v>
      </c>
      <c r="AB201">
        <v>1</v>
      </c>
      <c r="AF201">
        <v>5.5835917134418658</v>
      </c>
    </row>
    <row r="202" spans="1:32" x14ac:dyDescent="0.15">
      <c r="A202" t="s">
        <v>1281</v>
      </c>
      <c r="B202" t="s">
        <v>1282</v>
      </c>
      <c r="C202">
        <v>-6.6560509554140124</v>
      </c>
      <c r="D202">
        <v>-7.471337579617833</v>
      </c>
      <c r="E202">
        <v>0</v>
      </c>
      <c r="H202">
        <v>5.4899999999999997E-2</v>
      </c>
      <c r="K202">
        <v>7.1570933657632368E-2</v>
      </c>
      <c r="L202">
        <v>14.36364130455638</v>
      </c>
      <c r="M202">
        <v>-309.49</v>
      </c>
      <c r="N202">
        <v>-267.76</v>
      </c>
      <c r="O202">
        <v>-23.46</v>
      </c>
      <c r="P202">
        <v>8.1636413045563803</v>
      </c>
      <c r="T202">
        <v>4.5744080587759166</v>
      </c>
      <c r="X202">
        <v>34.72</v>
      </c>
      <c r="Z202">
        <v>0.35410764872521239</v>
      </c>
      <c r="AB202">
        <v>1</v>
      </c>
      <c r="AF202">
        <v>6.1736413045563809</v>
      </c>
    </row>
    <row r="203" spans="1:32" x14ac:dyDescent="0.15">
      <c r="A203" t="s">
        <v>1287</v>
      </c>
      <c r="B203" t="s">
        <v>1288</v>
      </c>
      <c r="E203">
        <v>0</v>
      </c>
      <c r="F203">
        <v>-0.50036683785766689</v>
      </c>
      <c r="G203">
        <v>-1.0836190476190479</v>
      </c>
      <c r="J203">
        <v>0.27591008553809432</v>
      </c>
      <c r="K203">
        <v>3.6840940280667582E-2</v>
      </c>
      <c r="L203">
        <v>93.90096153846153</v>
      </c>
      <c r="M203">
        <v>19.082000000000001</v>
      </c>
      <c r="N203">
        <v>-11.378</v>
      </c>
      <c r="O203">
        <v>-9.548</v>
      </c>
      <c r="P203">
        <v>4.0009615384615387</v>
      </c>
      <c r="V203">
        <v>4.9209182233760362</v>
      </c>
      <c r="X203">
        <v>19.382000000000001</v>
      </c>
      <c r="Z203">
        <v>1.0516252390057359</v>
      </c>
      <c r="AB203">
        <v>1</v>
      </c>
      <c r="AF203">
        <v>0.10096153846153839</v>
      </c>
    </row>
    <row r="204" spans="1:32" x14ac:dyDescent="0.15">
      <c r="A204" t="s">
        <v>1291</v>
      </c>
      <c r="B204" t="s">
        <v>1292</v>
      </c>
      <c r="C204">
        <v>-0.98039215686274517</v>
      </c>
      <c r="D204">
        <v>-1.445098039215686</v>
      </c>
      <c r="E204">
        <v>0</v>
      </c>
      <c r="F204">
        <v>-0.41987124708027129</v>
      </c>
      <c r="G204">
        <v>-0.7923497267759565</v>
      </c>
      <c r="H204">
        <v>0.25700000000000001</v>
      </c>
      <c r="J204">
        <v>0.12606210571866511</v>
      </c>
      <c r="K204">
        <v>2.4660971448025541E-2</v>
      </c>
      <c r="L204">
        <v>88.439703060992258</v>
      </c>
      <c r="M204">
        <v>35.105999999999987</v>
      </c>
      <c r="N204">
        <v>-14.5</v>
      </c>
      <c r="O204">
        <v>-14.74</v>
      </c>
      <c r="P204">
        <v>2.6397030609922618</v>
      </c>
      <c r="T204">
        <v>8.6705591236266919</v>
      </c>
      <c r="V204">
        <v>2.5192190241267101</v>
      </c>
      <c r="X204">
        <v>34.659999999999997</v>
      </c>
      <c r="Z204">
        <v>7.662835249042145E-2</v>
      </c>
      <c r="AB204">
        <v>1</v>
      </c>
      <c r="AF204">
        <v>1.893703060992262</v>
      </c>
    </row>
    <row r="205" spans="1:32" x14ac:dyDescent="0.15">
      <c r="A205" t="s">
        <v>1297</v>
      </c>
      <c r="B205" t="s">
        <v>1298</v>
      </c>
      <c r="C205">
        <v>-105.8181818181818</v>
      </c>
      <c r="D205">
        <v>-168.58181818181811</v>
      </c>
      <c r="E205">
        <v>0</v>
      </c>
      <c r="F205">
        <v>-0.33237740177803271</v>
      </c>
      <c r="G205">
        <v>-0.45426214482126492</v>
      </c>
      <c r="H205">
        <v>-0.23</v>
      </c>
      <c r="J205">
        <v>3.4353579440914669E-3</v>
      </c>
      <c r="K205">
        <v>3.634555147555603E-3</v>
      </c>
      <c r="L205">
        <v>47.076089553937187</v>
      </c>
      <c r="M205">
        <v>139.47999999999999</v>
      </c>
      <c r="N205">
        <v>-49.56</v>
      </c>
      <c r="O205">
        <v>-46.359999999999992</v>
      </c>
      <c r="P205">
        <v>0.37608955393718702</v>
      </c>
      <c r="T205">
        <v>171.1857801961352</v>
      </c>
      <c r="V205">
        <v>0.3375113962857556</v>
      </c>
      <c r="X205">
        <v>86.78</v>
      </c>
      <c r="Z205">
        <v>1.416100872938894</v>
      </c>
      <c r="AB205">
        <v>1</v>
      </c>
      <c r="AF205">
        <v>0.37608955393718702</v>
      </c>
    </row>
    <row r="206" spans="1:32" x14ac:dyDescent="0.15">
      <c r="A206" t="s">
        <v>1302</v>
      </c>
      <c r="B206" t="s">
        <v>1303</v>
      </c>
      <c r="E206">
        <v>0</v>
      </c>
      <c r="F206">
        <v>-0.22455414524421599</v>
      </c>
      <c r="G206">
        <v>-0.8252095808383233</v>
      </c>
      <c r="J206">
        <v>0.49013707771161907</v>
      </c>
      <c r="K206">
        <v>0.23764580935397031</v>
      </c>
      <c r="L206">
        <v>122.0078032544379</v>
      </c>
      <c r="M206">
        <v>99.584000000000003</v>
      </c>
      <c r="N206">
        <v>-27.562000000000001</v>
      </c>
      <c r="O206">
        <v>-22.361999999999998</v>
      </c>
      <c r="P206">
        <v>32.107803254437869</v>
      </c>
      <c r="V206">
        <v>1.2251747595440821</v>
      </c>
      <c r="X206">
        <v>47.884</v>
      </c>
      <c r="Z206">
        <v>1.3009708737864081</v>
      </c>
      <c r="AB206">
        <v>1</v>
      </c>
      <c r="AF206">
        <v>0.70780325443786984</v>
      </c>
    </row>
    <row r="207" spans="1:32" x14ac:dyDescent="0.15">
      <c r="A207" t="s">
        <v>1306</v>
      </c>
      <c r="B207" t="s">
        <v>1307</v>
      </c>
      <c r="E207">
        <v>0</v>
      </c>
      <c r="F207">
        <v>-0.49932765575974902</v>
      </c>
      <c r="G207">
        <v>-0.8226148409893993</v>
      </c>
      <c r="J207">
        <v>0.44688466685363282</v>
      </c>
      <c r="K207">
        <v>0.1841483881781924</v>
      </c>
      <c r="L207">
        <v>75.064736003641343</v>
      </c>
      <c r="M207">
        <v>44.62</v>
      </c>
      <c r="N207">
        <v>-23.28</v>
      </c>
      <c r="O207">
        <v>-22.28</v>
      </c>
      <c r="P207">
        <v>22.86473600364133</v>
      </c>
      <c r="V207">
        <v>1.6823114299336921</v>
      </c>
      <c r="X207">
        <v>45.82</v>
      </c>
      <c r="Z207">
        <v>0.29368213228035539</v>
      </c>
      <c r="AB207">
        <v>1</v>
      </c>
      <c r="AF207">
        <v>3.2647360036413291</v>
      </c>
    </row>
    <row r="208" spans="1:32" x14ac:dyDescent="0.15">
      <c r="A208" t="s">
        <v>1310</v>
      </c>
      <c r="B208" t="s">
        <v>1311</v>
      </c>
      <c r="E208">
        <v>0</v>
      </c>
      <c r="F208">
        <v>-0.52529077630511234</v>
      </c>
      <c r="G208">
        <v>-2.7044943820224718</v>
      </c>
      <c r="J208">
        <v>9.8416773641420603E-3</v>
      </c>
      <c r="K208">
        <v>1.7486504979852501E-3</v>
      </c>
      <c r="L208">
        <v>83.276923076923083</v>
      </c>
      <c r="M208">
        <v>73.94</v>
      </c>
      <c r="N208">
        <v>-48.14</v>
      </c>
      <c r="O208">
        <v>-38.840000000000003</v>
      </c>
      <c r="P208">
        <v>0.17692307692307691</v>
      </c>
      <c r="V208">
        <v>1.126277022950001</v>
      </c>
      <c r="X208">
        <v>74.039999999999992</v>
      </c>
      <c r="Z208">
        <v>2.7227722772277231E-2</v>
      </c>
      <c r="AB208">
        <v>1</v>
      </c>
      <c r="AF208">
        <v>0.17692307692307691</v>
      </c>
    </row>
    <row r="209" spans="1:32" x14ac:dyDescent="0.15">
      <c r="A209" t="s">
        <v>1314</v>
      </c>
      <c r="B209" t="s">
        <v>1315</v>
      </c>
      <c r="C209">
        <v>-14.75352112676056</v>
      </c>
      <c r="D209">
        <v>-14.82394366197183</v>
      </c>
      <c r="E209">
        <v>0</v>
      </c>
      <c r="F209">
        <v>-0.58716875871687579</v>
      </c>
      <c r="G209">
        <v>-2.260416666666667</v>
      </c>
      <c r="H209">
        <v>8.900000000000001E-2</v>
      </c>
      <c r="J209">
        <v>0.54986835943877233</v>
      </c>
      <c r="K209">
        <v>0.18982916776321421</v>
      </c>
      <c r="L209">
        <v>78.854188841427117</v>
      </c>
      <c r="M209">
        <v>71.7</v>
      </c>
      <c r="N209">
        <v>-43.400000000000013</v>
      </c>
      <c r="O209">
        <v>-42.099999999999987</v>
      </c>
      <c r="P209">
        <v>23.454188841427118</v>
      </c>
      <c r="T209">
        <v>27.76555945120673</v>
      </c>
      <c r="V209">
        <v>1.099779481749332</v>
      </c>
      <c r="X209">
        <v>76.800000000000011</v>
      </c>
      <c r="Z209">
        <v>0.6968031968031968</v>
      </c>
      <c r="AB209">
        <v>1</v>
      </c>
      <c r="AF209">
        <v>3.0541888414271212</v>
      </c>
    </row>
    <row r="210" spans="1:32" x14ac:dyDescent="0.15">
      <c r="A210" t="s">
        <v>1320</v>
      </c>
      <c r="B210" t="s">
        <v>1321</v>
      </c>
      <c r="E210">
        <v>0</v>
      </c>
      <c r="F210">
        <v>-0.64626218851570949</v>
      </c>
      <c r="G210">
        <v>-1.271254237288135</v>
      </c>
      <c r="J210">
        <v>0.25772321053178121</v>
      </c>
      <c r="K210">
        <v>9.2993885665025089E-2</v>
      </c>
      <c r="L210">
        <v>78.842587156920757</v>
      </c>
      <c r="M210">
        <v>25.844000000000001</v>
      </c>
      <c r="N210">
        <v>-37.502000000000002</v>
      </c>
      <c r="O210">
        <v>-16.702000000000002</v>
      </c>
      <c r="P210">
        <v>10.242587156920751</v>
      </c>
      <c r="V210">
        <v>3.0507114671459812</v>
      </c>
      <c r="X210">
        <v>27.644000000000009</v>
      </c>
      <c r="Z210">
        <v>0.65815815815815815</v>
      </c>
      <c r="AB210">
        <v>1</v>
      </c>
      <c r="AF210">
        <v>10.242587156920751</v>
      </c>
    </row>
    <row r="211" spans="1:32" x14ac:dyDescent="0.15">
      <c r="A211" t="s">
        <v>1324</v>
      </c>
      <c r="B211" t="s">
        <v>1325</v>
      </c>
      <c r="E211">
        <v>0</v>
      </c>
      <c r="F211">
        <v>-0.45329627104421238</v>
      </c>
      <c r="G211">
        <v>-0.47606648199445978</v>
      </c>
      <c r="J211">
        <v>4.4555014306684237E-2</v>
      </c>
      <c r="K211">
        <v>1.6803593083013869E-2</v>
      </c>
      <c r="L211">
        <v>61.983441789486328</v>
      </c>
      <c r="M211">
        <v>38.134</v>
      </c>
      <c r="N211">
        <v>-17.186</v>
      </c>
      <c r="O211">
        <v>-17.285999999999991</v>
      </c>
      <c r="P211">
        <v>1.6834417894863349</v>
      </c>
      <c r="V211">
        <v>1.625411490782146</v>
      </c>
      <c r="X211">
        <v>40.234000000000002</v>
      </c>
      <c r="Z211">
        <v>0.37309644670050762</v>
      </c>
      <c r="AB211">
        <v>1</v>
      </c>
      <c r="AF211">
        <v>1.6834417894863349</v>
      </c>
    </row>
    <row r="212" spans="1:32" x14ac:dyDescent="0.15">
      <c r="A212" t="s">
        <v>1328</v>
      </c>
      <c r="B212" t="s">
        <v>1329</v>
      </c>
      <c r="E212">
        <v>0</v>
      </c>
      <c r="F212">
        <v>-3.7225183318797042</v>
      </c>
      <c r="G212">
        <v>-3.6876159999999998</v>
      </c>
      <c r="J212">
        <v>1.500801398805187E-2</v>
      </c>
      <c r="K212">
        <v>9.7376212144761171E-4</v>
      </c>
      <c r="L212">
        <v>96.836229289940832</v>
      </c>
      <c r="M212">
        <v>6.1914000000000007</v>
      </c>
      <c r="N212">
        <v>-23.047599999999999</v>
      </c>
      <c r="O212">
        <v>-23.047599999999999</v>
      </c>
      <c r="P212">
        <v>9.5229289940828396E-2</v>
      </c>
      <c r="V212">
        <v>15.64044146557173</v>
      </c>
      <c r="X212">
        <v>0.90039999999999998</v>
      </c>
      <c r="Z212">
        <v>2.6612077789150459</v>
      </c>
      <c r="AB212">
        <v>1</v>
      </c>
      <c r="AF212">
        <v>9.5229289940828396E-2</v>
      </c>
    </row>
    <row r="213" spans="1:32" x14ac:dyDescent="0.15">
      <c r="A213" t="s">
        <v>1332</v>
      </c>
      <c r="B213" t="s">
        <v>1333</v>
      </c>
      <c r="C213">
        <v>-2.6689189189189189</v>
      </c>
      <c r="D213">
        <v>-2.791216216216216</v>
      </c>
      <c r="E213">
        <v>0</v>
      </c>
      <c r="F213">
        <v>-0.47688311688311691</v>
      </c>
      <c r="G213">
        <v>-2.8825291181364392</v>
      </c>
      <c r="J213">
        <v>0.74367824356115242</v>
      </c>
      <c r="K213">
        <v>0.15344543174873551</v>
      </c>
      <c r="L213">
        <v>96.437092761452121</v>
      </c>
      <c r="M213">
        <v>34.650000000000013</v>
      </c>
      <c r="N213">
        <v>-17.324000000000002</v>
      </c>
      <c r="O213">
        <v>-16.524000000000001</v>
      </c>
      <c r="P213">
        <v>17.437092761452131</v>
      </c>
      <c r="T213">
        <v>16.29004945294799</v>
      </c>
      <c r="V213">
        <v>2.7831772802727879</v>
      </c>
      <c r="X213">
        <v>31.04</v>
      </c>
      <c r="Z213">
        <v>0.11954261954261949</v>
      </c>
      <c r="AB213">
        <v>1</v>
      </c>
      <c r="AF213">
        <v>2.6370927614521298</v>
      </c>
    </row>
    <row r="214" spans="1:32" x14ac:dyDescent="0.15">
      <c r="A214" t="s">
        <v>1337</v>
      </c>
      <c r="B214" t="s">
        <v>1338</v>
      </c>
      <c r="E214">
        <v>0</v>
      </c>
      <c r="F214">
        <v>-0.87785462612553833</v>
      </c>
      <c r="G214">
        <v>-2.838396624472574</v>
      </c>
      <c r="J214">
        <v>0</v>
      </c>
      <c r="K214">
        <v>0</v>
      </c>
      <c r="L214">
        <v>94.516999999999996</v>
      </c>
      <c r="M214">
        <v>1.5326</v>
      </c>
      <c r="N214">
        <v>-1.3453999999999999</v>
      </c>
      <c r="O214">
        <v>-1.3453999999999999</v>
      </c>
      <c r="P214">
        <v>0</v>
      </c>
      <c r="V214">
        <v>61.671016573143667</v>
      </c>
      <c r="X214">
        <v>1.7416</v>
      </c>
      <c r="Z214">
        <v>5.252100840336134E-3</v>
      </c>
      <c r="AB214">
        <v>1</v>
      </c>
      <c r="AF214">
        <v>0</v>
      </c>
    </row>
    <row r="215" spans="1:32" x14ac:dyDescent="0.15">
      <c r="A215" t="s">
        <v>1341</v>
      </c>
      <c r="B215" t="s">
        <v>1342</v>
      </c>
      <c r="C215">
        <v>-109.0277777777778</v>
      </c>
      <c r="D215">
        <v>-100</v>
      </c>
      <c r="E215">
        <v>0</v>
      </c>
      <c r="F215">
        <v>-0.53293856402664697</v>
      </c>
      <c r="G215">
        <v>-2.3813559322033901</v>
      </c>
      <c r="H215">
        <v>-1.29E-2</v>
      </c>
      <c r="J215">
        <v>0.66439636768640609</v>
      </c>
      <c r="K215">
        <v>0.20007211537199401</v>
      </c>
      <c r="L215">
        <v>107.300525285894</v>
      </c>
      <c r="M215">
        <v>54.04</v>
      </c>
      <c r="N215">
        <v>-28.1</v>
      </c>
      <c r="O215">
        <v>-28.8</v>
      </c>
      <c r="P215">
        <v>23.36052528589401</v>
      </c>
      <c r="T215">
        <v>372.5712683537987</v>
      </c>
      <c r="V215">
        <v>1.9855759675406</v>
      </c>
      <c r="X215">
        <v>50.58</v>
      </c>
      <c r="Z215">
        <v>0.58886509635974305</v>
      </c>
      <c r="AB215">
        <v>1</v>
      </c>
      <c r="AF215">
        <v>22.240525285894009</v>
      </c>
    </row>
    <row r="216" spans="1:32" x14ac:dyDescent="0.15">
      <c r="A216" t="s">
        <v>1346</v>
      </c>
      <c r="B216" t="s">
        <v>1347</v>
      </c>
      <c r="C216">
        <v>-0.91219512195121966</v>
      </c>
      <c r="D216">
        <v>-1.0931707317073169</v>
      </c>
      <c r="E216">
        <v>0</v>
      </c>
      <c r="F216">
        <v>-0.19335467338504411</v>
      </c>
      <c r="G216">
        <v>-0.2418666666666667</v>
      </c>
      <c r="J216">
        <v>5.0446451880448252E-2</v>
      </c>
      <c r="K216">
        <v>1.295131541067269E-2</v>
      </c>
      <c r="L216">
        <v>90.955346138780556</v>
      </c>
      <c r="M216">
        <v>23.180199999999999</v>
      </c>
      <c r="N216">
        <v>-5.4420000000000002</v>
      </c>
      <c r="O216">
        <v>-4.4820000000000002</v>
      </c>
      <c r="P216">
        <v>1.1953461387805591</v>
      </c>
      <c r="T216">
        <v>22.18423076555624</v>
      </c>
      <c r="V216">
        <v>3.923837850354206</v>
      </c>
      <c r="X216">
        <v>2.0202</v>
      </c>
      <c r="Z216">
        <v>3.347969264544457</v>
      </c>
      <c r="AB216">
        <v>1</v>
      </c>
      <c r="AF216">
        <v>1.1953461387805591</v>
      </c>
    </row>
    <row r="217" spans="1:32" x14ac:dyDescent="0.15">
      <c r="A217" t="s">
        <v>1352</v>
      </c>
      <c r="B217" t="s">
        <v>1353</v>
      </c>
      <c r="E217">
        <v>0</v>
      </c>
      <c r="F217">
        <v>-0.92178702570379434</v>
      </c>
      <c r="K217">
        <v>5.1279379322643334E-3</v>
      </c>
      <c r="L217">
        <v>84.256470414201189</v>
      </c>
      <c r="M217">
        <v>16.34</v>
      </c>
      <c r="N217">
        <v>-17.262</v>
      </c>
      <c r="O217">
        <v>-15.061999999999999</v>
      </c>
      <c r="P217">
        <v>0.4664704142011834</v>
      </c>
      <c r="V217">
        <v>5.1564547377112113</v>
      </c>
      <c r="X217">
        <v>24.686</v>
      </c>
      <c r="Z217">
        <v>1.273480662983425</v>
      </c>
      <c r="AB217">
        <v>1</v>
      </c>
      <c r="AF217">
        <v>0.1824704142011834</v>
      </c>
    </row>
    <row r="218" spans="1:32" x14ac:dyDescent="0.15">
      <c r="A218" t="s">
        <v>1352</v>
      </c>
      <c r="B218" t="s">
        <v>1353</v>
      </c>
      <c r="E218">
        <v>0</v>
      </c>
      <c r="F218">
        <v>-0.92178702570379434</v>
      </c>
      <c r="K218">
        <v>5.1279379322643334E-3</v>
      </c>
      <c r="L218">
        <v>84.256470414201189</v>
      </c>
      <c r="M218">
        <v>16.34</v>
      </c>
      <c r="N218">
        <v>-17.262</v>
      </c>
      <c r="O218">
        <v>-15.061999999999999</v>
      </c>
      <c r="P218">
        <v>0.4664704142011834</v>
      </c>
      <c r="V218">
        <v>5.1564547377112113</v>
      </c>
      <c r="X218">
        <v>24.686</v>
      </c>
      <c r="Z218">
        <v>1.273480662983425</v>
      </c>
      <c r="AB218">
        <v>1</v>
      </c>
      <c r="AF218">
        <v>0.1824704142011834</v>
      </c>
    </row>
    <row r="219" spans="1:32" x14ac:dyDescent="0.15">
      <c r="A219" t="s">
        <v>1356</v>
      </c>
      <c r="B219" t="s">
        <v>1357</v>
      </c>
      <c r="C219">
        <v>-0.70833333333333326</v>
      </c>
      <c r="D219">
        <v>-0.53125</v>
      </c>
      <c r="E219">
        <v>0</v>
      </c>
      <c r="F219">
        <v>-0.26384314266498821</v>
      </c>
      <c r="G219">
        <v>-0.39887640449438189</v>
      </c>
      <c r="J219">
        <v>3.0524517628609032E-3</v>
      </c>
      <c r="K219">
        <v>1.217754639198293E-3</v>
      </c>
      <c r="L219">
        <v>59.209000000000003</v>
      </c>
      <c r="M219">
        <v>57.988999999999997</v>
      </c>
      <c r="N219">
        <v>-14.2</v>
      </c>
      <c r="O219">
        <v>-15.3</v>
      </c>
      <c r="P219">
        <v>0.109</v>
      </c>
      <c r="T219">
        <v>2.055868055555556</v>
      </c>
      <c r="V219">
        <v>1.02103847281381</v>
      </c>
      <c r="X219">
        <v>52.580000000000013</v>
      </c>
      <c r="Z219">
        <v>2.1504474272930652</v>
      </c>
      <c r="AB219">
        <v>1</v>
      </c>
      <c r="AF219">
        <v>0</v>
      </c>
    </row>
    <row r="220" spans="1:32" x14ac:dyDescent="0.15">
      <c r="A220" t="s">
        <v>1361</v>
      </c>
      <c r="B220" t="s">
        <v>1362</v>
      </c>
      <c r="E220">
        <v>0</v>
      </c>
      <c r="F220">
        <v>-0.39464678562698607</v>
      </c>
      <c r="K220">
        <v>6.6579205634161559E-2</v>
      </c>
      <c r="L220">
        <v>87.773942307692295</v>
      </c>
      <c r="M220">
        <v>16.364000000000001</v>
      </c>
      <c r="N220">
        <v>-7.3379999999999992</v>
      </c>
      <c r="O220">
        <v>-6.4580000000000002</v>
      </c>
      <c r="P220">
        <v>6.3339423076923076</v>
      </c>
      <c r="V220">
        <v>5.3638439444935413</v>
      </c>
      <c r="X220">
        <v>17.77</v>
      </c>
      <c r="Z220">
        <v>0.67567567567567566</v>
      </c>
      <c r="AB220">
        <v>1</v>
      </c>
      <c r="AF220">
        <v>6.3942307692307687E-2</v>
      </c>
    </row>
    <row r="221" spans="1:32" x14ac:dyDescent="0.15">
      <c r="A221" t="s">
        <v>1365</v>
      </c>
      <c r="B221" t="s">
        <v>1366</v>
      </c>
      <c r="E221">
        <v>0</v>
      </c>
      <c r="F221">
        <v>-0.22888069254851259</v>
      </c>
      <c r="G221">
        <v>-0.2302122015915119</v>
      </c>
      <c r="J221">
        <v>4.5621630231590686E-3</v>
      </c>
      <c r="K221">
        <v>3.8982617448274528E-3</v>
      </c>
      <c r="L221">
        <v>78.725563609467443</v>
      </c>
      <c r="M221">
        <v>78.897000000000006</v>
      </c>
      <c r="N221">
        <v>-17.358000000000001</v>
      </c>
      <c r="O221">
        <v>-18.058</v>
      </c>
      <c r="P221">
        <v>0.34556360946745562</v>
      </c>
      <c r="T221">
        <v>-13120.92726824457</v>
      </c>
      <c r="V221">
        <v>0.99782708606749859</v>
      </c>
      <c r="X221">
        <v>13.266</v>
      </c>
      <c r="Z221">
        <v>0.33691959229898077</v>
      </c>
      <c r="AB221">
        <v>1</v>
      </c>
      <c r="AF221">
        <v>0.1945636094674556</v>
      </c>
    </row>
    <row r="222" spans="1:32" x14ac:dyDescent="0.15">
      <c r="A222" t="s">
        <v>1369</v>
      </c>
      <c r="B222" t="s">
        <v>1370</v>
      </c>
      <c r="E222">
        <v>0</v>
      </c>
      <c r="F222">
        <v>-0.4777018883085577</v>
      </c>
      <c r="G222">
        <v>-0.43145454545454548</v>
      </c>
      <c r="J222">
        <v>2.1167671940133422E-2</v>
      </c>
      <c r="K222">
        <v>5.4140016139593962E-3</v>
      </c>
      <c r="L222">
        <v>76.175759503781379</v>
      </c>
      <c r="M222">
        <v>19.911999999999999</v>
      </c>
      <c r="N222">
        <v>-9.4920000000000009</v>
      </c>
      <c r="O222">
        <v>-9.5120000000000005</v>
      </c>
      <c r="P222">
        <v>0.47575950378138021</v>
      </c>
      <c r="V222">
        <v>3.8256207062967751</v>
      </c>
      <c r="X222">
        <v>9.6119999999999983</v>
      </c>
      <c r="Z222">
        <v>0.25457665903890159</v>
      </c>
      <c r="AB222">
        <v>1</v>
      </c>
      <c r="AF222">
        <v>0.47575950378138021</v>
      </c>
    </row>
    <row r="223" spans="1:32" x14ac:dyDescent="0.15">
      <c r="A223" t="s">
        <v>1373</v>
      </c>
      <c r="B223" t="s">
        <v>1374</v>
      </c>
      <c r="E223">
        <v>0</v>
      </c>
      <c r="F223">
        <v>-0.46831592239696929</v>
      </c>
      <c r="G223">
        <v>-0.70401826484018259</v>
      </c>
      <c r="J223">
        <v>0.32776999639753041</v>
      </c>
      <c r="K223">
        <v>0.1127835402847792</v>
      </c>
      <c r="L223">
        <v>62.278135285004019</v>
      </c>
      <c r="M223">
        <v>34.844000000000001</v>
      </c>
      <c r="N223">
        <v>-15.417999999999999</v>
      </c>
      <c r="O223">
        <v>-16.318000000000001</v>
      </c>
      <c r="P223">
        <v>10.67813528500403</v>
      </c>
      <c r="V223">
        <v>1.7873417312881421</v>
      </c>
      <c r="X223">
        <v>35.244</v>
      </c>
      <c r="Z223">
        <v>0.65476190476190477</v>
      </c>
      <c r="AB223">
        <v>1</v>
      </c>
      <c r="AF223">
        <v>0.57813528500402633</v>
      </c>
    </row>
    <row r="224" spans="1:32" x14ac:dyDescent="0.15">
      <c r="A224" t="s">
        <v>1377</v>
      </c>
      <c r="B224" t="s">
        <v>1378</v>
      </c>
      <c r="E224">
        <v>0</v>
      </c>
      <c r="F224">
        <v>-0.41783922672213392</v>
      </c>
      <c r="G224">
        <v>-1.2964071856287429</v>
      </c>
      <c r="J224">
        <v>0</v>
      </c>
      <c r="K224">
        <v>0</v>
      </c>
      <c r="L224">
        <v>79.25</v>
      </c>
      <c r="M224">
        <v>16.346</v>
      </c>
      <c r="N224">
        <v>-8.66</v>
      </c>
      <c r="O224">
        <v>-6.830000000000001</v>
      </c>
      <c r="P224">
        <v>0</v>
      </c>
      <c r="V224">
        <v>4.8482809249969412</v>
      </c>
      <c r="X224">
        <v>13.916</v>
      </c>
      <c r="Z224">
        <v>6.1676646706586826</v>
      </c>
      <c r="AB224">
        <v>1</v>
      </c>
      <c r="AF224">
        <v>0</v>
      </c>
    </row>
    <row r="225" spans="1:32" x14ac:dyDescent="0.15">
      <c r="A225" t="s">
        <v>1381</v>
      </c>
      <c r="B225" t="s">
        <v>1382</v>
      </c>
      <c r="C225">
        <v>-0.96052631578947367</v>
      </c>
      <c r="D225">
        <v>-1.169736842105263</v>
      </c>
      <c r="E225">
        <v>0</v>
      </c>
      <c r="F225">
        <v>-0.26890502117362369</v>
      </c>
      <c r="G225">
        <v>-0.34643545279383431</v>
      </c>
      <c r="H225">
        <v>4.5300000000000002E-3</v>
      </c>
      <c r="J225">
        <v>0.1466362015853748</v>
      </c>
      <c r="K225">
        <v>9.6602261461219557E-2</v>
      </c>
      <c r="L225">
        <v>71.818141215293593</v>
      </c>
      <c r="M225">
        <v>66.12</v>
      </c>
      <c r="N225">
        <v>-17.98</v>
      </c>
      <c r="O225">
        <v>-17.78</v>
      </c>
      <c r="P225">
        <v>8.9181412152935806</v>
      </c>
      <c r="T225">
        <v>4.7248777115324732</v>
      </c>
      <c r="V225">
        <v>1.086178784260339</v>
      </c>
      <c r="X225">
        <v>34.72</v>
      </c>
      <c r="Z225">
        <v>1.2949640287769779</v>
      </c>
      <c r="AB225">
        <v>1</v>
      </c>
      <c r="AF225">
        <v>8.9181412152935806</v>
      </c>
    </row>
    <row r="226" spans="1:32" x14ac:dyDescent="0.15">
      <c r="A226" t="s">
        <v>1387</v>
      </c>
      <c r="B226" t="s">
        <v>1388</v>
      </c>
      <c r="C226">
        <v>-50.662251655629142</v>
      </c>
      <c r="D226">
        <v>-49.576158940397349</v>
      </c>
      <c r="E226">
        <v>0</v>
      </c>
      <c r="F226">
        <v>-0.54931024361608449</v>
      </c>
      <c r="G226">
        <v>1.2541052631578951</v>
      </c>
      <c r="H226">
        <v>-0.27800000000000002</v>
      </c>
      <c r="J226">
        <v>0</v>
      </c>
      <c r="K226">
        <v>0</v>
      </c>
      <c r="L226">
        <v>73.610000000000014</v>
      </c>
      <c r="M226">
        <v>27.256</v>
      </c>
      <c r="N226">
        <v>23.827999999999999</v>
      </c>
      <c r="O226">
        <v>-14.972</v>
      </c>
      <c r="P226">
        <v>0</v>
      </c>
      <c r="Q226">
        <v>3.5641025641025652</v>
      </c>
      <c r="R226">
        <v>3.1489561943874071</v>
      </c>
      <c r="S226">
        <v>3.5000839348665438</v>
      </c>
      <c r="T226">
        <v>243.7417218543047</v>
      </c>
      <c r="V226">
        <v>2.7006897563839161</v>
      </c>
      <c r="X226">
        <v>18.045999999999999</v>
      </c>
      <c r="Z226">
        <v>7.2841726618705032</v>
      </c>
      <c r="AA226">
        <v>23.4</v>
      </c>
      <c r="AB226">
        <v>1</v>
      </c>
      <c r="AC226">
        <v>0</v>
      </c>
      <c r="AD226">
        <v>23.4</v>
      </c>
      <c r="AE226">
        <v>83.4</v>
      </c>
      <c r="AF226">
        <v>0</v>
      </c>
    </row>
    <row r="227" spans="1:32" x14ac:dyDescent="0.15">
      <c r="A227" t="s">
        <v>1392</v>
      </c>
      <c r="B227" t="s">
        <v>1393</v>
      </c>
      <c r="E227">
        <v>0</v>
      </c>
      <c r="F227">
        <v>-0.62043320628428</v>
      </c>
      <c r="G227">
        <v>-0.49457142857142861</v>
      </c>
      <c r="J227">
        <v>3.9121195249592986E-3</v>
      </c>
      <c r="K227">
        <v>1.316843501956512E-3</v>
      </c>
      <c r="L227">
        <v>54.409969560764686</v>
      </c>
      <c r="M227">
        <v>21.513999999999999</v>
      </c>
      <c r="N227">
        <v>-13.848000000000001</v>
      </c>
      <c r="O227">
        <v>-13.348000000000001</v>
      </c>
      <c r="P227">
        <v>0.10996956076467911</v>
      </c>
      <c r="V227">
        <v>2.529049435751821</v>
      </c>
      <c r="X227">
        <v>22.614000000000001</v>
      </c>
      <c r="Z227">
        <v>0.67446043165467617</v>
      </c>
      <c r="AB227">
        <v>1</v>
      </c>
      <c r="AF227">
        <v>0.10996956076467911</v>
      </c>
    </row>
    <row r="228" spans="1:32" x14ac:dyDescent="0.15">
      <c r="A228" t="s">
        <v>1396</v>
      </c>
      <c r="B228" t="s">
        <v>1397</v>
      </c>
      <c r="C228">
        <v>-1.904761904761905E-3</v>
      </c>
      <c r="D228">
        <v>-2.0571428571428539E-2</v>
      </c>
      <c r="E228">
        <v>0</v>
      </c>
      <c r="F228">
        <v>-1.404056162246487E-2</v>
      </c>
      <c r="G228">
        <v>-7.4999999999999969E-2</v>
      </c>
      <c r="H228">
        <v>0.27700000000000002</v>
      </c>
      <c r="J228">
        <v>1.3259998011176799E-2</v>
      </c>
      <c r="K228">
        <v>1.370305193888376E-2</v>
      </c>
      <c r="L228">
        <v>17.10730672103972</v>
      </c>
      <c r="M228">
        <v>76.920000000000016</v>
      </c>
      <c r="N228">
        <v>-6.1799999999999979</v>
      </c>
      <c r="O228">
        <v>-1.0799999999999981</v>
      </c>
      <c r="P228">
        <v>1.1073067210397181</v>
      </c>
      <c r="T228">
        <v>0.32585346135313747</v>
      </c>
      <c r="V228">
        <v>0.22240388352885751</v>
      </c>
      <c r="X228">
        <v>58.220000000000013</v>
      </c>
      <c r="Z228">
        <v>0.4579673776662484</v>
      </c>
      <c r="AB228">
        <v>1</v>
      </c>
      <c r="AF228">
        <v>1.1073067210397181</v>
      </c>
    </row>
    <row r="229" spans="1:32" x14ac:dyDescent="0.15">
      <c r="A229" t="s">
        <v>1401</v>
      </c>
      <c r="B229" t="s">
        <v>1402</v>
      </c>
      <c r="E229">
        <v>0</v>
      </c>
      <c r="F229">
        <v>-0.24834162520729691</v>
      </c>
      <c r="G229">
        <v>-0.52345132743362832</v>
      </c>
      <c r="J229">
        <v>0</v>
      </c>
      <c r="K229">
        <v>0</v>
      </c>
      <c r="L229">
        <v>79.599999999999994</v>
      </c>
      <c r="M229">
        <v>96.48</v>
      </c>
      <c r="N229">
        <v>-23.66</v>
      </c>
      <c r="O229">
        <v>-23.96</v>
      </c>
      <c r="P229">
        <v>0</v>
      </c>
      <c r="V229">
        <v>0.82504145936981743</v>
      </c>
      <c r="X229">
        <v>51.28</v>
      </c>
      <c r="Z229">
        <v>0.86369346733668351</v>
      </c>
      <c r="AB229">
        <v>1</v>
      </c>
      <c r="AF229">
        <v>0</v>
      </c>
    </row>
    <row r="230" spans="1:32" x14ac:dyDescent="0.15">
      <c r="A230" t="s">
        <v>1405</v>
      </c>
      <c r="B230" t="s">
        <v>1406</v>
      </c>
      <c r="C230">
        <v>-1.803921568627451</v>
      </c>
      <c r="D230">
        <v>-1.689607843137255</v>
      </c>
      <c r="E230">
        <v>0</v>
      </c>
      <c r="F230">
        <v>-0.64349189754312586</v>
      </c>
      <c r="G230">
        <v>-0.42294797687861269</v>
      </c>
      <c r="J230">
        <v>0.2239165725510962</v>
      </c>
      <c r="K230">
        <v>0.11858516870219719</v>
      </c>
      <c r="L230">
        <v>58.582835783177472</v>
      </c>
      <c r="M230">
        <v>26.782</v>
      </c>
      <c r="N230">
        <v>-14.634</v>
      </c>
      <c r="O230">
        <v>-17.234000000000002</v>
      </c>
      <c r="P230">
        <v>9.9828357831774639</v>
      </c>
      <c r="T230">
        <v>5.7434152728605374</v>
      </c>
      <c r="V230">
        <v>2.187395854797157</v>
      </c>
      <c r="X230">
        <v>10.862</v>
      </c>
      <c r="Z230">
        <v>0.660377358490566</v>
      </c>
      <c r="AB230">
        <v>1</v>
      </c>
      <c r="AF230">
        <v>3.0628357831774631</v>
      </c>
    </row>
    <row r="231" spans="1:32" x14ac:dyDescent="0.15">
      <c r="A231" t="s">
        <v>1411</v>
      </c>
      <c r="B231" t="s">
        <v>1412</v>
      </c>
      <c r="E231">
        <v>0</v>
      </c>
      <c r="F231">
        <v>-0.75602326225422312</v>
      </c>
      <c r="G231">
        <v>-0.53821656050955424</v>
      </c>
      <c r="J231">
        <v>0.18489383032206899</v>
      </c>
      <c r="K231">
        <v>1.8861660421181661E-2</v>
      </c>
      <c r="L231">
        <v>66.994517808375051</v>
      </c>
      <c r="M231">
        <v>7.2220000000000004</v>
      </c>
      <c r="N231">
        <v>-3.3800000000000008</v>
      </c>
      <c r="O231">
        <v>-5.46</v>
      </c>
      <c r="P231">
        <v>1.4245178083750569</v>
      </c>
      <c r="V231">
        <v>9.2764494334498817</v>
      </c>
      <c r="X231">
        <v>8.2219999999999995</v>
      </c>
      <c r="Z231">
        <v>0.12820512820512819</v>
      </c>
      <c r="AB231">
        <v>1</v>
      </c>
      <c r="AF231">
        <v>0.1745178083750569</v>
      </c>
    </row>
    <row r="232" spans="1:32" x14ac:dyDescent="0.15">
      <c r="A232" t="s">
        <v>1415</v>
      </c>
      <c r="B232" t="s">
        <v>1416</v>
      </c>
      <c r="E232">
        <v>0</v>
      </c>
      <c r="F232">
        <v>-0.8576042820228863</v>
      </c>
      <c r="G232">
        <v>-0.29839590443685998</v>
      </c>
      <c r="J232">
        <v>4.4743219768837099E-2</v>
      </c>
      <c r="K232">
        <v>3.80295406290177E-3</v>
      </c>
      <c r="L232">
        <v>65.914476217569415</v>
      </c>
      <c r="M232">
        <v>2.1672000000000011</v>
      </c>
      <c r="N232">
        <v>-1.7485999999999999</v>
      </c>
      <c r="O232">
        <v>-1.8586</v>
      </c>
      <c r="P232">
        <v>0.27447621756941282</v>
      </c>
      <c r="V232">
        <v>30.41457928090135</v>
      </c>
      <c r="X232">
        <v>2.4232</v>
      </c>
      <c r="Z232">
        <v>1.0431154381084841E-2</v>
      </c>
      <c r="AB232">
        <v>1</v>
      </c>
      <c r="AF232">
        <v>0.1304762175694128</v>
      </c>
    </row>
    <row r="233" spans="1:32" x14ac:dyDescent="0.15">
      <c r="A233" t="s">
        <v>1419</v>
      </c>
      <c r="B233" t="s">
        <v>1420</v>
      </c>
      <c r="E233">
        <v>0</v>
      </c>
      <c r="F233">
        <v>-0.26294961904199399</v>
      </c>
      <c r="G233">
        <v>-0.47170984455958542</v>
      </c>
      <c r="J233">
        <v>0.2588325652841782</v>
      </c>
      <c r="K233">
        <v>8.5816144639674061E-2</v>
      </c>
      <c r="L233">
        <v>64.539999999999992</v>
      </c>
      <c r="M233">
        <v>33.861999999999988</v>
      </c>
      <c r="N233">
        <v>-9.1039999999999992</v>
      </c>
      <c r="O233">
        <v>-8.9039999999999999</v>
      </c>
      <c r="P233">
        <v>6.74</v>
      </c>
      <c r="V233">
        <v>1.905971295257221</v>
      </c>
      <c r="X233">
        <v>21.821999999999999</v>
      </c>
      <c r="Z233">
        <v>1.350974930362117</v>
      </c>
      <c r="AB233">
        <v>1</v>
      </c>
      <c r="AF233">
        <v>0</v>
      </c>
    </row>
    <row r="234" spans="1:32" x14ac:dyDescent="0.15">
      <c r="A234" t="s">
        <v>1423</v>
      </c>
      <c r="B234" t="s">
        <v>1424</v>
      </c>
      <c r="C234">
        <v>-0.68767123287671228</v>
      </c>
      <c r="D234">
        <v>-1.998356164383561</v>
      </c>
      <c r="E234">
        <v>0</v>
      </c>
      <c r="F234">
        <v>-0.59875225742899352</v>
      </c>
      <c r="G234">
        <v>-1.5468235294117649</v>
      </c>
      <c r="H234">
        <v>0.503</v>
      </c>
      <c r="J234">
        <v>0.1032459284834486</v>
      </c>
      <c r="K234">
        <v>6.7782188421589718E-3</v>
      </c>
      <c r="L234">
        <v>64.739314974965865</v>
      </c>
      <c r="M234">
        <v>12.182</v>
      </c>
      <c r="N234">
        <v>-6.5739999999999998</v>
      </c>
      <c r="O234">
        <v>-7.2939999999999987</v>
      </c>
      <c r="P234">
        <v>0.48931497496586251</v>
      </c>
      <c r="T234">
        <v>17.736798623278322</v>
      </c>
      <c r="V234">
        <v>5.3143420600037654</v>
      </c>
      <c r="X234">
        <v>15.382</v>
      </c>
      <c r="Z234">
        <v>0.20920502092050211</v>
      </c>
      <c r="AB234">
        <v>1</v>
      </c>
      <c r="AF234">
        <v>0.48931497496586251</v>
      </c>
    </row>
    <row r="235" spans="1:32" x14ac:dyDescent="0.15">
      <c r="A235" t="s">
        <v>1428</v>
      </c>
      <c r="B235" t="s">
        <v>1429</v>
      </c>
      <c r="C235">
        <v>-14.70430107526882</v>
      </c>
      <c r="D235">
        <v>-13.2741935483871</v>
      </c>
      <c r="E235">
        <v>0</v>
      </c>
      <c r="F235">
        <v>-1.8035062089116149</v>
      </c>
      <c r="G235">
        <v>-0.83852813852813846</v>
      </c>
      <c r="J235">
        <v>2.2905157708092011E-2</v>
      </c>
      <c r="K235">
        <v>3.020291179378068E-3</v>
      </c>
      <c r="L235">
        <v>58.916605029585803</v>
      </c>
      <c r="M235">
        <v>2.738</v>
      </c>
      <c r="N235">
        <v>-7.7479999999999993</v>
      </c>
      <c r="O235">
        <v>-4.9379999999999997</v>
      </c>
      <c r="P235">
        <v>0.2166050295857988</v>
      </c>
      <c r="T235">
        <v>158.3779705096392</v>
      </c>
      <c r="V235">
        <v>21.518117249666108</v>
      </c>
      <c r="X235">
        <v>6.298</v>
      </c>
      <c r="Z235">
        <v>0.10139860139860141</v>
      </c>
      <c r="AB235">
        <v>1</v>
      </c>
      <c r="AF235">
        <v>0.2166050295857988</v>
      </c>
    </row>
    <row r="236" spans="1:32" x14ac:dyDescent="0.15">
      <c r="A236" t="s">
        <v>1433</v>
      </c>
      <c r="B236" t="s">
        <v>1434</v>
      </c>
      <c r="C236">
        <v>-1.8453038674033151</v>
      </c>
      <c r="D236">
        <v>-3.8519337016574582</v>
      </c>
      <c r="E236">
        <v>0</v>
      </c>
      <c r="F236">
        <v>-0.47564469914040119</v>
      </c>
      <c r="G236">
        <v>-4.064077669902912</v>
      </c>
      <c r="J236">
        <v>0.52020066290423717</v>
      </c>
      <c r="K236">
        <v>0.2382749989741906</v>
      </c>
      <c r="L236">
        <v>41.434615384615398</v>
      </c>
      <c r="M236">
        <v>146.58000000000001</v>
      </c>
      <c r="N236">
        <v>-83.72</v>
      </c>
      <c r="O236">
        <v>-69.72</v>
      </c>
      <c r="P236">
        <v>22.334615384615379</v>
      </c>
      <c r="T236">
        <v>2.2892052698682539</v>
      </c>
      <c r="V236">
        <v>0.28267577694511797</v>
      </c>
      <c r="X236">
        <v>157.58000000000001</v>
      </c>
      <c r="Z236">
        <v>1.3970588235294119</v>
      </c>
      <c r="AB236">
        <v>1</v>
      </c>
      <c r="AF236">
        <v>1.634615384615385</v>
      </c>
    </row>
    <row r="237" spans="1:32" x14ac:dyDescent="0.15">
      <c r="A237" t="s">
        <v>1438</v>
      </c>
      <c r="B237" t="s">
        <v>1439</v>
      </c>
      <c r="E237">
        <v>0</v>
      </c>
      <c r="F237">
        <v>-0.44690902546567091</v>
      </c>
      <c r="G237">
        <v>-0.53755555555555568</v>
      </c>
      <c r="J237">
        <v>0</v>
      </c>
      <c r="K237">
        <v>0</v>
      </c>
      <c r="L237">
        <v>51.5</v>
      </c>
      <c r="M237">
        <v>13.335599999999999</v>
      </c>
      <c r="N237">
        <v>-10.159800000000001</v>
      </c>
      <c r="O237">
        <v>-5.9598000000000004</v>
      </c>
      <c r="P237">
        <v>0</v>
      </c>
      <c r="V237">
        <v>3.8618434866072771</v>
      </c>
      <c r="X237">
        <v>14.1356</v>
      </c>
      <c r="Z237">
        <v>3.792134831460674</v>
      </c>
      <c r="AB237">
        <v>1</v>
      </c>
      <c r="AF237">
        <v>0</v>
      </c>
    </row>
    <row r="238" spans="1:32" x14ac:dyDescent="0.15">
      <c r="A238" t="s">
        <v>1442</v>
      </c>
      <c r="B238" t="s">
        <v>1443</v>
      </c>
      <c r="E238">
        <v>0</v>
      </c>
      <c r="F238">
        <v>-0.35590003163555839</v>
      </c>
      <c r="G238">
        <v>-0.4292035398230088</v>
      </c>
      <c r="J238">
        <v>2.0674513826011012E-2</v>
      </c>
      <c r="K238">
        <v>6.808328737627877E-3</v>
      </c>
      <c r="L238">
        <v>59.67710798816568</v>
      </c>
      <c r="M238">
        <v>25.288</v>
      </c>
      <c r="N238">
        <v>-9.6999999999999993</v>
      </c>
      <c r="O238">
        <v>-9</v>
      </c>
      <c r="P238">
        <v>0.47710798816568051</v>
      </c>
      <c r="V238">
        <v>2.359898291211866</v>
      </c>
      <c r="X238">
        <v>13.087999999999999</v>
      </c>
      <c r="AB238">
        <v>1</v>
      </c>
      <c r="AF238">
        <v>0.47710798816568051</v>
      </c>
    </row>
    <row r="239" spans="1:32" x14ac:dyDescent="0.15">
      <c r="A239" t="s">
        <v>1446</v>
      </c>
      <c r="B239" t="s">
        <v>1447</v>
      </c>
      <c r="C239">
        <v>-29.306930693069312</v>
      </c>
      <c r="D239">
        <v>-29.762376237623759</v>
      </c>
      <c r="E239">
        <v>0</v>
      </c>
      <c r="F239">
        <v>-0.47086466165413532</v>
      </c>
      <c r="G239">
        <v>-2.0292993630573251</v>
      </c>
      <c r="H239">
        <v>0.218</v>
      </c>
      <c r="J239">
        <v>0.65244655684731001</v>
      </c>
      <c r="K239">
        <v>0.30082712843557369</v>
      </c>
      <c r="L239">
        <v>65.772908826866527</v>
      </c>
      <c r="M239">
        <v>63.84</v>
      </c>
      <c r="N239">
        <v>-31.86</v>
      </c>
      <c r="O239">
        <v>-30.06</v>
      </c>
      <c r="P239">
        <v>29.472908826866529</v>
      </c>
      <c r="T239">
        <v>65.121691907788644</v>
      </c>
      <c r="V239">
        <v>1.0302773939045511</v>
      </c>
      <c r="X239">
        <v>64.34</v>
      </c>
      <c r="Z239">
        <v>1.0948905109489051</v>
      </c>
      <c r="AB239">
        <v>1</v>
      </c>
      <c r="AF239">
        <v>13.472908826866529</v>
      </c>
    </row>
    <row r="240" spans="1:32" x14ac:dyDescent="0.15">
      <c r="A240" t="s">
        <v>1451</v>
      </c>
      <c r="B240" t="s">
        <v>1452</v>
      </c>
      <c r="C240">
        <v>-6.2271062271062271E-4</v>
      </c>
      <c r="D240">
        <v>-4.7619047619045619E-4</v>
      </c>
      <c r="E240">
        <v>0</v>
      </c>
      <c r="F240">
        <v>-4.9591821164261297E-4</v>
      </c>
      <c r="G240">
        <v>3.04358353510896E-2</v>
      </c>
      <c r="J240">
        <v>0.21631878557874759</v>
      </c>
      <c r="K240">
        <v>0.14690721649484531</v>
      </c>
      <c r="L240">
        <v>41.20000000000001</v>
      </c>
      <c r="M240">
        <v>26.213999999999999</v>
      </c>
      <c r="N240">
        <v>1.257000000000001</v>
      </c>
      <c r="O240">
        <v>-1.299999999999946E-2</v>
      </c>
      <c r="P240">
        <v>11.4</v>
      </c>
      <c r="Q240">
        <v>84.763124199743913</v>
      </c>
      <c r="R240">
        <v>38.156209987195908</v>
      </c>
      <c r="S240">
        <v>52.665075576770057</v>
      </c>
      <c r="T240">
        <v>1.50915750915751</v>
      </c>
      <c r="V240">
        <v>1.5716792553597321</v>
      </c>
      <c r="X240">
        <v>9.9140000000000015</v>
      </c>
      <c r="Z240">
        <v>0.20770392749244709</v>
      </c>
      <c r="AB240">
        <v>1</v>
      </c>
      <c r="AD240">
        <v>0.78100000000000003</v>
      </c>
      <c r="AE240">
        <v>66.2</v>
      </c>
      <c r="AF240">
        <v>0</v>
      </c>
    </row>
    <row r="241" spans="1:32" x14ac:dyDescent="0.15">
      <c r="A241" t="s">
        <v>1456</v>
      </c>
      <c r="B241" t="s">
        <v>1457</v>
      </c>
      <c r="C241">
        <v>-3.927315357561548</v>
      </c>
      <c r="D241">
        <v>-4.4497069167643613</v>
      </c>
      <c r="E241">
        <v>0</v>
      </c>
      <c r="H241">
        <v>5.8999999999999997E-2</v>
      </c>
      <c r="K241">
        <v>6.0775495320286874E-3</v>
      </c>
      <c r="L241">
        <v>63.119615384615393</v>
      </c>
      <c r="M241">
        <v>-15.4312</v>
      </c>
      <c r="N241">
        <v>-16.345600000000001</v>
      </c>
      <c r="O241">
        <v>-3.7955999999999999</v>
      </c>
      <c r="P241">
        <v>0.38461538461538458</v>
      </c>
      <c r="T241">
        <v>73.997204436829293</v>
      </c>
      <c r="X241">
        <v>1.8837999999999999</v>
      </c>
      <c r="Z241">
        <v>0.34976152623211448</v>
      </c>
      <c r="AB241">
        <v>1</v>
      </c>
      <c r="AF241">
        <v>0.13461538461538461</v>
      </c>
    </row>
    <row r="242" spans="1:32" x14ac:dyDescent="0.15">
      <c r="A242" t="s">
        <v>1461</v>
      </c>
      <c r="B242" t="s">
        <v>1462</v>
      </c>
      <c r="E242">
        <v>0</v>
      </c>
      <c r="F242">
        <v>-0.82560612505316888</v>
      </c>
      <c r="K242">
        <v>3.9934800325998367E-2</v>
      </c>
      <c r="L242">
        <v>60.04</v>
      </c>
      <c r="M242">
        <v>4.702</v>
      </c>
      <c r="N242">
        <v>-4.8019999999999996</v>
      </c>
      <c r="O242">
        <v>-3.8820000000000001</v>
      </c>
      <c r="P242">
        <v>2.4500000000000002</v>
      </c>
      <c r="V242">
        <v>12.769034453424069</v>
      </c>
      <c r="X242">
        <v>6.5419999999999998</v>
      </c>
      <c r="Z242">
        <v>5.5178268251273338E-2</v>
      </c>
      <c r="AB242">
        <v>1</v>
      </c>
      <c r="AF242">
        <v>0</v>
      </c>
    </row>
    <row r="243" spans="1:32" x14ac:dyDescent="0.15">
      <c r="A243" t="s">
        <v>1465</v>
      </c>
      <c r="B243" t="s">
        <v>1466</v>
      </c>
      <c r="E243">
        <v>0</v>
      </c>
      <c r="F243">
        <v>-0.21414808206958069</v>
      </c>
      <c r="G243">
        <v>-0.32792866941015092</v>
      </c>
      <c r="J243">
        <v>3.9806093091081067E-3</v>
      </c>
      <c r="K243">
        <v>5.0066921132206404E-3</v>
      </c>
      <c r="L243">
        <v>34.491346153846152</v>
      </c>
      <c r="M243">
        <v>112.1</v>
      </c>
      <c r="N243">
        <v>-23.905999999999999</v>
      </c>
      <c r="O243">
        <v>-24.006</v>
      </c>
      <c r="P243">
        <v>0.29134615384615381</v>
      </c>
      <c r="V243">
        <v>0.30768373018596029</v>
      </c>
      <c r="X243">
        <v>62.900000000000013</v>
      </c>
      <c r="AB243">
        <v>1</v>
      </c>
      <c r="AF243">
        <v>0.29134615384615381</v>
      </c>
    </row>
    <row r="244" spans="1:32" x14ac:dyDescent="0.15">
      <c r="A244" t="s">
        <v>1469</v>
      </c>
      <c r="B244" t="s">
        <v>1470</v>
      </c>
      <c r="C244">
        <v>-3.712230215827339</v>
      </c>
      <c r="D244">
        <v>-4.736690647482015</v>
      </c>
      <c r="E244">
        <v>0</v>
      </c>
      <c r="F244">
        <v>-0.72447183098591561</v>
      </c>
      <c r="G244">
        <v>-0.6827586206896552</v>
      </c>
      <c r="J244">
        <v>3.4113847396043603E-2</v>
      </c>
      <c r="K244">
        <v>5.9782800948034948E-3</v>
      </c>
      <c r="L244">
        <v>49.177999999999997</v>
      </c>
      <c r="M244">
        <v>9.0879999999999992</v>
      </c>
      <c r="N244">
        <v>-6.5340000000000007</v>
      </c>
      <c r="O244">
        <v>-6.5840000000000014</v>
      </c>
      <c r="P244">
        <v>0.33800000000000002</v>
      </c>
      <c r="T244">
        <v>35.37985611510792</v>
      </c>
      <c r="V244">
        <v>5.4113116197183109</v>
      </c>
      <c r="X244">
        <v>6.54</v>
      </c>
      <c r="Z244">
        <v>1.396797153024911</v>
      </c>
      <c r="AB244">
        <v>1</v>
      </c>
      <c r="AF244">
        <v>0</v>
      </c>
    </row>
    <row r="245" spans="1:32" x14ac:dyDescent="0.15">
      <c r="A245" t="s">
        <v>1473</v>
      </c>
      <c r="B245" t="s">
        <v>1474</v>
      </c>
      <c r="C245">
        <v>-41.4</v>
      </c>
      <c r="D245">
        <v>-32.843999999999987</v>
      </c>
      <c r="E245">
        <v>0</v>
      </c>
      <c r="F245">
        <v>-0.24693994165589001</v>
      </c>
      <c r="G245">
        <v>-0.63786585365853654</v>
      </c>
      <c r="H245">
        <v>-0.14899999999999999</v>
      </c>
      <c r="J245">
        <v>0.25363493024005079</v>
      </c>
      <c r="K245">
        <v>0.1716236117168389</v>
      </c>
      <c r="L245">
        <v>52.246322421746427</v>
      </c>
      <c r="M245">
        <v>66.501999999999995</v>
      </c>
      <c r="N245">
        <v>-20.922000000000001</v>
      </c>
      <c r="O245">
        <v>-16.422000000000001</v>
      </c>
      <c r="P245">
        <v>11.14632242174644</v>
      </c>
      <c r="T245">
        <v>104.4926448434929</v>
      </c>
      <c r="V245">
        <v>0.78563535565466347</v>
      </c>
      <c r="X245">
        <v>36.691999999999993</v>
      </c>
      <c r="Z245">
        <v>0.41356877323420083</v>
      </c>
      <c r="AB245">
        <v>1</v>
      </c>
      <c r="AF245">
        <v>1.436322421746437</v>
      </c>
    </row>
    <row r="246" spans="1:32" x14ac:dyDescent="0.15">
      <c r="A246" t="s">
        <v>1479</v>
      </c>
      <c r="B246" t="s">
        <v>1480</v>
      </c>
      <c r="C246">
        <v>-0.39735099337748342</v>
      </c>
      <c r="D246">
        <v>-0.7920529801324504</v>
      </c>
      <c r="E246">
        <v>0</v>
      </c>
      <c r="F246">
        <v>-0.24495647721454181</v>
      </c>
      <c r="G246">
        <v>-0.41789473684210537</v>
      </c>
      <c r="H246">
        <v>-6.5199999999999994E-2</v>
      </c>
      <c r="J246">
        <v>0</v>
      </c>
      <c r="K246">
        <v>0</v>
      </c>
      <c r="L246">
        <v>53.5</v>
      </c>
      <c r="M246">
        <v>19.53</v>
      </c>
      <c r="N246">
        <v>-4.7640000000000011</v>
      </c>
      <c r="O246">
        <v>-4.7840000000000007</v>
      </c>
      <c r="P246">
        <v>0</v>
      </c>
      <c r="T246">
        <v>8.8576158940397356</v>
      </c>
      <c r="V246">
        <v>2.7393753200204811</v>
      </c>
      <c r="X246">
        <v>8.1300000000000008</v>
      </c>
      <c r="Z246">
        <v>3.1121495327102799</v>
      </c>
      <c r="AB246">
        <v>1</v>
      </c>
      <c r="AF246">
        <v>0</v>
      </c>
    </row>
    <row r="247" spans="1:32" x14ac:dyDescent="0.15">
      <c r="A247" t="s">
        <v>1485</v>
      </c>
      <c r="B247" t="s">
        <v>1486</v>
      </c>
      <c r="C247">
        <v>-79.124999999999986</v>
      </c>
      <c r="D247">
        <v>-81.924999999999983</v>
      </c>
      <c r="E247">
        <v>0</v>
      </c>
      <c r="F247">
        <v>-0.4902019446522064</v>
      </c>
      <c r="G247">
        <v>-2.7771186440677962</v>
      </c>
      <c r="J247">
        <v>0</v>
      </c>
      <c r="K247">
        <v>0</v>
      </c>
      <c r="L247">
        <v>9.2999999999999972</v>
      </c>
      <c r="M247">
        <v>133.69999999999999</v>
      </c>
      <c r="N247">
        <v>-65.539999999999992</v>
      </c>
      <c r="O247">
        <v>-65.539999999999992</v>
      </c>
      <c r="P247">
        <v>0</v>
      </c>
      <c r="T247">
        <v>11.625</v>
      </c>
      <c r="V247">
        <v>6.9558713537771114E-2</v>
      </c>
      <c r="X247">
        <v>153.69999999999999</v>
      </c>
      <c r="Z247">
        <v>0.36389413988657848</v>
      </c>
      <c r="AB247">
        <v>1</v>
      </c>
      <c r="AF247">
        <v>0</v>
      </c>
    </row>
    <row r="248" spans="1:32" x14ac:dyDescent="0.15">
      <c r="A248" t="s">
        <v>1491</v>
      </c>
      <c r="B248" t="s">
        <v>1492</v>
      </c>
      <c r="E248">
        <v>0</v>
      </c>
      <c r="F248">
        <v>-0.48492055941394718</v>
      </c>
      <c r="G248">
        <v>-0.67319444444444432</v>
      </c>
      <c r="J248">
        <v>0.1185262471735691</v>
      </c>
      <c r="K248">
        <v>3.583292132451301E-2</v>
      </c>
      <c r="L248">
        <v>50.756277687028842</v>
      </c>
      <c r="M248">
        <v>21.021999999999998</v>
      </c>
      <c r="N248">
        <v>-9.6939999999999991</v>
      </c>
      <c r="O248">
        <v>-10.194000000000001</v>
      </c>
      <c r="P248">
        <v>1.9362776870288421</v>
      </c>
      <c r="V248">
        <v>2.4144361947972999</v>
      </c>
      <c r="X248">
        <v>8.7120000000000015</v>
      </c>
      <c r="Z248">
        <v>1.5595009596928979</v>
      </c>
      <c r="AB248">
        <v>1</v>
      </c>
      <c r="AF248">
        <v>0.74627768702884234</v>
      </c>
    </row>
    <row r="249" spans="1:32" x14ac:dyDescent="0.15">
      <c r="A249" t="s">
        <v>1495</v>
      </c>
      <c r="B249" t="s">
        <v>1496</v>
      </c>
      <c r="E249">
        <v>0</v>
      </c>
      <c r="F249">
        <v>-1.547144754316069</v>
      </c>
      <c r="G249">
        <v>-1.200934579439253</v>
      </c>
      <c r="J249">
        <v>0.21170947381790131</v>
      </c>
      <c r="K249">
        <v>5.2368931216904883E-2</v>
      </c>
      <c r="L249">
        <v>42.273675751024122</v>
      </c>
      <c r="M249">
        <v>7.5299999999999994</v>
      </c>
      <c r="N249">
        <v>-12.85</v>
      </c>
      <c r="O249">
        <v>-11.65</v>
      </c>
      <c r="P249">
        <v>2.8736757510241242</v>
      </c>
      <c r="V249">
        <v>5.6140339642794324</v>
      </c>
      <c r="X249">
        <v>7.2799999999999994</v>
      </c>
      <c r="Z249">
        <v>4.807692307692308E-3</v>
      </c>
      <c r="AB249">
        <v>1</v>
      </c>
      <c r="AF249">
        <v>0.72367575102412385</v>
      </c>
    </row>
    <row r="250" spans="1:32" x14ac:dyDescent="0.15">
      <c r="A250" t="s">
        <v>1499</v>
      </c>
      <c r="B250" t="s">
        <v>1500</v>
      </c>
      <c r="E250">
        <v>0</v>
      </c>
      <c r="F250">
        <v>-0.46327503974562789</v>
      </c>
      <c r="K250">
        <v>6.2941374085594262E-2</v>
      </c>
      <c r="L250">
        <v>51.725472803823401</v>
      </c>
      <c r="M250">
        <v>15.096</v>
      </c>
      <c r="N250">
        <v>-10.0936</v>
      </c>
      <c r="O250">
        <v>-6.9935999999999998</v>
      </c>
      <c r="P250">
        <v>3.405472803823395</v>
      </c>
      <c r="V250">
        <v>3.4264356653301138</v>
      </c>
      <c r="X250">
        <v>15.826000000000001</v>
      </c>
      <c r="Z250">
        <v>9.8619329388560148E-2</v>
      </c>
      <c r="AB250">
        <v>1</v>
      </c>
      <c r="AF250">
        <v>6.5472803823395542E-2</v>
      </c>
    </row>
    <row r="251" spans="1:32" x14ac:dyDescent="0.15">
      <c r="A251" t="s">
        <v>1503</v>
      </c>
      <c r="B251" t="s">
        <v>1504</v>
      </c>
      <c r="E251">
        <v>0</v>
      </c>
      <c r="F251">
        <v>-67.299999999998448</v>
      </c>
      <c r="G251">
        <v>-0.27755102040816332</v>
      </c>
      <c r="J251">
        <v>0</v>
      </c>
      <c r="K251">
        <v>0</v>
      </c>
      <c r="L251">
        <v>47.46</v>
      </c>
      <c r="M251">
        <v>1.0000000000000229E-2</v>
      </c>
      <c r="N251">
        <v>-0.68</v>
      </c>
      <c r="O251">
        <v>-0.67300000000000004</v>
      </c>
      <c r="P251">
        <v>0</v>
      </c>
      <c r="V251">
        <v>4745.9999999998909</v>
      </c>
      <c r="X251">
        <v>0</v>
      </c>
      <c r="AB251">
        <v>1</v>
      </c>
      <c r="AF251">
        <v>0</v>
      </c>
    </row>
    <row r="252" spans="1:32" x14ac:dyDescent="0.15">
      <c r="A252" t="s">
        <v>1507</v>
      </c>
      <c r="B252" t="s">
        <v>1508</v>
      </c>
      <c r="C252">
        <v>-0.98338870431893688</v>
      </c>
      <c r="D252">
        <v>-1.237209302325581</v>
      </c>
      <c r="E252">
        <v>0</v>
      </c>
      <c r="F252">
        <v>-0.23807697225418739</v>
      </c>
      <c r="G252">
        <v>-0.89048843187660676</v>
      </c>
      <c r="J252">
        <v>0.18057712174356871</v>
      </c>
      <c r="K252">
        <v>0.1494173238438628</v>
      </c>
      <c r="L252">
        <v>8.3724358230898446</v>
      </c>
      <c r="M252">
        <v>156.41999999999999</v>
      </c>
      <c r="N252">
        <v>-34.64</v>
      </c>
      <c r="O252">
        <v>-37.239999999999988</v>
      </c>
      <c r="P252">
        <v>8.572435823089851</v>
      </c>
      <c r="T252">
        <v>0.27815401405614099</v>
      </c>
      <c r="V252">
        <v>5.352535368296793E-2</v>
      </c>
      <c r="X252">
        <v>166.52</v>
      </c>
      <c r="Z252">
        <v>1.1014344262295079</v>
      </c>
      <c r="AB252">
        <v>1</v>
      </c>
      <c r="AF252">
        <v>8.572435823089851</v>
      </c>
    </row>
    <row r="253" spans="1:32" x14ac:dyDescent="0.15">
      <c r="A253" t="s">
        <v>1512</v>
      </c>
      <c r="B253" t="s">
        <v>1513</v>
      </c>
      <c r="C253">
        <v>-91.370558375634516</v>
      </c>
      <c r="D253">
        <v>-93.705583756345177</v>
      </c>
      <c r="E253">
        <v>0</v>
      </c>
      <c r="F253">
        <v>-0.38184676485189478</v>
      </c>
      <c r="G253">
        <v>-0.6903999999999999</v>
      </c>
      <c r="H253">
        <v>-0.16700000000000001</v>
      </c>
      <c r="J253">
        <v>2.0241318494501781E-2</v>
      </c>
      <c r="K253">
        <v>1.055855347073922E-2</v>
      </c>
      <c r="L253">
        <v>46.756487347256751</v>
      </c>
      <c r="M253">
        <v>48.343999999999987</v>
      </c>
      <c r="N253">
        <v>-17.260000000000002</v>
      </c>
      <c r="O253">
        <v>-18.46</v>
      </c>
      <c r="P253">
        <v>0.51648734725674872</v>
      </c>
      <c r="T253">
        <v>237.3425753667855</v>
      </c>
      <c r="V253">
        <v>0.96716215760501323</v>
      </c>
      <c r="X253">
        <v>25.481999999999999</v>
      </c>
      <c r="Z253">
        <v>1.069214876033058</v>
      </c>
      <c r="AB253">
        <v>1</v>
      </c>
      <c r="AF253">
        <v>0.4944873472567487</v>
      </c>
    </row>
    <row r="254" spans="1:32" x14ac:dyDescent="0.15">
      <c r="A254" t="s">
        <v>1517</v>
      </c>
      <c r="B254" t="s">
        <v>1518</v>
      </c>
      <c r="C254">
        <v>-268.75</v>
      </c>
      <c r="D254">
        <v>-267.58333333333343</v>
      </c>
      <c r="E254">
        <v>0</v>
      </c>
      <c r="F254">
        <v>-0.6185706029666731</v>
      </c>
      <c r="G254">
        <v>-31.171837708830552</v>
      </c>
      <c r="H254">
        <v>-0.26500000000000001</v>
      </c>
      <c r="J254">
        <v>0.62047101449275366</v>
      </c>
      <c r="K254">
        <v>2.7749645533724939E-2</v>
      </c>
      <c r="L254">
        <v>49.37</v>
      </c>
      <c r="M254">
        <v>10.382</v>
      </c>
      <c r="N254">
        <v>-26.122</v>
      </c>
      <c r="O254">
        <v>-6.4220000000000006</v>
      </c>
      <c r="P254">
        <v>1.37</v>
      </c>
      <c r="T254">
        <v>2057.083333333333</v>
      </c>
      <c r="V254">
        <v>4.755345790791754</v>
      </c>
      <c r="X254">
        <v>8.1740000000000013</v>
      </c>
      <c r="Z254">
        <v>0.109375</v>
      </c>
      <c r="AB254">
        <v>1</v>
      </c>
      <c r="AF254">
        <v>0</v>
      </c>
    </row>
    <row r="255" spans="1:32" x14ac:dyDescent="0.15">
      <c r="A255" t="s">
        <v>1521</v>
      </c>
      <c r="B255" t="s">
        <v>1522</v>
      </c>
      <c r="C255">
        <v>-3.4645669291338579</v>
      </c>
      <c r="D255">
        <v>-2.4960629921259838</v>
      </c>
      <c r="E255">
        <v>0</v>
      </c>
      <c r="F255">
        <v>-0.27770477441962332</v>
      </c>
      <c r="G255">
        <v>-0.72658227848101253</v>
      </c>
      <c r="H255">
        <v>0.26400000000000001</v>
      </c>
      <c r="J255">
        <v>3.5737339358018892E-2</v>
      </c>
      <c r="K255">
        <v>1.207734258800198E-2</v>
      </c>
      <c r="L255">
        <v>31.185576923076919</v>
      </c>
      <c r="M255">
        <v>45.66</v>
      </c>
      <c r="N255">
        <v>-11.48</v>
      </c>
      <c r="O255">
        <v>-12.68</v>
      </c>
      <c r="P255">
        <v>0.58557692307692299</v>
      </c>
      <c r="T255">
        <v>6.1388930950938816</v>
      </c>
      <c r="V255">
        <v>0.68299555241079546</v>
      </c>
      <c r="X255">
        <v>47.16</v>
      </c>
      <c r="Z255">
        <v>0.54279749478079331</v>
      </c>
      <c r="AB255">
        <v>1</v>
      </c>
      <c r="AF255">
        <v>0.58557692307692299</v>
      </c>
    </row>
    <row r="256" spans="1:32" x14ac:dyDescent="0.15">
      <c r="A256" t="s">
        <v>1527</v>
      </c>
      <c r="B256" t="s">
        <v>1528</v>
      </c>
      <c r="E256">
        <v>0</v>
      </c>
      <c r="F256">
        <v>-1.341140844199987</v>
      </c>
      <c r="G256">
        <v>-36.231147540983613</v>
      </c>
      <c r="J256">
        <v>0.86406070795987788</v>
      </c>
      <c r="K256">
        <v>1.606322223384091E-2</v>
      </c>
      <c r="L256">
        <v>47.065459433318161</v>
      </c>
      <c r="M256">
        <v>3.2362000000000002</v>
      </c>
      <c r="N256">
        <v>-4.4201999999999986</v>
      </c>
      <c r="O256">
        <v>-4.3401999999999994</v>
      </c>
      <c r="P256">
        <v>0.77545943331816103</v>
      </c>
      <c r="V256">
        <v>14.54343348165075</v>
      </c>
      <c r="X256">
        <v>4.3242000000000003</v>
      </c>
      <c r="Z256">
        <v>1.578947368421053E-2</v>
      </c>
      <c r="AB256">
        <v>1</v>
      </c>
      <c r="AF256">
        <v>0.77545943331816103</v>
      </c>
    </row>
    <row r="257" spans="1:32" x14ac:dyDescent="0.15">
      <c r="A257" t="s">
        <v>1531</v>
      </c>
      <c r="B257" t="s">
        <v>1532</v>
      </c>
      <c r="E257">
        <v>0</v>
      </c>
      <c r="F257">
        <v>-0.53353589916722921</v>
      </c>
      <c r="G257">
        <v>-0.38635193133047219</v>
      </c>
      <c r="J257">
        <v>6.8194930938050751E-3</v>
      </c>
      <c r="K257">
        <v>3.4509330921030589E-3</v>
      </c>
      <c r="L257">
        <v>23.15998520710059</v>
      </c>
      <c r="M257">
        <v>17.771999999999998</v>
      </c>
      <c r="N257">
        <v>-9.0020000000000024</v>
      </c>
      <c r="O257">
        <v>-9.4819999999999993</v>
      </c>
      <c r="P257">
        <v>0.15998520710059169</v>
      </c>
      <c r="V257">
        <v>1.3031726990265919</v>
      </c>
      <c r="X257">
        <v>17.672000000000001</v>
      </c>
      <c r="Z257">
        <v>1.774891774891775</v>
      </c>
      <c r="AB257">
        <v>1</v>
      </c>
      <c r="AF257">
        <v>0.15998520710059169</v>
      </c>
    </row>
    <row r="258" spans="1:32" x14ac:dyDescent="0.15">
      <c r="A258" t="s">
        <v>1535</v>
      </c>
      <c r="B258" t="s">
        <v>1536</v>
      </c>
      <c r="C258">
        <v>0.93548387096774188</v>
      </c>
      <c r="D258">
        <v>0.85314193548387107</v>
      </c>
      <c r="E258">
        <v>1.9400000000000001E-3</v>
      </c>
      <c r="G258">
        <v>0.89349324324324331</v>
      </c>
      <c r="J258">
        <v>0.1237743805211141</v>
      </c>
      <c r="K258">
        <v>8.4844711492456412E-2</v>
      </c>
      <c r="L258">
        <v>14.68125375699913</v>
      </c>
      <c r="M258">
        <v>-3.3422000000000001</v>
      </c>
      <c r="N258">
        <v>26.447399999999998</v>
      </c>
      <c r="O258">
        <v>26.447399999999998</v>
      </c>
      <c r="P258">
        <v>4.1812537569991246</v>
      </c>
      <c r="Q258">
        <v>1.5659722222222221</v>
      </c>
      <c r="R258">
        <v>0.36458333333333331</v>
      </c>
      <c r="S258">
        <v>1.705271595695607</v>
      </c>
      <c r="T258">
        <v>0.47358883087093961</v>
      </c>
      <c r="U258">
        <v>0.55511141953459042</v>
      </c>
      <c r="W258">
        <v>0.50625012955169402</v>
      </c>
      <c r="X258">
        <v>1.6577999999999999</v>
      </c>
      <c r="Y258">
        <v>0.50625012955169402</v>
      </c>
      <c r="Z258">
        <v>0.97006651884700668</v>
      </c>
      <c r="AA258">
        <v>28.9</v>
      </c>
      <c r="AB258">
        <v>1</v>
      </c>
      <c r="AC258">
        <v>5.6000000000000001E-2</v>
      </c>
      <c r="AD258">
        <v>28.8</v>
      </c>
      <c r="AE258">
        <v>45.1</v>
      </c>
      <c r="AF258">
        <v>4.1812537569991246</v>
      </c>
    </row>
    <row r="259" spans="1:32" x14ac:dyDescent="0.15">
      <c r="A259" t="s">
        <v>1541</v>
      </c>
      <c r="B259" t="s">
        <v>1542</v>
      </c>
      <c r="E259">
        <v>0</v>
      </c>
      <c r="F259">
        <v>-0.94937275985663061</v>
      </c>
      <c r="K259">
        <v>1.706868563037606E-2</v>
      </c>
      <c r="L259">
        <v>44.999692307692307</v>
      </c>
      <c r="M259">
        <v>8.9280000000000008</v>
      </c>
      <c r="N259">
        <v>-17.475999999999999</v>
      </c>
      <c r="O259">
        <v>-8.4759999999999991</v>
      </c>
      <c r="P259">
        <v>0.77969230769230768</v>
      </c>
      <c r="V259">
        <v>5.0402881169010199</v>
      </c>
      <c r="X259">
        <v>9.5180000000000007</v>
      </c>
      <c r="Z259">
        <v>1.236080178173719</v>
      </c>
      <c r="AB259">
        <v>1</v>
      </c>
      <c r="AF259">
        <v>5.7692307692307689E-2</v>
      </c>
    </row>
    <row r="260" spans="1:32" x14ac:dyDescent="0.15">
      <c r="A260" t="s">
        <v>1545</v>
      </c>
      <c r="B260" t="s">
        <v>1546</v>
      </c>
      <c r="C260">
        <v>-86.944444444444443</v>
      </c>
      <c r="D260">
        <v>-84.591666666666683</v>
      </c>
      <c r="E260">
        <v>0</v>
      </c>
      <c r="F260">
        <v>-0.29138280771586039</v>
      </c>
      <c r="G260">
        <v>-0.20678971962616821</v>
      </c>
      <c r="J260">
        <v>5.8072009291521487E-3</v>
      </c>
      <c r="K260">
        <v>5.6116722783389446E-3</v>
      </c>
      <c r="L260">
        <v>20.75</v>
      </c>
      <c r="M260">
        <v>20.9024</v>
      </c>
      <c r="N260">
        <v>-8.8506</v>
      </c>
      <c r="O260">
        <v>-6.0906000000000002</v>
      </c>
      <c r="P260">
        <v>0.25</v>
      </c>
      <c r="T260">
        <v>288.1944444444444</v>
      </c>
      <c r="V260">
        <v>0.99270897121861601</v>
      </c>
      <c r="X260">
        <v>1.6524000000000001</v>
      </c>
      <c r="Z260">
        <v>0.15237020316027089</v>
      </c>
      <c r="AB260">
        <v>1</v>
      </c>
      <c r="AF260">
        <v>0</v>
      </c>
    </row>
    <row r="261" spans="1:32" x14ac:dyDescent="0.15">
      <c r="A261" t="s">
        <v>1549</v>
      </c>
      <c r="B261" t="s">
        <v>1550</v>
      </c>
      <c r="C261">
        <v>-7599.9999999999991</v>
      </c>
      <c r="D261">
        <v>-6949.9999999999991</v>
      </c>
      <c r="E261">
        <v>0</v>
      </c>
      <c r="F261">
        <v>-0.53830067384400893</v>
      </c>
      <c r="G261">
        <v>-1.669724770642202</v>
      </c>
      <c r="J261">
        <v>0.28653290753861482</v>
      </c>
      <c r="K261">
        <v>9.0486450924403869E-2</v>
      </c>
      <c r="L261">
        <v>47.443509103322718</v>
      </c>
      <c r="M261">
        <v>25.821999999999999</v>
      </c>
      <c r="N261">
        <v>-18.2</v>
      </c>
      <c r="O261">
        <v>-13.9</v>
      </c>
      <c r="P261">
        <v>4.377509103322712</v>
      </c>
      <c r="T261">
        <v>23721.754551661361</v>
      </c>
      <c r="V261">
        <v>1.8373289870390641</v>
      </c>
      <c r="X261">
        <v>11.756</v>
      </c>
      <c r="Z261">
        <v>0.23863636363636359</v>
      </c>
      <c r="AB261">
        <v>1</v>
      </c>
      <c r="AF261">
        <v>0.27750910332271278</v>
      </c>
    </row>
    <row r="262" spans="1:32" x14ac:dyDescent="0.15">
      <c r="A262" t="s">
        <v>1554</v>
      </c>
      <c r="B262" t="s">
        <v>1555</v>
      </c>
      <c r="C262">
        <v>-0.3323076923076923</v>
      </c>
      <c r="D262">
        <v>-0.27923076923076928</v>
      </c>
      <c r="E262">
        <v>0</v>
      </c>
      <c r="F262">
        <v>-0.10933734939759041</v>
      </c>
      <c r="G262">
        <v>-4.4648318042813481E-2</v>
      </c>
      <c r="H262">
        <v>3.15E-2</v>
      </c>
      <c r="J262">
        <v>0.23503266092026409</v>
      </c>
      <c r="K262">
        <v>0.18868551451149221</v>
      </c>
      <c r="L262">
        <v>10.546923076923081</v>
      </c>
      <c r="M262">
        <v>33.200000000000003</v>
      </c>
      <c r="N262">
        <v>-1.4600000000000011</v>
      </c>
      <c r="O262">
        <v>-3.6300000000000008</v>
      </c>
      <c r="P262">
        <v>10.046923076923081</v>
      </c>
      <c r="T262">
        <v>0.81130177514792912</v>
      </c>
      <c r="V262">
        <v>0.317678405931418</v>
      </c>
      <c r="X262">
        <v>33.380000000000003</v>
      </c>
      <c r="Z262">
        <v>0.51504629629629628</v>
      </c>
      <c r="AB262">
        <v>1</v>
      </c>
      <c r="AF262">
        <v>0.22692307692307689</v>
      </c>
    </row>
    <row r="263" spans="1:32" x14ac:dyDescent="0.15">
      <c r="A263" t="s">
        <v>1558</v>
      </c>
      <c r="B263" t="s">
        <v>1559</v>
      </c>
      <c r="C263">
        <v>-0.92462311557788945</v>
      </c>
      <c r="D263">
        <v>-1.3832495812395309</v>
      </c>
      <c r="E263">
        <v>0</v>
      </c>
      <c r="F263">
        <v>-0.61783630106239718</v>
      </c>
      <c r="G263">
        <v>-3.3460714285714288</v>
      </c>
      <c r="J263">
        <v>0.2982982852656651</v>
      </c>
      <c r="K263">
        <v>5.2925017652083989E-2</v>
      </c>
      <c r="L263">
        <v>28.180598995857039</v>
      </c>
      <c r="M263">
        <v>13.366</v>
      </c>
      <c r="N263">
        <v>-18.738</v>
      </c>
      <c r="O263">
        <v>-8.2579999999999991</v>
      </c>
      <c r="P263">
        <v>2.3805989958570448</v>
      </c>
      <c r="T263">
        <v>4.7203683410145798</v>
      </c>
      <c r="V263">
        <v>2.1083793951711089</v>
      </c>
      <c r="X263">
        <v>24.565999999999999</v>
      </c>
      <c r="Z263">
        <v>1.050469483568075</v>
      </c>
      <c r="AB263">
        <v>1</v>
      </c>
      <c r="AF263">
        <v>2.3805989958570448</v>
      </c>
    </row>
    <row r="264" spans="1:32" x14ac:dyDescent="0.15">
      <c r="A264" t="s">
        <v>1563</v>
      </c>
      <c r="B264" t="s">
        <v>1564</v>
      </c>
      <c r="C264">
        <v>-0.86769230769230765</v>
      </c>
      <c r="D264">
        <v>-0.6359999999999999</v>
      </c>
      <c r="E264">
        <v>0</v>
      </c>
      <c r="F264">
        <v>-0.26455906821963387</v>
      </c>
      <c r="H264">
        <v>0.45800000000000002</v>
      </c>
      <c r="K264">
        <v>2.888722431182919E-3</v>
      </c>
      <c r="L264">
        <v>37.41022928994083</v>
      </c>
      <c r="M264">
        <v>15.625999999999999</v>
      </c>
      <c r="N264">
        <v>-5.8939999999999992</v>
      </c>
      <c r="O264">
        <v>-4.1339999999999986</v>
      </c>
      <c r="P264">
        <v>0.1202292899408284</v>
      </c>
      <c r="T264">
        <v>5.7554198907601277</v>
      </c>
      <c r="V264">
        <v>2.3941014520632811</v>
      </c>
      <c r="X264">
        <v>24.116</v>
      </c>
      <c r="Z264">
        <v>0.48192771084337349</v>
      </c>
      <c r="AB264">
        <v>1</v>
      </c>
      <c r="AF264">
        <v>0.1202292899408284</v>
      </c>
    </row>
    <row r="265" spans="1:32" x14ac:dyDescent="0.15">
      <c r="A265" t="s">
        <v>1569</v>
      </c>
      <c r="B265" t="s">
        <v>1570</v>
      </c>
      <c r="C265">
        <v>-12.1</v>
      </c>
      <c r="D265">
        <v>-12.5</v>
      </c>
      <c r="E265">
        <v>0</v>
      </c>
      <c r="F265">
        <v>-11.36363636363647</v>
      </c>
      <c r="K265">
        <v>2.7090694935217909E-2</v>
      </c>
      <c r="L265">
        <v>41.499999999999993</v>
      </c>
      <c r="M265">
        <v>1.09999999999999E-2</v>
      </c>
      <c r="N265">
        <v>-0.23400000000000001</v>
      </c>
      <c r="O265">
        <v>-0.125</v>
      </c>
      <c r="P265">
        <v>1.1499999999999999</v>
      </c>
      <c r="T265">
        <v>4149.9999999999991</v>
      </c>
      <c r="V265">
        <v>3772.7272727273071</v>
      </c>
      <c r="X265">
        <v>0</v>
      </c>
      <c r="Z265">
        <v>1.8159806295399521E-2</v>
      </c>
      <c r="AB265">
        <v>1</v>
      </c>
      <c r="AF265">
        <v>0</v>
      </c>
    </row>
    <row r="266" spans="1:32" x14ac:dyDescent="0.15">
      <c r="A266" t="s">
        <v>1575</v>
      </c>
      <c r="B266" t="s">
        <v>1576</v>
      </c>
      <c r="E266">
        <v>0</v>
      </c>
      <c r="F266">
        <v>-0.2445928963555791</v>
      </c>
      <c r="G266">
        <v>-1.125386313465784</v>
      </c>
      <c r="J266">
        <v>9.4948860805961488E-2</v>
      </c>
      <c r="K266">
        <v>0.10455813478854251</v>
      </c>
      <c r="L266">
        <v>-6.1475797131857917</v>
      </c>
      <c r="M266">
        <v>151.19</v>
      </c>
      <c r="N266">
        <v>-50.98</v>
      </c>
      <c r="O266">
        <v>-36.979999999999997</v>
      </c>
      <c r="P266">
        <v>4.7524202868142051</v>
      </c>
      <c r="V266">
        <v>-4.0661285225119331E-2</v>
      </c>
      <c r="X266">
        <v>154.86000000000001</v>
      </c>
      <c r="Z266">
        <v>1.701474201474201</v>
      </c>
      <c r="AB266">
        <v>1</v>
      </c>
      <c r="AF266">
        <v>2.1224202868142048</v>
      </c>
    </row>
    <row r="267" spans="1:32" x14ac:dyDescent="0.15">
      <c r="A267" t="s">
        <v>1579</v>
      </c>
      <c r="B267" t="s">
        <v>1580</v>
      </c>
      <c r="C267">
        <v>-2.0102459016393439</v>
      </c>
      <c r="D267">
        <v>0.37336065573770449</v>
      </c>
      <c r="E267">
        <v>0</v>
      </c>
      <c r="F267">
        <v>3.2409548543171192E-2</v>
      </c>
      <c r="H267">
        <v>0.125</v>
      </c>
      <c r="K267">
        <v>6.9879518072289148E-2</v>
      </c>
      <c r="L267">
        <v>40.29</v>
      </c>
      <c r="M267">
        <v>5.6218000000000004</v>
      </c>
      <c r="N267">
        <v>-6.7800000000000193E-2</v>
      </c>
      <c r="O267">
        <v>0.18219999999999981</v>
      </c>
      <c r="P267">
        <v>2.9</v>
      </c>
      <c r="T267">
        <v>82.561475409836063</v>
      </c>
      <c r="U267">
        <v>221.13062568605949</v>
      </c>
      <c r="V267">
        <v>7.1667437475541638</v>
      </c>
      <c r="X267">
        <v>4.9917999999999996</v>
      </c>
      <c r="Z267">
        <v>0.36269430051813473</v>
      </c>
      <c r="AB267">
        <v>1</v>
      </c>
      <c r="AF267">
        <v>0</v>
      </c>
    </row>
    <row r="268" spans="1:32" x14ac:dyDescent="0.15">
      <c r="A268" t="s">
        <v>1584</v>
      </c>
      <c r="B268" t="s">
        <v>1585</v>
      </c>
      <c r="C268">
        <v>-6.1702127659574471</v>
      </c>
      <c r="D268">
        <v>-11.75531914893617</v>
      </c>
      <c r="E268">
        <v>0</v>
      </c>
      <c r="F268">
        <v>-0.62887712708440047</v>
      </c>
      <c r="G268">
        <v>-1.0699029126213591</v>
      </c>
      <c r="H268">
        <v>0.17</v>
      </c>
      <c r="J268">
        <v>7.3552975177157448E-2</v>
      </c>
      <c r="K268">
        <v>2.106621910368851E-2</v>
      </c>
      <c r="L268">
        <v>28.41774308085191</v>
      </c>
      <c r="M268">
        <v>17.571000000000002</v>
      </c>
      <c r="N268">
        <v>-11.02</v>
      </c>
      <c r="O268">
        <v>-11.05</v>
      </c>
      <c r="P268">
        <v>0.81774308085191483</v>
      </c>
      <c r="T268">
        <v>30.231641575374379</v>
      </c>
      <c r="V268">
        <v>1.6173093780007921</v>
      </c>
      <c r="X268">
        <v>17.606000000000002</v>
      </c>
      <c r="Z268">
        <v>0.13815789473684209</v>
      </c>
      <c r="AB268">
        <v>1</v>
      </c>
      <c r="AF268">
        <v>0.75274308085191477</v>
      </c>
    </row>
    <row r="269" spans="1:32" x14ac:dyDescent="0.15">
      <c r="A269" t="s">
        <v>1590</v>
      </c>
      <c r="B269" t="s">
        <v>1591</v>
      </c>
      <c r="C269">
        <v>-37.378048780487802</v>
      </c>
      <c r="D269">
        <v>-32.670731707317067</v>
      </c>
      <c r="E269">
        <v>0</v>
      </c>
      <c r="K269">
        <v>8.744470660686457E-2</v>
      </c>
      <c r="L269">
        <v>30.483817934950931</v>
      </c>
      <c r="M269">
        <v>-2.989999999999998</v>
      </c>
      <c r="N269">
        <v>-7.1079999999999997</v>
      </c>
      <c r="O269">
        <v>-5.3579999999999997</v>
      </c>
      <c r="P269">
        <v>3.5838179349509391</v>
      </c>
      <c r="T269">
        <v>185.87693862774961</v>
      </c>
      <c r="X269">
        <v>9.1900000000000013</v>
      </c>
      <c r="Z269">
        <v>0.26737967914438499</v>
      </c>
      <c r="AB269">
        <v>1</v>
      </c>
      <c r="AF269">
        <v>3.5838179349509391</v>
      </c>
    </row>
    <row r="270" spans="1:32" x14ac:dyDescent="0.15">
      <c r="A270" t="s">
        <v>1594</v>
      </c>
      <c r="B270" t="s">
        <v>1595</v>
      </c>
      <c r="E270">
        <v>0</v>
      </c>
      <c r="F270">
        <v>-5.4294054386234452</v>
      </c>
      <c r="G270">
        <v>-1.346291560102302</v>
      </c>
      <c r="J270">
        <v>0.20603937182568069</v>
      </c>
      <c r="K270">
        <v>5.1468123202789678E-2</v>
      </c>
      <c r="L270">
        <v>30.839354895571809</v>
      </c>
      <c r="M270">
        <v>1.3018000000000001</v>
      </c>
      <c r="N270">
        <v>-10.528</v>
      </c>
      <c r="O270">
        <v>-7.0680000000000014</v>
      </c>
      <c r="P270">
        <v>2.0293548955718079</v>
      </c>
      <c r="V270">
        <v>23.689779455808729</v>
      </c>
      <c r="X270">
        <v>1.8498000000000001</v>
      </c>
      <c r="AB270">
        <v>1</v>
      </c>
      <c r="AF270">
        <v>1.807354895571808</v>
      </c>
    </row>
    <row r="271" spans="1:32" x14ac:dyDescent="0.15">
      <c r="A271" t="s">
        <v>1598</v>
      </c>
      <c r="B271" t="s">
        <v>1599</v>
      </c>
      <c r="E271">
        <v>0</v>
      </c>
      <c r="F271">
        <v>-2.8266666666666669E-2</v>
      </c>
      <c r="G271">
        <v>-2.0827423167848701E-2</v>
      </c>
      <c r="J271">
        <v>0</v>
      </c>
      <c r="K271">
        <v>0</v>
      </c>
      <c r="L271">
        <v>23.2</v>
      </c>
      <c r="M271">
        <v>30</v>
      </c>
      <c r="N271">
        <v>-0.88100000000000001</v>
      </c>
      <c r="O271">
        <v>-0.84799999999999998</v>
      </c>
      <c r="P271">
        <v>0</v>
      </c>
      <c r="V271">
        <v>0.77333333333333343</v>
      </c>
      <c r="X271">
        <v>0</v>
      </c>
      <c r="Z271">
        <v>9.8591549295774641E-2</v>
      </c>
      <c r="AB271">
        <v>1</v>
      </c>
      <c r="AF271">
        <v>0</v>
      </c>
    </row>
    <row r="272" spans="1:32" x14ac:dyDescent="0.15">
      <c r="A272" t="s">
        <v>1602</v>
      </c>
      <c r="B272" t="s">
        <v>1603</v>
      </c>
      <c r="C272">
        <v>-102.25563909774429</v>
      </c>
      <c r="D272">
        <v>-97.819548872180462</v>
      </c>
      <c r="E272">
        <v>0</v>
      </c>
      <c r="F272">
        <v>-1.142731664470795</v>
      </c>
      <c r="K272">
        <v>0.25326754830322928</v>
      </c>
      <c r="L272">
        <v>40.161702717275958</v>
      </c>
      <c r="M272">
        <v>11.385</v>
      </c>
      <c r="N272">
        <v>-15.01</v>
      </c>
      <c r="O272">
        <v>-13.01</v>
      </c>
      <c r="P272">
        <v>11.531702717275969</v>
      </c>
      <c r="T272">
        <v>301.96768960357872</v>
      </c>
      <c r="V272">
        <v>3.5275979549649512</v>
      </c>
      <c r="X272">
        <v>12.066000000000001</v>
      </c>
      <c r="AB272">
        <v>1</v>
      </c>
      <c r="AF272">
        <v>6.6217027172759648</v>
      </c>
    </row>
    <row r="273" spans="1:32" x14ac:dyDescent="0.15">
      <c r="A273" t="s">
        <v>1607</v>
      </c>
      <c r="B273" t="s">
        <v>1608</v>
      </c>
      <c r="C273">
        <v>-5.5762711864406773</v>
      </c>
      <c r="D273">
        <v>-5.9028248587570609</v>
      </c>
      <c r="E273">
        <v>0</v>
      </c>
      <c r="F273">
        <v>-0.9505959421344734</v>
      </c>
      <c r="K273">
        <v>0.19435598985662311</v>
      </c>
      <c r="L273">
        <v>41.010392392595023</v>
      </c>
      <c r="M273">
        <v>10.991</v>
      </c>
      <c r="N273">
        <v>-11.247999999999999</v>
      </c>
      <c r="O273">
        <v>-10.448</v>
      </c>
      <c r="P273">
        <v>8.0333923925950206</v>
      </c>
      <c r="T273">
        <v>23.16971321615538</v>
      </c>
      <c r="V273">
        <v>3.731270347793195</v>
      </c>
      <c r="X273">
        <v>9.2140000000000004</v>
      </c>
      <c r="Z273">
        <v>3.7537537537537538E-2</v>
      </c>
      <c r="AB273">
        <v>1</v>
      </c>
      <c r="AF273">
        <v>0.37339239259502133</v>
      </c>
    </row>
    <row r="274" spans="1:32" x14ac:dyDescent="0.15">
      <c r="A274" t="s">
        <v>1612</v>
      </c>
      <c r="B274" t="s">
        <v>1613</v>
      </c>
      <c r="C274">
        <v>-1.783369803063457</v>
      </c>
      <c r="D274">
        <v>-1.9207877461706779</v>
      </c>
      <c r="E274">
        <v>0</v>
      </c>
      <c r="F274">
        <v>-5.2531418312387794</v>
      </c>
      <c r="G274">
        <v>-2.2078048780487811</v>
      </c>
      <c r="H274">
        <v>0.23400000000000001</v>
      </c>
      <c r="J274">
        <v>0.1113786573798337</v>
      </c>
      <c r="K274">
        <v>4.5690280613734771E-2</v>
      </c>
      <c r="L274">
        <v>13.741666196911879</v>
      </c>
      <c r="M274">
        <v>3.342000000000001</v>
      </c>
      <c r="N274">
        <v>-27.155999999999999</v>
      </c>
      <c r="O274">
        <v>-17.556000000000001</v>
      </c>
      <c r="P274">
        <v>1.541666196911873</v>
      </c>
      <c r="T274">
        <v>1.503464572966289</v>
      </c>
      <c r="V274">
        <v>4.1118091552698619</v>
      </c>
      <c r="X274">
        <v>10.79</v>
      </c>
      <c r="Z274">
        <v>0.31832298136645959</v>
      </c>
      <c r="AB274">
        <v>1</v>
      </c>
      <c r="AF274">
        <v>1.289666196911873</v>
      </c>
    </row>
    <row r="275" spans="1:32" x14ac:dyDescent="0.15">
      <c r="A275" t="s">
        <v>1618</v>
      </c>
      <c r="B275" t="s">
        <v>1619</v>
      </c>
      <c r="C275">
        <v>-115.05376344086019</v>
      </c>
      <c r="D275">
        <v>-114.08602150537629</v>
      </c>
      <c r="E275">
        <v>0</v>
      </c>
      <c r="F275">
        <v>-0.67279644895370949</v>
      </c>
      <c r="G275">
        <v>-1.63482280431433</v>
      </c>
      <c r="J275">
        <v>0</v>
      </c>
      <c r="K275">
        <v>0</v>
      </c>
      <c r="L275">
        <v>26.43</v>
      </c>
      <c r="M275">
        <v>15.77</v>
      </c>
      <c r="N275">
        <v>-10.61</v>
      </c>
      <c r="O275">
        <v>-10.61</v>
      </c>
      <c r="P275">
        <v>0</v>
      </c>
      <c r="T275">
        <v>284.19354838709683</v>
      </c>
      <c r="V275">
        <v>1.675967025998732</v>
      </c>
      <c r="X275">
        <v>14.55</v>
      </c>
      <c r="Z275">
        <v>1.67192429022082</v>
      </c>
      <c r="AB275">
        <v>1</v>
      </c>
      <c r="AF275">
        <v>0</v>
      </c>
    </row>
    <row r="276" spans="1:32" x14ac:dyDescent="0.15">
      <c r="A276" t="s">
        <v>1623</v>
      </c>
      <c r="B276" t="s">
        <v>1624</v>
      </c>
      <c r="C276">
        <v>-44.63687150837989</v>
      </c>
      <c r="D276">
        <v>-45.569832402234638</v>
      </c>
      <c r="E276">
        <v>0</v>
      </c>
      <c r="F276">
        <v>-0.84150040233560974</v>
      </c>
      <c r="K276">
        <v>0.35161147039890711</v>
      </c>
      <c r="L276">
        <v>47.805210709096322</v>
      </c>
      <c r="M276">
        <v>9.6934000000000005</v>
      </c>
      <c r="N276">
        <v>-13.186999999999999</v>
      </c>
      <c r="O276">
        <v>-8.157</v>
      </c>
      <c r="P276">
        <v>17.136210709096321</v>
      </c>
      <c r="T276">
        <v>267.06821625193481</v>
      </c>
      <c r="V276">
        <v>4.9317278466891201</v>
      </c>
      <c r="X276">
        <v>2.4400000000000002E-2</v>
      </c>
      <c r="Z276">
        <v>0.10284810126582281</v>
      </c>
      <c r="AB276">
        <v>1</v>
      </c>
      <c r="AF276">
        <v>1.7362107090963199</v>
      </c>
    </row>
    <row r="277" spans="1:32" x14ac:dyDescent="0.15">
      <c r="A277" t="s">
        <v>1629</v>
      </c>
      <c r="B277" t="s">
        <v>1630</v>
      </c>
      <c r="C277">
        <v>-12.89017341040462</v>
      </c>
      <c r="D277">
        <v>-10.289017341040459</v>
      </c>
      <c r="E277">
        <v>0</v>
      </c>
      <c r="F277">
        <v>-0.38378611470461399</v>
      </c>
      <c r="G277">
        <v>-0.68202764976958519</v>
      </c>
      <c r="H277">
        <v>6.4899999999999999E-2</v>
      </c>
      <c r="J277">
        <v>0</v>
      </c>
      <c r="K277">
        <v>0</v>
      </c>
      <c r="L277">
        <v>6.9000000000000021</v>
      </c>
      <c r="M277">
        <v>46.38</v>
      </c>
      <c r="N277">
        <v>-14.8</v>
      </c>
      <c r="O277">
        <v>-17.8</v>
      </c>
      <c r="P277">
        <v>0</v>
      </c>
      <c r="T277">
        <v>3.9884393063583832</v>
      </c>
      <c r="V277">
        <v>0.1487710219922381</v>
      </c>
      <c r="X277">
        <v>48.88</v>
      </c>
      <c r="Z277">
        <v>1.57556270096463</v>
      </c>
      <c r="AB277">
        <v>1</v>
      </c>
      <c r="AF277">
        <v>0</v>
      </c>
    </row>
    <row r="278" spans="1:32" x14ac:dyDescent="0.15">
      <c r="A278" t="s">
        <v>1634</v>
      </c>
      <c r="B278" t="s">
        <v>1635</v>
      </c>
      <c r="E278">
        <v>0</v>
      </c>
      <c r="F278">
        <v>-0.56358962896736675</v>
      </c>
      <c r="G278">
        <v>-0.34434482758620688</v>
      </c>
      <c r="J278">
        <v>0</v>
      </c>
      <c r="K278">
        <v>0</v>
      </c>
      <c r="L278">
        <v>-0.60000000000000142</v>
      </c>
      <c r="M278">
        <v>17.896000000000001</v>
      </c>
      <c r="N278">
        <v>-9.9860000000000007</v>
      </c>
      <c r="O278">
        <v>-10.086</v>
      </c>
      <c r="P278">
        <v>0</v>
      </c>
      <c r="V278">
        <v>-3.3527045149754207E-2</v>
      </c>
      <c r="X278">
        <v>18.896000000000001</v>
      </c>
      <c r="Z278">
        <v>4.5493197278911568</v>
      </c>
      <c r="AB278">
        <v>1</v>
      </c>
      <c r="AF278">
        <v>0</v>
      </c>
    </row>
    <row r="279" spans="1:32" x14ac:dyDescent="0.15">
      <c r="A279" t="s">
        <v>1638</v>
      </c>
      <c r="B279" t="s">
        <v>1639</v>
      </c>
      <c r="E279">
        <v>0</v>
      </c>
      <c r="F279">
        <v>-0.5481746234363033</v>
      </c>
      <c r="G279">
        <v>-0.88828571428571423</v>
      </c>
      <c r="J279">
        <v>6.6198913142928764E-2</v>
      </c>
      <c r="K279">
        <v>3.435101735480154E-2</v>
      </c>
      <c r="L279">
        <v>24.05248629825471</v>
      </c>
      <c r="M279">
        <v>19.585000000000001</v>
      </c>
      <c r="N279">
        <v>-12.436</v>
      </c>
      <c r="O279">
        <v>-10.736000000000001</v>
      </c>
      <c r="P279">
        <v>0.99248629825471335</v>
      </c>
      <c r="V279">
        <v>1.2281075465026661</v>
      </c>
      <c r="X279">
        <v>10.029999999999999</v>
      </c>
      <c r="Z279">
        <v>1.7921146953405021E-2</v>
      </c>
      <c r="AB279">
        <v>1</v>
      </c>
      <c r="AF279">
        <v>0.59748629825471333</v>
      </c>
    </row>
    <row r="280" spans="1:32" x14ac:dyDescent="0.15">
      <c r="A280" t="s">
        <v>1642</v>
      </c>
      <c r="B280" t="s">
        <v>1643</v>
      </c>
      <c r="E280">
        <v>0</v>
      </c>
      <c r="F280">
        <v>-0.81571748321313109</v>
      </c>
      <c r="G280">
        <v>-67.525773195876297</v>
      </c>
      <c r="J280">
        <v>0.60451623020228951</v>
      </c>
      <c r="K280">
        <v>5.3626948411014744E-3</v>
      </c>
      <c r="L280">
        <v>25.32826923076923</v>
      </c>
      <c r="M280">
        <v>8.0419999999999998</v>
      </c>
      <c r="N280">
        <v>-6.5500000000000007</v>
      </c>
      <c r="O280">
        <v>-6.56</v>
      </c>
      <c r="P280">
        <v>0.14826923076923079</v>
      </c>
      <c r="V280">
        <v>3.1494987852237291</v>
      </c>
      <c r="X280">
        <v>10.16</v>
      </c>
      <c r="Z280">
        <v>4.5454545454545463E-2</v>
      </c>
      <c r="AB280">
        <v>1</v>
      </c>
      <c r="AF280">
        <v>4.3269230769230768E-2</v>
      </c>
    </row>
    <row r="281" spans="1:32" x14ac:dyDescent="0.15">
      <c r="A281" t="s">
        <v>1646</v>
      </c>
      <c r="B281" t="s">
        <v>1647</v>
      </c>
      <c r="E281">
        <v>0</v>
      </c>
      <c r="K281">
        <v>0</v>
      </c>
      <c r="L281">
        <v>26.207000000000001</v>
      </c>
      <c r="M281">
        <v>-2.8424</v>
      </c>
      <c r="N281">
        <v>-2.9154</v>
      </c>
      <c r="O281">
        <v>-2.9653999999999998</v>
      </c>
      <c r="P281">
        <v>0</v>
      </c>
      <c r="X281">
        <v>0.98060000000000014</v>
      </c>
      <c r="AB281">
        <v>1</v>
      </c>
      <c r="AF281">
        <v>0</v>
      </c>
    </row>
    <row r="282" spans="1:32" x14ac:dyDescent="0.15">
      <c r="A282" t="s">
        <v>1650</v>
      </c>
      <c r="B282" t="s">
        <v>1651</v>
      </c>
      <c r="C282">
        <v>-2.5034965034965029</v>
      </c>
      <c r="D282">
        <v>-2.454545454545455</v>
      </c>
      <c r="E282">
        <v>0</v>
      </c>
      <c r="F282">
        <v>-0.46750133191262672</v>
      </c>
      <c r="G282">
        <v>-1.3670411985018729</v>
      </c>
      <c r="H282">
        <v>0.17799999999999999</v>
      </c>
      <c r="J282">
        <v>0.29100103095708602</v>
      </c>
      <c r="K282">
        <v>0.29177582030460503</v>
      </c>
      <c r="L282">
        <v>16.458728948566229</v>
      </c>
      <c r="M282">
        <v>75.08</v>
      </c>
      <c r="N282">
        <v>-36.5</v>
      </c>
      <c r="O282">
        <v>-35.100000000000009</v>
      </c>
      <c r="P282">
        <v>10.958728948566231</v>
      </c>
      <c r="T282">
        <v>1.1509600663333019</v>
      </c>
      <c r="V282">
        <v>0.2192158890325816</v>
      </c>
      <c r="X282">
        <v>59.66</v>
      </c>
      <c r="Z282">
        <v>5.3101503759398492</v>
      </c>
      <c r="AB282">
        <v>1</v>
      </c>
      <c r="AF282">
        <v>1.1387289485662271</v>
      </c>
    </row>
    <row r="283" spans="1:32" x14ac:dyDescent="0.15">
      <c r="A283" t="s">
        <v>1656</v>
      </c>
      <c r="B283" t="s">
        <v>1657</v>
      </c>
      <c r="C283">
        <v>-3.353591160220994</v>
      </c>
      <c r="D283">
        <v>-3.4713812154696129</v>
      </c>
      <c r="E283">
        <v>0</v>
      </c>
      <c r="F283">
        <v>-26.466722830665539</v>
      </c>
      <c r="G283">
        <v>-1.3923008849557521</v>
      </c>
      <c r="H283">
        <v>0.48499999999999999</v>
      </c>
      <c r="J283">
        <v>0.5454068585704035</v>
      </c>
      <c r="K283">
        <v>0.17313042619171351</v>
      </c>
      <c r="L283">
        <v>19.82295687300865</v>
      </c>
      <c r="M283">
        <v>0.23740000000000011</v>
      </c>
      <c r="N283">
        <v>-6.2931999999999997</v>
      </c>
      <c r="O283">
        <v>-6.2831999999999999</v>
      </c>
      <c r="P283">
        <v>5.4229568730086486</v>
      </c>
      <c r="T283">
        <v>10.95190987459041</v>
      </c>
      <c r="V283">
        <v>83.500239566169526</v>
      </c>
      <c r="X283">
        <v>2.4773999999999998</v>
      </c>
      <c r="Z283">
        <v>2.8957528957528959E-2</v>
      </c>
      <c r="AB283">
        <v>1</v>
      </c>
      <c r="AF283">
        <v>0.68295687300864816</v>
      </c>
    </row>
    <row r="284" spans="1:32" x14ac:dyDescent="0.15">
      <c r="A284" t="s">
        <v>1661</v>
      </c>
      <c r="B284" t="s">
        <v>1662</v>
      </c>
      <c r="C284">
        <v>-0.3014705882352941</v>
      </c>
      <c r="D284">
        <v>-0.3014705882352941</v>
      </c>
      <c r="E284">
        <v>0</v>
      </c>
      <c r="F284">
        <v>-0.4812206572769952</v>
      </c>
      <c r="G284">
        <v>-0.2210184182015168</v>
      </c>
      <c r="J284">
        <v>2.2060333248174441E-2</v>
      </c>
      <c r="K284">
        <v>8.422457293055137E-4</v>
      </c>
      <c r="L284">
        <v>24.223821005917159</v>
      </c>
      <c r="M284">
        <v>0.42599999999999999</v>
      </c>
      <c r="N284">
        <v>-0.20399999999999999</v>
      </c>
      <c r="O284">
        <v>-0.20499999999999999</v>
      </c>
      <c r="P284">
        <v>2.0821005917159761E-2</v>
      </c>
      <c r="T284">
        <v>35.623266185172291</v>
      </c>
      <c r="V284">
        <v>56.86342959135483</v>
      </c>
      <c r="X284">
        <v>0</v>
      </c>
      <c r="Z284">
        <v>3.036437246963563E-2</v>
      </c>
      <c r="AB284">
        <v>1</v>
      </c>
      <c r="AF284">
        <v>2.0821005917159761E-2</v>
      </c>
    </row>
    <row r="285" spans="1:32" x14ac:dyDescent="0.15">
      <c r="A285" t="s">
        <v>1667</v>
      </c>
      <c r="B285" t="s">
        <v>1668</v>
      </c>
      <c r="E285">
        <v>0</v>
      </c>
      <c r="F285">
        <v>-0.4973627482456543</v>
      </c>
      <c r="G285">
        <v>-0.75181818181818183</v>
      </c>
      <c r="J285">
        <v>6.1169385295132189E-2</v>
      </c>
      <c r="K285">
        <v>3.4595443827135877E-2</v>
      </c>
      <c r="L285">
        <v>13.260044264906689</v>
      </c>
      <c r="M285">
        <v>21.803000000000001</v>
      </c>
      <c r="N285">
        <v>-9.9239999999999995</v>
      </c>
      <c r="O285">
        <v>-10.843999999999999</v>
      </c>
      <c r="P285">
        <v>0.86004426490669095</v>
      </c>
      <c r="V285">
        <v>0.60817521739699543</v>
      </c>
      <c r="X285">
        <v>19.739999999999998</v>
      </c>
      <c r="Z285">
        <v>0.32291666666666669</v>
      </c>
      <c r="AB285">
        <v>1</v>
      </c>
      <c r="AF285">
        <v>0.39704426490669092</v>
      </c>
    </row>
    <row r="286" spans="1:32" x14ac:dyDescent="0.15">
      <c r="A286" t="s">
        <v>1671</v>
      </c>
      <c r="B286" t="s">
        <v>1672</v>
      </c>
      <c r="E286">
        <v>0</v>
      </c>
      <c r="K286">
        <v>2.1854792502250961E-2</v>
      </c>
      <c r="L286">
        <v>23.193999999999999</v>
      </c>
      <c r="M286">
        <v>-1.1228</v>
      </c>
      <c r="N286">
        <v>-2.2008000000000001</v>
      </c>
      <c r="O286">
        <v>-1.3308</v>
      </c>
      <c r="P286">
        <v>0.53400000000000003</v>
      </c>
      <c r="X286">
        <v>0.79320000000000002</v>
      </c>
      <c r="Z286">
        <v>0.27196652719665282</v>
      </c>
      <c r="AB286">
        <v>1</v>
      </c>
      <c r="AF286">
        <v>0</v>
      </c>
    </row>
    <row r="287" spans="1:32" x14ac:dyDescent="0.15">
      <c r="A287" t="s">
        <v>1675</v>
      </c>
      <c r="B287" t="s">
        <v>1676</v>
      </c>
      <c r="C287">
        <v>0</v>
      </c>
      <c r="D287">
        <v>-0.24590038314176249</v>
      </c>
      <c r="E287">
        <v>0</v>
      </c>
      <c r="F287">
        <v>-0.32420691048696709</v>
      </c>
      <c r="G287">
        <v>-9.3475177304964561</v>
      </c>
      <c r="J287">
        <v>0.95900562241211751</v>
      </c>
      <c r="K287">
        <v>0.48399373424063841</v>
      </c>
      <c r="L287">
        <v>25.990976331360951</v>
      </c>
      <c r="M287">
        <v>19.795999999999999</v>
      </c>
      <c r="N287">
        <v>-7.9080000000000013</v>
      </c>
      <c r="O287">
        <v>-6.418000000000001</v>
      </c>
      <c r="P287">
        <v>19.790976331360941</v>
      </c>
      <c r="T287">
        <v>0.99582284794486386</v>
      </c>
      <c r="V287">
        <v>1.312940812859211</v>
      </c>
      <c r="X287">
        <v>19.149999999999999</v>
      </c>
      <c r="Z287">
        <v>0.41469194312796198</v>
      </c>
      <c r="AB287">
        <v>1</v>
      </c>
      <c r="AF287">
        <v>5.0909763313609471</v>
      </c>
    </row>
    <row r="288" spans="1:32" x14ac:dyDescent="0.15">
      <c r="A288" t="s">
        <v>1681</v>
      </c>
      <c r="B288" t="s">
        <v>1682</v>
      </c>
      <c r="C288">
        <v>0.1592105263157895</v>
      </c>
      <c r="D288">
        <v>0.1851315789473684</v>
      </c>
      <c r="E288">
        <v>0</v>
      </c>
      <c r="F288">
        <v>8.8412718361191397E-2</v>
      </c>
      <c r="G288">
        <v>5.1864035087719307E-2</v>
      </c>
      <c r="H288">
        <v>7.4700000000000003E-2</v>
      </c>
      <c r="I288">
        <v>0.11700000000000001</v>
      </c>
      <c r="J288">
        <v>9.6850861556743911E-2</v>
      </c>
      <c r="K288">
        <v>4.4907705023418121E-2</v>
      </c>
      <c r="L288">
        <v>21.777999999999999</v>
      </c>
      <c r="M288">
        <v>15.914</v>
      </c>
      <c r="N288">
        <v>0.47300000000000009</v>
      </c>
      <c r="O288">
        <v>1.407</v>
      </c>
      <c r="P288">
        <v>0.97799999999999998</v>
      </c>
      <c r="S288">
        <v>43.974630021141643</v>
      </c>
      <c r="T288">
        <v>2.8655263157894741</v>
      </c>
      <c r="U288">
        <v>15.47832267235253</v>
      </c>
      <c r="V288">
        <v>1.368480583134347</v>
      </c>
      <c r="W288">
        <v>17.998347107438018</v>
      </c>
      <c r="X288">
        <v>5.8159999999999989</v>
      </c>
      <c r="Y288">
        <v>6.4241887905604722</v>
      </c>
      <c r="Z288">
        <v>0.14423076923076919</v>
      </c>
      <c r="AB288">
        <v>1</v>
      </c>
      <c r="AF288">
        <v>0</v>
      </c>
    </row>
    <row r="289" spans="1:32" x14ac:dyDescent="0.15">
      <c r="A289" t="s">
        <v>1686</v>
      </c>
      <c r="B289" t="s">
        <v>1687</v>
      </c>
      <c r="C289">
        <v>0.1358695652173913</v>
      </c>
      <c r="D289">
        <v>0.125</v>
      </c>
      <c r="E289">
        <v>0.42199999999999999</v>
      </c>
      <c r="F289">
        <v>1.0226153846153849</v>
      </c>
      <c r="G289">
        <v>0.21311475409836059</v>
      </c>
      <c r="J289">
        <v>0</v>
      </c>
      <c r="K289">
        <v>0</v>
      </c>
      <c r="L289">
        <v>20.751999999999999</v>
      </c>
      <c r="M289">
        <v>1.2999999999999999E-2</v>
      </c>
      <c r="N289">
        <v>1.2999999999999999E-2</v>
      </c>
      <c r="O289">
        <v>2.3E-2</v>
      </c>
      <c r="P289">
        <v>0</v>
      </c>
      <c r="Q289">
        <v>1600</v>
      </c>
      <c r="R289">
        <v>1596.3076923076931</v>
      </c>
      <c r="S289">
        <v>1600</v>
      </c>
      <c r="T289">
        <v>112.7826086956522</v>
      </c>
      <c r="U289">
        <v>902.26086956521749</v>
      </c>
      <c r="V289">
        <v>1596.3076923076931</v>
      </c>
      <c r="W289">
        <v>830.08</v>
      </c>
      <c r="X289">
        <v>0</v>
      </c>
      <c r="Y289">
        <v>830.08</v>
      </c>
      <c r="Z289">
        <v>0.22836538461538461</v>
      </c>
      <c r="AA289">
        <v>2.3E-2</v>
      </c>
      <c r="AB289">
        <v>1</v>
      </c>
      <c r="AC289">
        <v>0.01</v>
      </c>
      <c r="AD289">
        <v>1.2999999999999999E-2</v>
      </c>
      <c r="AE289">
        <v>20.8</v>
      </c>
      <c r="AF289">
        <v>0</v>
      </c>
    </row>
    <row r="290" spans="1:32" x14ac:dyDescent="0.15">
      <c r="A290" t="s">
        <v>1690</v>
      </c>
      <c r="B290" t="s">
        <v>1691</v>
      </c>
      <c r="E290">
        <v>0</v>
      </c>
      <c r="F290">
        <v>-3.1486930662075441</v>
      </c>
      <c r="K290">
        <v>2.629881407234655E-3</v>
      </c>
      <c r="L290">
        <v>20.004000000000001</v>
      </c>
      <c r="M290">
        <v>1.2778</v>
      </c>
      <c r="N290">
        <v>-3.9034</v>
      </c>
      <c r="O290">
        <v>-4.0233999999999996</v>
      </c>
      <c r="P290">
        <v>5.2999999999999999E-2</v>
      </c>
      <c r="V290">
        <v>15.655032086398499</v>
      </c>
      <c r="X290">
        <v>1.8208</v>
      </c>
      <c r="Z290">
        <v>0.22388059701492541</v>
      </c>
      <c r="AB290">
        <v>1</v>
      </c>
      <c r="AF290">
        <v>0</v>
      </c>
    </row>
    <row r="291" spans="1:32" x14ac:dyDescent="0.15">
      <c r="A291" t="s">
        <v>1694</v>
      </c>
      <c r="B291" t="s">
        <v>1695</v>
      </c>
      <c r="E291">
        <v>0</v>
      </c>
      <c r="F291">
        <v>-0.74603586087707929</v>
      </c>
      <c r="G291">
        <v>-1.4582736842105259</v>
      </c>
      <c r="J291">
        <v>0.1667244791050998</v>
      </c>
      <c r="K291">
        <v>4.5364082321213667E-2</v>
      </c>
      <c r="L291">
        <v>15.940395464514211</v>
      </c>
      <c r="M291">
        <v>9.2580000000000009</v>
      </c>
      <c r="N291">
        <v>-6.9268000000000001</v>
      </c>
      <c r="O291">
        <v>-6.9067999999999996</v>
      </c>
      <c r="P291">
        <v>0.95039546451420387</v>
      </c>
      <c r="V291">
        <v>1.7217968745424721</v>
      </c>
      <c r="X291">
        <v>9.5180000000000007</v>
      </c>
      <c r="Z291">
        <v>0.23749999999999999</v>
      </c>
      <c r="AB291">
        <v>1</v>
      </c>
      <c r="AF291">
        <v>0.95039546451420387</v>
      </c>
    </row>
    <row r="292" spans="1:32" x14ac:dyDescent="0.15">
      <c r="A292" t="s">
        <v>1698</v>
      </c>
      <c r="B292" t="s">
        <v>1699</v>
      </c>
      <c r="E292">
        <v>0</v>
      </c>
      <c r="G292">
        <v>-7.5217391304347823</v>
      </c>
      <c r="J292">
        <v>0.26001515331001979</v>
      </c>
      <c r="K292">
        <v>8.4113747081341554E-4</v>
      </c>
      <c r="L292">
        <v>18.928163435110541</v>
      </c>
      <c r="M292">
        <v>-0.15679999999999999</v>
      </c>
      <c r="N292">
        <v>-0.34599999999999997</v>
      </c>
      <c r="O292">
        <v>-0.34599999999999997</v>
      </c>
      <c r="P292">
        <v>1.6163435110546121E-2</v>
      </c>
      <c r="X292">
        <v>8.5199999999999998E-2</v>
      </c>
      <c r="AB292">
        <v>1</v>
      </c>
      <c r="AF292">
        <v>1.6163435110546121E-2</v>
      </c>
    </row>
    <row r="293" spans="1:32" x14ac:dyDescent="0.15">
      <c r="A293" t="s">
        <v>1702</v>
      </c>
      <c r="B293" t="s">
        <v>1703</v>
      </c>
      <c r="C293">
        <v>0.26153846153846161</v>
      </c>
      <c r="D293">
        <v>0.27997802197802202</v>
      </c>
      <c r="E293">
        <v>0.41199999999999998</v>
      </c>
      <c r="F293">
        <v>0.23115358740935041</v>
      </c>
      <c r="G293">
        <v>0.21646276595744679</v>
      </c>
      <c r="H293">
        <v>0.19500000000000001</v>
      </c>
      <c r="I293">
        <v>0.29699999999999999</v>
      </c>
      <c r="J293">
        <v>0.17069635247712139</v>
      </c>
      <c r="K293">
        <v>7.682451465238567E-2</v>
      </c>
      <c r="L293">
        <v>17.46784869747307</v>
      </c>
      <c r="M293">
        <v>6.480999999999999</v>
      </c>
      <c r="N293">
        <v>1.6277999999999999</v>
      </c>
      <c r="O293">
        <v>2.5478000000000001</v>
      </c>
      <c r="P293">
        <v>1.5478486974730701</v>
      </c>
      <c r="Q293">
        <v>13.576642335766421</v>
      </c>
      <c r="R293">
        <v>11.68011738811445</v>
      </c>
      <c r="S293">
        <v>11.42646516771102</v>
      </c>
      <c r="T293">
        <v>1.9195438129091289</v>
      </c>
      <c r="U293">
        <v>6.8560517691628364</v>
      </c>
      <c r="V293">
        <v>2.6952397311330158</v>
      </c>
      <c r="W293">
        <v>7.3394322258290234</v>
      </c>
      <c r="X293">
        <v>1.1870000000000001</v>
      </c>
      <c r="Y293">
        <v>5.9414451351949227</v>
      </c>
      <c r="Z293">
        <v>2.110215053763441</v>
      </c>
      <c r="AA293">
        <v>2.3199999999999998</v>
      </c>
      <c r="AB293">
        <v>1</v>
      </c>
      <c r="AC293">
        <v>0.95599999999999996</v>
      </c>
      <c r="AD293">
        <v>1.37</v>
      </c>
      <c r="AE293">
        <v>18.600000000000001</v>
      </c>
      <c r="AF293">
        <v>1.0938486974730699</v>
      </c>
    </row>
    <row r="294" spans="1:32" x14ac:dyDescent="0.15">
      <c r="A294" t="s">
        <v>1708</v>
      </c>
      <c r="B294" t="s">
        <v>1709</v>
      </c>
      <c r="E294">
        <v>0</v>
      </c>
      <c r="F294">
        <v>-1.268599411773228</v>
      </c>
      <c r="G294">
        <v>-6.4</v>
      </c>
      <c r="J294">
        <v>2.0387476124324531E-2</v>
      </c>
      <c r="K294">
        <v>1.531469838452364E-2</v>
      </c>
      <c r="L294">
        <v>18.830283682294041</v>
      </c>
      <c r="M294">
        <v>69.021000000000001</v>
      </c>
      <c r="N294">
        <v>-88.960000000000008</v>
      </c>
      <c r="O294">
        <v>-87.56</v>
      </c>
      <c r="P294">
        <v>0.28928368229403728</v>
      </c>
      <c r="V294">
        <v>0.27281963000092779</v>
      </c>
      <c r="X294">
        <v>55.08</v>
      </c>
      <c r="Z294">
        <v>0.87365591397849451</v>
      </c>
      <c r="AB294">
        <v>1</v>
      </c>
      <c r="AF294">
        <v>0.1892836822940373</v>
      </c>
    </row>
    <row r="295" spans="1:32" x14ac:dyDescent="0.15">
      <c r="A295" t="s">
        <v>1712</v>
      </c>
      <c r="B295" t="s">
        <v>1713</v>
      </c>
      <c r="E295">
        <v>0</v>
      </c>
      <c r="F295">
        <v>-0.42941117863903561</v>
      </c>
      <c r="K295">
        <v>4.6368945748595097E-3</v>
      </c>
      <c r="L295">
        <v>18.483716317705959</v>
      </c>
      <c r="M295">
        <v>10.037000000000001</v>
      </c>
      <c r="N295">
        <v>-4.3099999999999996</v>
      </c>
      <c r="O295">
        <v>-4.3099999999999996</v>
      </c>
      <c r="P295">
        <v>8.5716317705962677E-2</v>
      </c>
      <c r="V295">
        <v>1.841557867660254</v>
      </c>
      <c r="X295">
        <v>10.15</v>
      </c>
      <c r="AB295">
        <v>1</v>
      </c>
      <c r="AF295">
        <v>8.5716317705962677E-2</v>
      </c>
    </row>
    <row r="296" spans="1:32" x14ac:dyDescent="0.15">
      <c r="A296" t="s">
        <v>1716</v>
      </c>
      <c r="B296" t="s">
        <v>1717</v>
      </c>
      <c r="E296">
        <v>0</v>
      </c>
      <c r="F296">
        <v>-0.75540033630836878</v>
      </c>
      <c r="G296">
        <v>-3.8237288135593221</v>
      </c>
      <c r="J296">
        <v>0.38105229180116212</v>
      </c>
      <c r="K296">
        <v>9.9343182095505776E-3</v>
      </c>
      <c r="L296">
        <v>17.451615384615391</v>
      </c>
      <c r="M296">
        <v>1.5462</v>
      </c>
      <c r="N296">
        <v>-1.1279999999999999</v>
      </c>
      <c r="O296">
        <v>-1.1679999999999999</v>
      </c>
      <c r="P296">
        <v>0.1816153846153846</v>
      </c>
      <c r="V296">
        <v>11.286777509129079</v>
      </c>
      <c r="X296">
        <v>1.9341999999999999</v>
      </c>
      <c r="Z296">
        <v>8.2872928176795577E-2</v>
      </c>
      <c r="AB296">
        <v>1</v>
      </c>
      <c r="AF296">
        <v>3.461538461538461E-2</v>
      </c>
    </row>
    <row r="297" spans="1:32" x14ac:dyDescent="0.15">
      <c r="A297" t="s">
        <v>1720</v>
      </c>
      <c r="B297" t="s">
        <v>1721</v>
      </c>
      <c r="E297">
        <v>0</v>
      </c>
      <c r="F297">
        <v>-1.002314814814814</v>
      </c>
      <c r="K297">
        <v>3.4562211981566818E-3</v>
      </c>
      <c r="L297">
        <v>17.071000000000002</v>
      </c>
      <c r="M297">
        <v>0.69120000000000048</v>
      </c>
      <c r="N297">
        <v>-0.68279999999999996</v>
      </c>
      <c r="O297">
        <v>-0.69279999999999997</v>
      </c>
      <c r="P297">
        <v>0.06</v>
      </c>
      <c r="V297">
        <v>24.697627314814799</v>
      </c>
      <c r="X297">
        <v>2.5701999999999998</v>
      </c>
      <c r="Z297">
        <v>2.8901734104046239E-2</v>
      </c>
      <c r="AB297">
        <v>1</v>
      </c>
      <c r="AF297">
        <v>0</v>
      </c>
    </row>
    <row r="298" spans="1:32" x14ac:dyDescent="0.15">
      <c r="A298" t="s">
        <v>1724</v>
      </c>
      <c r="B298" t="s">
        <v>1725</v>
      </c>
      <c r="C298">
        <v>0</v>
      </c>
      <c r="D298">
        <v>-20.791304347826081</v>
      </c>
      <c r="E298">
        <v>0</v>
      </c>
      <c r="F298">
        <v>-56.54391891891887</v>
      </c>
      <c r="G298">
        <v>-14.435125448028669</v>
      </c>
      <c r="J298">
        <v>4.6028406102051542E-2</v>
      </c>
      <c r="K298">
        <v>8.0543090553446088E-4</v>
      </c>
      <c r="L298">
        <v>16.431461538461541</v>
      </c>
      <c r="M298">
        <v>5.9200000000000051E-2</v>
      </c>
      <c r="N298">
        <v>-4.0274000000000001</v>
      </c>
      <c r="O298">
        <v>-3.3473999999999999</v>
      </c>
      <c r="P298">
        <v>1.3461538461538461E-2</v>
      </c>
      <c r="T298">
        <v>102.0587673196369</v>
      </c>
      <c r="V298">
        <v>277.55847193347171</v>
      </c>
      <c r="X298">
        <v>6.2199999999999998E-2</v>
      </c>
      <c r="Z298">
        <v>2.9940119760479039E-2</v>
      </c>
      <c r="AB298">
        <v>1</v>
      </c>
      <c r="AF298">
        <v>1.3461538461538461E-2</v>
      </c>
    </row>
    <row r="299" spans="1:32" x14ac:dyDescent="0.15">
      <c r="A299" t="s">
        <v>1728</v>
      </c>
      <c r="B299" t="s">
        <v>1729</v>
      </c>
      <c r="C299">
        <v>-0.93697478991596639</v>
      </c>
      <c r="D299">
        <v>-0.97953781512605054</v>
      </c>
      <c r="E299">
        <v>0</v>
      </c>
      <c r="F299">
        <v>-1.9332448793432291</v>
      </c>
      <c r="G299">
        <v>-0.78254980079681269</v>
      </c>
      <c r="J299">
        <v>0.1252597010924201</v>
      </c>
      <c r="K299">
        <v>6.0994049626333938E-2</v>
      </c>
      <c r="L299">
        <v>11.288269230769229</v>
      </c>
      <c r="M299">
        <v>2.4117999999999999</v>
      </c>
      <c r="N299">
        <v>-5.8925999999999998</v>
      </c>
      <c r="O299">
        <v>-4.6626000000000003</v>
      </c>
      <c r="P299">
        <v>1.078269230769231</v>
      </c>
      <c r="T299">
        <v>2.371485132514545</v>
      </c>
      <c r="V299">
        <v>4.6804333820255533</v>
      </c>
      <c r="X299">
        <v>0.21179999999999999</v>
      </c>
      <c r="Z299">
        <v>5.0903614457831319</v>
      </c>
      <c r="AB299">
        <v>1</v>
      </c>
      <c r="AF299">
        <v>1.826923076923077E-2</v>
      </c>
    </row>
    <row r="300" spans="1:32" x14ac:dyDescent="0.15">
      <c r="A300" t="s">
        <v>1733</v>
      </c>
      <c r="B300" t="s">
        <v>1734</v>
      </c>
      <c r="E300">
        <v>0</v>
      </c>
      <c r="K300">
        <v>0</v>
      </c>
      <c r="L300">
        <v>16.600000000000001</v>
      </c>
      <c r="M300">
        <v>0</v>
      </c>
      <c r="N300">
        <v>0</v>
      </c>
      <c r="O300">
        <v>0</v>
      </c>
      <c r="P300">
        <v>0</v>
      </c>
      <c r="X300">
        <v>0</v>
      </c>
      <c r="AB300">
        <v>0</v>
      </c>
      <c r="AF300">
        <v>0</v>
      </c>
    </row>
    <row r="301" spans="1:32" x14ac:dyDescent="0.15">
      <c r="A301" t="s">
        <v>1737</v>
      </c>
      <c r="B301" t="s">
        <v>1738</v>
      </c>
      <c r="E301">
        <v>0</v>
      </c>
      <c r="F301">
        <v>-0.98178838098706966</v>
      </c>
      <c r="G301">
        <v>-0.47619469026548672</v>
      </c>
      <c r="J301">
        <v>1.108368522333966E-3</v>
      </c>
      <c r="K301">
        <v>7.6395626233226961E-4</v>
      </c>
      <c r="L301">
        <v>4.8125384615384608</v>
      </c>
      <c r="M301">
        <v>5.4909999999999997</v>
      </c>
      <c r="N301">
        <v>-5.3809999999999993</v>
      </c>
      <c r="O301">
        <v>-5.3909999999999991</v>
      </c>
      <c r="P301">
        <v>1.253846153846154E-2</v>
      </c>
      <c r="V301">
        <v>0.87644116946611927</v>
      </c>
      <c r="X301">
        <v>5.7899999999999991</v>
      </c>
      <c r="Z301">
        <v>0.88414634146341475</v>
      </c>
      <c r="AB301">
        <v>1</v>
      </c>
      <c r="AF301">
        <v>1.1538461538461541E-2</v>
      </c>
    </row>
    <row r="302" spans="1:32" x14ac:dyDescent="0.15">
      <c r="A302" t="s">
        <v>1741</v>
      </c>
      <c r="B302" t="s">
        <v>1742</v>
      </c>
      <c r="E302">
        <v>0</v>
      </c>
      <c r="F302">
        <v>-0.53127930341594098</v>
      </c>
      <c r="G302">
        <v>-0.53959183673469391</v>
      </c>
      <c r="J302">
        <v>9.0497060715300746E-3</v>
      </c>
      <c r="K302">
        <v>8.1686476950011463E-3</v>
      </c>
      <c r="L302">
        <v>1.0342455621301789</v>
      </c>
      <c r="M302">
        <v>14.93</v>
      </c>
      <c r="N302">
        <v>-7.9319999999999986</v>
      </c>
      <c r="O302">
        <v>-7.9319999999999986</v>
      </c>
      <c r="P302">
        <v>0.13424556213017749</v>
      </c>
      <c r="V302">
        <v>6.9272978039529753E-2</v>
      </c>
      <c r="X302">
        <v>15.63</v>
      </c>
      <c r="Z302">
        <v>0.69018404907975461</v>
      </c>
      <c r="AB302">
        <v>1</v>
      </c>
      <c r="AF302">
        <v>0.13424556213017749</v>
      </c>
    </row>
    <row r="303" spans="1:32" x14ac:dyDescent="0.15">
      <c r="A303" t="s">
        <v>1745</v>
      </c>
      <c r="B303" t="s">
        <v>1746</v>
      </c>
      <c r="C303">
        <v>-104.06976744186051</v>
      </c>
      <c r="D303">
        <v>-187.18604651162789</v>
      </c>
      <c r="E303">
        <v>0</v>
      </c>
      <c r="F303">
        <v>-0.57044649184975194</v>
      </c>
      <c r="G303">
        <v>-1.6469743589743591</v>
      </c>
      <c r="J303">
        <v>5.2593702435773583E-2</v>
      </c>
      <c r="K303">
        <v>3.2524903167711568E-2</v>
      </c>
      <c r="L303">
        <v>11.511255214438799</v>
      </c>
      <c r="M303">
        <v>28.22</v>
      </c>
      <c r="N303">
        <v>-16.058</v>
      </c>
      <c r="O303">
        <v>-16.097999999999999</v>
      </c>
      <c r="P303">
        <v>0.54125521443879732</v>
      </c>
      <c r="T303">
        <v>133.85180481905579</v>
      </c>
      <c r="V303">
        <v>0.40791124076678958</v>
      </c>
      <c r="X303">
        <v>23.6</v>
      </c>
      <c r="AB303">
        <v>1</v>
      </c>
      <c r="AF303">
        <v>0.54125521443879732</v>
      </c>
    </row>
    <row r="304" spans="1:32" x14ac:dyDescent="0.15">
      <c r="A304" t="s">
        <v>1750</v>
      </c>
      <c r="B304" t="s">
        <v>1751</v>
      </c>
      <c r="C304">
        <v>-11.65562913907285</v>
      </c>
      <c r="D304">
        <v>-11.15761589403974</v>
      </c>
      <c r="E304">
        <v>0</v>
      </c>
      <c r="F304">
        <v>-1.9640941944509209</v>
      </c>
      <c r="K304">
        <v>6.5088757396449703E-2</v>
      </c>
      <c r="L304">
        <v>16.863</v>
      </c>
      <c r="M304">
        <v>0.85780000000000012</v>
      </c>
      <c r="N304">
        <v>-1.9048</v>
      </c>
      <c r="O304">
        <v>-1.6848000000000001</v>
      </c>
      <c r="P304">
        <v>1.1000000000000001</v>
      </c>
      <c r="T304">
        <v>111.6754966887417</v>
      </c>
      <c r="V304">
        <v>19.65842853812077</v>
      </c>
      <c r="X304">
        <v>1.1448</v>
      </c>
      <c r="AB304">
        <v>1</v>
      </c>
      <c r="AF304">
        <v>0</v>
      </c>
    </row>
    <row r="305" spans="1:32" x14ac:dyDescent="0.15">
      <c r="A305" t="s">
        <v>1755</v>
      </c>
      <c r="B305" t="s">
        <v>1756</v>
      </c>
      <c r="C305">
        <v>-4.6349206349206353</v>
      </c>
      <c r="D305">
        <v>-5.7333333333333334</v>
      </c>
      <c r="E305">
        <v>0</v>
      </c>
      <c r="F305">
        <v>-2.0022172949002219</v>
      </c>
      <c r="G305">
        <v>-0.75079136690647497</v>
      </c>
      <c r="J305">
        <v>3.8742277932379027E-2</v>
      </c>
      <c r="K305">
        <v>3.4666722983891528E-2</v>
      </c>
      <c r="L305">
        <v>4.1602219372570994</v>
      </c>
      <c r="M305">
        <v>5.4119999999999999</v>
      </c>
      <c r="N305">
        <v>-10.436</v>
      </c>
      <c r="O305">
        <v>-10.836</v>
      </c>
      <c r="P305">
        <v>0.56022193725709879</v>
      </c>
      <c r="T305">
        <v>2.2011756281783592</v>
      </c>
      <c r="V305">
        <v>0.76870324043922733</v>
      </c>
      <c r="X305">
        <v>3.4820000000000002</v>
      </c>
      <c r="Z305">
        <v>1.346153846153846</v>
      </c>
      <c r="AB305">
        <v>1</v>
      </c>
      <c r="AF305">
        <v>0.53022193725709876</v>
      </c>
    </row>
    <row r="306" spans="1:32" x14ac:dyDescent="0.15">
      <c r="A306" t="s">
        <v>1755</v>
      </c>
      <c r="B306" t="s">
        <v>1756</v>
      </c>
      <c r="C306">
        <v>-4.6349206349206353</v>
      </c>
      <c r="D306">
        <v>-5.7333333333333334</v>
      </c>
      <c r="E306">
        <v>0</v>
      </c>
      <c r="F306">
        <v>-2.0022172949002219</v>
      </c>
      <c r="G306">
        <v>-0.75079136690647497</v>
      </c>
      <c r="J306">
        <v>3.8742277932379027E-2</v>
      </c>
      <c r="K306">
        <v>3.4666722983891528E-2</v>
      </c>
      <c r="L306">
        <v>4.1602219372570994</v>
      </c>
      <c r="M306">
        <v>5.4119999999999999</v>
      </c>
      <c r="N306">
        <v>-10.436</v>
      </c>
      <c r="O306">
        <v>-10.836</v>
      </c>
      <c r="P306">
        <v>0.56022193725709879</v>
      </c>
      <c r="T306">
        <v>2.2011756281783592</v>
      </c>
      <c r="V306">
        <v>0.76870324043922733</v>
      </c>
      <c r="X306">
        <v>3.4820000000000002</v>
      </c>
      <c r="Z306">
        <v>1.346153846153846</v>
      </c>
      <c r="AB306">
        <v>1</v>
      </c>
      <c r="AF306">
        <v>0.53022193725709876</v>
      </c>
    </row>
    <row r="307" spans="1:32" x14ac:dyDescent="0.15">
      <c r="A307" t="s">
        <v>1761</v>
      </c>
      <c r="B307" t="s">
        <v>1762</v>
      </c>
      <c r="C307">
        <v>-11.5748031496063</v>
      </c>
      <c r="D307">
        <v>-10.47716535433071</v>
      </c>
      <c r="E307">
        <v>0</v>
      </c>
      <c r="F307">
        <v>-0.41136462004575519</v>
      </c>
      <c r="G307">
        <v>-1.7884408602150541</v>
      </c>
      <c r="J307">
        <v>1.502113142217017E-2</v>
      </c>
      <c r="K307">
        <v>7.2206584261412304E-3</v>
      </c>
      <c r="L307">
        <v>5.8034615384615371</v>
      </c>
      <c r="M307">
        <v>32.345999999999997</v>
      </c>
      <c r="N307">
        <v>-13.305999999999999</v>
      </c>
      <c r="O307">
        <v>-13.305999999999999</v>
      </c>
      <c r="P307">
        <v>0.11346153846153841</v>
      </c>
      <c r="T307">
        <v>4.569654754694124</v>
      </c>
      <c r="V307">
        <v>0.17941821364191979</v>
      </c>
      <c r="X307">
        <v>34.816000000000003</v>
      </c>
      <c r="Z307">
        <v>3.1891025641025639</v>
      </c>
      <c r="AB307">
        <v>1</v>
      </c>
      <c r="AF307">
        <v>0.11346153846153841</v>
      </c>
    </row>
    <row r="308" spans="1:32" x14ac:dyDescent="0.15">
      <c r="A308" t="s">
        <v>1767</v>
      </c>
      <c r="B308" t="s">
        <v>1768</v>
      </c>
      <c r="C308">
        <v>0</v>
      </c>
      <c r="D308">
        <v>-7.1083999999999996</v>
      </c>
      <c r="E308">
        <v>0</v>
      </c>
      <c r="H308">
        <v>-0.122</v>
      </c>
      <c r="K308">
        <v>0</v>
      </c>
      <c r="L308">
        <v>13.78</v>
      </c>
      <c r="M308">
        <v>-4.2140000000000004</v>
      </c>
      <c r="N308">
        <v>-6.5142000000000007</v>
      </c>
      <c r="O308">
        <v>-3.5541999999999998</v>
      </c>
      <c r="P308">
        <v>0</v>
      </c>
      <c r="T308">
        <v>27.56</v>
      </c>
      <c r="X308">
        <v>1.976</v>
      </c>
      <c r="Z308">
        <v>0.27243589743589752</v>
      </c>
      <c r="AB308">
        <v>1</v>
      </c>
      <c r="AF308">
        <v>0</v>
      </c>
    </row>
    <row r="309" spans="1:32" x14ac:dyDescent="0.15">
      <c r="A309" t="s">
        <v>1772</v>
      </c>
      <c r="B309" t="s">
        <v>1773</v>
      </c>
      <c r="C309">
        <v>-1.1138328530259369</v>
      </c>
      <c r="D309">
        <v>-1.0417867435158501</v>
      </c>
      <c r="E309">
        <v>0</v>
      </c>
      <c r="F309">
        <v>-0.44876171559803851</v>
      </c>
      <c r="G309">
        <v>-2.3487804878048779</v>
      </c>
      <c r="J309">
        <v>0.1684507298546227</v>
      </c>
      <c r="K309">
        <v>5.1489590475392297E-2</v>
      </c>
      <c r="L309">
        <v>15.659555707520751</v>
      </c>
      <c r="M309">
        <v>16.111000000000001</v>
      </c>
      <c r="N309">
        <v>-9.629999999999999</v>
      </c>
      <c r="O309">
        <v>-7.2299999999999986</v>
      </c>
      <c r="P309">
        <v>0.83055570752074503</v>
      </c>
      <c r="T309">
        <v>2.2564201307666778</v>
      </c>
      <c r="V309">
        <v>0.97197912652974638</v>
      </c>
      <c r="X309">
        <v>12.481999999999999</v>
      </c>
      <c r="Z309">
        <v>1.552287581699346</v>
      </c>
      <c r="AB309">
        <v>1</v>
      </c>
      <c r="AF309">
        <v>0.83055570752074503</v>
      </c>
    </row>
    <row r="310" spans="1:32" x14ac:dyDescent="0.15">
      <c r="A310" t="s">
        <v>1778</v>
      </c>
      <c r="B310" t="s">
        <v>1779</v>
      </c>
      <c r="E310">
        <v>0</v>
      </c>
      <c r="F310">
        <v>-0.37660944206008579</v>
      </c>
      <c r="G310">
        <v>-1.7650406504065039</v>
      </c>
      <c r="J310">
        <v>0.36354703779638059</v>
      </c>
      <c r="K310">
        <v>0.48202022474141881</v>
      </c>
      <c r="L310">
        <v>18.25171734738468</v>
      </c>
      <c r="M310">
        <v>111.84</v>
      </c>
      <c r="N310">
        <v>-43.42</v>
      </c>
      <c r="O310">
        <v>-42.12</v>
      </c>
      <c r="P310">
        <v>14.051717347384679</v>
      </c>
      <c r="V310">
        <v>0.16319489759821779</v>
      </c>
      <c r="X310">
        <v>87.14</v>
      </c>
      <c r="Z310">
        <v>2.831125827814569</v>
      </c>
      <c r="AB310">
        <v>1</v>
      </c>
      <c r="AF310">
        <v>3.0517173473846801</v>
      </c>
    </row>
    <row r="311" spans="1:32" x14ac:dyDescent="0.15">
      <c r="A311" t="s">
        <v>1783</v>
      </c>
      <c r="B311" t="s">
        <v>1784</v>
      </c>
      <c r="C311">
        <v>-122.72727272727271</v>
      </c>
      <c r="D311">
        <v>-140.29545454545459</v>
      </c>
      <c r="E311">
        <v>0</v>
      </c>
      <c r="F311">
        <v>-0.30171065493646138</v>
      </c>
      <c r="G311">
        <v>-0.48054054054054057</v>
      </c>
      <c r="H311">
        <v>-0.17299999999999999</v>
      </c>
      <c r="J311">
        <v>8.6097388849682432E-2</v>
      </c>
      <c r="K311">
        <v>0.14752116082224909</v>
      </c>
      <c r="L311">
        <v>12.17</v>
      </c>
      <c r="M311">
        <v>40.92</v>
      </c>
      <c r="N311">
        <v>-12.446</v>
      </c>
      <c r="O311">
        <v>-12.346</v>
      </c>
      <c r="P311">
        <v>2.44</v>
      </c>
      <c r="T311">
        <v>138.2954545454545</v>
      </c>
      <c r="V311">
        <v>0.29740957966764409</v>
      </c>
      <c r="X311">
        <v>16.95</v>
      </c>
      <c r="Z311">
        <v>0.70921985815602839</v>
      </c>
      <c r="AB311">
        <v>1</v>
      </c>
      <c r="AF311">
        <v>0</v>
      </c>
    </row>
    <row r="312" spans="1:32" x14ac:dyDescent="0.15">
      <c r="A312" t="s">
        <v>1788</v>
      </c>
      <c r="B312" t="s">
        <v>1789</v>
      </c>
      <c r="E312">
        <v>0</v>
      </c>
      <c r="F312">
        <v>-7.6105100463678594</v>
      </c>
      <c r="K312">
        <v>0.48869816461258869</v>
      </c>
      <c r="L312">
        <v>25.999032579391478</v>
      </c>
      <c r="M312">
        <v>0.64699999999999935</v>
      </c>
      <c r="N312">
        <v>-9.8440000000000012</v>
      </c>
      <c r="O312">
        <v>-4.9240000000000004</v>
      </c>
      <c r="P312">
        <v>12.712032579391479</v>
      </c>
      <c r="V312">
        <v>40.183976165983779</v>
      </c>
      <c r="X312">
        <v>6.56</v>
      </c>
      <c r="Z312">
        <v>0.112781954887218</v>
      </c>
      <c r="AB312">
        <v>1</v>
      </c>
      <c r="AF312">
        <v>0.81203257939147788</v>
      </c>
    </row>
    <row r="313" spans="1:32" x14ac:dyDescent="0.15">
      <c r="A313" t="s">
        <v>1792</v>
      </c>
      <c r="B313" t="s">
        <v>1793</v>
      </c>
      <c r="C313">
        <v>-13.95833333333333</v>
      </c>
      <c r="D313">
        <v>-14.136904761904759</v>
      </c>
      <c r="E313">
        <v>0</v>
      </c>
      <c r="F313">
        <v>-1.255285412262156</v>
      </c>
      <c r="K313">
        <v>0.31357059703974721</v>
      </c>
      <c r="L313">
        <v>18.12753846153846</v>
      </c>
      <c r="M313">
        <v>3.7839999999999998</v>
      </c>
      <c r="N313">
        <v>-5.69</v>
      </c>
      <c r="O313">
        <v>-4.75</v>
      </c>
      <c r="P313">
        <v>5.8015384615384624</v>
      </c>
      <c r="T313">
        <v>53.951007326007321</v>
      </c>
      <c r="V313">
        <v>4.7905757033664003</v>
      </c>
      <c r="X313">
        <v>4.8280000000000003</v>
      </c>
      <c r="Z313">
        <v>0.11811023622047249</v>
      </c>
      <c r="AB313">
        <v>1</v>
      </c>
      <c r="AF313">
        <v>1.1538461538461541E-2</v>
      </c>
    </row>
    <row r="314" spans="1:32" x14ac:dyDescent="0.15">
      <c r="A314" t="s">
        <v>1797</v>
      </c>
      <c r="B314" t="s">
        <v>1798</v>
      </c>
      <c r="E314">
        <v>0</v>
      </c>
      <c r="G314">
        <v>-25.00380549682875</v>
      </c>
      <c r="J314">
        <v>0.40353089533417408</v>
      </c>
      <c r="K314">
        <v>2.515723270440251E-2</v>
      </c>
      <c r="L314">
        <v>5.74</v>
      </c>
      <c r="M314">
        <v>-4.1273999999999997</v>
      </c>
      <c r="N314">
        <v>-11.8268</v>
      </c>
      <c r="O314">
        <v>-1.7467999999999999</v>
      </c>
      <c r="P314">
        <v>0.32</v>
      </c>
      <c r="X314">
        <v>2.0596000000000001</v>
      </c>
      <c r="Z314">
        <v>1.774193548387097</v>
      </c>
      <c r="AB314">
        <v>1</v>
      </c>
      <c r="AF314">
        <v>0</v>
      </c>
    </row>
    <row r="315" spans="1:32" x14ac:dyDescent="0.15">
      <c r="A315" t="s">
        <v>1801</v>
      </c>
      <c r="B315" t="s">
        <v>1802</v>
      </c>
      <c r="E315">
        <v>0</v>
      </c>
      <c r="F315">
        <v>-7.8621794871794739</v>
      </c>
      <c r="K315">
        <v>0.1040274476991055</v>
      </c>
      <c r="L315">
        <v>13.66809911242604</v>
      </c>
      <c r="M315">
        <v>0.624000000000001</v>
      </c>
      <c r="N315">
        <v>-6.476</v>
      </c>
      <c r="O315">
        <v>-4.9059999999999997</v>
      </c>
      <c r="P315">
        <v>1.428099112426036</v>
      </c>
      <c r="V315">
        <v>21.904004987862201</v>
      </c>
      <c r="X315">
        <v>4.2040000000000006</v>
      </c>
      <c r="Z315">
        <v>0.14227642276422761</v>
      </c>
      <c r="AB315">
        <v>1</v>
      </c>
      <c r="AF315">
        <v>5.8099112426035493E-2</v>
      </c>
    </row>
    <row r="316" spans="1:32" x14ac:dyDescent="0.15">
      <c r="A316" t="s">
        <v>1805</v>
      </c>
      <c r="B316" t="s">
        <v>1806</v>
      </c>
      <c r="C316">
        <v>-3.8378378378378368</v>
      </c>
      <c r="D316">
        <v>-5.6945945945945944</v>
      </c>
      <c r="E316">
        <v>0</v>
      </c>
      <c r="F316">
        <v>-0.52269908211361937</v>
      </c>
      <c r="G316">
        <v>-2.8156424581005579</v>
      </c>
      <c r="H316">
        <v>0.193</v>
      </c>
      <c r="J316">
        <v>0.75928892341044141</v>
      </c>
      <c r="K316">
        <v>0.31638494411065732</v>
      </c>
      <c r="L316">
        <v>14.746300918765639</v>
      </c>
      <c r="M316">
        <v>40.310000000000009</v>
      </c>
      <c r="N316">
        <v>-5.0399999999999991</v>
      </c>
      <c r="O316">
        <v>-21.07</v>
      </c>
      <c r="P316">
        <v>5.6463009187656379</v>
      </c>
      <c r="Q316">
        <v>7.4846625766871169</v>
      </c>
      <c r="R316">
        <v>6.5989847715736039</v>
      </c>
      <c r="T316">
        <v>3.9854867348015239</v>
      </c>
      <c r="V316">
        <v>0.36582239937399252</v>
      </c>
      <c r="X316">
        <v>37.470000000000013</v>
      </c>
      <c r="Z316">
        <v>0.14344262295081969</v>
      </c>
      <c r="AA316">
        <v>3.5000000000000003E-2</v>
      </c>
      <c r="AB316">
        <v>1</v>
      </c>
      <c r="AC316">
        <v>0</v>
      </c>
      <c r="AD316">
        <v>1.63</v>
      </c>
      <c r="AE316">
        <v>12.2</v>
      </c>
      <c r="AF316">
        <v>1.496300918765638</v>
      </c>
    </row>
    <row r="317" spans="1:32" x14ac:dyDescent="0.15">
      <c r="A317" t="s">
        <v>1810</v>
      </c>
      <c r="B317" t="s">
        <v>1811</v>
      </c>
      <c r="E317">
        <v>0</v>
      </c>
      <c r="F317">
        <v>-7.7296360485268556</v>
      </c>
      <c r="K317">
        <v>0.18906274367105061</v>
      </c>
      <c r="L317">
        <v>13.94569230769231</v>
      </c>
      <c r="M317">
        <v>0.2308000000000002</v>
      </c>
      <c r="N317">
        <v>-3.4740000000000002</v>
      </c>
      <c r="O317">
        <v>-1.784</v>
      </c>
      <c r="P317">
        <v>2.7976923076923081</v>
      </c>
      <c r="V317">
        <v>60.423276896413753</v>
      </c>
      <c r="X317">
        <v>1.1128</v>
      </c>
      <c r="AB317">
        <v>1</v>
      </c>
      <c r="AF317">
        <v>7.6923076923076919E-3</v>
      </c>
    </row>
    <row r="318" spans="1:32" x14ac:dyDescent="0.15">
      <c r="A318" t="s">
        <v>1814</v>
      </c>
      <c r="B318" t="s">
        <v>1815</v>
      </c>
      <c r="E318">
        <v>0</v>
      </c>
      <c r="F318">
        <v>-0.55990220048899753</v>
      </c>
      <c r="G318">
        <v>-3.9791245791245791</v>
      </c>
      <c r="J318">
        <v>0</v>
      </c>
      <c r="K318">
        <v>0</v>
      </c>
      <c r="L318">
        <v>11.791</v>
      </c>
      <c r="M318">
        <v>3.4356</v>
      </c>
      <c r="N318">
        <v>-2.3635999999999999</v>
      </c>
      <c r="O318">
        <v>-1.9236</v>
      </c>
      <c r="P318">
        <v>0</v>
      </c>
      <c r="V318">
        <v>3.4320060542554431</v>
      </c>
      <c r="X318">
        <v>2.8506</v>
      </c>
      <c r="Z318">
        <v>2.1186440677966101E-2</v>
      </c>
      <c r="AB318">
        <v>1</v>
      </c>
      <c r="AF318">
        <v>0</v>
      </c>
    </row>
    <row r="319" spans="1:32" x14ac:dyDescent="0.15">
      <c r="A319" t="s">
        <v>1818</v>
      </c>
      <c r="B319" t="s">
        <v>1819</v>
      </c>
      <c r="E319">
        <v>0</v>
      </c>
      <c r="F319">
        <v>-0.67778936392075073</v>
      </c>
      <c r="K319">
        <v>6.7568220703521451E-3</v>
      </c>
      <c r="L319">
        <v>-0.1224482248520697</v>
      </c>
      <c r="M319">
        <v>28.77</v>
      </c>
      <c r="N319">
        <v>-16.899999999999999</v>
      </c>
      <c r="O319">
        <v>-19.5</v>
      </c>
      <c r="P319">
        <v>7.7551775147928978E-2</v>
      </c>
      <c r="V319">
        <v>-4.2561079197799686E-3</v>
      </c>
      <c r="X319">
        <v>46.42</v>
      </c>
      <c r="Z319">
        <v>8.771929824561403E-2</v>
      </c>
      <c r="AB319">
        <v>1</v>
      </c>
      <c r="AF319">
        <v>7.7551775147928978E-2</v>
      </c>
    </row>
    <row r="320" spans="1:32" x14ac:dyDescent="0.15">
      <c r="A320" t="s">
        <v>1822</v>
      </c>
      <c r="B320" t="s">
        <v>1823</v>
      </c>
      <c r="E320">
        <v>0</v>
      </c>
      <c r="F320">
        <v>-7.4813895781637711</v>
      </c>
      <c r="K320">
        <v>0</v>
      </c>
      <c r="L320">
        <v>11</v>
      </c>
      <c r="M320">
        <v>8.0600000000000005E-2</v>
      </c>
      <c r="N320">
        <v>-0.60299999999999998</v>
      </c>
      <c r="O320">
        <v>-0.60299999999999998</v>
      </c>
      <c r="P320">
        <v>0</v>
      </c>
      <c r="V320">
        <v>136.47642679900741</v>
      </c>
      <c r="X320">
        <v>8.0600000000000005E-2</v>
      </c>
      <c r="Z320">
        <v>0.31818181818181818</v>
      </c>
      <c r="AB320">
        <v>1</v>
      </c>
      <c r="AF320">
        <v>0</v>
      </c>
    </row>
    <row r="321" spans="1:32" x14ac:dyDescent="0.15">
      <c r="A321" t="s">
        <v>1826</v>
      </c>
      <c r="B321" t="s">
        <v>1827</v>
      </c>
      <c r="E321">
        <v>0</v>
      </c>
      <c r="F321">
        <v>-15.43220338983051</v>
      </c>
      <c r="K321">
        <v>3.7133827585643743E-2</v>
      </c>
      <c r="L321">
        <v>10.43551587391898</v>
      </c>
      <c r="M321">
        <v>4.7199999999999992E-2</v>
      </c>
      <c r="N321">
        <v>-0.76039999999999996</v>
      </c>
      <c r="O321">
        <v>-0.72839999999999994</v>
      </c>
      <c r="P321">
        <v>0.3895158739189804</v>
      </c>
      <c r="V321">
        <v>221.0914380067581</v>
      </c>
      <c r="X321">
        <v>5.62E-2</v>
      </c>
      <c r="Z321">
        <v>0.24752475247524749</v>
      </c>
      <c r="AB321">
        <v>1</v>
      </c>
      <c r="AF321">
        <v>8.3515873918980424E-2</v>
      </c>
    </row>
    <row r="322" spans="1:32" x14ac:dyDescent="0.15">
      <c r="A322" t="s">
        <v>1830</v>
      </c>
      <c r="B322" t="s">
        <v>1831</v>
      </c>
      <c r="E322">
        <v>0</v>
      </c>
      <c r="F322">
        <v>-0.26067721206129513</v>
      </c>
      <c r="G322">
        <v>-1.482585034013606</v>
      </c>
      <c r="J322">
        <v>0.2969798280383194</v>
      </c>
      <c r="K322">
        <v>0.38451189499416433</v>
      </c>
      <c r="L322">
        <v>12.029784080564401</v>
      </c>
      <c r="M322">
        <v>80.92</v>
      </c>
      <c r="N322">
        <v>-21.794</v>
      </c>
      <c r="O322">
        <v>-21.094000000000001</v>
      </c>
      <c r="P322">
        <v>6.2097840805644067</v>
      </c>
      <c r="V322">
        <v>0.1486626801849284</v>
      </c>
      <c r="X322">
        <v>64.400000000000006</v>
      </c>
      <c r="Z322">
        <v>1.8863179074446681</v>
      </c>
      <c r="AB322">
        <v>1</v>
      </c>
      <c r="AF322">
        <v>0.269784080564406</v>
      </c>
    </row>
    <row r="323" spans="1:32" x14ac:dyDescent="0.15">
      <c r="A323" t="s">
        <v>1834</v>
      </c>
      <c r="B323" t="s">
        <v>1835</v>
      </c>
      <c r="C323">
        <v>-19.591836734693871</v>
      </c>
      <c r="D323">
        <v>-18.361516034985421</v>
      </c>
      <c r="E323">
        <v>0</v>
      </c>
      <c r="F323">
        <v>-0.52144394767345592</v>
      </c>
      <c r="G323">
        <v>-0.9352537722908093</v>
      </c>
      <c r="J323">
        <v>2.620703010375118E-2</v>
      </c>
      <c r="K323">
        <v>2.0359790699048901E-2</v>
      </c>
      <c r="L323">
        <v>6.1861908284023661</v>
      </c>
      <c r="M323">
        <v>12.077999999999999</v>
      </c>
      <c r="N323">
        <v>-6.8179999999999996</v>
      </c>
      <c r="O323">
        <v>-6.298</v>
      </c>
      <c r="P323">
        <v>0.19619082840236679</v>
      </c>
      <c r="T323">
        <v>18.035541773767829</v>
      </c>
      <c r="V323">
        <v>0.51218668888908481</v>
      </c>
      <c r="X323">
        <v>8.2379999999999995</v>
      </c>
      <c r="Z323">
        <v>0.76800847457627119</v>
      </c>
      <c r="AB323">
        <v>1</v>
      </c>
      <c r="AF323">
        <v>0.19619082840236679</v>
      </c>
    </row>
    <row r="324" spans="1:32" x14ac:dyDescent="0.15">
      <c r="A324" t="s">
        <v>1839</v>
      </c>
      <c r="B324" t="s">
        <v>1840</v>
      </c>
      <c r="E324">
        <v>0</v>
      </c>
      <c r="K324">
        <v>2.2481816178091248E-2</v>
      </c>
      <c r="L324">
        <v>8.9979999999999993</v>
      </c>
      <c r="M324">
        <v>-1.7338</v>
      </c>
      <c r="N324">
        <v>-1.5724</v>
      </c>
      <c r="O324">
        <v>-1.4823999999999999</v>
      </c>
      <c r="P324">
        <v>0.20399999999999999</v>
      </c>
      <c r="X324">
        <v>2.2282000000000002</v>
      </c>
      <c r="Z324">
        <v>2.8184892897406989E-2</v>
      </c>
      <c r="AB324">
        <v>1</v>
      </c>
      <c r="AF324">
        <v>0</v>
      </c>
    </row>
    <row r="325" spans="1:32" x14ac:dyDescent="0.15">
      <c r="A325" t="s">
        <v>1843</v>
      </c>
      <c r="B325" t="s">
        <v>1844</v>
      </c>
      <c r="E325">
        <v>0</v>
      </c>
      <c r="F325">
        <v>-0.31806820210676662</v>
      </c>
      <c r="G325">
        <v>-1.650084033613445</v>
      </c>
      <c r="J325">
        <v>2.418184749314847E-3</v>
      </c>
      <c r="K325">
        <v>3.263565554153431E-3</v>
      </c>
      <c r="L325">
        <v>6.7288461538461544</v>
      </c>
      <c r="M325">
        <v>22.404</v>
      </c>
      <c r="N325">
        <v>-19.635999999999999</v>
      </c>
      <c r="O325">
        <v>-7.1259999999999986</v>
      </c>
      <c r="P325">
        <v>2.8846153846153841E-2</v>
      </c>
      <c r="V325">
        <v>0.3003412852100586</v>
      </c>
      <c r="X325">
        <v>12.614000000000001</v>
      </c>
      <c r="Z325">
        <v>0.14188422247446081</v>
      </c>
      <c r="AB325">
        <v>1</v>
      </c>
      <c r="AF325">
        <v>2.8846153846153841E-2</v>
      </c>
    </row>
    <row r="326" spans="1:32" x14ac:dyDescent="0.15">
      <c r="A326" t="s">
        <v>1847</v>
      </c>
      <c r="B326" t="s">
        <v>1848</v>
      </c>
      <c r="C326">
        <v>-30.104166666666671</v>
      </c>
      <c r="D326">
        <v>-30.8</v>
      </c>
      <c r="E326">
        <v>0</v>
      </c>
      <c r="F326">
        <v>-7.4591321897073666</v>
      </c>
      <c r="G326">
        <v>-19.849350649350651</v>
      </c>
      <c r="J326">
        <v>0.89471299521422709</v>
      </c>
      <c r="K326">
        <v>0.12946003927732069</v>
      </c>
      <c r="L326">
        <v>8.968668639053254</v>
      </c>
      <c r="M326">
        <v>0.39639999999999997</v>
      </c>
      <c r="N326">
        <v>-3.0568</v>
      </c>
      <c r="O326">
        <v>-2.9567999999999999</v>
      </c>
      <c r="P326">
        <v>1.308668639053254</v>
      </c>
      <c r="T326">
        <v>93.42363165680473</v>
      </c>
      <c r="V326">
        <v>22.625299291254422</v>
      </c>
      <c r="X326">
        <v>0.12239999999999999</v>
      </c>
      <c r="AB326">
        <v>1</v>
      </c>
      <c r="AF326">
        <v>4.8668639053254442E-2</v>
      </c>
    </row>
    <row r="327" spans="1:32" x14ac:dyDescent="0.15">
      <c r="A327" t="s">
        <v>1852</v>
      </c>
      <c r="B327" t="s">
        <v>1853</v>
      </c>
      <c r="E327">
        <v>0</v>
      </c>
      <c r="F327">
        <v>-9.0681912681912635</v>
      </c>
      <c r="K327">
        <v>7.0078011371149012E-3</v>
      </c>
      <c r="L327">
        <v>6.9489999999999998</v>
      </c>
      <c r="M327">
        <v>0.48100000000000032</v>
      </c>
      <c r="N327">
        <v>-33.771799999999999</v>
      </c>
      <c r="O327">
        <v>-4.3618000000000006</v>
      </c>
      <c r="P327">
        <v>5.2999999999999999E-2</v>
      </c>
      <c r="V327">
        <v>14.44698544698544</v>
      </c>
      <c r="X327">
        <v>1.698</v>
      </c>
      <c r="Z327">
        <v>1.63115845539281</v>
      </c>
      <c r="AB327">
        <v>1</v>
      </c>
      <c r="AF327">
        <v>0</v>
      </c>
    </row>
    <row r="328" spans="1:32" x14ac:dyDescent="0.15">
      <c r="A328" t="s">
        <v>1856</v>
      </c>
      <c r="B328" t="s">
        <v>1857</v>
      </c>
      <c r="E328">
        <v>0</v>
      </c>
      <c r="F328">
        <v>-0.60842207163601147</v>
      </c>
      <c r="K328">
        <v>0</v>
      </c>
      <c r="L328">
        <v>7.47</v>
      </c>
      <c r="M328">
        <v>0.82640000000000002</v>
      </c>
      <c r="N328">
        <v>-0.50279999999999991</v>
      </c>
      <c r="O328">
        <v>-0.50279999999999991</v>
      </c>
      <c r="P328">
        <v>0</v>
      </c>
      <c r="V328">
        <v>9.0392061955469494</v>
      </c>
      <c r="X328">
        <v>0.82640000000000002</v>
      </c>
      <c r="Z328">
        <v>0.16733601070950471</v>
      </c>
      <c r="AB328">
        <v>0</v>
      </c>
      <c r="AF328">
        <v>0</v>
      </c>
    </row>
    <row r="329" spans="1:32" x14ac:dyDescent="0.15">
      <c r="A329" t="s">
        <v>1860</v>
      </c>
      <c r="B329" t="s">
        <v>1861</v>
      </c>
      <c r="E329">
        <v>0</v>
      </c>
      <c r="F329">
        <v>-0.98078512396694217</v>
      </c>
      <c r="K329">
        <v>0</v>
      </c>
      <c r="L329">
        <v>7.2</v>
      </c>
      <c r="M329">
        <v>9.68</v>
      </c>
      <c r="N329">
        <v>-9.4939999999999998</v>
      </c>
      <c r="O329">
        <v>-9.4939999999999998</v>
      </c>
      <c r="P329">
        <v>0</v>
      </c>
      <c r="V329">
        <v>0.74380165289256206</v>
      </c>
      <c r="X329">
        <v>9.68</v>
      </c>
      <c r="AB329">
        <v>0</v>
      </c>
      <c r="AF329">
        <v>0</v>
      </c>
    </row>
    <row r="330" spans="1:32" x14ac:dyDescent="0.15">
      <c r="A330" t="s">
        <v>1864</v>
      </c>
      <c r="B330" t="s">
        <v>1865</v>
      </c>
      <c r="E330">
        <v>0</v>
      </c>
      <c r="F330">
        <v>-0.44857810673938447</v>
      </c>
      <c r="G330">
        <v>-1.372903225806452</v>
      </c>
      <c r="J330">
        <v>2.113646448840413E-2</v>
      </c>
      <c r="K330">
        <v>9.5394702168253055E-3</v>
      </c>
      <c r="L330">
        <v>4.8569378698224854</v>
      </c>
      <c r="M330">
        <v>10.268000000000001</v>
      </c>
      <c r="N330">
        <v>-4.2560000000000002</v>
      </c>
      <c r="O330">
        <v>-4.6059999999999999</v>
      </c>
      <c r="P330">
        <v>6.6937869822485202E-2</v>
      </c>
      <c r="V330">
        <v>0.47301693317320659</v>
      </c>
      <c r="X330">
        <v>9.3279999999999994</v>
      </c>
      <c r="AB330">
        <v>1</v>
      </c>
      <c r="AF330">
        <v>6.6937869822485202E-2</v>
      </c>
    </row>
    <row r="331" spans="1:32" x14ac:dyDescent="0.15">
      <c r="A331" t="s">
        <v>1868</v>
      </c>
      <c r="B331" t="s">
        <v>1869</v>
      </c>
      <c r="C331">
        <v>-1.7135922330097091</v>
      </c>
      <c r="D331">
        <v>-1.893300970873786</v>
      </c>
      <c r="E331">
        <v>0</v>
      </c>
      <c r="H331">
        <v>0.374</v>
      </c>
      <c r="K331">
        <v>0.45163236216986691</v>
      </c>
      <c r="L331">
        <v>12.12637278106509</v>
      </c>
      <c r="M331">
        <v>-4.8639999999999999</v>
      </c>
      <c r="N331">
        <v>-2.6202000000000001</v>
      </c>
      <c r="O331">
        <v>-3.9001999999999999</v>
      </c>
      <c r="P331">
        <v>5.493372781065089</v>
      </c>
      <c r="T331">
        <v>5.8865887286723719</v>
      </c>
      <c r="X331">
        <v>0.70300000000000007</v>
      </c>
      <c r="Z331">
        <v>0.56221889055472263</v>
      </c>
      <c r="AB331">
        <v>1</v>
      </c>
      <c r="AF331">
        <v>0.1233727810650887</v>
      </c>
    </row>
    <row r="332" spans="1:32" x14ac:dyDescent="0.15">
      <c r="A332" t="s">
        <v>1873</v>
      </c>
      <c r="B332" t="s">
        <v>1874</v>
      </c>
      <c r="C332">
        <v>-0.12546002007360321</v>
      </c>
      <c r="D332">
        <v>-0.26323185011709599</v>
      </c>
      <c r="E332">
        <v>0</v>
      </c>
      <c r="F332">
        <v>-0.1937740124125702</v>
      </c>
      <c r="H332">
        <v>0.27400000000000002</v>
      </c>
      <c r="K332">
        <v>0.99004969901072037</v>
      </c>
      <c r="L332">
        <v>588.29162886474603</v>
      </c>
      <c r="M332">
        <v>406.04</v>
      </c>
      <c r="N332">
        <v>-178.18</v>
      </c>
      <c r="O332">
        <v>-78.680000000000007</v>
      </c>
      <c r="P332">
        <v>635.80162886474602</v>
      </c>
      <c r="T332">
        <v>1.968188788440101</v>
      </c>
      <c r="V332">
        <v>1.4488514157835339</v>
      </c>
      <c r="X332">
        <v>185.84</v>
      </c>
      <c r="Z332">
        <v>1.6823161189358371</v>
      </c>
      <c r="AB332">
        <v>1</v>
      </c>
      <c r="AF332">
        <v>41.20162886474597</v>
      </c>
    </row>
    <row r="333" spans="1:32" x14ac:dyDescent="0.15">
      <c r="A333" t="s">
        <v>1880</v>
      </c>
      <c r="B333" t="s">
        <v>1881</v>
      </c>
      <c r="C333">
        <v>-3.0237825594563992</v>
      </c>
      <c r="D333">
        <v>-3.9252548131370331</v>
      </c>
      <c r="E333">
        <v>0</v>
      </c>
      <c r="F333">
        <v>-0.53987538940809976</v>
      </c>
      <c r="G333">
        <v>-3.0052173913043481</v>
      </c>
      <c r="H333">
        <v>2.1399999999999999E-2</v>
      </c>
      <c r="J333">
        <v>0.10879284649776449</v>
      </c>
      <c r="K333">
        <v>2.475751203961201E-2</v>
      </c>
      <c r="L333">
        <v>4.570384615384615</v>
      </c>
      <c r="M333">
        <v>6.42</v>
      </c>
      <c r="N333">
        <v>-3.456</v>
      </c>
      <c r="O333">
        <v>-3.4660000000000002</v>
      </c>
      <c r="P333">
        <v>0.14038461538461541</v>
      </c>
      <c r="T333">
        <v>5.1759735168568684</v>
      </c>
      <c r="V333">
        <v>0.71189791516894319</v>
      </c>
      <c r="X333">
        <v>6.37</v>
      </c>
      <c r="AB333">
        <v>1</v>
      </c>
      <c r="AF333">
        <v>0.14038461538461541</v>
      </c>
    </row>
    <row r="334" spans="1:32" x14ac:dyDescent="0.15">
      <c r="A334" t="s">
        <v>1885</v>
      </c>
      <c r="B334" t="s">
        <v>1886</v>
      </c>
      <c r="C334">
        <v>-5.3304904051172706</v>
      </c>
      <c r="D334">
        <v>-5.3748400852878468</v>
      </c>
      <c r="E334">
        <v>0</v>
      </c>
      <c r="K334">
        <v>0.25514685473514248</v>
      </c>
      <c r="L334">
        <v>7.0740711043906028</v>
      </c>
      <c r="M334">
        <v>-2.1046</v>
      </c>
      <c r="N334">
        <v>-2.3508</v>
      </c>
      <c r="O334">
        <v>-2.5207999999999999</v>
      </c>
      <c r="P334">
        <v>1.812071104390603</v>
      </c>
      <c r="T334">
        <v>15.083307258828579</v>
      </c>
      <c r="X334">
        <v>3.3999999999999998E-3</v>
      </c>
      <c r="Z334">
        <v>0.33081285444234398</v>
      </c>
      <c r="AB334">
        <v>1</v>
      </c>
      <c r="AF334">
        <v>0.33207110439060261</v>
      </c>
    </row>
    <row r="335" spans="1:32" x14ac:dyDescent="0.15">
      <c r="A335" t="s">
        <v>1890</v>
      </c>
      <c r="B335" t="s">
        <v>1891</v>
      </c>
      <c r="E335">
        <v>0</v>
      </c>
      <c r="F335">
        <v>-2.4838323353293408</v>
      </c>
      <c r="K335">
        <v>0.23683578001963709</v>
      </c>
      <c r="L335">
        <v>6.7977366294947661</v>
      </c>
      <c r="M335">
        <v>1.002</v>
      </c>
      <c r="N335">
        <v>-2.9188000000000001</v>
      </c>
      <c r="O335">
        <v>-2.4887999999999999</v>
      </c>
      <c r="P335">
        <v>1.6137366294947659</v>
      </c>
      <c r="V335">
        <v>6.7841682929089471</v>
      </c>
      <c r="X335">
        <v>1.038</v>
      </c>
      <c r="Z335">
        <v>9.6153846153846145E-2</v>
      </c>
      <c r="AB335">
        <v>1</v>
      </c>
      <c r="AF335">
        <v>3.7366294947655892E-3</v>
      </c>
    </row>
    <row r="336" spans="1:32" x14ac:dyDescent="0.15">
      <c r="A336" t="s">
        <v>1894</v>
      </c>
      <c r="B336" t="s">
        <v>1895</v>
      </c>
      <c r="E336">
        <v>0</v>
      </c>
      <c r="F336">
        <v>-0.50575171221490789</v>
      </c>
      <c r="K336">
        <v>0</v>
      </c>
      <c r="L336">
        <v>4.694</v>
      </c>
      <c r="M336">
        <v>15.039</v>
      </c>
      <c r="N336">
        <v>-7.9260000000000002</v>
      </c>
      <c r="O336">
        <v>-7.6060000000000008</v>
      </c>
      <c r="P336">
        <v>0</v>
      </c>
      <c r="V336">
        <v>0.31212181661014687</v>
      </c>
      <c r="X336">
        <v>16.234000000000002</v>
      </c>
      <c r="AB336">
        <v>1</v>
      </c>
      <c r="AF336">
        <v>0</v>
      </c>
    </row>
    <row r="337" spans="1:32" x14ac:dyDescent="0.15">
      <c r="A337" t="s">
        <v>1894</v>
      </c>
      <c r="B337" t="s">
        <v>1895</v>
      </c>
      <c r="E337">
        <v>0</v>
      </c>
      <c r="F337">
        <v>-0.50575171221490789</v>
      </c>
      <c r="K337">
        <v>0</v>
      </c>
      <c r="L337">
        <v>4.694</v>
      </c>
      <c r="M337">
        <v>15.039</v>
      </c>
      <c r="N337">
        <v>-7.9260000000000002</v>
      </c>
      <c r="O337">
        <v>-7.6060000000000008</v>
      </c>
      <c r="P337">
        <v>0</v>
      </c>
      <c r="V337">
        <v>0.31212181661014687</v>
      </c>
      <c r="X337">
        <v>16.234000000000002</v>
      </c>
      <c r="AB337">
        <v>1</v>
      </c>
      <c r="AF337">
        <v>0</v>
      </c>
    </row>
    <row r="338" spans="1:32" x14ac:dyDescent="0.15">
      <c r="A338" t="s">
        <v>1898</v>
      </c>
      <c r="B338" t="s">
        <v>1899</v>
      </c>
      <c r="E338">
        <v>0</v>
      </c>
      <c r="F338">
        <v>-0.54032759693137056</v>
      </c>
      <c r="K338">
        <v>0</v>
      </c>
      <c r="L338">
        <v>5.14</v>
      </c>
      <c r="M338">
        <v>0.96460000000000001</v>
      </c>
      <c r="N338">
        <v>-0.5212</v>
      </c>
      <c r="O338">
        <v>-0.5212</v>
      </c>
      <c r="P338">
        <v>0</v>
      </c>
      <c r="V338">
        <v>5.3286336305204216</v>
      </c>
      <c r="X338">
        <v>0.96460000000000001</v>
      </c>
      <c r="Z338">
        <v>9.727626459143969E-2</v>
      </c>
      <c r="AB338">
        <v>0</v>
      </c>
      <c r="AF33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20DDD-2746-B545-B48F-69B4E2E7BFC4}">
  <sheetPr>
    <tabColor rgb="FF92D050"/>
  </sheetPr>
  <dimension ref="A1:AF338"/>
  <sheetViews>
    <sheetView tabSelected="1" workbookViewId="0">
      <selection activeCell="R4" sqref="R4"/>
    </sheetView>
  </sheetViews>
  <sheetFormatPr baseColWidth="10" defaultRowHeight="13" x14ac:dyDescent="0.15"/>
  <cols>
    <col min="3" max="3" width="12.6640625" bestFit="1" customWidth="1"/>
  </cols>
  <sheetData>
    <row r="1" spans="1:32" x14ac:dyDescent="0.15">
      <c r="A1" s="35">
        <f>COUNTIF(A2:A338,FALSE)</f>
        <v>0</v>
      </c>
      <c r="B1" s="35">
        <f>COUNTIF(B2:B338,FALSE)</f>
        <v>0</v>
      </c>
      <c r="C1" s="36">
        <f>SUM(C2:C338)</f>
        <v>1.2790484817115644E-13</v>
      </c>
      <c r="D1" s="36">
        <f t="shared" ref="D1:W1" si="0">SUM(D2:D338)</f>
        <v>1.366267667578247E-13</v>
      </c>
      <c r="E1" s="36">
        <f t="shared" si="0"/>
        <v>1.8041124150158794E-16</v>
      </c>
      <c r="F1" s="36">
        <f t="shared" si="0"/>
        <v>-1.6534083130403943E-15</v>
      </c>
      <c r="G1" s="36">
        <f t="shared" si="0"/>
        <v>7.920313710441107E-15</v>
      </c>
      <c r="H1" s="36">
        <f t="shared" si="0"/>
        <v>-8.1532003370909933E-17</v>
      </c>
      <c r="I1" s="36">
        <f t="shared" si="0"/>
        <v>-6.9388939039072284E-17</v>
      </c>
      <c r="J1" s="36">
        <f t="shared" si="0"/>
        <v>2.5977484052752686E-16</v>
      </c>
      <c r="K1" s="36">
        <f t="shared" si="0"/>
        <v>1.7401444868392346E-17</v>
      </c>
      <c r="L1" s="36">
        <f t="shared" si="0"/>
        <v>7.5712061620158977E-11</v>
      </c>
      <c r="M1" s="36">
        <f t="shared" si="0"/>
        <v>1.6059566870785247E-12</v>
      </c>
      <c r="N1" s="36">
        <f t="shared" si="0"/>
        <v>-2.8171909249863347E-13</v>
      </c>
      <c r="O1" s="36">
        <f t="shared" si="0"/>
        <v>1.3678294608077124E-13</v>
      </c>
      <c r="P1" s="36">
        <f t="shared" si="0"/>
        <v>1.992628284597231E-12</v>
      </c>
      <c r="Q1" s="36">
        <f t="shared" si="0"/>
        <v>2.2404300636935659E-13</v>
      </c>
      <c r="R1" s="36">
        <f t="shared" si="0"/>
        <v>-4.3920422854171193E-13</v>
      </c>
      <c r="S1" s="36">
        <f t="shared" si="0"/>
        <v>1.5010215292932116E-13</v>
      </c>
      <c r="T1" s="36">
        <f t="shared" si="0"/>
        <v>-1.0164757924258083E-11</v>
      </c>
      <c r="U1" s="36">
        <f t="shared" si="0"/>
        <v>1.2922996006636822E-13</v>
      </c>
      <c r="V1" s="36">
        <f t="shared" si="0"/>
        <v>-6.8420356186260634E-13</v>
      </c>
      <c r="W1" s="36">
        <f t="shared" si="0"/>
        <v>-3.5842440126998554E-12</v>
      </c>
      <c r="X1" s="36">
        <f t="shared" ref="X1" si="1">SUM(X2:X338)</f>
        <v>-1.7377592420597665E-15</v>
      </c>
      <c r="Y1" s="36">
        <f t="shared" ref="Y1" si="2">SUM(Y2:Y338)</f>
        <v>-2.3536728122053319E-14</v>
      </c>
      <c r="Z1" s="36">
        <f t="shared" ref="Z1" si="3">SUM(Z2:Z338)</f>
        <v>4.064457104213659E-15</v>
      </c>
      <c r="AA1" s="36">
        <f t="shared" ref="AA1" si="4">SUM(AA2:AA338)</f>
        <v>0</v>
      </c>
      <c r="AB1" s="36">
        <f t="shared" ref="AB1" si="5">SUM(AB2:AB338)</f>
        <v>0</v>
      </c>
      <c r="AC1" s="36">
        <f t="shared" ref="AC1" si="6">SUM(AC2:AC338)</f>
        <v>0</v>
      </c>
      <c r="AD1" s="36">
        <f t="shared" ref="AD1" si="7">SUM(AD2:AD338)</f>
        <v>0</v>
      </c>
      <c r="AE1" s="36">
        <f t="shared" ref="AE1" si="8">SUM(AE2:AE338)</f>
        <v>0</v>
      </c>
      <c r="AF1" s="36">
        <f t="shared" ref="AF1" si="9">SUM(AF2:AF338)</f>
        <v>8.5419171735878763E-13</v>
      </c>
    </row>
    <row r="2" spans="1:32" x14ac:dyDescent="0.15">
      <c r="A2" t="b">
        <f>calculations!A2=output!A2</f>
        <v>1</v>
      </c>
      <c r="B2" t="b">
        <f>calculations!B2=output!B2</f>
        <v>1</v>
      </c>
      <c r="C2" s="34">
        <f>IF(calculations!C2="NA",output!C2,calculations!C2-output!C2)</f>
        <v>0</v>
      </c>
      <c r="D2" s="34">
        <f>IF(calculations!D2="NA",output!D2,calculations!D2-output!D2)</f>
        <v>0</v>
      </c>
      <c r="E2" s="34">
        <f>IF(calculations!E2="NA",output!E2,calculations!E2-output!E2)</f>
        <v>0</v>
      </c>
      <c r="F2" s="34">
        <f>IF(calculations!F2="NA",output!F2,calculations!F2-output!F2)</f>
        <v>0</v>
      </c>
      <c r="G2" s="34">
        <f>IF(calculations!G2="NA",output!G2,calculations!G2-output!G2)</f>
        <v>0</v>
      </c>
      <c r="H2" s="34">
        <f>IF(calculations!H2="NA",output!H2,calculations!H2-output!H2)</f>
        <v>0</v>
      </c>
      <c r="I2" s="34">
        <f>IF(calculations!I2="NA",output!I2,calculations!I2-output!I2)</f>
        <v>-5.5511151231257827E-17</v>
      </c>
      <c r="J2" s="34">
        <f>IF(calculations!J2="NA",output!J2,calculations!J2-output!J2)</f>
        <v>0</v>
      </c>
      <c r="K2" s="34">
        <f>IF(calculations!K2="NA",output!K2,calculations!K2-output!K2)</f>
        <v>0</v>
      </c>
      <c r="L2" s="34">
        <f>IF(calculations!L2="NA",output!L2,calculations!L2-output!L2)</f>
        <v>2.9103830456733704E-11</v>
      </c>
      <c r="M2" s="34">
        <f>IF(calculations!M2="NA",output!M2,calculations!M2-output!M2)</f>
        <v>0</v>
      </c>
      <c r="N2" s="34">
        <f>IF(calculations!N2="NA",output!N2,calculations!N2-output!N2)</f>
        <v>0</v>
      </c>
      <c r="O2" s="34">
        <f>IF(calculations!O2="NA",output!O2,calculations!O2-output!O2)</f>
        <v>0</v>
      </c>
      <c r="P2" s="34">
        <f>IF(calculations!P2="NA",output!P2,calculations!P2-output!P2)</f>
        <v>1.8189894035458565E-12</v>
      </c>
      <c r="Q2" s="34">
        <f>IF(calculations!Q2="NA",output!Q2,calculations!Q2-output!Q2)</f>
        <v>-1.7763568394002505E-15</v>
      </c>
      <c r="R2" s="34">
        <f>IF(calculations!R2="NA",output!R2,calculations!R2-output!R2)</f>
        <v>0</v>
      </c>
      <c r="S2" s="34">
        <f>IF(calculations!S2="NA",output!S2,calculations!S2-output!S2)</f>
        <v>1.7763568394002505E-15</v>
      </c>
      <c r="T2" s="34">
        <f>IF(calculations!T2="NA",output!T2,calculations!T2-output!T2)</f>
        <v>0</v>
      </c>
      <c r="U2" s="34">
        <f>IF(calculations!U2="NA",output!U2,calculations!U2-output!U2)</f>
        <v>0</v>
      </c>
      <c r="V2" s="34">
        <f>IF(calculations!V2="NA",output!V2,calculations!V2-output!V2)</f>
        <v>0</v>
      </c>
      <c r="W2" s="34">
        <f>IF(calculations!W2="NA",output!W2,calculations!W2-output!W2)</f>
        <v>0</v>
      </c>
      <c r="X2" s="34">
        <f>IF(calculations!X2="NA",output!X2,calculations!X2-output!X2)</f>
        <v>0</v>
      </c>
      <c r="Y2" s="34">
        <f>IF(calculations!Y2="NA",output!Y2,calculations!Y2-output!Y2)</f>
        <v>0</v>
      </c>
      <c r="Z2" s="34">
        <f>IF(calculations!Z2="NA",output!Z2,calculations!Z2-output!Z2)</f>
        <v>0</v>
      </c>
      <c r="AA2" s="34">
        <f>IF(calculations!AA2="NA",output!AA2,calculations!AA2-output!AA2)</f>
        <v>0</v>
      </c>
      <c r="AB2" s="34">
        <f>IF(calculations!AB2="NA",output!AB2,calculations!AB2-output!AB2)</f>
        <v>0</v>
      </c>
      <c r="AC2" s="34">
        <f>IF(calculations!AC2="NA",output!AC2,calculations!AC2-output!AC2)</f>
        <v>0</v>
      </c>
      <c r="AD2" s="34">
        <f>IF(calculations!AD2="NA",output!AD2,calculations!AD2-output!AD2)</f>
        <v>0</v>
      </c>
      <c r="AE2" s="34">
        <f>IF(calculations!AE2="NA",output!AE2,calculations!AE2-output!AE2)</f>
        <v>0</v>
      </c>
      <c r="AF2" s="34">
        <f>IF(calculations!AF2="NA",output!AF2,calculations!AF2-output!AF2)</f>
        <v>5.6843418860808015E-14</v>
      </c>
    </row>
    <row r="3" spans="1:32" x14ac:dyDescent="0.15">
      <c r="A3" t="b">
        <f>calculations!A3=output!A3</f>
        <v>1</v>
      </c>
      <c r="B3" t="b">
        <f>calculations!B3=output!B3</f>
        <v>1</v>
      </c>
      <c r="C3" s="34">
        <f>IF(calculations!C3="NA",output!C3,calculations!C3-output!C3)</f>
        <v>-5.5511151231257827E-17</v>
      </c>
      <c r="D3" s="34">
        <f>IF(calculations!D3="NA",output!D3,calculations!D3-output!D3)</f>
        <v>5.5511151231257827E-17</v>
      </c>
      <c r="E3" s="34">
        <f>IF(calculations!E3="NA",output!E3,calculations!E3-output!E3)</f>
        <v>0</v>
      </c>
      <c r="F3" s="34">
        <f>IF(calculations!F3="NA",output!F3,calculations!F3-output!F3)</f>
        <v>0</v>
      </c>
      <c r="G3" s="34">
        <f>IF(calculations!G3="NA",output!G3,calculations!G3-output!G3)</f>
        <v>0</v>
      </c>
      <c r="H3" s="34">
        <f>IF(calculations!H3="NA",output!H3,calculations!H3-output!H3)</f>
        <v>0</v>
      </c>
      <c r="I3" s="34">
        <f>IF(calculations!I3="NA",output!I3,calculations!I3-output!I3)</f>
        <v>0</v>
      </c>
      <c r="J3" s="34">
        <f>IF(calculations!J3="NA",output!J3,calculations!J3-output!J3)</f>
        <v>0</v>
      </c>
      <c r="K3" s="34">
        <f>IF(calculations!K3="NA",output!K3,calculations!K3-output!K3)</f>
        <v>-2.7755575615628914E-17</v>
      </c>
      <c r="L3" s="34">
        <f>IF(calculations!L3="NA",output!L3,calculations!L3-output!L3)</f>
        <v>0</v>
      </c>
      <c r="M3" s="34">
        <f>IF(calculations!M3="NA",output!M3,calculations!M3-output!M3)</f>
        <v>0</v>
      </c>
      <c r="N3" s="34">
        <f>IF(calculations!N3="NA",output!N3,calculations!N3-output!N3)</f>
        <v>0</v>
      </c>
      <c r="O3" s="34">
        <f>IF(calculations!O3="NA",output!O3,calculations!O3-output!O3)</f>
        <v>0</v>
      </c>
      <c r="P3" s="34">
        <f>IF(calculations!P3="NA",output!P3,calculations!P3-output!P3)</f>
        <v>0</v>
      </c>
      <c r="Q3" s="34">
        <f>IF(calculations!Q3="NA",output!Q3,calculations!Q3-output!Q3)</f>
        <v>-3.5527136788005009E-15</v>
      </c>
      <c r="R3" s="34">
        <f>IF(calculations!R3="NA",output!R3,calculations!R3-output!R3)</f>
        <v>0</v>
      </c>
      <c r="S3" s="34">
        <f>IF(calculations!S3="NA",output!S3,calculations!S3-output!S3)</f>
        <v>0</v>
      </c>
      <c r="T3" s="34">
        <f>IF(calculations!T3="NA",output!T3,calculations!T3-output!T3)</f>
        <v>0</v>
      </c>
      <c r="U3" s="34">
        <f>IF(calculations!U3="NA",output!U3,calculations!U3-output!U3)</f>
        <v>3.5527136788005009E-15</v>
      </c>
      <c r="V3" s="34">
        <f>IF(calculations!V3="NA",output!V3,calculations!V3-output!V3)</f>
        <v>-4.4408920985006262E-16</v>
      </c>
      <c r="W3" s="34">
        <f>IF(calculations!W3="NA",output!W3,calculations!W3-output!W3)</f>
        <v>0</v>
      </c>
      <c r="X3" s="34">
        <f>IF(calculations!X3="NA",output!X3,calculations!X3-output!X3)</f>
        <v>0</v>
      </c>
      <c r="Y3" s="34">
        <f>IF(calculations!Y3="NA",output!Y3,calculations!Y3-output!Y3)</f>
        <v>-1.7763568394002505E-15</v>
      </c>
      <c r="Z3" s="34">
        <f>IF(calculations!Z3="NA",output!Z3,calculations!Z3-output!Z3)</f>
        <v>0</v>
      </c>
      <c r="AA3" s="34">
        <f>IF(calculations!AA3="NA",output!AA3,calculations!AA3-output!AA3)</f>
        <v>0</v>
      </c>
      <c r="AB3" s="34">
        <f>IF(calculations!AB3="NA",output!AB3,calculations!AB3-output!AB3)</f>
        <v>0</v>
      </c>
      <c r="AC3" s="34">
        <f>IF(calculations!AC3="NA",output!AC3,calculations!AC3-output!AC3)</f>
        <v>0</v>
      </c>
      <c r="AD3" s="34">
        <f>IF(calculations!AD3="NA",output!AD3,calculations!AD3-output!AD3)</f>
        <v>0</v>
      </c>
      <c r="AE3" s="34">
        <f>IF(calculations!AE3="NA",output!AE3,calculations!AE3-output!AE3)</f>
        <v>0</v>
      </c>
      <c r="AF3" s="34">
        <f>IF(calculations!AF3="NA",output!AF3,calculations!AF3-output!AF3)</f>
        <v>0</v>
      </c>
    </row>
    <row r="4" spans="1:32" x14ac:dyDescent="0.15">
      <c r="A4" t="b">
        <f>calculations!A4=output!A4</f>
        <v>1</v>
      </c>
      <c r="B4" t="b">
        <f>calculations!B4=output!B4</f>
        <v>1</v>
      </c>
      <c r="C4" s="34">
        <f>IF(calculations!C4="NA",output!C4,calculations!C4-output!C4)</f>
        <v>5.5511151231257827E-17</v>
      </c>
      <c r="D4" s="34">
        <f>IF(calculations!D4="NA",output!D4,calculations!D4-output!D4)</f>
        <v>0</v>
      </c>
      <c r="E4" s="34">
        <f>IF(calculations!E4="NA",output!E4,calculations!E4-output!E4)</f>
        <v>0</v>
      </c>
      <c r="F4" s="34">
        <f>IF(calculations!F4="NA",output!F4,calculations!F4-output!F4)</f>
        <v>0</v>
      </c>
      <c r="G4" s="34">
        <f>IF(calculations!G4="NA",output!G4,calculations!G4-output!G4)</f>
        <v>-5.5511151231257827E-17</v>
      </c>
      <c r="H4" s="34">
        <f>IF(calculations!H4="NA",output!H4,calculations!H4-output!H4)</f>
        <v>0</v>
      </c>
      <c r="I4" s="34">
        <f>IF(calculations!I4="NA",output!I4,calculations!I4-output!I4)</f>
        <v>0</v>
      </c>
      <c r="J4" s="34">
        <f>IF(calculations!J4="NA",output!J4,calculations!J4-output!J4)</f>
        <v>1.3877787807814457E-17</v>
      </c>
      <c r="K4" s="34">
        <f>IF(calculations!K4="NA",output!K4,calculations!K4-output!K4)</f>
        <v>6.9388939039072284E-18</v>
      </c>
      <c r="L4" s="34">
        <f>IF(calculations!L4="NA",output!L4,calculations!L4-output!L4)</f>
        <v>4.3655745685100555E-11</v>
      </c>
      <c r="M4" s="34">
        <f>IF(calculations!M4="NA",output!M4,calculations!M4-output!M4)</f>
        <v>1.8189894035458565E-12</v>
      </c>
      <c r="N4" s="34">
        <f>IF(calculations!N4="NA",output!N4,calculations!N4-output!N4)</f>
        <v>-4.5474735088646412E-13</v>
      </c>
      <c r="O4" s="34">
        <f>IF(calculations!O4="NA",output!O4,calculations!O4-output!O4)</f>
        <v>0</v>
      </c>
      <c r="P4" s="34">
        <f>IF(calculations!P4="NA",output!P4,calculations!P4-output!P4)</f>
        <v>0</v>
      </c>
      <c r="Q4" s="34">
        <f>IF(calculations!Q4="NA",output!Q4,calculations!Q4-output!Q4)</f>
        <v>0</v>
      </c>
      <c r="R4" s="34">
        <f>IF(calculations!R4="NA",output!R4,calculations!R4-output!R4)</f>
        <v>0</v>
      </c>
      <c r="S4" s="34">
        <f>IF(calculations!S4="NA",output!S4,calculations!S4-output!S4)</f>
        <v>3.5527136788005009E-15</v>
      </c>
      <c r="T4" s="34">
        <f>IF(calculations!T4="NA",output!T4,calculations!T4-output!T4)</f>
        <v>3.5527136788005009E-15</v>
      </c>
      <c r="U4" s="34">
        <f>IF(calculations!U4="NA",output!U4,calculations!U4-output!U4)</f>
        <v>0</v>
      </c>
      <c r="V4" s="34">
        <f>IF(calculations!V4="NA",output!V4,calculations!V4-output!V4)</f>
        <v>0</v>
      </c>
      <c r="W4" s="34">
        <f>IF(calculations!W4="NA",output!W4,calculations!W4-output!W4)</f>
        <v>3.5527136788005009E-15</v>
      </c>
      <c r="X4" s="34">
        <f>IF(calculations!X4="NA",output!X4,calculations!X4-output!X4)</f>
        <v>0</v>
      </c>
      <c r="Y4" s="34">
        <f>IF(calculations!Y4="NA",output!Y4,calculations!Y4-output!Y4)</f>
        <v>-3.5527136788005009E-15</v>
      </c>
      <c r="Z4" s="34">
        <f>IF(calculations!Z4="NA",output!Z4,calculations!Z4-output!Z4)</f>
        <v>4.4408920985006262E-16</v>
      </c>
      <c r="AA4" s="34">
        <f>IF(calculations!AA4="NA",output!AA4,calculations!AA4-output!AA4)</f>
        <v>0</v>
      </c>
      <c r="AB4" s="34">
        <f>IF(calculations!AB4="NA",output!AB4,calculations!AB4-output!AB4)</f>
        <v>0</v>
      </c>
      <c r="AC4" s="34">
        <f>IF(calculations!AC4="NA",output!AC4,calculations!AC4-output!AC4)</f>
        <v>0</v>
      </c>
      <c r="AD4" s="34">
        <f>IF(calculations!AD4="NA",output!AD4,calculations!AD4-output!AD4)</f>
        <v>0</v>
      </c>
      <c r="AE4" s="34">
        <f>IF(calculations!AE4="NA",output!AE4,calculations!AE4-output!AE4)</f>
        <v>0</v>
      </c>
      <c r="AF4" s="34">
        <f>IF(calculations!AF4="NA",output!AF4,calculations!AF4-output!AF4)</f>
        <v>2.2737367544323206E-13</v>
      </c>
    </row>
    <row r="5" spans="1:32" x14ac:dyDescent="0.15">
      <c r="A5" t="b">
        <f>calculations!A5=output!A5</f>
        <v>1</v>
      </c>
      <c r="B5" t="b">
        <f>calculations!B5=output!B5</f>
        <v>1</v>
      </c>
      <c r="C5" s="34">
        <f>IF(calculations!C5="NA",output!C5,calculations!C5-output!C5)</f>
        <v>-5.5511151231257827E-17</v>
      </c>
      <c r="D5" s="34">
        <f>IF(calculations!D5="NA",output!D5,calculations!D5-output!D5)</f>
        <v>5.5511151231257827E-17</v>
      </c>
      <c r="E5" s="34">
        <f>IF(calculations!E5="NA",output!E5,calculations!E5-output!E5)</f>
        <v>0</v>
      </c>
      <c r="F5" s="34">
        <f>IF(calculations!F5="NA",output!F5,calculations!F5-output!F5)</f>
        <v>-2.7755575615628914E-17</v>
      </c>
      <c r="G5" s="34">
        <f>IF(calculations!G5="NA",output!G5,calculations!G5-output!G5)</f>
        <v>5.5511151231257827E-17</v>
      </c>
      <c r="H5" s="34">
        <f>IF(calculations!H5="NA",output!H5,calculations!H5-output!H5)</f>
        <v>5.5511151231257827E-17</v>
      </c>
      <c r="I5" s="34">
        <f>IF(calculations!I5="NA",output!I5,calculations!I5-output!I5)</f>
        <v>0</v>
      </c>
      <c r="J5" s="34">
        <f>IF(calculations!J5="NA",output!J5,calculations!J5-output!J5)</f>
        <v>0</v>
      </c>
      <c r="K5" s="34">
        <f>IF(calculations!K5="NA",output!K5,calculations!K5-output!K5)</f>
        <v>0</v>
      </c>
      <c r="L5" s="34">
        <f>IF(calculations!L5="NA",output!L5,calculations!L5-output!L5)</f>
        <v>0</v>
      </c>
      <c r="M5" s="34">
        <f>IF(calculations!M5="NA",output!M5,calculations!M5-output!M5)</f>
        <v>0</v>
      </c>
      <c r="N5" s="34">
        <f>IF(calculations!N5="NA",output!N5,calculations!N5-output!N5)</f>
        <v>0</v>
      </c>
      <c r="O5" s="34">
        <f>IF(calculations!O5="NA",output!O5,calculations!O5-output!O5)</f>
        <v>0</v>
      </c>
      <c r="P5" s="34">
        <f>IF(calculations!P5="NA",output!P5,calculations!P5-output!P5)</f>
        <v>0</v>
      </c>
      <c r="Q5" s="34">
        <f>IF(calculations!Q5="NA",output!Q5,calculations!Q5-output!Q5)</f>
        <v>-7.1054273576010019E-15</v>
      </c>
      <c r="R5" s="34">
        <f>IF(calculations!R5="NA",output!R5,calculations!R5-output!R5)</f>
        <v>0</v>
      </c>
      <c r="S5" s="34">
        <f>IF(calculations!S5="NA",output!S5,calculations!S5-output!S5)</f>
        <v>0</v>
      </c>
      <c r="T5" s="34">
        <f>IF(calculations!T5="NA",output!T5,calculations!T5-output!T5)</f>
        <v>-3.5527136788005009E-15</v>
      </c>
      <c r="U5" s="34">
        <f>IF(calculations!U5="NA",output!U5,calculations!U5-output!U5)</f>
        <v>0</v>
      </c>
      <c r="V5" s="34">
        <f>IF(calculations!V5="NA",output!V5,calculations!V5-output!V5)</f>
        <v>0</v>
      </c>
      <c r="W5" s="34">
        <f>IF(calculations!W5="NA",output!W5,calculations!W5-output!W5)</f>
        <v>0</v>
      </c>
      <c r="X5" s="34">
        <f>IF(calculations!X5="NA",output!X5,calculations!X5-output!X5)</f>
        <v>0</v>
      </c>
      <c r="Y5" s="34">
        <f>IF(calculations!Y5="NA",output!Y5,calculations!Y5-output!Y5)</f>
        <v>-3.5527136788005009E-15</v>
      </c>
      <c r="Z5" s="34">
        <f>IF(calculations!Z5="NA",output!Z5,calculations!Z5-output!Z5)</f>
        <v>2.2204460492503131E-16</v>
      </c>
      <c r="AA5" s="34">
        <f>IF(calculations!AA5="NA",output!AA5,calculations!AA5-output!AA5)</f>
        <v>0</v>
      </c>
      <c r="AB5" s="34">
        <f>IF(calculations!AB5="NA",output!AB5,calculations!AB5-output!AB5)</f>
        <v>0</v>
      </c>
      <c r="AC5" s="34">
        <f>IF(calculations!AC5="NA",output!AC5,calculations!AC5-output!AC5)</f>
        <v>0</v>
      </c>
      <c r="AD5" s="34">
        <f>IF(calculations!AD5="NA",output!AD5,calculations!AD5-output!AD5)</f>
        <v>0</v>
      </c>
      <c r="AE5" s="34">
        <f>IF(calculations!AE5="NA",output!AE5,calculations!AE5-output!AE5)</f>
        <v>0</v>
      </c>
      <c r="AF5" s="34">
        <f>IF(calculations!AF5="NA",output!AF5,calculations!AF5-output!AF5)</f>
        <v>5.6843418860808015E-14</v>
      </c>
    </row>
    <row r="6" spans="1:32" x14ac:dyDescent="0.15">
      <c r="A6" t="b">
        <f>calculations!A6=output!A6</f>
        <v>1</v>
      </c>
      <c r="B6" t="b">
        <f>calculations!B6=output!B6</f>
        <v>1</v>
      </c>
      <c r="C6" s="34">
        <f>IF(calculations!C6="NA",output!C6,calculations!C6-output!C6)</f>
        <v>5.5511151231257827E-17</v>
      </c>
      <c r="D6" s="34">
        <f>IF(calculations!D6="NA",output!D6,calculations!D6-output!D6)</f>
        <v>0</v>
      </c>
      <c r="E6" s="34">
        <f>IF(calculations!E6="NA",output!E6,calculations!E6-output!E6)</f>
        <v>0</v>
      </c>
      <c r="F6" s="34">
        <f>IF(calculations!F6="NA",output!F6,calculations!F6-output!F6)</f>
        <v>0</v>
      </c>
      <c r="G6" s="34">
        <f>IF(calculations!G6="NA",output!G6,calculations!G6-output!G6)</f>
        <v>0</v>
      </c>
      <c r="H6" s="34">
        <f>IF(calculations!H6="NA",output!H6,calculations!H6-output!H6)</f>
        <v>0</v>
      </c>
      <c r="I6" s="34">
        <f>IF(calculations!I6="NA",output!I6,calculations!I6-output!I6)</f>
        <v>0</v>
      </c>
      <c r="J6" s="34">
        <f>IF(calculations!J6="NA",output!J6,calculations!J6-output!J6)</f>
        <v>5.5511151231257827E-17</v>
      </c>
      <c r="K6" s="34">
        <f>IF(calculations!K6="NA",output!K6,calculations!K6-output!K6)</f>
        <v>3.4694469519536142E-18</v>
      </c>
      <c r="L6" s="34">
        <f>IF(calculations!L6="NA",output!L6,calculations!L6-output!L6)</f>
        <v>0</v>
      </c>
      <c r="M6" s="34">
        <f>IF(calculations!M6="NA",output!M6,calculations!M6-output!M6)</f>
        <v>0</v>
      </c>
      <c r="N6" s="34">
        <f>IF(calculations!N6="NA",output!N6,calculations!N6-output!N6)</f>
        <v>0</v>
      </c>
      <c r="O6" s="34">
        <f>IF(calculations!O6="NA",output!O6,calculations!O6-output!O6)</f>
        <v>2.2737367544323206E-13</v>
      </c>
      <c r="P6" s="34">
        <f>IF(calculations!P6="NA",output!P6,calculations!P6-output!P6)</f>
        <v>0</v>
      </c>
      <c r="Q6" s="34">
        <f>IF(calculations!Q6="NA",output!Q6,calculations!Q6-output!Q6)</f>
        <v>2.8421709430404007E-14</v>
      </c>
      <c r="R6" s="34">
        <f>IF(calculations!R6="NA",output!R6,calculations!R6-output!R6)</f>
        <v>2.8421709430404007E-14</v>
      </c>
      <c r="S6" s="34">
        <f>IF(calculations!S6="NA",output!S6,calculations!S6-output!S6)</f>
        <v>0</v>
      </c>
      <c r="T6" s="34">
        <f>IF(calculations!T6="NA",output!T6,calculations!T6-output!T6)</f>
        <v>3.5527136788005009E-15</v>
      </c>
      <c r="U6" s="34">
        <f>IF(calculations!U6="NA",output!U6,calculations!U6-output!U6)</f>
        <v>7.1054273576010019E-15</v>
      </c>
      <c r="V6" s="34">
        <f>IF(calculations!V6="NA",output!V6,calculations!V6-output!V6)</f>
        <v>0</v>
      </c>
      <c r="W6" s="34">
        <f>IF(calculations!W6="NA",output!W6,calculations!W6-output!W6)</f>
        <v>0</v>
      </c>
      <c r="X6" s="34">
        <f>IF(calculations!X6="NA",output!X6,calculations!X6-output!X6)</f>
        <v>-4.5474735088646412E-13</v>
      </c>
      <c r="Y6" s="34">
        <f>IF(calculations!Y6="NA",output!Y6,calculations!Y6-output!Y6)</f>
        <v>-3.5527136788005009E-15</v>
      </c>
      <c r="Z6" s="34">
        <f>IF(calculations!Z6="NA",output!Z6,calculations!Z6-output!Z6)</f>
        <v>0</v>
      </c>
      <c r="AA6" s="34">
        <f>IF(calculations!AA6="NA",output!AA6,calculations!AA6-output!AA6)</f>
        <v>0</v>
      </c>
      <c r="AB6" s="34">
        <f>IF(calculations!AB6="NA",output!AB6,calculations!AB6-output!AB6)</f>
        <v>0</v>
      </c>
      <c r="AC6" s="34">
        <f>IF(calculations!AC6="NA",output!AC6,calculations!AC6-output!AC6)</f>
        <v>0</v>
      </c>
      <c r="AD6" s="34">
        <f>IF(calculations!AD6="NA",output!AD6,calculations!AD6-output!AD6)</f>
        <v>0</v>
      </c>
      <c r="AE6" s="34">
        <f>IF(calculations!AE6="NA",output!AE6,calculations!AE6-output!AE6)</f>
        <v>0</v>
      </c>
      <c r="AF6" s="34">
        <f>IF(calculations!AF6="NA",output!AF6,calculations!AF6-output!AF6)</f>
        <v>1.4210854715202004E-14</v>
      </c>
    </row>
    <row r="7" spans="1:32" x14ac:dyDescent="0.15">
      <c r="A7" t="b">
        <f>calculations!A7=output!A7</f>
        <v>1</v>
      </c>
      <c r="B7" t="b">
        <f>calculations!B7=output!B7</f>
        <v>1</v>
      </c>
      <c r="C7" s="34">
        <f>IF(calculations!C7="NA",output!C7,calculations!C7-output!C7)</f>
        <v>0</v>
      </c>
      <c r="D7" s="34">
        <f>IF(calculations!D7="NA",output!D7,calculations!D7-output!D7)</f>
        <v>0</v>
      </c>
      <c r="E7" s="34">
        <f>IF(calculations!E7="NA",output!E7,calculations!E7-output!E7)</f>
        <v>0</v>
      </c>
      <c r="F7" s="34">
        <f>IF(calculations!F7="NA",output!F7,calculations!F7-output!F7)</f>
        <v>-2.7755575615628914E-17</v>
      </c>
      <c r="G7" s="34">
        <f>IF(calculations!G7="NA",output!G7,calculations!G7-output!G7)</f>
        <v>0</v>
      </c>
      <c r="H7" s="34">
        <f>IF(calculations!H7="NA",output!H7,calculations!H7-output!H7)</f>
        <v>0</v>
      </c>
      <c r="I7" s="34">
        <f>IF(calculations!I7="NA",output!I7,calculations!I7-output!I7)</f>
        <v>0</v>
      </c>
      <c r="J7" s="34">
        <f>IF(calculations!J7="NA",output!J7,calculations!J7-output!J7)</f>
        <v>0</v>
      </c>
      <c r="K7" s="34">
        <f>IF(calculations!K7="NA",output!K7,calculations!K7-output!K7)</f>
        <v>0</v>
      </c>
      <c r="L7" s="34">
        <f>IF(calculations!L7="NA",output!L7,calculations!L7-output!L7)</f>
        <v>0</v>
      </c>
      <c r="M7" s="34">
        <f>IF(calculations!M7="NA",output!M7,calculations!M7-output!M7)</f>
        <v>0</v>
      </c>
      <c r="N7" s="34">
        <f>IF(calculations!N7="NA",output!N7,calculations!N7-output!N7)</f>
        <v>0</v>
      </c>
      <c r="O7" s="34">
        <f>IF(calculations!O7="NA",output!O7,calculations!O7-output!O7)</f>
        <v>-2.2737367544323206E-13</v>
      </c>
      <c r="P7" s="34">
        <f>IF(calculations!P7="NA",output!P7,calculations!P7-output!P7)</f>
        <v>2.8421709430404007E-14</v>
      </c>
      <c r="Q7" s="34">
        <f>IF(calculations!Q7="NA",output!Q7,calculations!Q7-output!Q7)</f>
        <v>0</v>
      </c>
      <c r="R7" s="34">
        <f>IF(calculations!R7="NA",output!R7,calculations!R7-output!R7)</f>
        <v>0</v>
      </c>
      <c r="S7" s="34">
        <f>IF(calculations!S7="NA",output!S7,calculations!S7-output!S7)</f>
        <v>7.1054273576010019E-15</v>
      </c>
      <c r="T7" s="34">
        <f>IF(calculations!T7="NA",output!T7,calculations!T7-output!T7)</f>
        <v>0</v>
      </c>
      <c r="U7" s="34">
        <f>IF(calculations!U7="NA",output!U7,calculations!U7-output!U7)</f>
        <v>0</v>
      </c>
      <c r="V7" s="34">
        <f>IF(calculations!V7="NA",output!V7,calculations!V7-output!V7)</f>
        <v>0</v>
      </c>
      <c r="W7" s="34">
        <f>IF(calculations!W7="NA",output!W7,calculations!W7-output!W7)</f>
        <v>0</v>
      </c>
      <c r="X7" s="34">
        <f>IF(calculations!X7="NA",output!X7,calculations!X7-output!X7)</f>
        <v>0</v>
      </c>
      <c r="Y7" s="34">
        <f>IF(calculations!Y7="NA",output!Y7,calculations!Y7-output!Y7)</f>
        <v>-3.5527136788005009E-15</v>
      </c>
      <c r="Z7" s="34">
        <f>IF(calculations!Z7="NA",output!Z7,calculations!Z7-output!Z7)</f>
        <v>2.2204460492503131E-16</v>
      </c>
      <c r="AA7" s="34">
        <f>IF(calculations!AA7="NA",output!AA7,calculations!AA7-output!AA7)</f>
        <v>0</v>
      </c>
      <c r="AB7" s="34">
        <f>IF(calculations!AB7="NA",output!AB7,calculations!AB7-output!AB7)</f>
        <v>0</v>
      </c>
      <c r="AC7" s="34">
        <f>IF(calculations!AC7="NA",output!AC7,calculations!AC7-output!AC7)</f>
        <v>0</v>
      </c>
      <c r="AD7" s="34">
        <f>IF(calculations!AD7="NA",output!AD7,calculations!AD7-output!AD7)</f>
        <v>0</v>
      </c>
      <c r="AE7" s="34">
        <f>IF(calculations!AE7="NA",output!AE7,calculations!AE7-output!AE7)</f>
        <v>0</v>
      </c>
      <c r="AF7" s="34">
        <f>IF(calculations!AF7="NA",output!AF7,calculations!AF7-output!AF7)</f>
        <v>0</v>
      </c>
    </row>
    <row r="8" spans="1:32" x14ac:dyDescent="0.15">
      <c r="A8" t="b">
        <f>calculations!A8=output!A8</f>
        <v>1</v>
      </c>
      <c r="B8" t="b">
        <f>calculations!B8=output!B8</f>
        <v>1</v>
      </c>
      <c r="C8" s="34">
        <f>IF(calculations!C8="NA",output!C8,calculations!C8-output!C8)</f>
        <v>0</v>
      </c>
      <c r="D8" s="34">
        <f>IF(calculations!D8="NA",output!D8,calculations!D8-output!D8)</f>
        <v>2.2204460492503131E-16</v>
      </c>
      <c r="E8" s="34">
        <f>IF(calculations!E8="NA",output!E8,calculations!E8-output!E8)</f>
        <v>0</v>
      </c>
      <c r="F8" s="34">
        <f>IF(calculations!F8="NA",output!F8,calculations!F8-output!F8)</f>
        <v>0</v>
      </c>
      <c r="G8" s="34">
        <f>IF(calculations!G8="NA",output!G8,calculations!G8-output!G8)</f>
        <v>0</v>
      </c>
      <c r="H8" s="34">
        <f>IF(calculations!H8="NA",output!H8,calculations!H8-output!H8)</f>
        <v>-2.7755575615628914E-17</v>
      </c>
      <c r="I8" s="34">
        <f>IF(calculations!I8="NA",output!I8,calculations!I8-output!I8)</f>
        <v>0</v>
      </c>
      <c r="J8" s="34">
        <f>IF(calculations!J8="NA",output!J8,calculations!J8-output!J8)</f>
        <v>0</v>
      </c>
      <c r="K8" s="34">
        <f>IF(calculations!K8="NA",output!K8,calculations!K8-output!K8)</f>
        <v>1.3877787807814457E-17</v>
      </c>
      <c r="L8" s="34">
        <f>IF(calculations!L8="NA",output!L8,calculations!L8-output!L8)</f>
        <v>-3.637978807091713E-12</v>
      </c>
      <c r="M8" s="34">
        <f>IF(calculations!M8="NA",output!M8,calculations!M8-output!M8)</f>
        <v>0</v>
      </c>
      <c r="N8" s="34">
        <f>IF(calculations!N8="NA",output!N8,calculations!N8-output!N8)</f>
        <v>0</v>
      </c>
      <c r="O8" s="34">
        <f>IF(calculations!O8="NA",output!O8,calculations!O8-output!O8)</f>
        <v>0</v>
      </c>
      <c r="P8" s="34">
        <f>IF(calculations!P8="NA",output!P8,calculations!P8-output!P8)</f>
        <v>0</v>
      </c>
      <c r="Q8" s="34">
        <f>IF(calculations!Q8="NA",output!Q8,calculations!Q8-output!Q8)</f>
        <v>0</v>
      </c>
      <c r="R8" s="34">
        <f>IF(calculations!R8="NA",output!R8,calculations!R8-output!R8)</f>
        <v>0</v>
      </c>
      <c r="S8" s="34">
        <f>IF(calculations!S8="NA",output!S8,calculations!S8-output!S8)</f>
        <v>0</v>
      </c>
      <c r="T8" s="34">
        <f>IF(calculations!T8="NA",output!T8,calculations!T8-output!T8)</f>
        <v>0</v>
      </c>
      <c r="U8" s="34">
        <f>IF(calculations!U8="NA",output!U8,calculations!U8-output!U8)</f>
        <v>0</v>
      </c>
      <c r="V8" s="34">
        <f>IF(calculations!V8="NA",output!V8,calculations!V8-output!V8)</f>
        <v>0</v>
      </c>
      <c r="W8" s="34">
        <f>IF(calculations!W8="NA",output!W8,calculations!W8-output!W8)</f>
        <v>0</v>
      </c>
      <c r="X8" s="34">
        <f>IF(calculations!X8="NA",output!X8,calculations!X8-output!X8)</f>
        <v>0</v>
      </c>
      <c r="Y8" s="34">
        <f>IF(calculations!Y8="NA",output!Y8,calculations!Y8-output!Y8)</f>
        <v>0</v>
      </c>
      <c r="Z8" s="34">
        <f>IF(calculations!Z8="NA",output!Z8,calculations!Z8-output!Z8)</f>
        <v>2.2204460492503131E-16</v>
      </c>
      <c r="AA8" s="34">
        <f>IF(calculations!AA8="NA",output!AA8,calculations!AA8-output!AA8)</f>
        <v>0</v>
      </c>
      <c r="AB8" s="34">
        <f>IF(calculations!AB8="NA",output!AB8,calculations!AB8-output!AB8)</f>
        <v>0</v>
      </c>
      <c r="AC8" s="34">
        <f>IF(calculations!AC8="NA",output!AC8,calculations!AC8-output!AC8)</f>
        <v>0</v>
      </c>
      <c r="AD8" s="34">
        <f>IF(calculations!AD8="NA",output!AD8,calculations!AD8-output!AD8)</f>
        <v>0</v>
      </c>
      <c r="AE8" s="34">
        <f>IF(calculations!AE8="NA",output!AE8,calculations!AE8-output!AE8)</f>
        <v>0</v>
      </c>
      <c r="AF8" s="34">
        <f>IF(calculations!AF8="NA",output!AF8,calculations!AF8-output!AF8)</f>
        <v>2.2737367544323206E-13</v>
      </c>
    </row>
    <row r="9" spans="1:32" x14ac:dyDescent="0.15">
      <c r="A9" t="b">
        <f>calculations!A9=output!A9</f>
        <v>1</v>
      </c>
      <c r="B9" t="b">
        <f>calculations!B9=output!B9</f>
        <v>1</v>
      </c>
      <c r="C9" s="34">
        <f>IF(calculations!C9="NA",output!C9,calculations!C9-output!C9)</f>
        <v>2.7755575615628914E-17</v>
      </c>
      <c r="D9" s="34">
        <f>IF(calculations!D9="NA",output!D9,calculations!D9-output!D9)</f>
        <v>0</v>
      </c>
      <c r="E9" s="34">
        <f>IF(calculations!E9="NA",output!E9,calculations!E9-output!E9)</f>
        <v>0</v>
      </c>
      <c r="F9" s="34">
        <f>IF(calculations!F9="NA",output!F9,calculations!F9-output!F9)</f>
        <v>3.4694469519536142E-18</v>
      </c>
      <c r="G9" s="34">
        <f>IF(calculations!G9="NA",output!G9,calculations!G9-output!G9)</f>
        <v>0</v>
      </c>
      <c r="H9" s="34">
        <f>IF(calculations!H9="NA",output!H9,calculations!H9-output!H9)</f>
        <v>0</v>
      </c>
      <c r="I9" s="34">
        <f>IF(calculations!I9="NA",output!I9,calculations!I9-output!I9)</f>
        <v>0</v>
      </c>
      <c r="J9" s="34">
        <f>IF(calculations!J9="NA",output!J9,calculations!J9-output!J9)</f>
        <v>-5.5511151231257827E-17</v>
      </c>
      <c r="K9" s="34">
        <f>IF(calculations!K9="NA",output!K9,calculations!K9-output!K9)</f>
        <v>0</v>
      </c>
      <c r="L9" s="34">
        <f>IF(calculations!L9="NA",output!L9,calculations!L9-output!L9)</f>
        <v>3.637978807091713E-12</v>
      </c>
      <c r="M9" s="34">
        <f>IF(calculations!M9="NA",output!M9,calculations!M9-output!M9)</f>
        <v>0</v>
      </c>
      <c r="N9" s="34">
        <f>IF(calculations!N9="NA",output!N9,calculations!N9-output!N9)</f>
        <v>0</v>
      </c>
      <c r="O9" s="34">
        <f>IF(calculations!O9="NA",output!O9,calculations!O9-output!O9)</f>
        <v>-7.1054273576010019E-15</v>
      </c>
      <c r="P9" s="34">
        <f>IF(calculations!P9="NA",output!P9,calculations!P9-output!P9)</f>
        <v>0</v>
      </c>
      <c r="Q9" s="34">
        <f>IF(calculations!Q9="NA",output!Q9,calculations!Q9-output!Q9)</f>
        <v>0</v>
      </c>
      <c r="R9" s="34">
        <f>IF(calculations!R9="NA",output!R9,calculations!R9-output!R9)</f>
        <v>0</v>
      </c>
      <c r="S9" s="34">
        <f>IF(calculations!S9="NA",output!S9,calculations!S9-output!S9)</f>
        <v>0</v>
      </c>
      <c r="T9" s="34">
        <f>IF(calculations!T9="NA",output!T9,calculations!T9-output!T9)</f>
        <v>0</v>
      </c>
      <c r="U9" s="34">
        <f>IF(calculations!U9="NA",output!U9,calculations!U9-output!U9)</f>
        <v>0</v>
      </c>
      <c r="V9" s="34">
        <f>IF(calculations!V9="NA",output!V9,calculations!V9-output!V9)</f>
        <v>0</v>
      </c>
      <c r="W9" s="34">
        <f>IF(calculations!W9="NA",output!W9,calculations!W9-output!W9)</f>
        <v>0</v>
      </c>
      <c r="X9" s="34">
        <f>IF(calculations!X9="NA",output!X9,calculations!X9-output!X9)</f>
        <v>0</v>
      </c>
      <c r="Y9" s="34">
        <f>IF(calculations!Y9="NA",output!Y9,calculations!Y9-output!Y9)</f>
        <v>0</v>
      </c>
      <c r="Z9" s="34">
        <f>IF(calculations!Z9="NA",output!Z9,calculations!Z9-output!Z9)</f>
        <v>0</v>
      </c>
      <c r="AA9" s="34">
        <f>IF(calculations!AA9="NA",output!AA9,calculations!AA9-output!AA9)</f>
        <v>0</v>
      </c>
      <c r="AB9" s="34">
        <f>IF(calculations!AB9="NA",output!AB9,calculations!AB9-output!AB9)</f>
        <v>0</v>
      </c>
      <c r="AC9" s="34">
        <f>IF(calculations!AC9="NA",output!AC9,calculations!AC9-output!AC9)</f>
        <v>0</v>
      </c>
      <c r="AD9" s="34">
        <f>IF(calculations!AD9="NA",output!AD9,calculations!AD9-output!AD9)</f>
        <v>0</v>
      </c>
      <c r="AE9" s="34">
        <f>IF(calculations!AE9="NA",output!AE9,calculations!AE9-output!AE9)</f>
        <v>0</v>
      </c>
      <c r="AF9" s="34">
        <f>IF(calculations!AF9="NA",output!AF9,calculations!AF9-output!AF9)</f>
        <v>-3.5527136788005009E-15</v>
      </c>
    </row>
    <row r="10" spans="1:32" x14ac:dyDescent="0.15">
      <c r="A10" t="b">
        <f>calculations!A10=output!A10</f>
        <v>1</v>
      </c>
      <c r="B10" t="b">
        <f>calculations!B10=output!B10</f>
        <v>1</v>
      </c>
      <c r="C10" s="34">
        <f>IF(calculations!C10="NA",output!C10,calculations!C10-output!C10)</f>
        <v>-2.7755575615628914E-17</v>
      </c>
      <c r="D10" s="34">
        <f>IF(calculations!D10="NA",output!D10,calculations!D10-output!D10)</f>
        <v>2.7755575615628914E-17</v>
      </c>
      <c r="E10" s="34">
        <f>IF(calculations!E10="NA",output!E10,calculations!E10-output!E10)</f>
        <v>0</v>
      </c>
      <c r="F10" s="34">
        <f>IF(calculations!F10="NA",output!F10,calculations!F10-output!F10)</f>
        <v>0</v>
      </c>
      <c r="G10" s="34">
        <f>IF(calculations!G10="NA",output!G10,calculations!G10-output!G10)</f>
        <v>0</v>
      </c>
      <c r="H10" s="34">
        <f>IF(calculations!H10="NA",output!H10,calculations!H10-output!H10)</f>
        <v>0</v>
      </c>
      <c r="I10" s="34">
        <f>IF(calculations!I10="NA",output!I10,calculations!I10-output!I10)</f>
        <v>0</v>
      </c>
      <c r="J10" s="34">
        <f>IF(calculations!J10="NA",output!J10,calculations!J10-output!J10)</f>
        <v>6.9388939039072284E-18</v>
      </c>
      <c r="K10" s="34">
        <f>IF(calculations!K10="NA",output!K10,calculations!K10-output!K10)</f>
        <v>1.0842021724855044E-19</v>
      </c>
      <c r="L10" s="34">
        <f>IF(calculations!L10="NA",output!L10,calculations!L10-output!L10)</f>
        <v>0</v>
      </c>
      <c r="M10" s="34">
        <f>IF(calculations!M10="NA",output!M10,calculations!M10-output!M10)</f>
        <v>0</v>
      </c>
      <c r="N10" s="34">
        <f>IF(calculations!N10="NA",output!N10,calculations!N10-output!N10)</f>
        <v>0</v>
      </c>
      <c r="O10" s="34">
        <f>IF(calculations!O10="NA",output!O10,calculations!O10-output!O10)</f>
        <v>0</v>
      </c>
      <c r="P10" s="34">
        <f>IF(calculations!P10="NA",output!P10,calculations!P10-output!P10)</f>
        <v>1.7763568394002505E-15</v>
      </c>
      <c r="Q10" s="34">
        <f>IF(calculations!Q10="NA",output!Q10,calculations!Q10-output!Q10)</f>
        <v>-5.6843418860808015E-14</v>
      </c>
      <c r="R10" s="34">
        <f>IF(calculations!R10="NA",output!R10,calculations!R10-output!R10)</f>
        <v>2.8421709430404007E-14</v>
      </c>
      <c r="S10" s="34">
        <f>IF(calculations!S10="NA",output!S10,calculations!S10-output!S10)</f>
        <v>0</v>
      </c>
      <c r="T10" s="34">
        <f>IF(calculations!T10="NA",output!T10,calculations!T10-output!T10)</f>
        <v>3.5527136788005009E-15</v>
      </c>
      <c r="U10" s="34">
        <f>IF(calculations!U10="NA",output!U10,calculations!U10-output!U10)</f>
        <v>2.8421709430404007E-14</v>
      </c>
      <c r="V10" s="34">
        <f>IF(calculations!V10="NA",output!V10,calculations!V10-output!V10)</f>
        <v>0</v>
      </c>
      <c r="W10" s="34">
        <f>IF(calculations!W10="NA",output!W10,calculations!W10-output!W10)</f>
        <v>0</v>
      </c>
      <c r="X10" s="34">
        <f>IF(calculations!X10="NA",output!X10,calculations!X10-output!X10)</f>
        <v>0</v>
      </c>
      <c r="Y10" s="34">
        <f>IF(calculations!Y10="NA",output!Y10,calculations!Y10-output!Y10)</f>
        <v>0</v>
      </c>
      <c r="Z10" s="34">
        <f>IF(calculations!Z10="NA",output!Z10,calculations!Z10-output!Z10)</f>
        <v>0</v>
      </c>
      <c r="AA10" s="34">
        <f>IF(calculations!AA10="NA",output!AA10,calculations!AA10-output!AA10)</f>
        <v>0</v>
      </c>
      <c r="AB10" s="34">
        <f>IF(calculations!AB10="NA",output!AB10,calculations!AB10-output!AB10)</f>
        <v>0</v>
      </c>
      <c r="AC10" s="34">
        <f>IF(calculations!AC10="NA",output!AC10,calculations!AC10-output!AC10)</f>
        <v>0</v>
      </c>
      <c r="AD10" s="34">
        <f>IF(calculations!AD10="NA",output!AD10,calculations!AD10-output!AD10)</f>
        <v>0</v>
      </c>
      <c r="AE10" s="34">
        <f>IF(calculations!AE10="NA",output!AE10,calculations!AE10-output!AE10)</f>
        <v>0</v>
      </c>
      <c r="AF10" s="34">
        <f>IF(calculations!AF10="NA",output!AF10,calculations!AF10-output!AF10)</f>
        <v>1.7763568394002505E-15</v>
      </c>
    </row>
    <row r="11" spans="1:32" x14ac:dyDescent="0.15">
      <c r="A11" t="b">
        <f>calculations!A11=output!A11</f>
        <v>1</v>
      </c>
      <c r="B11" t="b">
        <f>calculations!B11=output!B11</f>
        <v>1</v>
      </c>
      <c r="C11" s="34">
        <f>IF(calculations!C11="NA",output!C11,calculations!C11-output!C11)</f>
        <v>0</v>
      </c>
      <c r="D11" s="34">
        <f>IF(calculations!D11="NA",output!D11,calculations!D11-output!D11)</f>
        <v>-2.7755575615628914E-17</v>
      </c>
      <c r="E11" s="34">
        <f>IF(calculations!E11="NA",output!E11,calculations!E11-output!E11)</f>
        <v>0</v>
      </c>
      <c r="F11" s="34">
        <f>IF(calculations!F11="NA",output!F11,calculations!F11-output!F11)</f>
        <v>6.9388939039072284E-18</v>
      </c>
      <c r="G11" s="34">
        <f>IF(calculations!G11="NA",output!G11,calculations!G11-output!G11)</f>
        <v>0</v>
      </c>
      <c r="H11" s="34">
        <f>IF(calculations!H11="NA",output!H11,calculations!H11-output!H11)</f>
        <v>-5.5511151231257827E-17</v>
      </c>
      <c r="I11" s="34">
        <f>IF(calculations!I11="NA",output!I11,calculations!I11-output!I11)</f>
        <v>0</v>
      </c>
      <c r="J11" s="34">
        <f>IF(calculations!J11="NA",output!J11,calculations!J11-output!J11)</f>
        <v>0</v>
      </c>
      <c r="K11" s="34">
        <f>IF(calculations!K11="NA",output!K11,calculations!K11-output!K11)</f>
        <v>0</v>
      </c>
      <c r="L11" s="34">
        <f>IF(calculations!L11="NA",output!L11,calculations!L11-output!L11)</f>
        <v>0</v>
      </c>
      <c r="M11" s="34">
        <f>IF(calculations!M11="NA",output!M11,calculations!M11-output!M11)</f>
        <v>0</v>
      </c>
      <c r="N11" s="34">
        <f>IF(calculations!N11="NA",output!N11,calculations!N11-output!N11)</f>
        <v>-1.7763568394002505E-15</v>
      </c>
      <c r="O11" s="34">
        <f>IF(calculations!O11="NA",output!O11,calculations!O11-output!O11)</f>
        <v>0</v>
      </c>
      <c r="P11" s="34">
        <f>IF(calculations!P11="NA",output!P11,calculations!P11-output!P11)</f>
        <v>0</v>
      </c>
      <c r="Q11" s="34">
        <f>IF(calculations!Q11="NA",output!Q11,calculations!Q11-output!Q11)</f>
        <v>0</v>
      </c>
      <c r="R11" s="34">
        <f>IF(calculations!R11="NA",output!R11,calculations!R11-output!R11)</f>
        <v>0</v>
      </c>
      <c r="S11" s="34">
        <f>IF(calculations!S11="NA",output!S11,calculations!S11-output!S11)</f>
        <v>-4.5474735088646412E-13</v>
      </c>
      <c r="T11" s="34">
        <f>IF(calculations!T11="NA",output!T11,calculations!T11-output!T11)</f>
        <v>0</v>
      </c>
      <c r="U11" s="34">
        <f>IF(calculations!U11="NA",output!U11,calculations!U11-output!U11)</f>
        <v>0</v>
      </c>
      <c r="V11" s="34">
        <f>IF(calculations!V11="NA",output!V11,calculations!V11-output!V11)</f>
        <v>-1.7763568394002505E-15</v>
      </c>
      <c r="W11" s="34">
        <f>IF(calculations!W11="NA",output!W11,calculations!W11-output!W11)</f>
        <v>-3.637978807091713E-12</v>
      </c>
      <c r="X11" s="34">
        <f>IF(calculations!X11="NA",output!X11,calculations!X11-output!X11)</f>
        <v>0</v>
      </c>
      <c r="Y11" s="34">
        <f>IF(calculations!Y11="NA",output!Y11,calculations!Y11-output!Y11)</f>
        <v>0</v>
      </c>
      <c r="Z11" s="34">
        <f>IF(calculations!Z11="NA",output!Z11,calculations!Z11-output!Z11)</f>
        <v>-4.4408920985006262E-16</v>
      </c>
      <c r="AA11" s="34">
        <f>IF(calculations!AA11="NA",output!AA11,calculations!AA11-output!AA11)</f>
        <v>0</v>
      </c>
      <c r="AB11" s="34">
        <f>IF(calculations!AB11="NA",output!AB11,calculations!AB11-output!AB11)</f>
        <v>0</v>
      </c>
      <c r="AC11" s="34">
        <f>IF(calculations!AC11="NA",output!AC11,calculations!AC11-output!AC11)</f>
        <v>0</v>
      </c>
      <c r="AD11" s="34">
        <f>IF(calculations!AD11="NA",output!AD11,calculations!AD11-output!AD11)</f>
        <v>0</v>
      </c>
      <c r="AE11" s="34">
        <f>IF(calculations!AE11="NA",output!AE11,calculations!AE11-output!AE11)</f>
        <v>0</v>
      </c>
      <c r="AF11" s="34">
        <f>IF(calculations!AF11="NA",output!AF11,calculations!AF11-output!AF11)</f>
        <v>4.4408920985006262E-16</v>
      </c>
    </row>
    <row r="12" spans="1:32" x14ac:dyDescent="0.15">
      <c r="A12" t="b">
        <f>calculations!A12=output!A12</f>
        <v>1</v>
      </c>
      <c r="B12" t="b">
        <f>calculations!B12=output!B12</f>
        <v>1</v>
      </c>
      <c r="C12" s="34">
        <f>IF(calculations!C12="NA",output!C12,calculations!C12-output!C12)</f>
        <v>5.5511151231257827E-17</v>
      </c>
      <c r="D12" s="34">
        <f>IF(calculations!D12="NA",output!D12,calculations!D12-output!D12)</f>
        <v>0</v>
      </c>
      <c r="E12" s="34">
        <f>IF(calculations!E12="NA",output!E12,calculations!E12-output!E12)</f>
        <v>0</v>
      </c>
      <c r="F12" s="34">
        <f>IF(calculations!F12="NA",output!F12,calculations!F12-output!F12)</f>
        <v>5.5511151231257827E-17</v>
      </c>
      <c r="G12" s="34">
        <f>IF(calculations!G12="NA",output!G12,calculations!G12-output!G12)</f>
        <v>0</v>
      </c>
      <c r="H12" s="34">
        <f>IF(calculations!H12="NA",output!H12,calculations!H12-output!H12)</f>
        <v>0</v>
      </c>
      <c r="I12" s="34">
        <f>IF(calculations!I12="NA",output!I12,calculations!I12-output!I12)</f>
        <v>0</v>
      </c>
      <c r="J12" s="34">
        <f>IF(calculations!J12="NA",output!J12,calculations!J12-output!J12)</f>
        <v>0</v>
      </c>
      <c r="K12" s="34">
        <f>IF(calculations!K12="NA",output!K12,calculations!K12-output!K12)</f>
        <v>-3.4694469519536142E-18</v>
      </c>
      <c r="L12" s="34">
        <f>IF(calculations!L12="NA",output!L12,calculations!L12-output!L12)</f>
        <v>3.637978807091713E-12</v>
      </c>
      <c r="M12" s="34">
        <f>IF(calculations!M12="NA",output!M12,calculations!M12-output!M12)</f>
        <v>0</v>
      </c>
      <c r="N12" s="34">
        <f>IF(calculations!N12="NA",output!N12,calculations!N12-output!N12)</f>
        <v>0</v>
      </c>
      <c r="O12" s="34">
        <f>IF(calculations!O12="NA",output!O12,calculations!O12-output!O12)</f>
        <v>5.6843418860808015E-14</v>
      </c>
      <c r="P12" s="34">
        <f>IF(calculations!P12="NA",output!P12,calculations!P12-output!P12)</f>
        <v>0</v>
      </c>
      <c r="Q12" s="34">
        <f>IF(calculations!Q12="NA",output!Q12,calculations!Q12-output!Q12)</f>
        <v>7.1054273576010019E-15</v>
      </c>
      <c r="R12" s="34">
        <f>IF(calculations!R12="NA",output!R12,calculations!R12-output!R12)</f>
        <v>0</v>
      </c>
      <c r="S12" s="34">
        <f>IF(calculations!S12="NA",output!S12,calculations!S12-output!S12)</f>
        <v>3.5527136788005009E-15</v>
      </c>
      <c r="T12" s="34">
        <f>IF(calculations!T12="NA",output!T12,calculations!T12-output!T12)</f>
        <v>3.5527136788005009E-15</v>
      </c>
      <c r="U12" s="34">
        <f>IF(calculations!U12="NA",output!U12,calculations!U12-output!U12)</f>
        <v>-3.5527136788005009E-15</v>
      </c>
      <c r="V12" s="34">
        <f>IF(calculations!V12="NA",output!V12,calculations!V12-output!V12)</f>
        <v>-3.5527136788005009E-15</v>
      </c>
      <c r="W12" s="34">
        <f>IF(calculations!W12="NA",output!W12,calculations!W12-output!W12)</f>
        <v>-7.1054273576010019E-15</v>
      </c>
      <c r="X12" s="34">
        <f>IF(calculations!X12="NA",output!X12,calculations!X12-output!X12)</f>
        <v>0</v>
      </c>
      <c r="Y12" s="34">
        <f>IF(calculations!Y12="NA",output!Y12,calculations!Y12-output!Y12)</f>
        <v>-3.5527136788005009E-15</v>
      </c>
      <c r="Z12" s="34">
        <f>IF(calculations!Z12="NA",output!Z12,calculations!Z12-output!Z12)</f>
        <v>0</v>
      </c>
      <c r="AA12" s="34">
        <f>IF(calculations!AA12="NA",output!AA12,calculations!AA12-output!AA12)</f>
        <v>0</v>
      </c>
      <c r="AB12" s="34">
        <f>IF(calculations!AB12="NA",output!AB12,calculations!AB12-output!AB12)</f>
        <v>0</v>
      </c>
      <c r="AC12" s="34">
        <f>IF(calculations!AC12="NA",output!AC12,calculations!AC12-output!AC12)</f>
        <v>0</v>
      </c>
      <c r="AD12" s="34">
        <f>IF(calculations!AD12="NA",output!AD12,calculations!AD12-output!AD12)</f>
        <v>0</v>
      </c>
      <c r="AE12" s="34">
        <f>IF(calculations!AE12="NA",output!AE12,calculations!AE12-output!AE12)</f>
        <v>0</v>
      </c>
      <c r="AF12" s="34">
        <f>IF(calculations!AF12="NA",output!AF12,calculations!AF12-output!AF12)</f>
        <v>0</v>
      </c>
    </row>
    <row r="13" spans="1:32" x14ac:dyDescent="0.15">
      <c r="A13" t="b">
        <f>calculations!A13=output!A13</f>
        <v>1</v>
      </c>
      <c r="B13" t="b">
        <f>calculations!B13=output!B13</f>
        <v>1</v>
      </c>
      <c r="C13" s="34">
        <f>IF(calculations!C13="NA",output!C13,calculations!C13-output!C13)</f>
        <v>4.4408920985006262E-16</v>
      </c>
      <c r="D13" s="34">
        <f>IF(calculations!D13="NA",output!D13,calculations!D13-output!D13)</f>
        <v>0</v>
      </c>
      <c r="E13" s="34">
        <f>IF(calculations!E13="NA",output!E13,calculations!E13-output!E13)</f>
        <v>0</v>
      </c>
      <c r="F13" s="34">
        <f>IF(calculations!F13="NA",output!F13,calculations!F13-output!F13)</f>
        <v>0</v>
      </c>
      <c r="G13" s="34">
        <f>IF(calculations!G13="NA",output!G13,calculations!G13-output!G13)</f>
        <v>0</v>
      </c>
      <c r="H13" s="34">
        <f>IF(calculations!H13="NA",output!H13,calculations!H13-output!H13)</f>
        <v>0</v>
      </c>
      <c r="I13" s="34">
        <f>IF(calculations!I13="NA",output!I13,calculations!I13-output!I13)</f>
        <v>0</v>
      </c>
      <c r="J13" s="34">
        <f>IF(calculations!J13="NA",output!J13,calculations!J13-output!J13)</f>
        <v>6.9388939039072284E-18</v>
      </c>
      <c r="K13" s="34">
        <f>IF(calculations!K13="NA",output!K13,calculations!K13-output!K13)</f>
        <v>8.6736173798840355E-19</v>
      </c>
      <c r="L13" s="34">
        <f>IF(calculations!L13="NA",output!L13,calculations!L13-output!L13)</f>
        <v>0</v>
      </c>
      <c r="M13" s="34">
        <f>IF(calculations!M13="NA",output!M13,calculations!M13-output!M13)</f>
        <v>-2.2737367544323206E-13</v>
      </c>
      <c r="N13" s="34">
        <f>IF(calculations!N13="NA",output!N13,calculations!N13-output!N13)</f>
        <v>-5.6843418860808015E-14</v>
      </c>
      <c r="O13" s="34">
        <f>IF(calculations!O13="NA",output!O13,calculations!O13-output!O13)</f>
        <v>2.8421709430404007E-14</v>
      </c>
      <c r="P13" s="34">
        <f>IF(calculations!P13="NA",output!P13,calculations!P13-output!P13)</f>
        <v>7.1054273576010019E-15</v>
      </c>
      <c r="Q13" s="34">
        <f>IF(calculations!Q13="NA",output!Q13,calculations!Q13-output!Q13)</f>
        <v>0</v>
      </c>
      <c r="R13" s="34">
        <f>IF(calculations!R13="NA",output!R13,calculations!R13-output!R13)</f>
        <v>0</v>
      </c>
      <c r="S13" s="34">
        <f>IF(calculations!S13="NA",output!S13,calculations!S13-output!S13)</f>
        <v>0</v>
      </c>
      <c r="T13" s="34">
        <f>IF(calculations!T13="NA",output!T13,calculations!T13-output!T13)</f>
        <v>2.8421709430404007E-14</v>
      </c>
      <c r="U13" s="34">
        <f>IF(calculations!U13="NA",output!U13,calculations!U13-output!U13)</f>
        <v>0</v>
      </c>
      <c r="V13" s="34">
        <f>IF(calculations!V13="NA",output!V13,calculations!V13-output!V13)</f>
        <v>0</v>
      </c>
      <c r="W13" s="34">
        <f>IF(calculations!W13="NA",output!W13,calculations!W13-output!W13)</f>
        <v>0</v>
      </c>
      <c r="X13" s="34">
        <f>IF(calculations!X13="NA",output!X13,calculations!X13-output!X13)</f>
        <v>0</v>
      </c>
      <c r="Y13" s="34">
        <f>IF(calculations!Y13="NA",output!Y13,calculations!Y13-output!Y13)</f>
        <v>0</v>
      </c>
      <c r="Z13" s="34">
        <f>IF(calculations!Z13="NA",output!Z13,calculations!Z13-output!Z13)</f>
        <v>4.4408920985006262E-16</v>
      </c>
      <c r="AA13" s="34">
        <f>IF(calculations!AA13="NA",output!AA13,calculations!AA13-output!AA13)</f>
        <v>0</v>
      </c>
      <c r="AB13" s="34">
        <f>IF(calculations!AB13="NA",output!AB13,calculations!AB13-output!AB13)</f>
        <v>0</v>
      </c>
      <c r="AC13" s="34">
        <f>IF(calculations!AC13="NA",output!AC13,calculations!AC13-output!AC13)</f>
        <v>0</v>
      </c>
      <c r="AD13" s="34">
        <f>IF(calculations!AD13="NA",output!AD13,calculations!AD13-output!AD13)</f>
        <v>0</v>
      </c>
      <c r="AE13" s="34">
        <f>IF(calculations!AE13="NA",output!AE13,calculations!AE13-output!AE13)</f>
        <v>0</v>
      </c>
      <c r="AF13" s="34">
        <f>IF(calculations!AF13="NA",output!AF13,calculations!AF13-output!AF13)</f>
        <v>7.1054273576010019E-15</v>
      </c>
    </row>
    <row r="14" spans="1:32" x14ac:dyDescent="0.15">
      <c r="A14" t="b">
        <f>calculations!A14=output!A14</f>
        <v>1</v>
      </c>
      <c r="B14" t="b">
        <f>calculations!B14=output!B14</f>
        <v>1</v>
      </c>
      <c r="C14" s="34">
        <f>IF(calculations!C14="NA",output!C14,calculations!C14-output!C14)</f>
        <v>0</v>
      </c>
      <c r="D14" s="34">
        <f>IF(calculations!D14="NA",output!D14,calculations!D14-output!D14)</f>
        <v>-5.5511151231257827E-17</v>
      </c>
      <c r="E14" s="34">
        <f>IF(calculations!E14="NA",output!E14,calculations!E14-output!E14)</f>
        <v>5.5511151231257827E-17</v>
      </c>
      <c r="F14" s="34">
        <f>IF(calculations!F14="NA",output!F14,calculations!F14-output!F14)</f>
        <v>2.7755575615628914E-17</v>
      </c>
      <c r="G14" s="34">
        <f>IF(calculations!G14="NA",output!G14,calculations!G14-output!G14)</f>
        <v>5.5511151231257827E-17</v>
      </c>
      <c r="H14" s="34">
        <f>IF(calculations!H14="NA",output!H14,calculations!H14-output!H14)</f>
        <v>0</v>
      </c>
      <c r="I14" s="34">
        <f>IF(calculations!I14="NA",output!I14,calculations!I14-output!I14)</f>
        <v>0</v>
      </c>
      <c r="J14" s="34">
        <f>IF(calculations!J14="NA",output!J14,calculations!J14-output!J14)</f>
        <v>-4.163336342344337E-17</v>
      </c>
      <c r="K14" s="34">
        <f>IF(calculations!K14="NA",output!K14,calculations!K14-output!K14)</f>
        <v>-3.4694469519536142E-18</v>
      </c>
      <c r="L14" s="34">
        <f>IF(calculations!L14="NA",output!L14,calculations!L14-output!L14)</f>
        <v>0</v>
      </c>
      <c r="M14" s="34">
        <f>IF(calculations!M14="NA",output!M14,calculations!M14-output!M14)</f>
        <v>0</v>
      </c>
      <c r="N14" s="34">
        <f>IF(calculations!N14="NA",output!N14,calculations!N14-output!N14)</f>
        <v>5.6843418860808015E-14</v>
      </c>
      <c r="O14" s="34">
        <f>IF(calculations!O14="NA",output!O14,calculations!O14-output!O14)</f>
        <v>0</v>
      </c>
      <c r="P14" s="34">
        <f>IF(calculations!P14="NA",output!P14,calculations!P14-output!P14)</f>
        <v>0</v>
      </c>
      <c r="Q14" s="34">
        <f>IF(calculations!Q14="NA",output!Q14,calculations!Q14-output!Q14)</f>
        <v>0</v>
      </c>
      <c r="R14" s="34">
        <f>IF(calculations!R14="NA",output!R14,calculations!R14-output!R14)</f>
        <v>-3.5527136788005009E-15</v>
      </c>
      <c r="S14" s="34">
        <f>IF(calculations!S14="NA",output!S14,calculations!S14-output!S14)</f>
        <v>3.5527136788005009E-15</v>
      </c>
      <c r="T14" s="34">
        <f>IF(calculations!T14="NA",output!T14,calculations!T14-output!T14)</f>
        <v>0</v>
      </c>
      <c r="U14" s="34">
        <f>IF(calculations!U14="NA",output!U14,calculations!U14-output!U14)</f>
        <v>3.5527136788005009E-15</v>
      </c>
      <c r="V14" s="34">
        <f>IF(calculations!V14="NA",output!V14,calculations!V14-output!V14)</f>
        <v>0</v>
      </c>
      <c r="W14" s="34">
        <f>IF(calculations!W14="NA",output!W14,calculations!W14-output!W14)</f>
        <v>3.5527136788005009E-15</v>
      </c>
      <c r="X14" s="34">
        <f>IF(calculations!X14="NA",output!X14,calculations!X14-output!X14)</f>
        <v>0</v>
      </c>
      <c r="Y14" s="34">
        <f>IF(calculations!Y14="NA",output!Y14,calculations!Y14-output!Y14)</f>
        <v>0</v>
      </c>
      <c r="Z14" s="34">
        <f>IF(calculations!Z14="NA",output!Z14,calculations!Z14-output!Z14)</f>
        <v>-4.4408920985006262E-16</v>
      </c>
      <c r="AA14" s="34">
        <f>IF(calculations!AA14="NA",output!AA14,calculations!AA14-output!AA14)</f>
        <v>0</v>
      </c>
      <c r="AB14" s="34">
        <f>IF(calculations!AB14="NA",output!AB14,calculations!AB14-output!AB14)</f>
        <v>0</v>
      </c>
      <c r="AC14" s="34">
        <f>IF(calculations!AC14="NA",output!AC14,calculations!AC14-output!AC14)</f>
        <v>0</v>
      </c>
      <c r="AD14" s="34">
        <f>IF(calculations!AD14="NA",output!AD14,calculations!AD14-output!AD14)</f>
        <v>0</v>
      </c>
      <c r="AE14" s="34">
        <f>IF(calculations!AE14="NA",output!AE14,calculations!AE14-output!AE14)</f>
        <v>0</v>
      </c>
      <c r="AF14" s="34">
        <f>IF(calculations!AF14="NA",output!AF14,calculations!AF14-output!AF14)</f>
        <v>1.7763568394002505E-15</v>
      </c>
    </row>
    <row r="15" spans="1:32" x14ac:dyDescent="0.15">
      <c r="A15" t="b">
        <f>calculations!A15=output!A15</f>
        <v>1</v>
      </c>
      <c r="B15" t="b">
        <f>calculations!B15=output!B15</f>
        <v>1</v>
      </c>
      <c r="C15" s="34">
        <f>IF(calculations!C15="NA",output!C15,calculations!C15-output!C15)</f>
        <v>2.7755575615628914E-17</v>
      </c>
      <c r="D15" s="34">
        <f>IF(calculations!D15="NA",output!D15,calculations!D15-output!D15)</f>
        <v>0</v>
      </c>
      <c r="E15" s="34">
        <f>IF(calculations!E15="NA",output!E15,calculations!E15-output!E15)</f>
        <v>0</v>
      </c>
      <c r="F15" s="34">
        <f>IF(calculations!F15="NA",output!F15,calculations!F15-output!F15)</f>
        <v>0</v>
      </c>
      <c r="G15" s="34">
        <f>IF(calculations!G15="NA",output!G15,calculations!G15-output!G15)</f>
        <v>0</v>
      </c>
      <c r="H15" s="34">
        <f>IF(calculations!H15="NA",output!H15,calculations!H15-output!H15)</f>
        <v>0</v>
      </c>
      <c r="I15" s="34">
        <f>IF(calculations!I15="NA",output!I15,calculations!I15-output!I15)</f>
        <v>0</v>
      </c>
      <c r="J15" s="34">
        <f>IF(calculations!J15="NA",output!J15,calculations!J15-output!J15)</f>
        <v>0</v>
      </c>
      <c r="K15" s="34">
        <f>IF(calculations!K15="NA",output!K15,calculations!K15-output!K15)</f>
        <v>0</v>
      </c>
      <c r="L15" s="34">
        <f>IF(calculations!L15="NA",output!L15,calculations!L15-output!L15)</f>
        <v>0</v>
      </c>
      <c r="M15" s="34">
        <f>IF(calculations!M15="NA",output!M15,calculations!M15-output!M15)</f>
        <v>0</v>
      </c>
      <c r="N15" s="34">
        <f>IF(calculations!N15="NA",output!N15,calculations!N15-output!N15)</f>
        <v>0</v>
      </c>
      <c r="O15" s="34">
        <f>IF(calculations!O15="NA",output!O15,calculations!O15-output!O15)</f>
        <v>2.2204460492503131E-16</v>
      </c>
      <c r="P15" s="34">
        <f>IF(calculations!P15="NA",output!P15,calculations!P15-output!P15)</f>
        <v>-5.6843418860808015E-14</v>
      </c>
      <c r="Q15" s="34">
        <f>IF(calculations!Q15="NA",output!Q15,calculations!Q15-output!Q15)</f>
        <v>0</v>
      </c>
      <c r="R15" s="34">
        <f>IF(calculations!R15="NA",output!R15,calculations!R15-output!R15)</f>
        <v>0</v>
      </c>
      <c r="S15" s="34">
        <f>IF(calculations!S15="NA",output!S15,calculations!S15-output!S15)</f>
        <v>0</v>
      </c>
      <c r="T15" s="34">
        <f>IF(calculations!T15="NA",output!T15,calculations!T15-output!T15)</f>
        <v>7.1054273576010019E-15</v>
      </c>
      <c r="U15" s="34">
        <f>IF(calculations!U15="NA",output!U15,calculations!U15-output!U15)</f>
        <v>0</v>
      </c>
      <c r="V15" s="34">
        <f>IF(calculations!V15="NA",output!V15,calculations!V15-output!V15)</f>
        <v>8.8817841970012523E-16</v>
      </c>
      <c r="W15" s="34">
        <f>IF(calculations!W15="NA",output!W15,calculations!W15-output!W15)</f>
        <v>0</v>
      </c>
      <c r="X15" s="34">
        <f>IF(calculations!X15="NA",output!X15,calculations!X15-output!X15)</f>
        <v>0</v>
      </c>
      <c r="Y15" s="34">
        <f>IF(calculations!Y15="NA",output!Y15,calculations!Y15-output!Y15)</f>
        <v>0</v>
      </c>
      <c r="Z15" s="34">
        <f>IF(calculations!Z15="NA",output!Z15,calculations!Z15-output!Z15)</f>
        <v>0</v>
      </c>
      <c r="AA15" s="34">
        <f>IF(calculations!AA15="NA",output!AA15,calculations!AA15-output!AA15)</f>
        <v>0</v>
      </c>
      <c r="AB15" s="34">
        <f>IF(calculations!AB15="NA",output!AB15,calculations!AB15-output!AB15)</f>
        <v>0</v>
      </c>
      <c r="AC15" s="34">
        <f>IF(calculations!AC15="NA",output!AC15,calculations!AC15-output!AC15)</f>
        <v>0</v>
      </c>
      <c r="AD15" s="34">
        <f>IF(calculations!AD15="NA",output!AD15,calculations!AD15-output!AD15)</f>
        <v>0</v>
      </c>
      <c r="AE15" s="34">
        <f>IF(calculations!AE15="NA",output!AE15,calculations!AE15-output!AE15)</f>
        <v>0</v>
      </c>
      <c r="AF15" s="34">
        <f>IF(calculations!AF15="NA",output!AF15,calculations!AF15-output!AF15)</f>
        <v>7.1054273576010019E-15</v>
      </c>
    </row>
    <row r="16" spans="1:32" x14ac:dyDescent="0.15">
      <c r="A16" t="b">
        <f>calculations!A16=output!A16</f>
        <v>1</v>
      </c>
      <c r="B16" t="b">
        <f>calculations!B16=output!B16</f>
        <v>1</v>
      </c>
      <c r="C16" s="34">
        <f>IF(calculations!C16="NA",output!C16,calculations!C16-output!C16)</f>
        <v>0</v>
      </c>
      <c r="D16" s="34">
        <f>IF(calculations!D16="NA",output!D16,calculations!D16-output!D16)</f>
        <v>0</v>
      </c>
      <c r="E16" s="34">
        <f>IF(calculations!E16="NA",output!E16,calculations!E16-output!E16)</f>
        <v>0</v>
      </c>
      <c r="F16" s="34">
        <f>IF(calculations!F16="NA",output!F16,calculations!F16-output!F16)</f>
        <v>2.7755575615628914E-17</v>
      </c>
      <c r="G16" s="34">
        <f>IF(calculations!G16="NA",output!G16,calculations!G16-output!G16)</f>
        <v>0</v>
      </c>
      <c r="H16" s="34">
        <f>IF(calculations!H16="NA",output!H16,calculations!H16-output!H16)</f>
        <v>0</v>
      </c>
      <c r="I16" s="34">
        <f>IF(calculations!I16="NA",output!I16,calculations!I16-output!I16)</f>
        <v>0</v>
      </c>
      <c r="J16" s="34">
        <f>IF(calculations!J16="NA",output!J16,calculations!J16-output!J16)</f>
        <v>-6.9388939039072284E-18</v>
      </c>
      <c r="K16" s="34">
        <f>IF(calculations!K16="NA",output!K16,calculations!K16-output!K16)</f>
        <v>0</v>
      </c>
      <c r="L16" s="34">
        <f>IF(calculations!L16="NA",output!L16,calculations!L16-output!L16)</f>
        <v>0</v>
      </c>
      <c r="M16" s="34">
        <f>IF(calculations!M16="NA",output!M16,calculations!M16-output!M16)</f>
        <v>5.6843418860808015E-14</v>
      </c>
      <c r="N16" s="34">
        <f>IF(calculations!N16="NA",output!N16,calculations!N16-output!N16)</f>
        <v>0</v>
      </c>
      <c r="O16" s="34">
        <f>IF(calculations!O16="NA",output!O16,calculations!O16-output!O16)</f>
        <v>0</v>
      </c>
      <c r="P16" s="34">
        <f>IF(calculations!P16="NA",output!P16,calculations!P16-output!P16)</f>
        <v>0</v>
      </c>
      <c r="Q16" s="34">
        <f>IF(calculations!Q16="NA",output!Q16,calculations!Q16-output!Q16)</f>
        <v>0</v>
      </c>
      <c r="R16" s="34">
        <f>IF(calculations!R16="NA",output!R16,calculations!R16-output!R16)</f>
        <v>0</v>
      </c>
      <c r="S16" s="34">
        <f>IF(calculations!S16="NA",output!S16,calculations!S16-output!S16)</f>
        <v>0</v>
      </c>
      <c r="T16" s="34">
        <f>IF(calculations!T16="NA",output!T16,calculations!T16-output!T16)</f>
        <v>0</v>
      </c>
      <c r="U16" s="34">
        <f>IF(calculations!U16="NA",output!U16,calculations!U16-output!U16)</f>
        <v>0</v>
      </c>
      <c r="V16" s="34">
        <f>IF(calculations!V16="NA",output!V16,calculations!V16-output!V16)</f>
        <v>3.5527136788005009E-15</v>
      </c>
      <c r="W16" s="34">
        <f>IF(calculations!W16="NA",output!W16,calculations!W16-output!W16)</f>
        <v>0</v>
      </c>
      <c r="X16" s="34">
        <f>IF(calculations!X16="NA",output!X16,calculations!X16-output!X16)</f>
        <v>5.6843418860808015E-14</v>
      </c>
      <c r="Y16" s="34">
        <f>IF(calculations!Y16="NA",output!Y16,calculations!Y16-output!Y16)</f>
        <v>0</v>
      </c>
      <c r="Z16" s="34">
        <f>IF(calculations!Z16="NA",output!Z16,calculations!Z16-output!Z16)</f>
        <v>-2.2204460492503131E-16</v>
      </c>
      <c r="AA16" s="34">
        <f>IF(calculations!AA16="NA",output!AA16,calculations!AA16-output!AA16)</f>
        <v>0</v>
      </c>
      <c r="AB16" s="34">
        <f>IF(calculations!AB16="NA",output!AB16,calculations!AB16-output!AB16)</f>
        <v>0</v>
      </c>
      <c r="AC16" s="34">
        <f>IF(calculations!AC16="NA",output!AC16,calculations!AC16-output!AC16)</f>
        <v>0</v>
      </c>
      <c r="AD16" s="34">
        <f>IF(calculations!AD16="NA",output!AD16,calculations!AD16-output!AD16)</f>
        <v>0</v>
      </c>
      <c r="AE16" s="34">
        <f>IF(calculations!AE16="NA",output!AE16,calculations!AE16-output!AE16)</f>
        <v>0</v>
      </c>
      <c r="AF16" s="34">
        <f>IF(calculations!AF16="NA",output!AF16,calculations!AF16-output!AF16)</f>
        <v>0</v>
      </c>
    </row>
    <row r="17" spans="1:32" x14ac:dyDescent="0.15">
      <c r="A17" t="b">
        <f>calculations!A17=output!A17</f>
        <v>1</v>
      </c>
      <c r="B17" t="b">
        <f>calculations!B17=output!B17</f>
        <v>1</v>
      </c>
      <c r="C17" s="34">
        <f>IF(calculations!C17="NA",output!C17,calculations!C17-output!C17)</f>
        <v>0</v>
      </c>
      <c r="D17" s="34">
        <f>IF(calculations!D17="NA",output!D17,calculations!D17-output!D17)</f>
        <v>0</v>
      </c>
      <c r="E17" s="34">
        <f>IF(calculations!E17="NA",output!E17,calculations!E17-output!E17)</f>
        <v>0</v>
      </c>
      <c r="F17" s="34">
        <f>IF(calculations!F17="NA",output!F17,calculations!F17-output!F17)</f>
        <v>0</v>
      </c>
      <c r="G17" s="34">
        <f>IF(calculations!G17="NA",output!G17,calculations!G17-output!G17)</f>
        <v>0</v>
      </c>
      <c r="H17" s="34">
        <f>IF(calculations!H17="NA",output!H17,calculations!H17-output!H17)</f>
        <v>0</v>
      </c>
      <c r="I17" s="34">
        <f>IF(calculations!I17="NA",output!I17,calculations!I17-output!I17)</f>
        <v>0</v>
      </c>
      <c r="J17" s="34">
        <f>IF(calculations!J17="NA",output!J17,calculations!J17-output!J17)</f>
        <v>1.3877787807814457E-17</v>
      </c>
      <c r="K17" s="34">
        <f>IF(calculations!K17="NA",output!K17,calculations!K17-output!K17)</f>
        <v>4.3368086899420177E-19</v>
      </c>
      <c r="L17" s="34">
        <f>IF(calculations!L17="NA",output!L17,calculations!L17-output!L17)</f>
        <v>0</v>
      </c>
      <c r="M17" s="34">
        <f>IF(calculations!M17="NA",output!M17,calculations!M17-output!M17)</f>
        <v>0</v>
      </c>
      <c r="N17" s="34">
        <f>IF(calculations!N17="NA",output!N17,calculations!N17-output!N17)</f>
        <v>0</v>
      </c>
      <c r="O17" s="34">
        <f>IF(calculations!O17="NA",output!O17,calculations!O17-output!O17)</f>
        <v>0</v>
      </c>
      <c r="P17" s="34">
        <f>IF(calculations!P17="NA",output!P17,calculations!P17-output!P17)</f>
        <v>3.5527136788005009E-15</v>
      </c>
      <c r="Q17" s="34">
        <f>IF(calculations!Q17="NA",output!Q17,calculations!Q17-output!Q17)</f>
        <v>0</v>
      </c>
      <c r="R17" s="34">
        <f>IF(calculations!R17="NA",output!R17,calculations!R17-output!R17)</f>
        <v>0</v>
      </c>
      <c r="S17" s="34">
        <f>IF(calculations!S17="NA",output!S17,calculations!S17-output!S17)</f>
        <v>0</v>
      </c>
      <c r="T17" s="34">
        <f>IF(calculations!T17="NA",output!T17,calculations!T17-output!T17)</f>
        <v>4.5474735088646412E-13</v>
      </c>
      <c r="U17" s="34">
        <f>IF(calculations!U17="NA",output!U17,calculations!U17-output!U17)</f>
        <v>0</v>
      </c>
      <c r="V17" s="34">
        <f>IF(calculations!V17="NA",output!V17,calculations!V17-output!V17)</f>
        <v>0</v>
      </c>
      <c r="W17" s="34">
        <f>IF(calculations!W17="NA",output!W17,calculations!W17-output!W17)</f>
        <v>0</v>
      </c>
      <c r="X17" s="34">
        <f>IF(calculations!X17="NA",output!X17,calculations!X17-output!X17)</f>
        <v>0</v>
      </c>
      <c r="Y17" s="34">
        <f>IF(calculations!Y17="NA",output!Y17,calculations!Y17-output!Y17)</f>
        <v>0</v>
      </c>
      <c r="Z17" s="34">
        <f>IF(calculations!Z17="NA",output!Z17,calculations!Z17-output!Z17)</f>
        <v>0</v>
      </c>
      <c r="AA17" s="34">
        <f>IF(calculations!AA17="NA",output!AA17,calculations!AA17-output!AA17)</f>
        <v>0</v>
      </c>
      <c r="AB17" s="34">
        <f>IF(calculations!AB17="NA",output!AB17,calculations!AB17-output!AB17)</f>
        <v>0</v>
      </c>
      <c r="AC17" s="34">
        <f>IF(calculations!AC17="NA",output!AC17,calculations!AC17-output!AC17)</f>
        <v>0</v>
      </c>
      <c r="AD17" s="34">
        <f>IF(calculations!AD17="NA",output!AD17,calculations!AD17-output!AD17)</f>
        <v>0</v>
      </c>
      <c r="AE17" s="34">
        <f>IF(calculations!AE17="NA",output!AE17,calculations!AE17-output!AE17)</f>
        <v>0</v>
      </c>
      <c r="AF17" s="34">
        <f>IF(calculations!AF17="NA",output!AF17,calculations!AF17-output!AF17)</f>
        <v>3.5527136788005009E-15</v>
      </c>
    </row>
    <row r="18" spans="1:32" x14ac:dyDescent="0.15">
      <c r="A18" t="b">
        <f>calculations!A18=output!A18</f>
        <v>1</v>
      </c>
      <c r="B18" t="b">
        <f>calculations!B18=output!B18</f>
        <v>1</v>
      </c>
      <c r="C18" s="34">
        <f>IF(calculations!C18="NA",output!C18,calculations!C18-output!C18)</f>
        <v>-4.4408920985006262E-16</v>
      </c>
      <c r="D18" s="34">
        <f>IF(calculations!D18="NA",output!D18,calculations!D18-output!D18)</f>
        <v>0</v>
      </c>
      <c r="E18" s="34">
        <f>IF(calculations!E18="NA",output!E18,calculations!E18-output!E18)</f>
        <v>0</v>
      </c>
      <c r="F18" s="34">
        <f>IF(calculations!F18="NA",output!F18,calculations!F18-output!F18)</f>
        <v>0</v>
      </c>
      <c r="G18" s="34">
        <f>IF(calculations!G18="NA",output!G18,calculations!G18-output!G18)</f>
        <v>0</v>
      </c>
      <c r="H18" s="34">
        <f>IF(calculations!H18="NA",output!H18,calculations!H18-output!H18)</f>
        <v>0</v>
      </c>
      <c r="I18" s="34">
        <f>IF(calculations!I18="NA",output!I18,calculations!I18-output!I18)</f>
        <v>0</v>
      </c>
      <c r="J18" s="34">
        <f>IF(calculations!J18="NA",output!J18,calculations!J18-output!J18)</f>
        <v>-2.7755575615628914E-17</v>
      </c>
      <c r="K18" s="34">
        <f>IF(calculations!K18="NA",output!K18,calculations!K18-output!K18)</f>
        <v>0</v>
      </c>
      <c r="L18" s="34">
        <f>IF(calculations!L18="NA",output!L18,calculations!L18-output!L18)</f>
        <v>0</v>
      </c>
      <c r="M18" s="34">
        <f>IF(calculations!M18="NA",output!M18,calculations!M18-output!M18)</f>
        <v>0</v>
      </c>
      <c r="N18" s="34">
        <f>IF(calculations!N18="NA",output!N18,calculations!N18-output!N18)</f>
        <v>2.8421709430404007E-14</v>
      </c>
      <c r="O18" s="34">
        <f>IF(calculations!O18="NA",output!O18,calculations!O18-output!O18)</f>
        <v>0</v>
      </c>
      <c r="P18" s="34">
        <f>IF(calculations!P18="NA",output!P18,calculations!P18-output!P18)</f>
        <v>5.6843418860808015E-14</v>
      </c>
      <c r="Q18" s="34">
        <f>IF(calculations!Q18="NA",output!Q18,calculations!Q18-output!Q18)</f>
        <v>0</v>
      </c>
      <c r="R18" s="34">
        <f>IF(calculations!R18="NA",output!R18,calculations!R18-output!R18)</f>
        <v>0</v>
      </c>
      <c r="S18" s="34">
        <f>IF(calculations!S18="NA",output!S18,calculations!S18-output!S18)</f>
        <v>0</v>
      </c>
      <c r="T18" s="34">
        <f>IF(calculations!T18="NA",output!T18,calculations!T18-output!T18)</f>
        <v>0</v>
      </c>
      <c r="U18" s="34">
        <f>IF(calculations!U18="NA",output!U18,calculations!U18-output!U18)</f>
        <v>0</v>
      </c>
      <c r="V18" s="34">
        <f>IF(calculations!V18="NA",output!V18,calculations!V18-output!V18)</f>
        <v>0</v>
      </c>
      <c r="W18" s="34">
        <f>IF(calculations!W18="NA",output!W18,calculations!W18-output!W18)</f>
        <v>0</v>
      </c>
      <c r="X18" s="34">
        <f>IF(calculations!X18="NA",output!X18,calculations!X18-output!X18)</f>
        <v>2.8421709430404007E-14</v>
      </c>
      <c r="Y18" s="34">
        <f>IF(calculations!Y18="NA",output!Y18,calculations!Y18-output!Y18)</f>
        <v>0</v>
      </c>
      <c r="Z18" s="34">
        <f>IF(calculations!Z18="NA",output!Z18,calculations!Z18-output!Z18)</f>
        <v>-2.2204460492503131E-16</v>
      </c>
      <c r="AA18" s="34">
        <f>IF(calculations!AA18="NA",output!AA18,calculations!AA18-output!AA18)</f>
        <v>0</v>
      </c>
      <c r="AB18" s="34">
        <f>IF(calculations!AB18="NA",output!AB18,calculations!AB18-output!AB18)</f>
        <v>0</v>
      </c>
      <c r="AC18" s="34">
        <f>IF(calculations!AC18="NA",output!AC18,calculations!AC18-output!AC18)</f>
        <v>0</v>
      </c>
      <c r="AD18" s="34">
        <f>IF(calculations!AD18="NA",output!AD18,calculations!AD18-output!AD18)</f>
        <v>0</v>
      </c>
      <c r="AE18" s="34">
        <f>IF(calculations!AE18="NA",output!AE18,calculations!AE18-output!AE18)</f>
        <v>0</v>
      </c>
      <c r="AF18" s="34">
        <f>IF(calculations!AF18="NA",output!AF18,calculations!AF18-output!AF18)</f>
        <v>1.7763568394002505E-15</v>
      </c>
    </row>
    <row r="19" spans="1:32" x14ac:dyDescent="0.15">
      <c r="A19" t="b">
        <f>calculations!A19=output!A19</f>
        <v>1</v>
      </c>
      <c r="B19" t="b">
        <f>calculations!B19=output!B19</f>
        <v>1</v>
      </c>
      <c r="C19" s="34">
        <f>IF(calculations!C19="NA",output!C19,calculations!C19-output!C19)</f>
        <v>0</v>
      </c>
      <c r="D19" s="34">
        <f>IF(calculations!D19="NA",output!D19,calculations!D19-output!D19)</f>
        <v>0</v>
      </c>
      <c r="E19" s="34">
        <f>IF(calculations!E19="NA",output!E19,calculations!E19-output!E19)</f>
        <v>0</v>
      </c>
      <c r="F19" s="34">
        <f>IF(calculations!F19="NA",output!F19,calculations!F19-output!F19)</f>
        <v>0</v>
      </c>
      <c r="G19" s="34">
        <f>IF(calculations!G19="NA",output!G19,calculations!G19-output!G19)</f>
        <v>2.7755575615628914E-17</v>
      </c>
      <c r="H19" s="34">
        <f>IF(calculations!H19="NA",output!H19,calculations!H19-output!H19)</f>
        <v>0</v>
      </c>
      <c r="I19" s="34">
        <f>IF(calculations!I19="NA",output!I19,calculations!I19-output!I19)</f>
        <v>0</v>
      </c>
      <c r="J19" s="34">
        <f>IF(calculations!J19="NA",output!J19,calculations!J19-output!J19)</f>
        <v>0</v>
      </c>
      <c r="K19" s="34">
        <f>IF(calculations!K19="NA",output!K19,calculations!K19-output!K19)</f>
        <v>-2.1684043449710089E-19</v>
      </c>
      <c r="L19" s="34">
        <f>IF(calculations!L19="NA",output!L19,calculations!L19-output!L19)</f>
        <v>0</v>
      </c>
      <c r="M19" s="34">
        <f>IF(calculations!M19="NA",output!M19,calculations!M19-output!M19)</f>
        <v>0</v>
      </c>
      <c r="N19" s="34">
        <f>IF(calculations!N19="NA",output!N19,calculations!N19-output!N19)</f>
        <v>0</v>
      </c>
      <c r="O19" s="34">
        <f>IF(calculations!O19="NA",output!O19,calculations!O19-output!O19)</f>
        <v>0</v>
      </c>
      <c r="P19" s="34">
        <f>IF(calculations!P19="NA",output!P19,calculations!P19-output!P19)</f>
        <v>8.8817841970012523E-16</v>
      </c>
      <c r="Q19" s="34">
        <f>IF(calculations!Q19="NA",output!Q19,calculations!Q19-output!Q19)</f>
        <v>0</v>
      </c>
      <c r="R19" s="34">
        <f>IF(calculations!R19="NA",output!R19,calculations!R19-output!R19)</f>
        <v>0</v>
      </c>
      <c r="S19" s="34">
        <f>IF(calculations!S19="NA",output!S19,calculations!S19-output!S19)</f>
        <v>0</v>
      </c>
      <c r="T19" s="34">
        <f>IF(calculations!T19="NA",output!T19,calculations!T19-output!T19)</f>
        <v>0</v>
      </c>
      <c r="U19" s="34">
        <f>IF(calculations!U19="NA",output!U19,calculations!U19-output!U19)</f>
        <v>0</v>
      </c>
      <c r="V19" s="34">
        <f>IF(calculations!V19="NA",output!V19,calculations!V19-output!V19)</f>
        <v>5.3290705182007514E-15</v>
      </c>
      <c r="W19" s="34">
        <f>IF(calculations!W19="NA",output!W19,calculations!W19-output!W19)</f>
        <v>0</v>
      </c>
      <c r="X19" s="34">
        <f>IF(calculations!X19="NA",output!X19,calculations!X19-output!X19)</f>
        <v>0</v>
      </c>
      <c r="Y19" s="34">
        <f>IF(calculations!Y19="NA",output!Y19,calculations!Y19-output!Y19)</f>
        <v>0</v>
      </c>
      <c r="Z19" s="34">
        <f>IF(calculations!Z19="NA",output!Z19,calculations!Z19-output!Z19)</f>
        <v>4.4408920985006262E-16</v>
      </c>
      <c r="AA19" s="34">
        <f>IF(calculations!AA19="NA",output!AA19,calculations!AA19-output!AA19)</f>
        <v>0</v>
      </c>
      <c r="AB19" s="34">
        <f>IF(calculations!AB19="NA",output!AB19,calculations!AB19-output!AB19)</f>
        <v>0</v>
      </c>
      <c r="AC19" s="34">
        <f>IF(calculations!AC19="NA",output!AC19,calculations!AC19-output!AC19)</f>
        <v>0</v>
      </c>
      <c r="AD19" s="34">
        <f>IF(calculations!AD19="NA",output!AD19,calculations!AD19-output!AD19)</f>
        <v>0</v>
      </c>
      <c r="AE19" s="34">
        <f>IF(calculations!AE19="NA",output!AE19,calculations!AE19-output!AE19)</f>
        <v>0</v>
      </c>
      <c r="AF19" s="34">
        <f>IF(calculations!AF19="NA",output!AF19,calculations!AF19-output!AF19)</f>
        <v>8.8817841970012523E-16</v>
      </c>
    </row>
    <row r="20" spans="1:32" x14ac:dyDescent="0.15">
      <c r="A20" t="b">
        <f>calculations!A20=output!A20</f>
        <v>1</v>
      </c>
      <c r="B20" t="b">
        <f>calculations!B20=output!B20</f>
        <v>1</v>
      </c>
      <c r="C20" s="34">
        <f>IF(calculations!C20="NA",output!C20,calculations!C20-output!C20)</f>
        <v>-3.5527136788005009E-15</v>
      </c>
      <c r="D20" s="34">
        <f>IF(calculations!D20="NA",output!D20,calculations!D20-output!D20)</f>
        <v>-3.5527136788005009E-15</v>
      </c>
      <c r="E20" s="34">
        <f>IF(calculations!E20="NA",output!E20,calculations!E20-output!E20)</f>
        <v>0</v>
      </c>
      <c r="F20" s="34">
        <f>IF(calculations!F20="NA",output!F20,calculations!F20-output!F20)</f>
        <v>2.7755575615628914E-17</v>
      </c>
      <c r="G20" s="34">
        <f>IF(calculations!G20="NA",output!G20,calculations!G20-output!G20)</f>
        <v>-4.163336342344337E-17</v>
      </c>
      <c r="H20" s="34">
        <f>IF(calculations!H20="NA",output!H20,calculations!H20-output!H20)</f>
        <v>0</v>
      </c>
      <c r="I20" s="34">
        <f>IF(calculations!I20="NA",output!I20,calculations!I20-output!I20)</f>
        <v>0</v>
      </c>
      <c r="J20" s="34">
        <f>IF(calculations!J20="NA",output!J20,calculations!J20-output!J20)</f>
        <v>3.4694469519536142E-18</v>
      </c>
      <c r="K20" s="34">
        <f>IF(calculations!K20="NA",output!K20,calculations!K20-output!K20)</f>
        <v>0</v>
      </c>
      <c r="L20" s="34">
        <f>IF(calculations!L20="NA",output!L20,calculations!L20-output!L20)</f>
        <v>0</v>
      </c>
      <c r="M20" s="34">
        <f>IF(calculations!M20="NA",output!M20,calculations!M20-output!M20)</f>
        <v>0</v>
      </c>
      <c r="N20" s="34">
        <f>IF(calculations!N20="NA",output!N20,calculations!N20-output!N20)</f>
        <v>0</v>
      </c>
      <c r="O20" s="34">
        <f>IF(calculations!O20="NA",output!O20,calculations!O20-output!O20)</f>
        <v>0</v>
      </c>
      <c r="P20" s="34">
        <f>IF(calculations!P20="NA",output!P20,calculations!P20-output!P20)</f>
        <v>0</v>
      </c>
      <c r="Q20" s="34">
        <f>IF(calculations!Q20="NA",output!Q20,calculations!Q20-output!Q20)</f>
        <v>0</v>
      </c>
      <c r="R20" s="34">
        <f>IF(calculations!R20="NA",output!R20,calculations!R20-output!R20)</f>
        <v>0</v>
      </c>
      <c r="S20" s="34">
        <f>IF(calculations!S20="NA",output!S20,calculations!S20-output!S20)</f>
        <v>0</v>
      </c>
      <c r="T20" s="34">
        <f>IF(calculations!T20="NA",output!T20,calculations!T20-output!T20)</f>
        <v>0</v>
      </c>
      <c r="U20" s="34">
        <f>IF(calculations!U20="NA",output!U20,calculations!U20-output!U20)</f>
        <v>0</v>
      </c>
      <c r="V20" s="34">
        <f>IF(calculations!V20="NA",output!V20,calculations!V20-output!V20)</f>
        <v>0</v>
      </c>
      <c r="W20" s="34">
        <f>IF(calculations!W20="NA",output!W20,calculations!W20-output!W20)</f>
        <v>0</v>
      </c>
      <c r="X20" s="34">
        <f>IF(calculations!X20="NA",output!X20,calculations!X20-output!X20)</f>
        <v>2.8421709430404007E-14</v>
      </c>
      <c r="Y20" s="34">
        <f>IF(calculations!Y20="NA",output!Y20,calculations!Y20-output!Y20)</f>
        <v>0</v>
      </c>
      <c r="Z20" s="34">
        <f>IF(calculations!Z20="NA",output!Z20,calculations!Z20-output!Z20)</f>
        <v>0</v>
      </c>
      <c r="AA20" s="34">
        <f>IF(calculations!AA20="NA",output!AA20,calculations!AA20-output!AA20)</f>
        <v>0</v>
      </c>
      <c r="AB20" s="34">
        <f>IF(calculations!AB20="NA",output!AB20,calculations!AB20-output!AB20)</f>
        <v>0</v>
      </c>
      <c r="AC20" s="34">
        <f>IF(calculations!AC20="NA",output!AC20,calculations!AC20-output!AC20)</f>
        <v>0</v>
      </c>
      <c r="AD20" s="34">
        <f>IF(calculations!AD20="NA",output!AD20,calculations!AD20-output!AD20)</f>
        <v>0</v>
      </c>
      <c r="AE20" s="34">
        <f>IF(calculations!AE20="NA",output!AE20,calculations!AE20-output!AE20)</f>
        <v>0</v>
      </c>
      <c r="AF20" s="34">
        <f>IF(calculations!AF20="NA",output!AF20,calculations!AF20-output!AF20)</f>
        <v>0</v>
      </c>
    </row>
    <row r="21" spans="1:32" x14ac:dyDescent="0.15">
      <c r="A21" t="b">
        <f>calculations!A21=output!A21</f>
        <v>1</v>
      </c>
      <c r="B21" t="b">
        <f>calculations!B21=output!B21</f>
        <v>1</v>
      </c>
      <c r="C21" s="34">
        <f>IF(calculations!C21="NA",output!C21,calculations!C21-output!C21)</f>
        <v>0</v>
      </c>
      <c r="D21" s="34">
        <f>IF(calculations!D21="NA",output!D21,calculations!D21-output!D21)</f>
        <v>0</v>
      </c>
      <c r="E21" s="34">
        <f>IF(calculations!E21="NA",output!E21,calculations!E21-output!E21)</f>
        <v>0</v>
      </c>
      <c r="F21" s="34">
        <f>IF(calculations!F21="NA",output!F21,calculations!F21-output!F21)</f>
        <v>4.163336342344337E-17</v>
      </c>
      <c r="G21" s="34">
        <f>IF(calculations!G21="NA",output!G21,calculations!G21-output!G21)</f>
        <v>-2.7755575615628914E-17</v>
      </c>
      <c r="H21" s="34">
        <f>IF(calculations!H21="NA",output!H21,calculations!H21-output!H21)</f>
        <v>0</v>
      </c>
      <c r="I21" s="34">
        <f>IF(calculations!I21="NA",output!I21,calculations!I21-output!I21)</f>
        <v>0</v>
      </c>
      <c r="J21" s="34">
        <f>IF(calculations!J21="NA",output!J21,calculations!J21-output!J21)</f>
        <v>0</v>
      </c>
      <c r="K21" s="34">
        <f>IF(calculations!K21="NA",output!K21,calculations!K21-output!K21)</f>
        <v>0</v>
      </c>
      <c r="L21" s="34">
        <f>IF(calculations!L21="NA",output!L21,calculations!L21-output!L21)</f>
        <v>0</v>
      </c>
      <c r="M21" s="34">
        <f>IF(calculations!M21="NA",output!M21,calculations!M21-output!M21)</f>
        <v>0</v>
      </c>
      <c r="N21" s="34">
        <f>IF(calculations!N21="NA",output!N21,calculations!N21-output!N21)</f>
        <v>0</v>
      </c>
      <c r="O21" s="34">
        <f>IF(calculations!O21="NA",output!O21,calculations!O21-output!O21)</f>
        <v>0</v>
      </c>
      <c r="P21" s="34">
        <f>IF(calculations!P21="NA",output!P21,calculations!P21-output!P21)</f>
        <v>0</v>
      </c>
      <c r="Q21" s="34">
        <f>IF(calculations!Q21="NA",output!Q21,calculations!Q21-output!Q21)</f>
        <v>0</v>
      </c>
      <c r="R21" s="34">
        <f>IF(calculations!R21="NA",output!R21,calculations!R21-output!R21)</f>
        <v>0</v>
      </c>
      <c r="S21" s="34">
        <f>IF(calculations!S21="NA",output!S21,calculations!S21-output!S21)</f>
        <v>0</v>
      </c>
      <c r="T21" s="34">
        <f>IF(calculations!T21="NA",output!T21,calculations!T21-output!T21)</f>
        <v>-7.1054273576010019E-15</v>
      </c>
      <c r="U21" s="34">
        <f>IF(calculations!U21="NA",output!U21,calculations!U21-output!U21)</f>
        <v>0</v>
      </c>
      <c r="V21" s="34">
        <f>IF(calculations!V21="NA",output!V21,calculations!V21-output!V21)</f>
        <v>0</v>
      </c>
      <c r="W21" s="34">
        <f>IF(calculations!W21="NA",output!W21,calculations!W21-output!W21)</f>
        <v>0</v>
      </c>
      <c r="X21" s="34">
        <f>IF(calculations!X21="NA",output!X21,calculations!X21-output!X21)</f>
        <v>0</v>
      </c>
      <c r="Y21" s="34">
        <f>IF(calculations!Y21="NA",output!Y21,calculations!Y21-output!Y21)</f>
        <v>0</v>
      </c>
      <c r="Z21" s="34">
        <f>IF(calculations!Z21="NA",output!Z21,calculations!Z21-output!Z21)</f>
        <v>0</v>
      </c>
      <c r="AA21" s="34">
        <f>IF(calculations!AA21="NA",output!AA21,calculations!AA21-output!AA21)</f>
        <v>0</v>
      </c>
      <c r="AB21" s="34">
        <f>IF(calculations!AB21="NA",output!AB21,calculations!AB21-output!AB21)</f>
        <v>0</v>
      </c>
      <c r="AC21" s="34">
        <f>IF(calculations!AC21="NA",output!AC21,calculations!AC21-output!AC21)</f>
        <v>0</v>
      </c>
      <c r="AD21" s="34">
        <f>IF(calculations!AD21="NA",output!AD21,calculations!AD21-output!AD21)</f>
        <v>0</v>
      </c>
      <c r="AE21" s="34">
        <f>IF(calculations!AE21="NA",output!AE21,calculations!AE21-output!AE21)</f>
        <v>0</v>
      </c>
      <c r="AF21" s="34">
        <f>IF(calculations!AF21="NA",output!AF21,calculations!AF21-output!AF21)</f>
        <v>1.7763568394002505E-15</v>
      </c>
    </row>
    <row r="22" spans="1:32" x14ac:dyDescent="0.15">
      <c r="A22" t="b">
        <f>calculations!A22=output!A22</f>
        <v>1</v>
      </c>
      <c r="B22" t="b">
        <f>calculations!B22=output!B22</f>
        <v>1</v>
      </c>
      <c r="C22" s="34">
        <f>IF(calculations!C22="NA",output!C22,calculations!C22-output!C22)</f>
        <v>2.7755575615628914E-17</v>
      </c>
      <c r="D22" s="34">
        <f>IF(calculations!D22="NA",output!D22,calculations!D22-output!D22)</f>
        <v>2.7755575615628914E-17</v>
      </c>
      <c r="E22" s="34">
        <f>IF(calculations!E22="NA",output!E22,calculations!E22-output!E22)</f>
        <v>0</v>
      </c>
      <c r="F22" s="34">
        <f>IF(calculations!F22="NA",output!F22,calculations!F22-output!F22)</f>
        <v>0</v>
      </c>
      <c r="G22" s="34">
        <f>IF(calculations!G22="NA",output!G22,calculations!G22-output!G22)</f>
        <v>0</v>
      </c>
      <c r="H22" s="34">
        <f>IF(calculations!H22="NA",output!H22,calculations!H22-output!H22)</f>
        <v>0</v>
      </c>
      <c r="I22" s="34">
        <f>IF(calculations!I22="NA",output!I22,calculations!I22-output!I22)</f>
        <v>0</v>
      </c>
      <c r="J22" s="34">
        <f>IF(calculations!J22="NA",output!J22,calculations!J22-output!J22)</f>
        <v>1.3877787807814457E-17</v>
      </c>
      <c r="K22" s="34">
        <f>IF(calculations!K22="NA",output!K22,calculations!K22-output!K22)</f>
        <v>0</v>
      </c>
      <c r="L22" s="34">
        <f>IF(calculations!L22="NA",output!L22,calculations!L22-output!L22)</f>
        <v>0</v>
      </c>
      <c r="M22" s="34">
        <f>IF(calculations!M22="NA",output!M22,calculations!M22-output!M22)</f>
        <v>0</v>
      </c>
      <c r="N22" s="34">
        <f>IF(calculations!N22="NA",output!N22,calculations!N22-output!N22)</f>
        <v>0</v>
      </c>
      <c r="O22" s="34">
        <f>IF(calculations!O22="NA",output!O22,calculations!O22-output!O22)</f>
        <v>0</v>
      </c>
      <c r="P22" s="34">
        <f>IF(calculations!P22="NA",output!P22,calculations!P22-output!P22)</f>
        <v>0</v>
      </c>
      <c r="Q22" s="34">
        <f>IF(calculations!Q22="NA",output!Q22,calculations!Q22-output!Q22)</f>
        <v>0</v>
      </c>
      <c r="R22" s="34">
        <f>IF(calculations!R22="NA",output!R22,calculations!R22-output!R22)</f>
        <v>0</v>
      </c>
      <c r="S22" s="34">
        <f>IF(calculations!S22="NA",output!S22,calculations!S22-output!S22)</f>
        <v>0</v>
      </c>
      <c r="T22" s="34">
        <f>IF(calculations!T22="NA",output!T22,calculations!T22-output!T22)</f>
        <v>1.7763568394002505E-15</v>
      </c>
      <c r="U22" s="34">
        <f>IF(calculations!U22="NA",output!U22,calculations!U22-output!U22)</f>
        <v>0</v>
      </c>
      <c r="V22" s="34">
        <f>IF(calculations!V22="NA",output!V22,calculations!V22-output!V22)</f>
        <v>0</v>
      </c>
      <c r="W22" s="34">
        <f>IF(calculations!W22="NA",output!W22,calculations!W22-output!W22)</f>
        <v>0</v>
      </c>
      <c r="X22" s="34">
        <f>IF(calculations!X22="NA",output!X22,calculations!X22-output!X22)</f>
        <v>0</v>
      </c>
      <c r="Y22" s="34">
        <f>IF(calculations!Y22="NA",output!Y22,calculations!Y22-output!Y22)</f>
        <v>0</v>
      </c>
      <c r="Z22" s="34">
        <f>IF(calculations!Z22="NA",output!Z22,calculations!Z22-output!Z22)</f>
        <v>0</v>
      </c>
      <c r="AA22" s="34">
        <f>IF(calculations!AA22="NA",output!AA22,calculations!AA22-output!AA22)</f>
        <v>0</v>
      </c>
      <c r="AB22" s="34">
        <f>IF(calculations!AB22="NA",output!AB22,calculations!AB22-output!AB22)</f>
        <v>0</v>
      </c>
      <c r="AC22" s="34">
        <f>IF(calculations!AC22="NA",output!AC22,calculations!AC22-output!AC22)</f>
        <v>0</v>
      </c>
      <c r="AD22" s="34">
        <f>IF(calculations!AD22="NA",output!AD22,calculations!AD22-output!AD22)</f>
        <v>0</v>
      </c>
      <c r="AE22" s="34">
        <f>IF(calculations!AE22="NA",output!AE22,calculations!AE22-output!AE22)</f>
        <v>0</v>
      </c>
      <c r="AF22" s="34">
        <f>IF(calculations!AF22="NA",output!AF22,calculations!AF22-output!AF22)</f>
        <v>0</v>
      </c>
    </row>
    <row r="23" spans="1:32" x14ac:dyDescent="0.15">
      <c r="A23" t="b">
        <f>calculations!A23=output!A23</f>
        <v>1</v>
      </c>
      <c r="B23" t="b">
        <f>calculations!B23=output!B23</f>
        <v>1</v>
      </c>
      <c r="C23" s="34">
        <f>IF(calculations!C23="NA",output!C23,calculations!C23-output!C23)</f>
        <v>-3.4694469519536142E-18</v>
      </c>
      <c r="D23" s="34">
        <f>IF(calculations!D23="NA",output!D23,calculations!D23-output!D23)</f>
        <v>0</v>
      </c>
      <c r="E23" s="34">
        <f>IF(calculations!E23="NA",output!E23,calculations!E23-output!E23)</f>
        <v>0</v>
      </c>
      <c r="F23" s="34">
        <f>IF(calculations!F23="NA",output!F23,calculations!F23-output!F23)</f>
        <v>-2.1684043449710089E-19</v>
      </c>
      <c r="G23" s="34">
        <f>IF(calculations!G23="NA",output!G23,calculations!G23-output!G23)</f>
        <v>2.7755575615628914E-17</v>
      </c>
      <c r="H23" s="34">
        <f>IF(calculations!H23="NA",output!H23,calculations!H23-output!H23)</f>
        <v>0</v>
      </c>
      <c r="I23" s="34">
        <f>IF(calculations!I23="NA",output!I23,calculations!I23-output!I23)</f>
        <v>0</v>
      </c>
      <c r="J23" s="34">
        <f>IF(calculations!J23="NA",output!J23,calculations!J23-output!J23)</f>
        <v>0</v>
      </c>
      <c r="K23" s="34">
        <f>IF(calculations!K23="NA",output!K23,calculations!K23-output!K23)</f>
        <v>0</v>
      </c>
      <c r="L23" s="34">
        <f>IF(calculations!L23="NA",output!L23,calculations!L23-output!L23)</f>
        <v>0</v>
      </c>
      <c r="M23" s="34">
        <f>IF(calculations!M23="NA",output!M23,calculations!M23-output!M23)</f>
        <v>0</v>
      </c>
      <c r="N23" s="34">
        <f>IF(calculations!N23="NA",output!N23,calculations!N23-output!N23)</f>
        <v>0</v>
      </c>
      <c r="O23" s="34">
        <f>IF(calculations!O23="NA",output!O23,calculations!O23-output!O23)</f>
        <v>0</v>
      </c>
      <c r="P23" s="34">
        <f>IF(calculations!P23="NA",output!P23,calculations!P23-output!P23)</f>
        <v>0</v>
      </c>
      <c r="Q23" s="34">
        <f>IF(calculations!Q23="NA",output!Q23,calculations!Q23-output!Q23)</f>
        <v>0</v>
      </c>
      <c r="R23" s="34">
        <f>IF(calculations!R23="NA",output!R23,calculations!R23-output!R23)</f>
        <v>0</v>
      </c>
      <c r="S23" s="34">
        <f>IF(calculations!S23="NA",output!S23,calculations!S23-output!S23)</f>
        <v>0</v>
      </c>
      <c r="T23" s="34">
        <f>IF(calculations!T23="NA",output!T23,calculations!T23-output!T23)</f>
        <v>0</v>
      </c>
      <c r="U23" s="34">
        <f>IF(calculations!U23="NA",output!U23,calculations!U23-output!U23)</f>
        <v>0</v>
      </c>
      <c r="V23" s="34">
        <f>IF(calculations!V23="NA",output!V23,calculations!V23-output!V23)</f>
        <v>-8.8817841970012523E-16</v>
      </c>
      <c r="W23" s="34">
        <f>IF(calculations!W23="NA",output!W23,calculations!W23-output!W23)</f>
        <v>5.6843418860808015E-14</v>
      </c>
      <c r="X23" s="34">
        <f>IF(calculations!X23="NA",output!X23,calculations!X23-output!X23)</f>
        <v>0</v>
      </c>
      <c r="Y23" s="34">
        <f>IF(calculations!Y23="NA",output!Y23,calculations!Y23-output!Y23)</f>
        <v>0</v>
      </c>
      <c r="Z23" s="34">
        <f>IF(calculations!Z23="NA",output!Z23,calculations!Z23-output!Z23)</f>
        <v>-4.4408920985006262E-16</v>
      </c>
      <c r="AA23" s="34">
        <f>IF(calculations!AA23="NA",output!AA23,calculations!AA23-output!AA23)</f>
        <v>0</v>
      </c>
      <c r="AB23" s="34">
        <f>IF(calculations!AB23="NA",output!AB23,calculations!AB23-output!AB23)</f>
        <v>0</v>
      </c>
      <c r="AC23" s="34">
        <f>IF(calculations!AC23="NA",output!AC23,calculations!AC23-output!AC23)</f>
        <v>0</v>
      </c>
      <c r="AD23" s="34">
        <f>IF(calculations!AD23="NA",output!AD23,calculations!AD23-output!AD23)</f>
        <v>0</v>
      </c>
      <c r="AE23" s="34">
        <f>IF(calculations!AE23="NA",output!AE23,calculations!AE23-output!AE23)</f>
        <v>0</v>
      </c>
      <c r="AF23" s="34">
        <f>IF(calculations!AF23="NA",output!AF23,calculations!AF23-output!AF23)</f>
        <v>1.4210854715202004E-14</v>
      </c>
    </row>
    <row r="24" spans="1:32" x14ac:dyDescent="0.15">
      <c r="A24" t="b">
        <f>calculations!A24=output!A24</f>
        <v>1</v>
      </c>
      <c r="B24" t="b">
        <f>calculations!B24=output!B24</f>
        <v>1</v>
      </c>
      <c r="C24" s="34">
        <f>IF(calculations!C24="NA",output!C24,calculations!C24-output!C24)</f>
        <v>-4.4408920985006262E-16</v>
      </c>
      <c r="D24" s="34">
        <f>IF(calculations!D24="NA",output!D24,calculations!D24-output!D24)</f>
        <v>2.2204460492503131E-16</v>
      </c>
      <c r="E24" s="34">
        <f>IF(calculations!E24="NA",output!E24,calculations!E24-output!E24)</f>
        <v>0</v>
      </c>
      <c r="F24" s="34">
        <f>IF(calculations!F24="NA",output!F24,calculations!F24-output!F24)</f>
        <v>2.7755575615628914E-17</v>
      </c>
      <c r="G24" s="34">
        <f>IF(calculations!G24="NA",output!G24,calculations!G24-output!G24)</f>
        <v>0</v>
      </c>
      <c r="H24" s="34">
        <f>IF(calculations!H24="NA",output!H24,calculations!H24-output!H24)</f>
        <v>0</v>
      </c>
      <c r="I24" s="34">
        <f>IF(calculations!I24="NA",output!I24,calculations!I24-output!I24)</f>
        <v>0</v>
      </c>
      <c r="J24" s="34">
        <f>IF(calculations!J24="NA",output!J24,calculations!J24-output!J24)</f>
        <v>0</v>
      </c>
      <c r="K24" s="34">
        <f>IF(calculations!K24="NA",output!K24,calculations!K24-output!K24)</f>
        <v>0</v>
      </c>
      <c r="L24" s="34">
        <f>IF(calculations!L24="NA",output!L24,calculations!L24-output!L24)</f>
        <v>-4.5474735088646412E-13</v>
      </c>
      <c r="M24" s="34">
        <f>IF(calculations!M24="NA",output!M24,calculations!M24-output!M24)</f>
        <v>0</v>
      </c>
      <c r="N24" s="34">
        <f>IF(calculations!N24="NA",output!N24,calculations!N24-output!N24)</f>
        <v>-3.5527136788005009E-15</v>
      </c>
      <c r="O24" s="34">
        <f>IF(calculations!O24="NA",output!O24,calculations!O24-output!O24)</f>
        <v>0</v>
      </c>
      <c r="P24" s="34">
        <f>IF(calculations!P24="NA",output!P24,calculations!P24-output!P24)</f>
        <v>0</v>
      </c>
      <c r="Q24" s="34">
        <f>IF(calculations!Q24="NA",output!Q24,calculations!Q24-output!Q24)</f>
        <v>0</v>
      </c>
      <c r="R24" s="34">
        <f>IF(calculations!R24="NA",output!R24,calculations!R24-output!R24)</f>
        <v>0</v>
      </c>
      <c r="S24" s="34">
        <f>IF(calculations!S24="NA",output!S24,calculations!S24-output!S24)</f>
        <v>0</v>
      </c>
      <c r="T24" s="34">
        <f>IF(calculations!T24="NA",output!T24,calculations!T24-output!T24)</f>
        <v>2.8421709430404007E-14</v>
      </c>
      <c r="U24" s="34">
        <f>IF(calculations!U24="NA",output!U24,calculations!U24-output!U24)</f>
        <v>0</v>
      </c>
      <c r="V24" s="34">
        <f>IF(calculations!V24="NA",output!V24,calculations!V24-output!V24)</f>
        <v>-1.7763568394002505E-15</v>
      </c>
      <c r="W24" s="34">
        <f>IF(calculations!W24="NA",output!W24,calculations!W24-output!W24)</f>
        <v>0</v>
      </c>
      <c r="X24" s="34">
        <f>IF(calculations!X24="NA",output!X24,calculations!X24-output!X24)</f>
        <v>-2.8421709430404007E-14</v>
      </c>
      <c r="Y24" s="34">
        <f>IF(calculations!Y24="NA",output!Y24,calculations!Y24-output!Y24)</f>
        <v>0</v>
      </c>
      <c r="Z24" s="34">
        <f>IF(calculations!Z24="NA",output!Z24,calculations!Z24-output!Z24)</f>
        <v>4.4408920985006262E-16</v>
      </c>
      <c r="AA24" s="34">
        <f>IF(calculations!AA24="NA",output!AA24,calculations!AA24-output!AA24)</f>
        <v>0</v>
      </c>
      <c r="AB24" s="34">
        <f>IF(calculations!AB24="NA",output!AB24,calculations!AB24-output!AB24)</f>
        <v>0</v>
      </c>
      <c r="AC24" s="34">
        <f>IF(calculations!AC24="NA",output!AC24,calculations!AC24-output!AC24)</f>
        <v>0</v>
      </c>
      <c r="AD24" s="34">
        <f>IF(calculations!AD24="NA",output!AD24,calculations!AD24-output!AD24)</f>
        <v>0</v>
      </c>
      <c r="AE24" s="34">
        <f>IF(calculations!AE24="NA",output!AE24,calculations!AE24-output!AE24)</f>
        <v>0</v>
      </c>
      <c r="AF24" s="34">
        <f>IF(calculations!AF24="NA",output!AF24,calculations!AF24-output!AF24)</f>
        <v>0</v>
      </c>
    </row>
    <row r="25" spans="1:32" x14ac:dyDescent="0.15">
      <c r="A25" t="b">
        <f>calculations!A25=output!A25</f>
        <v>1</v>
      </c>
      <c r="B25" t="b">
        <f>calculations!B25=output!B25</f>
        <v>1</v>
      </c>
      <c r="C25" s="34">
        <f>IF(calculations!C25="NA",output!C25,calculations!C25-output!C25)</f>
        <v>0</v>
      </c>
      <c r="D25" s="34">
        <f>IF(calculations!D25="NA",output!D25,calculations!D25-output!D25)</f>
        <v>0</v>
      </c>
      <c r="E25" s="34">
        <f>IF(calculations!E25="NA",output!E25,calculations!E25-output!E25)</f>
        <v>0</v>
      </c>
      <c r="F25" s="34">
        <f>IF(calculations!F25="NA",output!F25,calculations!F25-output!F25)</f>
        <v>2.7755575615628914E-17</v>
      </c>
      <c r="G25" s="34">
        <f>IF(calculations!G25="NA",output!G25,calculations!G25-output!G25)</f>
        <v>0</v>
      </c>
      <c r="H25" s="34">
        <f>IF(calculations!H25="NA",output!H25,calculations!H25-output!H25)</f>
        <v>0</v>
      </c>
      <c r="I25" s="34">
        <f>IF(calculations!I25="NA",output!I25,calculations!I25-output!I25)</f>
        <v>0</v>
      </c>
      <c r="J25" s="34">
        <f>IF(calculations!J25="NA",output!J25,calculations!J25-output!J25)</f>
        <v>0</v>
      </c>
      <c r="K25" s="34">
        <f>IF(calculations!K25="NA",output!K25,calculations!K25-output!K25)</f>
        <v>4.3368086899420177E-19</v>
      </c>
      <c r="L25" s="34">
        <f>IF(calculations!L25="NA",output!L25,calculations!L25-output!L25)</f>
        <v>0</v>
      </c>
      <c r="M25" s="34">
        <f>IF(calculations!M25="NA",output!M25,calculations!M25-output!M25)</f>
        <v>0</v>
      </c>
      <c r="N25" s="34">
        <f>IF(calculations!N25="NA",output!N25,calculations!N25-output!N25)</f>
        <v>0</v>
      </c>
      <c r="O25" s="34">
        <f>IF(calculations!O25="NA",output!O25,calculations!O25-output!O25)</f>
        <v>0</v>
      </c>
      <c r="P25" s="34">
        <f>IF(calculations!P25="NA",output!P25,calculations!P25-output!P25)</f>
        <v>0</v>
      </c>
      <c r="Q25" s="34">
        <f>IF(calculations!Q25="NA",output!Q25,calculations!Q25-output!Q25)</f>
        <v>0</v>
      </c>
      <c r="R25" s="34">
        <f>IF(calculations!R25="NA",output!R25,calculations!R25-output!R25)</f>
        <v>0</v>
      </c>
      <c r="S25" s="34">
        <f>IF(calculations!S25="NA",output!S25,calculations!S25-output!S25)</f>
        <v>0</v>
      </c>
      <c r="T25" s="34">
        <f>IF(calculations!T25="NA",output!T25,calculations!T25-output!T25)</f>
        <v>0</v>
      </c>
      <c r="U25" s="34">
        <f>IF(calculations!U25="NA",output!U25,calculations!U25-output!U25)</f>
        <v>0</v>
      </c>
      <c r="V25" s="34">
        <f>IF(calculations!V25="NA",output!V25,calculations!V25-output!V25)</f>
        <v>0</v>
      </c>
      <c r="W25" s="34">
        <f>IF(calculations!W25="NA",output!W25,calculations!W25-output!W25)</f>
        <v>0</v>
      </c>
      <c r="X25" s="34">
        <f>IF(calculations!X25="NA",output!X25,calculations!X25-output!X25)</f>
        <v>0</v>
      </c>
      <c r="Y25" s="34">
        <f>IF(calculations!Y25="NA",output!Y25,calculations!Y25-output!Y25)</f>
        <v>0</v>
      </c>
      <c r="Z25" s="34">
        <f>IF(calculations!Z25="NA",output!Z25,calculations!Z25-output!Z25)</f>
        <v>-8.8817841970012523E-16</v>
      </c>
      <c r="AA25" s="34">
        <f>IF(calculations!AA25="NA",output!AA25,calculations!AA25-output!AA25)</f>
        <v>0</v>
      </c>
      <c r="AB25" s="34">
        <f>IF(calculations!AB25="NA",output!AB25,calculations!AB25-output!AB25)</f>
        <v>0</v>
      </c>
      <c r="AC25" s="34">
        <f>IF(calculations!AC25="NA",output!AC25,calculations!AC25-output!AC25)</f>
        <v>0</v>
      </c>
      <c r="AD25" s="34">
        <f>IF(calculations!AD25="NA",output!AD25,calculations!AD25-output!AD25)</f>
        <v>0</v>
      </c>
      <c r="AE25" s="34">
        <f>IF(calculations!AE25="NA",output!AE25,calculations!AE25-output!AE25)</f>
        <v>0</v>
      </c>
      <c r="AF25" s="34">
        <f>IF(calculations!AF25="NA",output!AF25,calculations!AF25-output!AF25)</f>
        <v>0</v>
      </c>
    </row>
    <row r="26" spans="1:32" x14ac:dyDescent="0.15">
      <c r="A26" t="b">
        <f>calculations!A26=output!A26</f>
        <v>1</v>
      </c>
      <c r="B26" t="b">
        <f>calculations!B26=output!B26</f>
        <v>1</v>
      </c>
      <c r="C26" s="34">
        <f>IF(calculations!C26="NA",output!C26,calculations!C26-output!C26)</f>
        <v>0</v>
      </c>
      <c r="D26" s="34">
        <f>IF(calculations!D26="NA",output!D26,calculations!D26-output!D26)</f>
        <v>0</v>
      </c>
      <c r="E26" s="34">
        <f>IF(calculations!E26="NA",output!E26,calculations!E26-output!E26)</f>
        <v>0</v>
      </c>
      <c r="F26" s="34">
        <f>IF(calculations!F26="NA",output!F26,calculations!F26-output!F26)</f>
        <v>3.4694469519536142E-18</v>
      </c>
      <c r="G26" s="34">
        <f>IF(calculations!G26="NA",output!G26,calculations!G26-output!G26)</f>
        <v>0</v>
      </c>
      <c r="H26" s="34">
        <f>IF(calculations!H26="NA",output!H26,calculations!H26-output!H26)</f>
        <v>0</v>
      </c>
      <c r="I26" s="34">
        <f>IF(calculations!I26="NA",output!I26,calculations!I26-output!I26)</f>
        <v>0</v>
      </c>
      <c r="J26" s="34">
        <f>IF(calculations!J26="NA",output!J26,calculations!J26-output!J26)</f>
        <v>1.3877787807814457E-17</v>
      </c>
      <c r="K26" s="34">
        <f>IF(calculations!K26="NA",output!K26,calculations!K26-output!K26)</f>
        <v>3.4694469519536142E-18</v>
      </c>
      <c r="L26" s="34">
        <f>IF(calculations!L26="NA",output!L26,calculations!L26-output!L26)</f>
        <v>0</v>
      </c>
      <c r="M26" s="34">
        <f>IF(calculations!M26="NA",output!M26,calculations!M26-output!M26)</f>
        <v>0</v>
      </c>
      <c r="N26" s="34">
        <f>IF(calculations!N26="NA",output!N26,calculations!N26-output!N26)</f>
        <v>-3.5527136788005009E-15</v>
      </c>
      <c r="O26" s="34">
        <f>IF(calculations!O26="NA",output!O26,calculations!O26-output!O26)</f>
        <v>-3.5527136788005009E-15</v>
      </c>
      <c r="P26" s="34">
        <f>IF(calculations!P26="NA",output!P26,calculations!P26-output!P26)</f>
        <v>1.4210854715202004E-14</v>
      </c>
      <c r="Q26" s="34">
        <f>IF(calculations!Q26="NA",output!Q26,calculations!Q26-output!Q26)</f>
        <v>0</v>
      </c>
      <c r="R26" s="34">
        <f>IF(calculations!R26="NA",output!R26,calculations!R26-output!R26)</f>
        <v>0</v>
      </c>
      <c r="S26" s="34">
        <f>IF(calculations!S26="NA",output!S26,calculations!S26-output!S26)</f>
        <v>0</v>
      </c>
      <c r="T26" s="34">
        <f>IF(calculations!T26="NA",output!T26,calculations!T26-output!T26)</f>
        <v>0</v>
      </c>
      <c r="U26" s="34">
        <f>IF(calculations!U26="NA",output!U26,calculations!U26-output!U26)</f>
        <v>0</v>
      </c>
      <c r="V26" s="34">
        <f>IF(calculations!V26="NA",output!V26,calculations!V26-output!V26)</f>
        <v>0</v>
      </c>
      <c r="W26" s="34">
        <f>IF(calculations!W26="NA",output!W26,calculations!W26-output!W26)</f>
        <v>0</v>
      </c>
      <c r="X26" s="34">
        <f>IF(calculations!X26="NA",output!X26,calculations!X26-output!X26)</f>
        <v>2.8421709430404007E-14</v>
      </c>
      <c r="Y26" s="34">
        <f>IF(calculations!Y26="NA",output!Y26,calculations!Y26-output!Y26)</f>
        <v>0</v>
      </c>
      <c r="Z26" s="34">
        <f>IF(calculations!Z26="NA",output!Z26,calculations!Z26-output!Z26)</f>
        <v>0</v>
      </c>
      <c r="AA26" s="34">
        <f>IF(calculations!AA26="NA",output!AA26,calculations!AA26-output!AA26)</f>
        <v>0</v>
      </c>
      <c r="AB26" s="34">
        <f>IF(calculations!AB26="NA",output!AB26,calculations!AB26-output!AB26)</f>
        <v>0</v>
      </c>
      <c r="AC26" s="34">
        <f>IF(calculations!AC26="NA",output!AC26,calculations!AC26-output!AC26)</f>
        <v>0</v>
      </c>
      <c r="AD26" s="34">
        <f>IF(calculations!AD26="NA",output!AD26,calculations!AD26-output!AD26)</f>
        <v>0</v>
      </c>
      <c r="AE26" s="34">
        <f>IF(calculations!AE26="NA",output!AE26,calculations!AE26-output!AE26)</f>
        <v>0</v>
      </c>
      <c r="AF26" s="34">
        <f>IF(calculations!AF26="NA",output!AF26,calculations!AF26-output!AF26)</f>
        <v>1.4210854715202004E-14</v>
      </c>
    </row>
    <row r="27" spans="1:32" x14ac:dyDescent="0.15">
      <c r="A27" t="b">
        <f>calculations!A27=output!A27</f>
        <v>1</v>
      </c>
      <c r="B27" t="b">
        <f>calculations!B27=output!B27</f>
        <v>1</v>
      </c>
      <c r="C27" s="34">
        <f>IF(calculations!C27="NA",output!C27,calculations!C27-output!C27)</f>
        <v>0</v>
      </c>
      <c r="D27" s="34">
        <f>IF(calculations!D27="NA",output!D27,calculations!D27-output!D27)</f>
        <v>0</v>
      </c>
      <c r="E27" s="34">
        <f>IF(calculations!E27="NA",output!E27,calculations!E27-output!E27)</f>
        <v>0</v>
      </c>
      <c r="F27" s="34">
        <f>IF(calculations!F27="NA",output!F27,calculations!F27-output!F27)</f>
        <v>0</v>
      </c>
      <c r="G27" s="34">
        <f>IF(calculations!G27="NA",output!G27,calculations!G27-output!G27)</f>
        <v>0</v>
      </c>
      <c r="H27" s="34">
        <f>IF(calculations!H27="NA",output!H27,calculations!H27-output!H27)</f>
        <v>0</v>
      </c>
      <c r="I27" s="34">
        <f>IF(calculations!I27="NA",output!I27,calculations!I27-output!I27)</f>
        <v>0</v>
      </c>
      <c r="J27" s="34">
        <f>IF(calculations!J27="NA",output!J27,calculations!J27-output!J27)</f>
        <v>-5.5511151231257827E-17</v>
      </c>
      <c r="K27" s="34">
        <f>IF(calculations!K27="NA",output!K27,calculations!K27-output!K27)</f>
        <v>1.7347234759768071E-18</v>
      </c>
      <c r="L27" s="34">
        <f>IF(calculations!L27="NA",output!L27,calculations!L27-output!L27)</f>
        <v>-4.5474735088646412E-13</v>
      </c>
      <c r="M27" s="34">
        <f>IF(calculations!M27="NA",output!M27,calculations!M27-output!M27)</f>
        <v>-5.6843418860808015E-14</v>
      </c>
      <c r="N27" s="34">
        <f>IF(calculations!N27="NA",output!N27,calculations!N27-output!N27)</f>
        <v>0</v>
      </c>
      <c r="O27" s="34">
        <f>IF(calculations!O27="NA",output!O27,calculations!O27-output!O27)</f>
        <v>7.1054273576010019E-15</v>
      </c>
      <c r="P27" s="34">
        <f>IF(calculations!P27="NA",output!P27,calculations!P27-output!P27)</f>
        <v>0</v>
      </c>
      <c r="Q27" s="34">
        <f>IF(calculations!Q27="NA",output!Q27,calculations!Q27-output!Q27)</f>
        <v>0</v>
      </c>
      <c r="R27" s="34">
        <f>IF(calculations!R27="NA",output!R27,calculations!R27-output!R27)</f>
        <v>0</v>
      </c>
      <c r="S27" s="34">
        <f>IF(calculations!S27="NA",output!S27,calculations!S27-output!S27)</f>
        <v>0</v>
      </c>
      <c r="T27" s="34">
        <f>IF(calculations!T27="NA",output!T27,calculations!T27-output!T27)</f>
        <v>0</v>
      </c>
      <c r="U27" s="34">
        <f>IF(calculations!U27="NA",output!U27,calculations!U27-output!U27)</f>
        <v>0</v>
      </c>
      <c r="V27" s="34">
        <f>IF(calculations!V27="NA",output!V27,calculations!V27-output!V27)</f>
        <v>-5.3290705182007514E-15</v>
      </c>
      <c r="W27" s="34">
        <f>IF(calculations!W27="NA",output!W27,calculations!W27-output!W27)</f>
        <v>0</v>
      </c>
      <c r="X27" s="34">
        <f>IF(calculations!X27="NA",output!X27,calculations!X27-output!X27)</f>
        <v>0</v>
      </c>
      <c r="Y27" s="34">
        <f>IF(calculations!Y27="NA",output!Y27,calculations!Y27-output!Y27)</f>
        <v>0</v>
      </c>
      <c r="Z27" s="34">
        <f>IF(calculations!Z27="NA",output!Z27,calculations!Z27-output!Z27)</f>
        <v>4.4408920985006262E-16</v>
      </c>
      <c r="AA27" s="34">
        <f>IF(calculations!AA27="NA",output!AA27,calculations!AA27-output!AA27)</f>
        <v>0</v>
      </c>
      <c r="AB27" s="34">
        <f>IF(calculations!AB27="NA",output!AB27,calculations!AB27-output!AB27)</f>
        <v>0</v>
      </c>
      <c r="AC27" s="34">
        <f>IF(calculations!AC27="NA",output!AC27,calculations!AC27-output!AC27)</f>
        <v>0</v>
      </c>
      <c r="AD27" s="34">
        <f>IF(calculations!AD27="NA",output!AD27,calculations!AD27-output!AD27)</f>
        <v>0</v>
      </c>
      <c r="AE27" s="34">
        <f>IF(calculations!AE27="NA",output!AE27,calculations!AE27-output!AE27)</f>
        <v>0</v>
      </c>
      <c r="AF27" s="34">
        <f>IF(calculations!AF27="NA",output!AF27,calculations!AF27-output!AF27)</f>
        <v>0</v>
      </c>
    </row>
    <row r="28" spans="1:32" x14ac:dyDescent="0.15">
      <c r="A28" t="b">
        <f>calculations!A28=output!A28</f>
        <v>1</v>
      </c>
      <c r="B28" t="b">
        <f>calculations!B28=output!B28</f>
        <v>1</v>
      </c>
      <c r="C28" s="34">
        <f>IF(calculations!C28="NA",output!C28,calculations!C28-output!C28)</f>
        <v>0</v>
      </c>
      <c r="D28" s="34">
        <f>IF(calculations!D28="NA",output!D28,calculations!D28-output!D28)</f>
        <v>0</v>
      </c>
      <c r="E28" s="34">
        <f>IF(calculations!E28="NA",output!E28,calculations!E28-output!E28)</f>
        <v>0</v>
      </c>
      <c r="F28" s="34">
        <f>IF(calculations!F28="NA",output!F28,calculations!F28-output!F28)</f>
        <v>-2.7755575615628914E-17</v>
      </c>
      <c r="G28" s="34">
        <f>IF(calculations!G28="NA",output!G28,calculations!G28-output!G28)</f>
        <v>-5.5511151231257827E-17</v>
      </c>
      <c r="H28" s="34">
        <f>IF(calculations!H28="NA",output!H28,calculations!H28-output!H28)</f>
        <v>0</v>
      </c>
      <c r="I28" s="34">
        <f>IF(calculations!I28="NA",output!I28,calculations!I28-output!I28)</f>
        <v>0</v>
      </c>
      <c r="J28" s="34">
        <f>IF(calculations!J28="NA",output!J28,calculations!J28-output!J28)</f>
        <v>3.4694469519536142E-18</v>
      </c>
      <c r="K28" s="34">
        <f>IF(calculations!K28="NA",output!K28,calculations!K28-output!K28)</f>
        <v>0</v>
      </c>
      <c r="L28" s="34">
        <f>IF(calculations!L28="NA",output!L28,calculations!L28-output!L28)</f>
        <v>0</v>
      </c>
      <c r="M28" s="34">
        <f>IF(calculations!M28="NA",output!M28,calculations!M28-output!M28)</f>
        <v>0</v>
      </c>
      <c r="N28" s="34">
        <f>IF(calculations!N28="NA",output!N28,calculations!N28-output!N28)</f>
        <v>0</v>
      </c>
      <c r="O28" s="34">
        <f>IF(calculations!O28="NA",output!O28,calculations!O28-output!O28)</f>
        <v>0</v>
      </c>
      <c r="P28" s="34">
        <f>IF(calculations!P28="NA",output!P28,calculations!P28-output!P28)</f>
        <v>0</v>
      </c>
      <c r="Q28" s="34">
        <f>IF(calculations!Q28="NA",output!Q28,calculations!Q28-output!Q28)</f>
        <v>0</v>
      </c>
      <c r="R28" s="34">
        <f>IF(calculations!R28="NA",output!R28,calculations!R28-output!R28)</f>
        <v>0</v>
      </c>
      <c r="S28" s="34">
        <f>IF(calculations!S28="NA",output!S28,calculations!S28-output!S28)</f>
        <v>0</v>
      </c>
      <c r="T28" s="34">
        <f>IF(calculations!T28="NA",output!T28,calculations!T28-output!T28)</f>
        <v>-3.637978807091713E-12</v>
      </c>
      <c r="U28" s="34">
        <f>IF(calculations!U28="NA",output!U28,calculations!U28-output!U28)</f>
        <v>0</v>
      </c>
      <c r="V28" s="34">
        <f>IF(calculations!V28="NA",output!V28,calculations!V28-output!V28)</f>
        <v>0</v>
      </c>
      <c r="W28" s="34">
        <f>IF(calculations!W28="NA",output!W28,calculations!W28-output!W28)</f>
        <v>0</v>
      </c>
      <c r="X28" s="34">
        <f>IF(calculations!X28="NA",output!X28,calculations!X28-output!X28)</f>
        <v>2.8421709430404007E-14</v>
      </c>
      <c r="Y28" s="34">
        <f>IF(calculations!Y28="NA",output!Y28,calculations!Y28-output!Y28)</f>
        <v>0</v>
      </c>
      <c r="Z28" s="34">
        <f>IF(calculations!Z28="NA",output!Z28,calculations!Z28-output!Z28)</f>
        <v>-8.8817841970012523E-16</v>
      </c>
      <c r="AA28" s="34">
        <f>IF(calculations!AA28="NA",output!AA28,calculations!AA28-output!AA28)</f>
        <v>0</v>
      </c>
      <c r="AB28" s="34">
        <f>IF(calculations!AB28="NA",output!AB28,calculations!AB28-output!AB28)</f>
        <v>0</v>
      </c>
      <c r="AC28" s="34">
        <f>IF(calculations!AC28="NA",output!AC28,calculations!AC28-output!AC28)</f>
        <v>0</v>
      </c>
      <c r="AD28" s="34">
        <f>IF(calculations!AD28="NA",output!AD28,calculations!AD28-output!AD28)</f>
        <v>0</v>
      </c>
      <c r="AE28" s="34">
        <f>IF(calculations!AE28="NA",output!AE28,calculations!AE28-output!AE28)</f>
        <v>0</v>
      </c>
      <c r="AF28" s="34">
        <f>IF(calculations!AF28="NA",output!AF28,calculations!AF28-output!AF28)</f>
        <v>0</v>
      </c>
    </row>
    <row r="29" spans="1:32" x14ac:dyDescent="0.15">
      <c r="A29" t="b">
        <f>calculations!A29=output!A29</f>
        <v>1</v>
      </c>
      <c r="B29" t="b">
        <f>calculations!B29=output!B29</f>
        <v>1</v>
      </c>
      <c r="C29" s="34">
        <f>IF(calculations!C29="NA",output!C29,calculations!C29-output!C29)</f>
        <v>0</v>
      </c>
      <c r="D29" s="34">
        <f>IF(calculations!D29="NA",output!D29,calculations!D29-output!D29)</f>
        <v>-3.5527136788005009E-15</v>
      </c>
      <c r="E29" s="34">
        <f>IF(calculations!E29="NA",output!E29,calculations!E29-output!E29)</f>
        <v>0</v>
      </c>
      <c r="F29" s="34">
        <f>IF(calculations!F29="NA",output!F29,calculations!F29-output!F29)</f>
        <v>-5.5511151231257827E-17</v>
      </c>
      <c r="G29" s="34">
        <f>IF(calculations!G29="NA",output!G29,calculations!G29-output!G29)</f>
        <v>-5.5511151231257827E-17</v>
      </c>
      <c r="H29" s="34">
        <f>IF(calculations!H29="NA",output!H29,calculations!H29-output!H29)</f>
        <v>0</v>
      </c>
      <c r="I29" s="34">
        <f>IF(calculations!I29="NA",output!I29,calculations!I29-output!I29)</f>
        <v>0</v>
      </c>
      <c r="J29" s="34">
        <f>IF(calculations!J29="NA",output!J29,calculations!J29-output!J29)</f>
        <v>0</v>
      </c>
      <c r="K29" s="34">
        <f>IF(calculations!K29="NA",output!K29,calculations!K29-output!K29)</f>
        <v>0</v>
      </c>
      <c r="L29" s="34">
        <f>IF(calculations!L29="NA",output!L29,calculations!L29-output!L29)</f>
        <v>-4.5474735088646412E-13</v>
      </c>
      <c r="M29" s="34">
        <f>IF(calculations!M29="NA",output!M29,calculations!M29-output!M29)</f>
        <v>0</v>
      </c>
      <c r="N29" s="34">
        <f>IF(calculations!N29="NA",output!N29,calculations!N29-output!N29)</f>
        <v>0</v>
      </c>
      <c r="O29" s="34">
        <f>IF(calculations!O29="NA",output!O29,calculations!O29-output!O29)</f>
        <v>0</v>
      </c>
      <c r="P29" s="34">
        <f>IF(calculations!P29="NA",output!P29,calculations!P29-output!P29)</f>
        <v>0</v>
      </c>
      <c r="Q29" s="34">
        <f>IF(calculations!Q29="NA",output!Q29,calculations!Q29-output!Q29)</f>
        <v>0</v>
      </c>
      <c r="R29" s="34">
        <f>IF(calculations!R29="NA",output!R29,calculations!R29-output!R29)</f>
        <v>0</v>
      </c>
      <c r="S29" s="34">
        <f>IF(calculations!S29="NA",output!S29,calculations!S29-output!S29)</f>
        <v>0</v>
      </c>
      <c r="T29" s="34">
        <f>IF(calculations!T29="NA",output!T29,calculations!T29-output!T29)</f>
        <v>0</v>
      </c>
      <c r="U29" s="34">
        <f>IF(calculations!U29="NA",output!U29,calculations!U29-output!U29)</f>
        <v>0</v>
      </c>
      <c r="V29" s="34">
        <f>IF(calculations!V29="NA",output!V29,calculations!V29-output!V29)</f>
        <v>-8.8817841970012523E-16</v>
      </c>
      <c r="W29" s="34">
        <f>IF(calculations!W29="NA",output!W29,calculations!W29-output!W29)</f>
        <v>0</v>
      </c>
      <c r="X29" s="34">
        <f>IF(calculations!X29="NA",output!X29,calculations!X29-output!X29)</f>
        <v>5.6843418860808015E-14</v>
      </c>
      <c r="Y29" s="34">
        <f>IF(calculations!Y29="NA",output!Y29,calculations!Y29-output!Y29)</f>
        <v>0</v>
      </c>
      <c r="Z29" s="34">
        <f>IF(calculations!Z29="NA",output!Z29,calculations!Z29-output!Z29)</f>
        <v>0</v>
      </c>
      <c r="AA29" s="34">
        <f>IF(calculations!AA29="NA",output!AA29,calculations!AA29-output!AA29)</f>
        <v>0</v>
      </c>
      <c r="AB29" s="34">
        <f>IF(calculations!AB29="NA",output!AB29,calculations!AB29-output!AB29)</f>
        <v>0</v>
      </c>
      <c r="AC29" s="34">
        <f>IF(calculations!AC29="NA",output!AC29,calculations!AC29-output!AC29)</f>
        <v>0</v>
      </c>
      <c r="AD29" s="34">
        <f>IF(calculations!AD29="NA",output!AD29,calculations!AD29-output!AD29)</f>
        <v>0</v>
      </c>
      <c r="AE29" s="34">
        <f>IF(calculations!AE29="NA",output!AE29,calculations!AE29-output!AE29)</f>
        <v>0</v>
      </c>
      <c r="AF29" s="34">
        <f>IF(calculations!AF29="NA",output!AF29,calculations!AF29-output!AF29)</f>
        <v>0</v>
      </c>
    </row>
    <row r="30" spans="1:32" x14ac:dyDescent="0.15">
      <c r="A30" t="b">
        <f>calculations!A30=output!A30</f>
        <v>1</v>
      </c>
      <c r="B30" t="b">
        <f>calculations!B30=output!B30</f>
        <v>1</v>
      </c>
      <c r="C30" s="34">
        <f>IF(calculations!C30="NA",output!C30,calculations!C30-output!C30)</f>
        <v>0</v>
      </c>
      <c r="D30" s="34">
        <f>IF(calculations!D30="NA",output!D30,calculations!D30-output!D30)</f>
        <v>0</v>
      </c>
      <c r="E30" s="34">
        <f>IF(calculations!E30="NA",output!E30,calculations!E30-output!E30)</f>
        <v>0</v>
      </c>
      <c r="F30" s="34">
        <f>IF(calculations!F30="NA",output!F30,calculations!F30-output!F30)</f>
        <v>2.7755575615628914E-17</v>
      </c>
      <c r="G30" s="34">
        <f>IF(calculations!G30="NA",output!G30,calculations!G30-output!G30)</f>
        <v>-2.7755575615628914E-17</v>
      </c>
      <c r="H30" s="34">
        <f>IF(calculations!H30="NA",output!H30,calculations!H30-output!H30)</f>
        <v>0</v>
      </c>
      <c r="I30" s="34">
        <f>IF(calculations!I30="NA",output!I30,calculations!I30-output!I30)</f>
        <v>0</v>
      </c>
      <c r="J30" s="34">
        <f>IF(calculations!J30="NA",output!J30,calculations!J30-output!J30)</f>
        <v>1.3877787807814457E-17</v>
      </c>
      <c r="K30" s="34">
        <f>IF(calculations!K30="NA",output!K30,calculations!K30-output!K30)</f>
        <v>0</v>
      </c>
      <c r="L30" s="34">
        <f>IF(calculations!L30="NA",output!L30,calculations!L30-output!L30)</f>
        <v>0</v>
      </c>
      <c r="M30" s="34">
        <f>IF(calculations!M30="NA",output!M30,calculations!M30-output!M30)</f>
        <v>0</v>
      </c>
      <c r="N30" s="34">
        <f>IF(calculations!N30="NA",output!N30,calculations!N30-output!N30)</f>
        <v>2.8421709430404007E-14</v>
      </c>
      <c r="O30" s="34">
        <f>IF(calculations!O30="NA",output!O30,calculations!O30-output!O30)</f>
        <v>2.8421709430404007E-14</v>
      </c>
      <c r="P30" s="34">
        <f>IF(calculations!P30="NA",output!P30,calculations!P30-output!P30)</f>
        <v>1.4210854715202004E-14</v>
      </c>
      <c r="Q30" s="34">
        <f>IF(calculations!Q30="NA",output!Q30,calculations!Q30-output!Q30)</f>
        <v>0</v>
      </c>
      <c r="R30" s="34">
        <f>IF(calculations!R30="NA",output!R30,calculations!R30-output!R30)</f>
        <v>0</v>
      </c>
      <c r="S30" s="34">
        <f>IF(calculations!S30="NA",output!S30,calculations!S30-output!S30)</f>
        <v>-3.5527136788005009E-15</v>
      </c>
      <c r="T30" s="34">
        <f>IF(calculations!T30="NA",output!T30,calculations!T30-output!T30)</f>
        <v>4.4408920985006262E-16</v>
      </c>
      <c r="U30" s="34">
        <f>IF(calculations!U30="NA",output!U30,calculations!U30-output!U30)</f>
        <v>7.1054273576010019E-15</v>
      </c>
      <c r="V30" s="34">
        <f>IF(calculations!V30="NA",output!V30,calculations!V30-output!V30)</f>
        <v>4.4408920985006262E-16</v>
      </c>
      <c r="W30" s="34">
        <f>IF(calculations!W30="NA",output!W30,calculations!W30-output!W30)</f>
        <v>5.3290705182007514E-15</v>
      </c>
      <c r="X30" s="34">
        <f>IF(calculations!X30="NA",output!X30,calculations!X30-output!X30)</f>
        <v>-2.8421709430404007E-14</v>
      </c>
      <c r="Y30" s="34">
        <f>IF(calculations!Y30="NA",output!Y30,calculations!Y30-output!Y30)</f>
        <v>1.7763568394002505E-15</v>
      </c>
      <c r="Z30" s="34">
        <f>IF(calculations!Z30="NA",output!Z30,calculations!Z30-output!Z30)</f>
        <v>0</v>
      </c>
      <c r="AA30" s="34">
        <f>IF(calculations!AA30="NA",output!AA30,calculations!AA30-output!AA30)</f>
        <v>0</v>
      </c>
      <c r="AB30" s="34">
        <f>IF(calculations!AB30="NA",output!AB30,calculations!AB30-output!AB30)</f>
        <v>0</v>
      </c>
      <c r="AC30" s="34">
        <f>IF(calculations!AC30="NA",output!AC30,calculations!AC30-output!AC30)</f>
        <v>0</v>
      </c>
      <c r="AD30" s="34">
        <f>IF(calculations!AD30="NA",output!AD30,calculations!AD30-output!AD30)</f>
        <v>0</v>
      </c>
      <c r="AE30" s="34">
        <f>IF(calculations!AE30="NA",output!AE30,calculations!AE30-output!AE30)</f>
        <v>0</v>
      </c>
      <c r="AF30" s="34">
        <f>IF(calculations!AF30="NA",output!AF30,calculations!AF30-output!AF30)</f>
        <v>1.4210854715202004E-14</v>
      </c>
    </row>
    <row r="31" spans="1:32" x14ac:dyDescent="0.15">
      <c r="A31" t="b">
        <f>calculations!A31=output!A31</f>
        <v>1</v>
      </c>
      <c r="B31" t="b">
        <f>calculations!B31=output!B31</f>
        <v>1</v>
      </c>
      <c r="C31" s="34">
        <f>IF(calculations!C31="NA",output!C31,calculations!C31-output!C31)</f>
        <v>0</v>
      </c>
      <c r="D31" s="34">
        <f>IF(calculations!D31="NA",output!D31,calculations!D31-output!D31)</f>
        <v>0</v>
      </c>
      <c r="E31" s="34">
        <f>IF(calculations!E31="NA",output!E31,calculations!E31-output!E31)</f>
        <v>0</v>
      </c>
      <c r="F31" s="34">
        <f>IF(calculations!F31="NA",output!F31,calculations!F31-output!F31)</f>
        <v>0</v>
      </c>
      <c r="G31" s="34">
        <f>IF(calculations!G31="NA",output!G31,calculations!G31-output!G31)</f>
        <v>0</v>
      </c>
      <c r="H31" s="34">
        <f>IF(calculations!H31="NA",output!H31,calculations!H31-output!H31)</f>
        <v>0</v>
      </c>
      <c r="I31" s="34">
        <f>IF(calculations!I31="NA",output!I31,calculations!I31-output!I31)</f>
        <v>0</v>
      </c>
      <c r="J31" s="34">
        <f>IF(calculations!J31="NA",output!J31,calculations!J31-output!J31)</f>
        <v>0</v>
      </c>
      <c r="K31" s="34">
        <f>IF(calculations!K31="NA",output!K31,calculations!K31-output!K31)</f>
        <v>0</v>
      </c>
      <c r="L31" s="34">
        <f>IF(calculations!L31="NA",output!L31,calculations!L31-output!L31)</f>
        <v>-4.5474735088646412E-13</v>
      </c>
      <c r="M31" s="34">
        <f>IF(calculations!M31="NA",output!M31,calculations!M31-output!M31)</f>
        <v>2.8421709430404007E-14</v>
      </c>
      <c r="N31" s="34">
        <f>IF(calculations!N31="NA",output!N31,calculations!N31-output!N31)</f>
        <v>3.5527136788005009E-15</v>
      </c>
      <c r="O31" s="34">
        <f>IF(calculations!O31="NA",output!O31,calculations!O31-output!O31)</f>
        <v>0</v>
      </c>
      <c r="P31" s="34">
        <f>IF(calculations!P31="NA",output!P31,calculations!P31-output!P31)</f>
        <v>0</v>
      </c>
      <c r="Q31" s="34">
        <f>IF(calculations!Q31="NA",output!Q31,calculations!Q31-output!Q31)</f>
        <v>0</v>
      </c>
      <c r="R31" s="34">
        <f>IF(calculations!R31="NA",output!R31,calculations!R31-output!R31)</f>
        <v>0</v>
      </c>
      <c r="S31" s="34">
        <f>IF(calculations!S31="NA",output!S31,calculations!S31-output!S31)</f>
        <v>0</v>
      </c>
      <c r="T31" s="34">
        <f>IF(calculations!T31="NA",output!T31,calculations!T31-output!T31)</f>
        <v>0</v>
      </c>
      <c r="U31" s="34">
        <f>IF(calculations!U31="NA",output!U31,calculations!U31-output!U31)</f>
        <v>0</v>
      </c>
      <c r="V31" s="34">
        <f>IF(calculations!V31="NA",output!V31,calculations!V31-output!V31)</f>
        <v>-1.7763568394002505E-15</v>
      </c>
      <c r="W31" s="34">
        <f>IF(calculations!W31="NA",output!W31,calculations!W31-output!W31)</f>
        <v>0</v>
      </c>
      <c r="X31" s="34">
        <f>IF(calculations!X31="NA",output!X31,calculations!X31-output!X31)</f>
        <v>7.1054273576010019E-15</v>
      </c>
      <c r="Y31" s="34">
        <f>IF(calculations!Y31="NA",output!Y31,calculations!Y31-output!Y31)</f>
        <v>0</v>
      </c>
      <c r="Z31" s="34">
        <f>IF(calculations!Z31="NA",output!Z31,calculations!Z31-output!Z31)</f>
        <v>0</v>
      </c>
      <c r="AA31" s="34">
        <f>IF(calculations!AA31="NA",output!AA31,calculations!AA31-output!AA31)</f>
        <v>0</v>
      </c>
      <c r="AB31" s="34">
        <f>IF(calculations!AB31="NA",output!AB31,calculations!AB31-output!AB31)</f>
        <v>0</v>
      </c>
      <c r="AC31" s="34">
        <f>IF(calculations!AC31="NA",output!AC31,calculations!AC31-output!AC31)</f>
        <v>0</v>
      </c>
      <c r="AD31" s="34">
        <f>IF(calculations!AD31="NA",output!AD31,calculations!AD31-output!AD31)</f>
        <v>0</v>
      </c>
      <c r="AE31" s="34">
        <f>IF(calculations!AE31="NA",output!AE31,calculations!AE31-output!AE31)</f>
        <v>0</v>
      </c>
      <c r="AF31" s="34">
        <f>IF(calculations!AF31="NA",output!AF31,calculations!AF31-output!AF31)</f>
        <v>0</v>
      </c>
    </row>
    <row r="32" spans="1:32" x14ac:dyDescent="0.15">
      <c r="A32" t="b">
        <f>calculations!A32=output!A32</f>
        <v>1</v>
      </c>
      <c r="B32" t="b">
        <f>calculations!B32=output!B32</f>
        <v>1</v>
      </c>
      <c r="C32" s="34">
        <f>IF(calculations!C32="NA",output!C32,calculations!C32-output!C32)</f>
        <v>-3.5527136788005009E-15</v>
      </c>
      <c r="D32" s="34">
        <f>IF(calculations!D32="NA",output!D32,calculations!D32-output!D32)</f>
        <v>0</v>
      </c>
      <c r="E32" s="34">
        <f>IF(calculations!E32="NA",output!E32,calculations!E32-output!E32)</f>
        <v>0</v>
      </c>
      <c r="F32" s="34">
        <f>IF(calculations!F32="NA",output!F32,calculations!F32-output!F32)</f>
        <v>0</v>
      </c>
      <c r="G32" s="34">
        <f>IF(calculations!G32="NA",output!G32,calculations!G32-output!G32)</f>
        <v>0</v>
      </c>
      <c r="H32" s="34">
        <f>IF(calculations!H32="NA",output!H32,calculations!H32-output!H32)</f>
        <v>0</v>
      </c>
      <c r="I32" s="34">
        <f>IF(calculations!I32="NA",output!I32,calculations!I32-output!I32)</f>
        <v>0</v>
      </c>
      <c r="J32" s="34">
        <f>IF(calculations!J32="NA",output!J32,calculations!J32-output!J32)</f>
        <v>0</v>
      </c>
      <c r="K32" s="34">
        <f>IF(calculations!K32="NA",output!K32,calculations!K32-output!K32)</f>
        <v>4.163336342344337E-17</v>
      </c>
      <c r="L32" s="34">
        <f>IF(calculations!L32="NA",output!L32,calculations!L32-output!L32)</f>
        <v>-4.5474735088646412E-13</v>
      </c>
      <c r="M32" s="34">
        <f>IF(calculations!M32="NA",output!M32,calculations!M32-output!M32)</f>
        <v>5.6843418860808015E-14</v>
      </c>
      <c r="N32" s="34">
        <f>IF(calculations!N32="NA",output!N32,calculations!N32-output!N32)</f>
        <v>0</v>
      </c>
      <c r="O32" s="34">
        <f>IF(calculations!O32="NA",output!O32,calculations!O32-output!O32)</f>
        <v>0</v>
      </c>
      <c r="P32" s="34">
        <f>IF(calculations!P32="NA",output!P32,calculations!P32-output!P32)</f>
        <v>0</v>
      </c>
      <c r="Q32" s="34">
        <f>IF(calculations!Q32="NA",output!Q32,calculations!Q32-output!Q32)</f>
        <v>0</v>
      </c>
      <c r="R32" s="34">
        <f>IF(calculations!R32="NA",output!R32,calculations!R32-output!R32)</f>
        <v>0</v>
      </c>
      <c r="S32" s="34">
        <f>IF(calculations!S32="NA",output!S32,calculations!S32-output!S32)</f>
        <v>0</v>
      </c>
      <c r="T32" s="34">
        <f>IF(calculations!T32="NA",output!T32,calculations!T32-output!T32)</f>
        <v>0</v>
      </c>
      <c r="U32" s="34">
        <f>IF(calculations!U32="NA",output!U32,calculations!U32-output!U32)</f>
        <v>0</v>
      </c>
      <c r="V32" s="34">
        <f>IF(calculations!V32="NA",output!V32,calculations!V32-output!V32)</f>
        <v>0</v>
      </c>
      <c r="W32" s="34">
        <f>IF(calculations!W32="NA",output!W32,calculations!W32-output!W32)</f>
        <v>0</v>
      </c>
      <c r="X32" s="34">
        <f>IF(calculations!X32="NA",output!X32,calculations!X32-output!X32)</f>
        <v>0</v>
      </c>
      <c r="Y32" s="34">
        <f>IF(calculations!Y32="NA",output!Y32,calculations!Y32-output!Y32)</f>
        <v>0</v>
      </c>
      <c r="Z32" s="34">
        <f>IF(calculations!Z32="NA",output!Z32,calculations!Z32-output!Z32)</f>
        <v>4.4408920985006262E-16</v>
      </c>
      <c r="AA32" s="34">
        <f>IF(calculations!AA32="NA",output!AA32,calculations!AA32-output!AA32)</f>
        <v>0</v>
      </c>
      <c r="AB32" s="34">
        <f>IF(calculations!AB32="NA",output!AB32,calculations!AB32-output!AB32)</f>
        <v>0</v>
      </c>
      <c r="AC32" s="34">
        <f>IF(calculations!AC32="NA",output!AC32,calculations!AC32-output!AC32)</f>
        <v>0</v>
      </c>
      <c r="AD32" s="34">
        <f>IF(calculations!AD32="NA",output!AD32,calculations!AD32-output!AD32)</f>
        <v>0</v>
      </c>
      <c r="AE32" s="34">
        <f>IF(calculations!AE32="NA",output!AE32,calculations!AE32-output!AE32)</f>
        <v>0</v>
      </c>
      <c r="AF32" s="34">
        <f>IF(calculations!AF32="NA",output!AF32,calculations!AF32-output!AF32)</f>
        <v>0</v>
      </c>
    </row>
    <row r="33" spans="1:32" x14ac:dyDescent="0.15">
      <c r="A33" t="b">
        <f>calculations!A33=output!A33</f>
        <v>1</v>
      </c>
      <c r="B33" t="b">
        <f>calculations!B33=output!B33</f>
        <v>1</v>
      </c>
      <c r="C33" s="34">
        <f>IF(calculations!C33="NA",output!C33,calculations!C33-output!C33)</f>
        <v>0</v>
      </c>
      <c r="D33" s="34">
        <f>IF(calculations!D33="NA",output!D33,calculations!D33-output!D33)</f>
        <v>0</v>
      </c>
      <c r="E33" s="34">
        <f>IF(calculations!E33="NA",output!E33,calculations!E33-output!E33)</f>
        <v>0</v>
      </c>
      <c r="F33" s="34">
        <f>IF(calculations!F33="NA",output!F33,calculations!F33-output!F33)</f>
        <v>-5.5511151231257827E-17</v>
      </c>
      <c r="G33" s="34">
        <f>IF(calculations!G33="NA",output!G33,calculations!G33-output!G33)</f>
        <v>0</v>
      </c>
      <c r="H33" s="34">
        <f>IF(calculations!H33="NA",output!H33,calculations!H33-output!H33)</f>
        <v>0</v>
      </c>
      <c r="I33" s="34">
        <f>IF(calculations!I33="NA",output!I33,calculations!I33-output!I33)</f>
        <v>0</v>
      </c>
      <c r="J33" s="34">
        <f>IF(calculations!J33="NA",output!J33,calculations!J33-output!J33)</f>
        <v>5.5511151231257827E-17</v>
      </c>
      <c r="K33" s="34">
        <f>IF(calculations!K33="NA",output!K33,calculations!K33-output!K33)</f>
        <v>-3.4694469519536142E-18</v>
      </c>
      <c r="L33" s="34">
        <f>IF(calculations!L33="NA",output!L33,calculations!L33-output!L33)</f>
        <v>0</v>
      </c>
      <c r="M33" s="34">
        <f>IF(calculations!M33="NA",output!M33,calculations!M33-output!M33)</f>
        <v>-5.6843418860808015E-14</v>
      </c>
      <c r="N33" s="34">
        <f>IF(calculations!N33="NA",output!N33,calculations!N33-output!N33)</f>
        <v>0</v>
      </c>
      <c r="O33" s="34">
        <f>IF(calculations!O33="NA",output!O33,calculations!O33-output!O33)</f>
        <v>0</v>
      </c>
      <c r="P33" s="34">
        <f>IF(calculations!P33="NA",output!P33,calculations!P33-output!P33)</f>
        <v>0</v>
      </c>
      <c r="Q33" s="34">
        <f>IF(calculations!Q33="NA",output!Q33,calculations!Q33-output!Q33)</f>
        <v>0</v>
      </c>
      <c r="R33" s="34">
        <f>IF(calculations!R33="NA",output!R33,calculations!R33-output!R33)</f>
        <v>0</v>
      </c>
      <c r="S33" s="34">
        <f>IF(calculations!S33="NA",output!S33,calculations!S33-output!S33)</f>
        <v>0</v>
      </c>
      <c r="T33" s="34">
        <f>IF(calculations!T33="NA",output!T33,calculations!T33-output!T33)</f>
        <v>2.8421709430404007E-14</v>
      </c>
      <c r="U33" s="34">
        <f>IF(calculations!U33="NA",output!U33,calculations!U33-output!U33)</f>
        <v>0</v>
      </c>
      <c r="V33" s="34">
        <f>IF(calculations!V33="NA",output!V33,calculations!V33-output!V33)</f>
        <v>0</v>
      </c>
      <c r="W33" s="34">
        <f>IF(calculations!W33="NA",output!W33,calculations!W33-output!W33)</f>
        <v>0</v>
      </c>
      <c r="X33" s="34">
        <f>IF(calculations!X33="NA",output!X33,calculations!X33-output!X33)</f>
        <v>2.8421709430404007E-14</v>
      </c>
      <c r="Y33" s="34">
        <f>IF(calculations!Y33="NA",output!Y33,calculations!Y33-output!Y33)</f>
        <v>0</v>
      </c>
      <c r="Z33" s="34">
        <f>IF(calculations!Z33="NA",output!Z33,calculations!Z33-output!Z33)</f>
        <v>0</v>
      </c>
      <c r="AA33" s="34">
        <f>IF(calculations!AA33="NA",output!AA33,calculations!AA33-output!AA33)</f>
        <v>0</v>
      </c>
      <c r="AB33" s="34">
        <f>IF(calculations!AB33="NA",output!AB33,calculations!AB33-output!AB33)</f>
        <v>0</v>
      </c>
      <c r="AC33" s="34">
        <f>IF(calculations!AC33="NA",output!AC33,calculations!AC33-output!AC33)</f>
        <v>0</v>
      </c>
      <c r="AD33" s="34">
        <f>IF(calculations!AD33="NA",output!AD33,calculations!AD33-output!AD33)</f>
        <v>0</v>
      </c>
      <c r="AE33" s="34">
        <f>IF(calculations!AE33="NA",output!AE33,calculations!AE33-output!AE33)</f>
        <v>0</v>
      </c>
      <c r="AF33" s="34">
        <f>IF(calculations!AF33="NA",output!AF33,calculations!AF33-output!AF33)</f>
        <v>0</v>
      </c>
    </row>
    <row r="34" spans="1:32" x14ac:dyDescent="0.15">
      <c r="A34" t="b">
        <f>calculations!A34=output!A34</f>
        <v>1</v>
      </c>
      <c r="B34" t="b">
        <f>calculations!B34=output!B34</f>
        <v>1</v>
      </c>
      <c r="C34" s="34">
        <f>IF(calculations!C34="NA",output!C34,calculations!C34-output!C34)</f>
        <v>0</v>
      </c>
      <c r="D34" s="34">
        <f>IF(calculations!D34="NA",output!D34,calculations!D34-output!D34)</f>
        <v>0</v>
      </c>
      <c r="E34" s="34">
        <f>IF(calculations!E34="NA",output!E34,calculations!E34-output!E34)</f>
        <v>0</v>
      </c>
      <c r="F34" s="34">
        <f>IF(calculations!F34="NA",output!F34,calculations!F34-output!F34)</f>
        <v>-3.4694469519536142E-18</v>
      </c>
      <c r="G34" s="34">
        <f>IF(calculations!G34="NA",output!G34,calculations!G34-output!G34)</f>
        <v>0</v>
      </c>
      <c r="H34" s="34">
        <f>IF(calculations!H34="NA",output!H34,calculations!H34-output!H34)</f>
        <v>2.7755575615628914E-17</v>
      </c>
      <c r="I34" s="34">
        <f>IF(calculations!I34="NA",output!I34,calculations!I34-output!I34)</f>
        <v>0</v>
      </c>
      <c r="J34" s="34">
        <f>IF(calculations!J34="NA",output!J34,calculations!J34-output!J34)</f>
        <v>0</v>
      </c>
      <c r="K34" s="34">
        <f>IF(calculations!K34="NA",output!K34,calculations!K34-output!K34)</f>
        <v>0</v>
      </c>
      <c r="L34" s="34">
        <f>IF(calculations!L34="NA",output!L34,calculations!L34-output!L34)</f>
        <v>0</v>
      </c>
      <c r="M34" s="34">
        <f>IF(calculations!M34="NA",output!M34,calculations!M34-output!M34)</f>
        <v>0</v>
      </c>
      <c r="N34" s="34">
        <f>IF(calculations!N34="NA",output!N34,calculations!N34-output!N34)</f>
        <v>0</v>
      </c>
      <c r="O34" s="34">
        <f>IF(calculations!O34="NA",output!O34,calculations!O34-output!O34)</f>
        <v>8.8817841970012523E-16</v>
      </c>
      <c r="P34" s="34">
        <f>IF(calculations!P34="NA",output!P34,calculations!P34-output!P34)</f>
        <v>0</v>
      </c>
      <c r="Q34" s="34">
        <f>IF(calculations!Q34="NA",output!Q34,calculations!Q34-output!Q34)</f>
        <v>0</v>
      </c>
      <c r="R34" s="34">
        <f>IF(calculations!R34="NA",output!R34,calculations!R34-output!R34)</f>
        <v>0</v>
      </c>
      <c r="S34" s="34">
        <f>IF(calculations!S34="NA",output!S34,calculations!S34-output!S34)</f>
        <v>0</v>
      </c>
      <c r="T34" s="34">
        <f>IF(calculations!T34="NA",output!T34,calculations!T34-output!T34)</f>
        <v>3.5527136788005009E-15</v>
      </c>
      <c r="U34" s="34">
        <f>IF(calculations!U34="NA",output!U34,calculations!U34-output!U34)</f>
        <v>5.6843418860808015E-14</v>
      </c>
      <c r="V34" s="34">
        <f>IF(calculations!V34="NA",output!V34,calculations!V34-output!V34)</f>
        <v>0</v>
      </c>
      <c r="W34" s="34">
        <f>IF(calculations!W34="NA",output!W34,calculations!W34-output!W34)</f>
        <v>0</v>
      </c>
      <c r="X34" s="34">
        <f>IF(calculations!X34="NA",output!X34,calculations!X34-output!X34)</f>
        <v>0</v>
      </c>
      <c r="Y34" s="34">
        <f>IF(calculations!Y34="NA",output!Y34,calculations!Y34-output!Y34)</f>
        <v>0</v>
      </c>
      <c r="Z34" s="34">
        <f>IF(calculations!Z34="NA",output!Z34,calculations!Z34-output!Z34)</f>
        <v>4.4408920985006262E-16</v>
      </c>
      <c r="AA34" s="34">
        <f>IF(calculations!AA34="NA",output!AA34,calculations!AA34-output!AA34)</f>
        <v>0</v>
      </c>
      <c r="AB34" s="34">
        <f>IF(calculations!AB34="NA",output!AB34,calculations!AB34-output!AB34)</f>
        <v>0</v>
      </c>
      <c r="AC34" s="34">
        <f>IF(calculations!AC34="NA",output!AC34,calculations!AC34-output!AC34)</f>
        <v>0</v>
      </c>
      <c r="AD34" s="34">
        <f>IF(calculations!AD34="NA",output!AD34,calculations!AD34-output!AD34)</f>
        <v>0</v>
      </c>
      <c r="AE34" s="34">
        <f>IF(calculations!AE34="NA",output!AE34,calculations!AE34-output!AE34)</f>
        <v>0</v>
      </c>
      <c r="AF34" s="34">
        <f>IF(calculations!AF34="NA",output!AF34,calculations!AF34-output!AF34)</f>
        <v>-5.3290705182007514E-15</v>
      </c>
    </row>
    <row r="35" spans="1:32" x14ac:dyDescent="0.15">
      <c r="A35" t="b">
        <f>calculations!A35=output!A35</f>
        <v>1</v>
      </c>
      <c r="B35" t="b">
        <f>calculations!B35=output!B35</f>
        <v>1</v>
      </c>
      <c r="C35" s="34">
        <f>IF(calculations!C35="NA",output!C35,calculations!C35-output!C35)</f>
        <v>0</v>
      </c>
      <c r="D35" s="34">
        <f>IF(calculations!D35="NA",output!D35,calculations!D35-output!D35)</f>
        <v>0</v>
      </c>
      <c r="E35" s="34">
        <f>IF(calculations!E35="NA",output!E35,calculations!E35-output!E35)</f>
        <v>0</v>
      </c>
      <c r="F35" s="34">
        <f>IF(calculations!F35="NA",output!F35,calculations!F35-output!F35)</f>
        <v>-5.5511151231257827E-17</v>
      </c>
      <c r="G35" s="34">
        <f>IF(calculations!G35="NA",output!G35,calculations!G35-output!G35)</f>
        <v>0</v>
      </c>
      <c r="H35" s="34">
        <f>IF(calculations!H35="NA",output!H35,calculations!H35-output!H35)</f>
        <v>0</v>
      </c>
      <c r="I35" s="34">
        <f>IF(calculations!I35="NA",output!I35,calculations!I35-output!I35)</f>
        <v>0</v>
      </c>
      <c r="J35" s="34">
        <f>IF(calculations!J35="NA",output!J35,calculations!J35-output!J35)</f>
        <v>2.7755575615628914E-17</v>
      </c>
      <c r="K35" s="34">
        <f>IF(calculations!K35="NA",output!K35,calculations!K35-output!K35)</f>
        <v>0</v>
      </c>
      <c r="L35" s="34">
        <f>IF(calculations!L35="NA",output!L35,calculations!L35-output!L35)</f>
        <v>-4.5474735088646412E-13</v>
      </c>
      <c r="M35" s="34">
        <f>IF(calculations!M35="NA",output!M35,calculations!M35-output!M35)</f>
        <v>0</v>
      </c>
      <c r="N35" s="34">
        <f>IF(calculations!N35="NA",output!N35,calculations!N35-output!N35)</f>
        <v>0</v>
      </c>
      <c r="O35" s="34">
        <f>IF(calculations!O35="NA",output!O35,calculations!O35-output!O35)</f>
        <v>3.5527136788005009E-15</v>
      </c>
      <c r="P35" s="34">
        <f>IF(calculations!P35="NA",output!P35,calculations!P35-output!P35)</f>
        <v>-3.5527136788005009E-15</v>
      </c>
      <c r="Q35" s="34">
        <f>IF(calculations!Q35="NA",output!Q35,calculations!Q35-output!Q35)</f>
        <v>0</v>
      </c>
      <c r="R35" s="34">
        <f>IF(calculations!R35="NA",output!R35,calculations!R35-output!R35)</f>
        <v>0</v>
      </c>
      <c r="S35" s="34">
        <f>IF(calculations!S35="NA",output!S35,calculations!S35-output!S35)</f>
        <v>0</v>
      </c>
      <c r="T35" s="34">
        <f>IF(calculations!T35="NA",output!T35,calculations!T35-output!T35)</f>
        <v>0</v>
      </c>
      <c r="U35" s="34">
        <f>IF(calculations!U35="NA",output!U35,calculations!U35-output!U35)</f>
        <v>0</v>
      </c>
      <c r="V35" s="34">
        <f>IF(calculations!V35="NA",output!V35,calculations!V35-output!V35)</f>
        <v>3.5527136788005009E-15</v>
      </c>
      <c r="W35" s="34">
        <f>IF(calculations!W35="NA",output!W35,calculations!W35-output!W35)</f>
        <v>0</v>
      </c>
      <c r="X35" s="34">
        <f>IF(calculations!X35="NA",output!X35,calculations!X35-output!X35)</f>
        <v>0</v>
      </c>
      <c r="Y35" s="34">
        <f>IF(calculations!Y35="NA",output!Y35,calculations!Y35-output!Y35)</f>
        <v>0</v>
      </c>
      <c r="Z35" s="34">
        <f>IF(calculations!Z35="NA",output!Z35,calculations!Z35-output!Z35)</f>
        <v>0</v>
      </c>
      <c r="AA35" s="34">
        <f>IF(calculations!AA35="NA",output!AA35,calculations!AA35-output!AA35)</f>
        <v>0</v>
      </c>
      <c r="AB35" s="34">
        <f>IF(calculations!AB35="NA",output!AB35,calculations!AB35-output!AB35)</f>
        <v>0</v>
      </c>
      <c r="AC35" s="34">
        <f>IF(calculations!AC35="NA",output!AC35,calculations!AC35-output!AC35)</f>
        <v>0</v>
      </c>
      <c r="AD35" s="34">
        <f>IF(calculations!AD35="NA",output!AD35,calculations!AD35-output!AD35)</f>
        <v>0</v>
      </c>
      <c r="AE35" s="34">
        <f>IF(calculations!AE35="NA",output!AE35,calculations!AE35-output!AE35)</f>
        <v>0</v>
      </c>
      <c r="AF35" s="34">
        <f>IF(calculations!AF35="NA",output!AF35,calculations!AF35-output!AF35)</f>
        <v>0</v>
      </c>
    </row>
    <row r="36" spans="1:32" x14ac:dyDescent="0.15">
      <c r="A36" t="b">
        <f>calculations!A36=output!A36</f>
        <v>1</v>
      </c>
      <c r="B36" t="b">
        <f>calculations!B36=output!B36</f>
        <v>1</v>
      </c>
      <c r="C36" s="34">
        <f>IF(calculations!C36="NA",output!C36,calculations!C36-output!C36)</f>
        <v>0</v>
      </c>
      <c r="D36" s="34">
        <f>IF(calculations!D36="NA",output!D36,calculations!D36-output!D36)</f>
        <v>0</v>
      </c>
      <c r="E36" s="34">
        <f>IF(calculations!E36="NA",output!E36,calculations!E36-output!E36)</f>
        <v>0</v>
      </c>
      <c r="F36" s="34">
        <f>IF(calculations!F36="NA",output!F36,calculations!F36-output!F36)</f>
        <v>0</v>
      </c>
      <c r="G36" s="34">
        <f>IF(calculations!G36="NA",output!G36,calculations!G36-output!G36)</f>
        <v>4.4408920985006262E-16</v>
      </c>
      <c r="H36" s="34">
        <f>IF(calculations!H36="NA",output!H36,calculations!H36-output!H36)</f>
        <v>0</v>
      </c>
      <c r="I36" s="34">
        <f>IF(calculations!I36="NA",output!I36,calculations!I36-output!I36)</f>
        <v>0</v>
      </c>
      <c r="J36" s="34">
        <f>IF(calculations!J36="NA",output!J36,calculations!J36-output!J36)</f>
        <v>0</v>
      </c>
      <c r="K36" s="34">
        <f>IF(calculations!K36="NA",output!K36,calculations!K36-output!K36)</f>
        <v>6.9388939039072284E-18</v>
      </c>
      <c r="L36" s="34">
        <f>IF(calculations!L36="NA",output!L36,calculations!L36-output!L36)</f>
        <v>0</v>
      </c>
      <c r="M36" s="34">
        <f>IF(calculations!M36="NA",output!M36,calculations!M36-output!M36)</f>
        <v>0</v>
      </c>
      <c r="N36" s="34">
        <f>IF(calculations!N36="NA",output!N36,calculations!N36-output!N36)</f>
        <v>0</v>
      </c>
      <c r="O36" s="34">
        <f>IF(calculations!O36="NA",output!O36,calculations!O36-output!O36)</f>
        <v>1.4210854715202004E-14</v>
      </c>
      <c r="P36" s="34">
        <f>IF(calculations!P36="NA",output!P36,calculations!P36-output!P36)</f>
        <v>-2.8421709430404007E-14</v>
      </c>
      <c r="Q36" s="34">
        <f>IF(calculations!Q36="NA",output!Q36,calculations!Q36-output!Q36)</f>
        <v>0</v>
      </c>
      <c r="R36" s="34">
        <f>IF(calculations!R36="NA",output!R36,calculations!R36-output!R36)</f>
        <v>0</v>
      </c>
      <c r="S36" s="34">
        <f>IF(calculations!S36="NA",output!S36,calculations!S36-output!S36)</f>
        <v>0</v>
      </c>
      <c r="T36" s="34">
        <f>IF(calculations!T36="NA",output!T36,calculations!T36-output!T36)</f>
        <v>0</v>
      </c>
      <c r="U36" s="34">
        <f>IF(calculations!U36="NA",output!U36,calculations!U36-output!U36)</f>
        <v>0</v>
      </c>
      <c r="V36" s="34">
        <f>IF(calculations!V36="NA",output!V36,calculations!V36-output!V36)</f>
        <v>0</v>
      </c>
      <c r="W36" s="34">
        <f>IF(calculations!W36="NA",output!W36,calculations!W36-output!W36)</f>
        <v>0</v>
      </c>
      <c r="X36" s="34">
        <f>IF(calculations!X36="NA",output!X36,calculations!X36-output!X36)</f>
        <v>5.6843418860808015E-14</v>
      </c>
      <c r="Y36" s="34">
        <f>IF(calculations!Y36="NA",output!Y36,calculations!Y36-output!Y36)</f>
        <v>0</v>
      </c>
      <c r="Z36" s="34">
        <f>IF(calculations!Z36="NA",output!Z36,calculations!Z36-output!Z36)</f>
        <v>0</v>
      </c>
      <c r="AA36" s="34">
        <f>IF(calculations!AA36="NA",output!AA36,calculations!AA36-output!AA36)</f>
        <v>0</v>
      </c>
      <c r="AB36" s="34">
        <f>IF(calculations!AB36="NA",output!AB36,calculations!AB36-output!AB36)</f>
        <v>0</v>
      </c>
      <c r="AC36" s="34">
        <f>IF(calculations!AC36="NA",output!AC36,calculations!AC36-output!AC36)</f>
        <v>0</v>
      </c>
      <c r="AD36" s="34">
        <f>IF(calculations!AD36="NA",output!AD36,calculations!AD36-output!AD36)</f>
        <v>0</v>
      </c>
      <c r="AE36" s="34">
        <f>IF(calculations!AE36="NA",output!AE36,calculations!AE36-output!AE36)</f>
        <v>0</v>
      </c>
      <c r="AF36" s="34">
        <f>IF(calculations!AF36="NA",output!AF36,calculations!AF36-output!AF36)</f>
        <v>-4.4408920985006262E-16</v>
      </c>
    </row>
    <row r="37" spans="1:32" x14ac:dyDescent="0.15">
      <c r="A37" t="b">
        <f>calculations!A37=output!A37</f>
        <v>1</v>
      </c>
      <c r="B37" t="b">
        <f>calculations!B37=output!B37</f>
        <v>1</v>
      </c>
      <c r="C37" s="34">
        <f>IF(calculations!C37="NA",output!C37,calculations!C37-output!C37)</f>
        <v>0</v>
      </c>
      <c r="D37" s="34">
        <f>IF(calculations!D37="NA",output!D37,calculations!D37-output!D37)</f>
        <v>0</v>
      </c>
      <c r="E37" s="34">
        <f>IF(calculations!E37="NA",output!E37,calculations!E37-output!E37)</f>
        <v>0</v>
      </c>
      <c r="F37" s="34">
        <f>IF(calculations!F37="NA",output!F37,calculations!F37-output!F37)</f>
        <v>5.5511151231257827E-17</v>
      </c>
      <c r="G37" s="34">
        <f>IF(calculations!G37="NA",output!G37,calculations!G37-output!G37)</f>
        <v>0</v>
      </c>
      <c r="H37" s="34">
        <f>IF(calculations!H37="NA",output!H37,calculations!H37-output!H37)</f>
        <v>0</v>
      </c>
      <c r="I37" s="34">
        <f>IF(calculations!I37="NA",output!I37,calculations!I37-output!I37)</f>
        <v>0</v>
      </c>
      <c r="J37" s="34">
        <f>IF(calculations!J37="NA",output!J37,calculations!J37-output!J37)</f>
        <v>0</v>
      </c>
      <c r="K37" s="34">
        <f>IF(calculations!K37="NA",output!K37,calculations!K37-output!K37)</f>
        <v>0</v>
      </c>
      <c r="L37" s="34">
        <f>IF(calculations!L37="NA",output!L37,calculations!L37-output!L37)</f>
        <v>0</v>
      </c>
      <c r="M37" s="34">
        <f>IF(calculations!M37="NA",output!M37,calculations!M37-output!M37)</f>
        <v>-5.6843418860808015E-14</v>
      </c>
      <c r="N37" s="34">
        <f>IF(calculations!N37="NA",output!N37,calculations!N37-output!N37)</f>
        <v>0</v>
      </c>
      <c r="O37" s="34">
        <f>IF(calculations!O37="NA",output!O37,calculations!O37-output!O37)</f>
        <v>2.8421709430404007E-14</v>
      </c>
      <c r="P37" s="34">
        <f>IF(calculations!P37="NA",output!P37,calculations!P37-output!P37)</f>
        <v>0</v>
      </c>
      <c r="Q37" s="34">
        <f>IF(calculations!Q37="NA",output!Q37,calculations!Q37-output!Q37)</f>
        <v>0</v>
      </c>
      <c r="R37" s="34">
        <f>IF(calculations!R37="NA",output!R37,calculations!R37-output!R37)</f>
        <v>0</v>
      </c>
      <c r="S37" s="34">
        <f>IF(calculations!S37="NA",output!S37,calculations!S37-output!S37)</f>
        <v>0</v>
      </c>
      <c r="T37" s="34">
        <f>IF(calculations!T37="NA",output!T37,calculations!T37-output!T37)</f>
        <v>0</v>
      </c>
      <c r="U37" s="34">
        <f>IF(calculations!U37="NA",output!U37,calculations!U37-output!U37)</f>
        <v>0</v>
      </c>
      <c r="V37" s="34">
        <f>IF(calculations!V37="NA",output!V37,calculations!V37-output!V37)</f>
        <v>0</v>
      </c>
      <c r="W37" s="34">
        <f>IF(calculations!W37="NA",output!W37,calculations!W37-output!W37)</f>
        <v>0</v>
      </c>
      <c r="X37" s="34">
        <f>IF(calculations!X37="NA",output!X37,calculations!X37-output!X37)</f>
        <v>0</v>
      </c>
      <c r="Y37" s="34">
        <f>IF(calculations!Y37="NA",output!Y37,calculations!Y37-output!Y37)</f>
        <v>0</v>
      </c>
      <c r="Z37" s="34">
        <f>IF(calculations!Z37="NA",output!Z37,calculations!Z37-output!Z37)</f>
        <v>0</v>
      </c>
      <c r="AA37" s="34">
        <f>IF(calculations!AA37="NA",output!AA37,calculations!AA37-output!AA37)</f>
        <v>0</v>
      </c>
      <c r="AB37" s="34">
        <f>IF(calculations!AB37="NA",output!AB37,calculations!AB37-output!AB37)</f>
        <v>0</v>
      </c>
      <c r="AC37" s="34">
        <f>IF(calculations!AC37="NA",output!AC37,calculations!AC37-output!AC37)</f>
        <v>0</v>
      </c>
      <c r="AD37" s="34">
        <f>IF(calculations!AD37="NA",output!AD37,calculations!AD37-output!AD37)</f>
        <v>0</v>
      </c>
      <c r="AE37" s="34">
        <f>IF(calculations!AE37="NA",output!AE37,calculations!AE37-output!AE37)</f>
        <v>0</v>
      </c>
      <c r="AF37" s="34">
        <f>IF(calculations!AF37="NA",output!AF37,calculations!AF37-output!AF37)</f>
        <v>0</v>
      </c>
    </row>
    <row r="38" spans="1:32" x14ac:dyDescent="0.15">
      <c r="A38" t="b">
        <f>calculations!A38=output!A38</f>
        <v>1</v>
      </c>
      <c r="B38" t="b">
        <f>calculations!B38=output!B38</f>
        <v>1</v>
      </c>
      <c r="C38" s="34">
        <f>IF(calculations!C38="NA",output!C38,calculations!C38-output!C38)</f>
        <v>-4.4408920985006262E-16</v>
      </c>
      <c r="D38" s="34">
        <f>IF(calculations!D38="NA",output!D38,calculations!D38-output!D38)</f>
        <v>-4.4408920985006262E-16</v>
      </c>
      <c r="E38" s="34">
        <f>IF(calculations!E38="NA",output!E38,calculations!E38-output!E38)</f>
        <v>0</v>
      </c>
      <c r="F38" s="34">
        <f>IF(calculations!F38="NA",output!F38,calculations!F38-output!F38)</f>
        <v>2.7755575615628914E-17</v>
      </c>
      <c r="G38" s="34">
        <f>IF(calculations!G38="NA",output!G38,calculations!G38-output!G38)</f>
        <v>5.5511151231257827E-17</v>
      </c>
      <c r="H38" s="34">
        <f>IF(calculations!H38="NA",output!H38,calculations!H38-output!H38)</f>
        <v>0</v>
      </c>
      <c r="I38" s="34">
        <f>IF(calculations!I38="NA",output!I38,calculations!I38-output!I38)</f>
        <v>0</v>
      </c>
      <c r="J38" s="34">
        <f>IF(calculations!J38="NA",output!J38,calculations!J38-output!J38)</f>
        <v>1.3877787807814457E-17</v>
      </c>
      <c r="K38" s="34">
        <f>IF(calculations!K38="NA",output!K38,calculations!K38-output!K38)</f>
        <v>6.9388939039072284E-18</v>
      </c>
      <c r="L38" s="34">
        <f>IF(calculations!L38="NA",output!L38,calculations!L38-output!L38)</f>
        <v>4.5474735088646412E-13</v>
      </c>
      <c r="M38" s="34">
        <f>IF(calculations!M38="NA",output!M38,calculations!M38-output!M38)</f>
        <v>-5.6843418860808015E-14</v>
      </c>
      <c r="N38" s="34">
        <f>IF(calculations!N38="NA",output!N38,calculations!N38-output!N38)</f>
        <v>0</v>
      </c>
      <c r="O38" s="34">
        <f>IF(calculations!O38="NA",output!O38,calculations!O38-output!O38)</f>
        <v>0</v>
      </c>
      <c r="P38" s="34">
        <f>IF(calculations!P38="NA",output!P38,calculations!P38-output!P38)</f>
        <v>3.5527136788005009E-15</v>
      </c>
      <c r="Q38" s="34">
        <f>IF(calculations!Q38="NA",output!Q38,calculations!Q38-output!Q38)</f>
        <v>0</v>
      </c>
      <c r="R38" s="34">
        <f>IF(calculations!R38="NA",output!R38,calculations!R38-output!R38)</f>
        <v>0</v>
      </c>
      <c r="S38" s="34">
        <f>IF(calculations!S38="NA",output!S38,calculations!S38-output!S38)</f>
        <v>0</v>
      </c>
      <c r="T38" s="34">
        <f>IF(calculations!T38="NA",output!T38,calculations!T38-output!T38)</f>
        <v>0</v>
      </c>
      <c r="U38" s="34">
        <f>IF(calculations!U38="NA",output!U38,calculations!U38-output!U38)</f>
        <v>0</v>
      </c>
      <c r="V38" s="34">
        <f>IF(calculations!V38="NA",output!V38,calculations!V38-output!V38)</f>
        <v>0</v>
      </c>
      <c r="W38" s="34">
        <f>IF(calculations!W38="NA",output!W38,calculations!W38-output!W38)</f>
        <v>0</v>
      </c>
      <c r="X38" s="34">
        <f>IF(calculations!X38="NA",output!X38,calculations!X38-output!X38)</f>
        <v>2.8421709430404007E-14</v>
      </c>
      <c r="Y38" s="34">
        <f>IF(calculations!Y38="NA",output!Y38,calculations!Y38-output!Y38)</f>
        <v>0</v>
      </c>
      <c r="Z38" s="34">
        <f>IF(calculations!Z38="NA",output!Z38,calculations!Z38-output!Z38)</f>
        <v>0</v>
      </c>
      <c r="AA38" s="34">
        <f>IF(calculations!AA38="NA",output!AA38,calculations!AA38-output!AA38)</f>
        <v>0</v>
      </c>
      <c r="AB38" s="34">
        <f>IF(calculations!AB38="NA",output!AB38,calculations!AB38-output!AB38)</f>
        <v>0</v>
      </c>
      <c r="AC38" s="34">
        <f>IF(calculations!AC38="NA",output!AC38,calculations!AC38-output!AC38)</f>
        <v>0</v>
      </c>
      <c r="AD38" s="34">
        <f>IF(calculations!AD38="NA",output!AD38,calculations!AD38-output!AD38)</f>
        <v>0</v>
      </c>
      <c r="AE38" s="34">
        <f>IF(calculations!AE38="NA",output!AE38,calculations!AE38-output!AE38)</f>
        <v>0</v>
      </c>
      <c r="AF38" s="34">
        <f>IF(calculations!AF38="NA",output!AF38,calculations!AF38-output!AF38)</f>
        <v>3.5527136788005009E-15</v>
      </c>
    </row>
    <row r="39" spans="1:32" x14ac:dyDescent="0.15">
      <c r="A39" t="b">
        <f>calculations!A39=output!A39</f>
        <v>1</v>
      </c>
      <c r="B39" t="b">
        <f>calculations!B39=output!B39</f>
        <v>1</v>
      </c>
      <c r="C39" s="34">
        <f>IF(calculations!C39="NA",output!C39,calculations!C39-output!C39)</f>
        <v>0</v>
      </c>
      <c r="D39" s="34">
        <f>IF(calculations!D39="NA",output!D39,calculations!D39-output!D39)</f>
        <v>0</v>
      </c>
      <c r="E39" s="34">
        <f>IF(calculations!E39="NA",output!E39,calculations!E39-output!E39)</f>
        <v>0</v>
      </c>
      <c r="F39" s="34">
        <f>IF(calculations!F39="NA",output!F39,calculations!F39-output!F39)</f>
        <v>0</v>
      </c>
      <c r="G39" s="34">
        <f>IF(calculations!G39="NA",output!G39,calculations!G39-output!G39)</f>
        <v>0</v>
      </c>
      <c r="H39" s="34">
        <f>IF(calculations!H39="NA",output!H39,calculations!H39-output!H39)</f>
        <v>0</v>
      </c>
      <c r="I39" s="34">
        <f>IF(calculations!I39="NA",output!I39,calculations!I39-output!I39)</f>
        <v>0</v>
      </c>
      <c r="J39" s="34">
        <f>IF(calculations!J39="NA",output!J39,calculations!J39-output!J39)</f>
        <v>0</v>
      </c>
      <c r="K39" s="34">
        <f>IF(calculations!K39="NA",output!K39,calculations!K39-output!K39)</f>
        <v>0</v>
      </c>
      <c r="L39" s="34">
        <f>IF(calculations!L39="NA",output!L39,calculations!L39-output!L39)</f>
        <v>-4.5474735088646412E-13</v>
      </c>
      <c r="M39" s="34">
        <f>IF(calculations!M39="NA",output!M39,calculations!M39-output!M39)</f>
        <v>0</v>
      </c>
      <c r="N39" s="34">
        <f>IF(calculations!N39="NA",output!N39,calculations!N39-output!N39)</f>
        <v>0</v>
      </c>
      <c r="O39" s="34">
        <f>IF(calculations!O39="NA",output!O39,calculations!O39-output!O39)</f>
        <v>0</v>
      </c>
      <c r="P39" s="34">
        <f>IF(calculations!P39="NA",output!P39,calculations!P39-output!P39)</f>
        <v>-5.6843418860808015E-14</v>
      </c>
      <c r="Q39" s="34">
        <f>IF(calculations!Q39="NA",output!Q39,calculations!Q39-output!Q39)</f>
        <v>0</v>
      </c>
      <c r="R39" s="34">
        <f>IF(calculations!R39="NA",output!R39,calculations!R39-output!R39)</f>
        <v>0</v>
      </c>
      <c r="S39" s="34">
        <f>IF(calculations!S39="NA",output!S39,calculations!S39-output!S39)</f>
        <v>0</v>
      </c>
      <c r="T39" s="34">
        <f>IF(calculations!T39="NA",output!T39,calculations!T39-output!T39)</f>
        <v>0</v>
      </c>
      <c r="U39" s="34">
        <f>IF(calculations!U39="NA",output!U39,calculations!U39-output!U39)</f>
        <v>0</v>
      </c>
      <c r="V39" s="34">
        <f>IF(calculations!V39="NA",output!V39,calculations!V39-output!V39)</f>
        <v>0</v>
      </c>
      <c r="W39" s="34">
        <f>IF(calculations!W39="NA",output!W39,calculations!W39-output!W39)</f>
        <v>0</v>
      </c>
      <c r="X39" s="34">
        <f>IF(calculations!X39="NA",output!X39,calculations!X39-output!X39)</f>
        <v>0</v>
      </c>
      <c r="Y39" s="34">
        <f>IF(calculations!Y39="NA",output!Y39,calculations!Y39-output!Y39)</f>
        <v>0</v>
      </c>
      <c r="Z39" s="34">
        <f>IF(calculations!Z39="NA",output!Z39,calculations!Z39-output!Z39)</f>
        <v>-4.4408920985006262E-16</v>
      </c>
      <c r="AA39" s="34">
        <f>IF(calculations!AA39="NA",output!AA39,calculations!AA39-output!AA39)</f>
        <v>0</v>
      </c>
      <c r="AB39" s="34">
        <f>IF(calculations!AB39="NA",output!AB39,calculations!AB39-output!AB39)</f>
        <v>0</v>
      </c>
      <c r="AC39" s="34">
        <f>IF(calculations!AC39="NA",output!AC39,calculations!AC39-output!AC39)</f>
        <v>0</v>
      </c>
      <c r="AD39" s="34">
        <f>IF(calculations!AD39="NA",output!AD39,calculations!AD39-output!AD39)</f>
        <v>0</v>
      </c>
      <c r="AE39" s="34">
        <f>IF(calculations!AE39="NA",output!AE39,calculations!AE39-output!AE39)</f>
        <v>0</v>
      </c>
      <c r="AF39" s="34">
        <f>IF(calculations!AF39="NA",output!AF39,calculations!AF39-output!AF39)</f>
        <v>-5.5511151231257827E-17</v>
      </c>
    </row>
    <row r="40" spans="1:32" x14ac:dyDescent="0.15">
      <c r="A40" t="b">
        <f>calculations!A40=output!A40</f>
        <v>1</v>
      </c>
      <c r="B40" t="b">
        <f>calculations!B40=output!B40</f>
        <v>1</v>
      </c>
      <c r="C40" s="34">
        <f>IF(calculations!C40="NA",output!C40,calculations!C40-output!C40)</f>
        <v>0</v>
      </c>
      <c r="D40" s="34">
        <f>IF(calculations!D40="NA",output!D40,calculations!D40-output!D40)</f>
        <v>-4.4408920985006262E-16</v>
      </c>
      <c r="E40" s="34">
        <f>IF(calculations!E40="NA",output!E40,calculations!E40-output!E40)</f>
        <v>0</v>
      </c>
      <c r="F40" s="34">
        <f>IF(calculations!F40="NA",output!F40,calculations!F40-output!F40)</f>
        <v>0</v>
      </c>
      <c r="G40" s="34">
        <f>IF(calculations!G40="NA",output!G40,calculations!G40-output!G40)</f>
        <v>-2.7755575615628914E-17</v>
      </c>
      <c r="H40" s="34">
        <f>IF(calculations!H40="NA",output!H40,calculations!H40-output!H40)</f>
        <v>0</v>
      </c>
      <c r="I40" s="34">
        <f>IF(calculations!I40="NA",output!I40,calculations!I40-output!I40)</f>
        <v>0</v>
      </c>
      <c r="J40" s="34">
        <f>IF(calculations!J40="NA",output!J40,calculations!J40-output!J40)</f>
        <v>-3.4694469519536142E-18</v>
      </c>
      <c r="K40" s="34">
        <f>IF(calculations!K40="NA",output!K40,calculations!K40-output!K40)</f>
        <v>-4.3368086899420177E-19</v>
      </c>
      <c r="L40" s="34">
        <f>IF(calculations!L40="NA",output!L40,calculations!L40-output!L40)</f>
        <v>2.2737367544323206E-13</v>
      </c>
      <c r="M40" s="34">
        <f>IF(calculations!M40="NA",output!M40,calculations!M40-output!M40)</f>
        <v>0</v>
      </c>
      <c r="N40" s="34">
        <f>IF(calculations!N40="NA",output!N40,calculations!N40-output!N40)</f>
        <v>0</v>
      </c>
      <c r="O40" s="34">
        <f>IF(calculations!O40="NA",output!O40,calculations!O40-output!O40)</f>
        <v>0</v>
      </c>
      <c r="P40" s="34">
        <f>IF(calculations!P40="NA",output!P40,calculations!P40-output!P40)</f>
        <v>0</v>
      </c>
      <c r="Q40" s="34">
        <f>IF(calculations!Q40="NA",output!Q40,calculations!Q40-output!Q40)</f>
        <v>0</v>
      </c>
      <c r="R40" s="34">
        <f>IF(calculations!R40="NA",output!R40,calculations!R40-output!R40)</f>
        <v>0</v>
      </c>
      <c r="S40" s="34">
        <f>IF(calculations!S40="NA",output!S40,calculations!S40-output!S40)</f>
        <v>0</v>
      </c>
      <c r="T40" s="34">
        <f>IF(calculations!T40="NA",output!T40,calculations!T40-output!T40)</f>
        <v>0</v>
      </c>
      <c r="U40" s="34">
        <f>IF(calculations!U40="NA",output!U40,calculations!U40-output!U40)</f>
        <v>0</v>
      </c>
      <c r="V40" s="34">
        <f>IF(calculations!V40="NA",output!V40,calculations!V40-output!V40)</f>
        <v>0</v>
      </c>
      <c r="W40" s="34">
        <f>IF(calculations!W40="NA",output!W40,calculations!W40-output!W40)</f>
        <v>0</v>
      </c>
      <c r="X40" s="34">
        <f>IF(calculations!X40="NA",output!X40,calculations!X40-output!X40)</f>
        <v>0</v>
      </c>
      <c r="Y40" s="34">
        <f>IF(calculations!Y40="NA",output!Y40,calculations!Y40-output!Y40)</f>
        <v>0</v>
      </c>
      <c r="Z40" s="34">
        <f>IF(calculations!Z40="NA",output!Z40,calculations!Z40-output!Z40)</f>
        <v>0</v>
      </c>
      <c r="AA40" s="34">
        <f>IF(calculations!AA40="NA",output!AA40,calculations!AA40-output!AA40)</f>
        <v>0</v>
      </c>
      <c r="AB40" s="34">
        <f>IF(calculations!AB40="NA",output!AB40,calculations!AB40-output!AB40)</f>
        <v>0</v>
      </c>
      <c r="AC40" s="34">
        <f>IF(calculations!AC40="NA",output!AC40,calculations!AC40-output!AC40)</f>
        <v>0</v>
      </c>
      <c r="AD40" s="34">
        <f>IF(calculations!AD40="NA",output!AD40,calculations!AD40-output!AD40)</f>
        <v>0</v>
      </c>
      <c r="AE40" s="34">
        <f>IF(calculations!AE40="NA",output!AE40,calculations!AE40-output!AE40)</f>
        <v>0</v>
      </c>
      <c r="AF40" s="34">
        <f>IF(calculations!AF40="NA",output!AF40,calculations!AF40-output!AF40)</f>
        <v>0</v>
      </c>
    </row>
    <row r="41" spans="1:32" x14ac:dyDescent="0.15">
      <c r="A41" t="b">
        <f>calculations!A41=output!A41</f>
        <v>1</v>
      </c>
      <c r="B41" t="b">
        <f>calculations!B41=output!B41</f>
        <v>1</v>
      </c>
      <c r="C41" s="34">
        <f>IF(calculations!C41="NA",output!C41,calculations!C41-output!C41)</f>
        <v>0</v>
      </c>
      <c r="D41" s="34">
        <f>IF(calculations!D41="NA",output!D41,calculations!D41-output!D41)</f>
        <v>0</v>
      </c>
      <c r="E41" s="34">
        <f>IF(calculations!E41="NA",output!E41,calculations!E41-output!E41)</f>
        <v>0</v>
      </c>
      <c r="F41" s="34">
        <f>IF(calculations!F41="NA",output!F41,calculations!F41-output!F41)</f>
        <v>-2.7755575615628914E-17</v>
      </c>
      <c r="G41" s="34">
        <f>IF(calculations!G41="NA",output!G41,calculations!G41-output!G41)</f>
        <v>-5.5511151231257827E-17</v>
      </c>
      <c r="H41" s="34">
        <f>IF(calculations!H41="NA",output!H41,calculations!H41-output!H41)</f>
        <v>0</v>
      </c>
      <c r="I41" s="34">
        <f>IF(calculations!I41="NA",output!I41,calculations!I41-output!I41)</f>
        <v>0</v>
      </c>
      <c r="J41" s="34">
        <f>IF(calculations!J41="NA",output!J41,calculations!J41-output!J41)</f>
        <v>0</v>
      </c>
      <c r="K41" s="34">
        <f>IF(calculations!K41="NA",output!K41,calculations!K41-output!K41)</f>
        <v>0</v>
      </c>
      <c r="L41" s="34">
        <f>IF(calculations!L41="NA",output!L41,calculations!L41-output!L41)</f>
        <v>0</v>
      </c>
      <c r="M41" s="34">
        <f>IF(calculations!M41="NA",output!M41,calculations!M41-output!M41)</f>
        <v>0</v>
      </c>
      <c r="N41" s="34">
        <f>IF(calculations!N41="NA",output!N41,calculations!N41-output!N41)</f>
        <v>0</v>
      </c>
      <c r="O41" s="34">
        <f>IF(calculations!O41="NA",output!O41,calculations!O41-output!O41)</f>
        <v>0</v>
      </c>
      <c r="P41" s="34">
        <f>IF(calculations!P41="NA",output!P41,calculations!P41-output!P41)</f>
        <v>0</v>
      </c>
      <c r="Q41" s="34">
        <f>IF(calculations!Q41="NA",output!Q41,calculations!Q41-output!Q41)</f>
        <v>0</v>
      </c>
      <c r="R41" s="34">
        <f>IF(calculations!R41="NA",output!R41,calculations!R41-output!R41)</f>
        <v>0</v>
      </c>
      <c r="S41" s="34">
        <f>IF(calculations!S41="NA",output!S41,calculations!S41-output!S41)</f>
        <v>0</v>
      </c>
      <c r="T41" s="34">
        <f>IF(calculations!T41="NA",output!T41,calculations!T41-output!T41)</f>
        <v>0</v>
      </c>
      <c r="U41" s="34">
        <f>IF(calculations!U41="NA",output!U41,calculations!U41-output!U41)</f>
        <v>0</v>
      </c>
      <c r="V41" s="34">
        <f>IF(calculations!V41="NA",output!V41,calculations!V41-output!V41)</f>
        <v>-8.8817841970012523E-16</v>
      </c>
      <c r="W41" s="34">
        <f>IF(calculations!W41="NA",output!W41,calculations!W41-output!W41)</f>
        <v>0</v>
      </c>
      <c r="X41" s="34">
        <f>IF(calculations!X41="NA",output!X41,calculations!X41-output!X41)</f>
        <v>1.4210854715202004E-14</v>
      </c>
      <c r="Y41" s="34">
        <f>IF(calculations!Y41="NA",output!Y41,calculations!Y41-output!Y41)</f>
        <v>0</v>
      </c>
      <c r="Z41" s="34">
        <f>IF(calculations!Z41="NA",output!Z41,calculations!Z41-output!Z41)</f>
        <v>4.4408920985006262E-16</v>
      </c>
      <c r="AA41" s="34">
        <f>IF(calculations!AA41="NA",output!AA41,calculations!AA41-output!AA41)</f>
        <v>0</v>
      </c>
      <c r="AB41" s="34">
        <f>IF(calculations!AB41="NA",output!AB41,calculations!AB41-output!AB41)</f>
        <v>0</v>
      </c>
      <c r="AC41" s="34">
        <f>IF(calculations!AC41="NA",output!AC41,calculations!AC41-output!AC41)</f>
        <v>0</v>
      </c>
      <c r="AD41" s="34">
        <f>IF(calculations!AD41="NA",output!AD41,calculations!AD41-output!AD41)</f>
        <v>0</v>
      </c>
      <c r="AE41" s="34">
        <f>IF(calculations!AE41="NA",output!AE41,calculations!AE41-output!AE41)</f>
        <v>0</v>
      </c>
      <c r="AF41" s="34">
        <f>IF(calculations!AF41="NA",output!AF41,calculations!AF41-output!AF41)</f>
        <v>0</v>
      </c>
    </row>
    <row r="42" spans="1:32" x14ac:dyDescent="0.15">
      <c r="A42" t="b">
        <f>calculations!A42=output!A42</f>
        <v>1</v>
      </c>
      <c r="B42" t="b">
        <f>calculations!B42=output!B42</f>
        <v>1</v>
      </c>
      <c r="C42" s="34">
        <f>IF(calculations!C42="NA",output!C42,calculations!C42-output!C42)</f>
        <v>0</v>
      </c>
      <c r="D42" s="34">
        <f>IF(calculations!D42="NA",output!D42,calculations!D42-output!D42)</f>
        <v>0</v>
      </c>
      <c r="E42" s="34">
        <f>IF(calculations!E42="NA",output!E42,calculations!E42-output!E42)</f>
        <v>0</v>
      </c>
      <c r="F42" s="34">
        <f>IF(calculations!F42="NA",output!F42,calculations!F42-output!F42)</f>
        <v>5.5511151231257827E-17</v>
      </c>
      <c r="G42" s="34">
        <f>IF(calculations!G42="NA",output!G42,calculations!G42-output!G42)</f>
        <v>2.7755575615628914E-17</v>
      </c>
      <c r="H42" s="34">
        <f>IF(calculations!H42="NA",output!H42,calculations!H42-output!H42)</f>
        <v>0</v>
      </c>
      <c r="I42" s="34">
        <f>IF(calculations!I42="NA",output!I42,calculations!I42-output!I42)</f>
        <v>0</v>
      </c>
      <c r="J42" s="34">
        <f>IF(calculations!J42="NA",output!J42,calculations!J42-output!J42)</f>
        <v>0</v>
      </c>
      <c r="K42" s="34">
        <f>IF(calculations!K42="NA",output!K42,calculations!K42-output!K42)</f>
        <v>-4.3368086899420177E-19</v>
      </c>
      <c r="L42" s="34">
        <f>IF(calculations!L42="NA",output!L42,calculations!L42-output!L42)</f>
        <v>-4.5474735088646412E-13</v>
      </c>
      <c r="M42" s="34">
        <f>IF(calculations!M42="NA",output!M42,calculations!M42-output!M42)</f>
        <v>0</v>
      </c>
      <c r="N42" s="34">
        <f>IF(calculations!N42="NA",output!N42,calculations!N42-output!N42)</f>
        <v>3.5527136788005009E-15</v>
      </c>
      <c r="O42" s="34">
        <f>IF(calculations!O42="NA",output!O42,calculations!O42-output!O42)</f>
        <v>0</v>
      </c>
      <c r="P42" s="34">
        <f>IF(calculations!P42="NA",output!P42,calculations!P42-output!P42)</f>
        <v>0</v>
      </c>
      <c r="Q42" s="34">
        <f>IF(calculations!Q42="NA",output!Q42,calculations!Q42-output!Q42)</f>
        <v>0</v>
      </c>
      <c r="R42" s="34">
        <f>IF(calculations!R42="NA",output!R42,calculations!R42-output!R42)</f>
        <v>0</v>
      </c>
      <c r="S42" s="34">
        <f>IF(calculations!S42="NA",output!S42,calculations!S42-output!S42)</f>
        <v>0</v>
      </c>
      <c r="T42" s="34">
        <f>IF(calculations!T42="NA",output!T42,calculations!T42-output!T42)</f>
        <v>0</v>
      </c>
      <c r="U42" s="34">
        <f>IF(calculations!U42="NA",output!U42,calculations!U42-output!U42)</f>
        <v>0</v>
      </c>
      <c r="V42" s="34">
        <f>IF(calculations!V42="NA",output!V42,calculations!V42-output!V42)</f>
        <v>0</v>
      </c>
      <c r="W42" s="34">
        <f>IF(calculations!W42="NA",output!W42,calculations!W42-output!W42)</f>
        <v>0</v>
      </c>
      <c r="X42" s="34">
        <f>IF(calculations!X42="NA",output!X42,calculations!X42-output!X42)</f>
        <v>0</v>
      </c>
      <c r="Y42" s="34">
        <f>IF(calculations!Y42="NA",output!Y42,calculations!Y42-output!Y42)</f>
        <v>0</v>
      </c>
      <c r="Z42" s="34">
        <f>IF(calculations!Z42="NA",output!Z42,calculations!Z42-output!Z42)</f>
        <v>0</v>
      </c>
      <c r="AA42" s="34">
        <f>IF(calculations!AA42="NA",output!AA42,calculations!AA42-output!AA42)</f>
        <v>0</v>
      </c>
      <c r="AB42" s="34">
        <f>IF(calculations!AB42="NA",output!AB42,calculations!AB42-output!AB42)</f>
        <v>0</v>
      </c>
      <c r="AC42" s="34">
        <f>IF(calculations!AC42="NA",output!AC42,calculations!AC42-output!AC42)</f>
        <v>0</v>
      </c>
      <c r="AD42" s="34">
        <f>IF(calculations!AD42="NA",output!AD42,calculations!AD42-output!AD42)</f>
        <v>0</v>
      </c>
      <c r="AE42" s="34">
        <f>IF(calculations!AE42="NA",output!AE42,calculations!AE42-output!AE42)</f>
        <v>0</v>
      </c>
      <c r="AF42" s="34">
        <f>IF(calculations!AF42="NA",output!AF42,calculations!AF42-output!AF42)</f>
        <v>0</v>
      </c>
    </row>
    <row r="43" spans="1:32" x14ac:dyDescent="0.15">
      <c r="A43" t="b">
        <f>calculations!A43=output!A43</f>
        <v>1</v>
      </c>
      <c r="B43" t="b">
        <f>calculations!B43=output!B43</f>
        <v>1</v>
      </c>
      <c r="C43" s="34">
        <f>IF(calculations!C43="NA",output!C43,calculations!C43-output!C43)</f>
        <v>5.5511151231257827E-17</v>
      </c>
      <c r="D43" s="34">
        <f>IF(calculations!D43="NA",output!D43,calculations!D43-output!D43)</f>
        <v>0</v>
      </c>
      <c r="E43" s="34">
        <f>IF(calculations!E43="NA",output!E43,calculations!E43-output!E43)</f>
        <v>0</v>
      </c>
      <c r="F43" s="34">
        <f>IF(calculations!F43="NA",output!F43,calculations!F43-output!F43)</f>
        <v>0</v>
      </c>
      <c r="G43" s="34">
        <f>IF(calculations!G43="NA",output!G43,calculations!G43-output!G43)</f>
        <v>0</v>
      </c>
      <c r="H43" s="34">
        <f>IF(calculations!H43="NA",output!H43,calculations!H43-output!H43)</f>
        <v>0</v>
      </c>
      <c r="I43" s="34">
        <f>IF(calculations!I43="NA",output!I43,calculations!I43-output!I43)</f>
        <v>0</v>
      </c>
      <c r="J43" s="34">
        <f>IF(calculations!J43="NA",output!J43,calculations!J43-output!J43)</f>
        <v>0</v>
      </c>
      <c r="K43" s="34">
        <f>IF(calculations!K43="NA",output!K43,calculations!K43-output!K43)</f>
        <v>0</v>
      </c>
      <c r="L43" s="34">
        <f>IF(calculations!L43="NA",output!L43,calculations!L43-output!L43)</f>
        <v>-2.2737367544323206E-13</v>
      </c>
      <c r="M43" s="34">
        <f>IF(calculations!M43="NA",output!M43,calculations!M43-output!M43)</f>
        <v>0</v>
      </c>
      <c r="N43" s="34">
        <f>IF(calculations!N43="NA",output!N43,calculations!N43-output!N43)</f>
        <v>0</v>
      </c>
      <c r="O43" s="34">
        <f>IF(calculations!O43="NA",output!O43,calculations!O43-output!O43)</f>
        <v>0</v>
      </c>
      <c r="P43" s="34">
        <f>IF(calculations!P43="NA",output!P43,calculations!P43-output!P43)</f>
        <v>1.7763568394002505E-15</v>
      </c>
      <c r="Q43" s="34">
        <f>IF(calculations!Q43="NA",output!Q43,calculations!Q43-output!Q43)</f>
        <v>0</v>
      </c>
      <c r="R43" s="34">
        <f>IF(calculations!R43="NA",output!R43,calculations!R43-output!R43)</f>
        <v>-7.1054273576010019E-15</v>
      </c>
      <c r="S43" s="34">
        <f>IF(calculations!S43="NA",output!S43,calculations!S43-output!S43)</f>
        <v>7.1054273576010019E-15</v>
      </c>
      <c r="T43" s="34">
        <f>IF(calculations!T43="NA",output!T43,calculations!T43-output!T43)</f>
        <v>0</v>
      </c>
      <c r="U43" s="34">
        <f>IF(calculations!U43="NA",output!U43,calculations!U43-output!U43)</f>
        <v>3.5527136788005009E-15</v>
      </c>
      <c r="V43" s="34">
        <f>IF(calculations!V43="NA",output!V43,calculations!V43-output!V43)</f>
        <v>1.7763568394002505E-15</v>
      </c>
      <c r="W43" s="34">
        <f>IF(calculations!W43="NA",output!W43,calculations!W43-output!W43)</f>
        <v>3.5527136788005009E-15</v>
      </c>
      <c r="X43" s="34">
        <f>IF(calculations!X43="NA",output!X43,calculations!X43-output!X43)</f>
        <v>0</v>
      </c>
      <c r="Y43" s="34">
        <f>IF(calculations!Y43="NA",output!Y43,calculations!Y43-output!Y43)</f>
        <v>0</v>
      </c>
      <c r="Z43" s="34">
        <f>IF(calculations!Z43="NA",output!Z43,calculations!Z43-output!Z43)</f>
        <v>-2.2204460492503131E-16</v>
      </c>
      <c r="AA43" s="34">
        <f>IF(calculations!AA43="NA",output!AA43,calculations!AA43-output!AA43)</f>
        <v>0</v>
      </c>
      <c r="AB43" s="34">
        <f>IF(calculations!AB43="NA",output!AB43,calculations!AB43-output!AB43)</f>
        <v>0</v>
      </c>
      <c r="AC43" s="34">
        <f>IF(calculations!AC43="NA",output!AC43,calculations!AC43-output!AC43)</f>
        <v>0</v>
      </c>
      <c r="AD43" s="34">
        <f>IF(calculations!AD43="NA",output!AD43,calculations!AD43-output!AD43)</f>
        <v>0</v>
      </c>
      <c r="AE43" s="34">
        <f>IF(calculations!AE43="NA",output!AE43,calculations!AE43-output!AE43)</f>
        <v>0</v>
      </c>
      <c r="AF43" s="34">
        <f>IF(calculations!AF43="NA",output!AF43,calculations!AF43-output!AF43)</f>
        <v>1.7763568394002505E-15</v>
      </c>
    </row>
    <row r="44" spans="1:32" x14ac:dyDescent="0.15">
      <c r="A44" t="b">
        <f>calculations!A44=output!A44</f>
        <v>1</v>
      </c>
      <c r="B44" t="b">
        <f>calculations!B44=output!B44</f>
        <v>1</v>
      </c>
      <c r="C44" s="34">
        <f>IF(calculations!C44="NA",output!C44,calculations!C44-output!C44)</f>
        <v>0</v>
      </c>
      <c r="D44" s="34">
        <f>IF(calculations!D44="NA",output!D44,calculations!D44-output!D44)</f>
        <v>0</v>
      </c>
      <c r="E44" s="34">
        <f>IF(calculations!E44="NA",output!E44,calculations!E44-output!E44)</f>
        <v>0</v>
      </c>
      <c r="F44" s="34">
        <f>IF(calculations!F44="NA",output!F44,calculations!F44-output!F44)</f>
        <v>0</v>
      </c>
      <c r="G44" s="34">
        <f>IF(calculations!G44="NA",output!G44,calculations!G44-output!G44)</f>
        <v>0</v>
      </c>
      <c r="H44" s="34">
        <f>IF(calculations!H44="NA",output!H44,calculations!H44-output!H44)</f>
        <v>0</v>
      </c>
      <c r="I44" s="34">
        <f>IF(calculations!I44="NA",output!I44,calculations!I44-output!I44)</f>
        <v>0</v>
      </c>
      <c r="J44" s="34">
        <f>IF(calculations!J44="NA",output!J44,calculations!J44-output!J44)</f>
        <v>-3.4694469519536142E-18</v>
      </c>
      <c r="K44" s="34">
        <f>IF(calculations!K44="NA",output!K44,calculations!K44-output!K44)</f>
        <v>0</v>
      </c>
      <c r="L44" s="34">
        <f>IF(calculations!L44="NA",output!L44,calculations!L44-output!L44)</f>
        <v>2.2737367544323206E-13</v>
      </c>
      <c r="M44" s="34">
        <f>IF(calculations!M44="NA",output!M44,calculations!M44-output!M44)</f>
        <v>0</v>
      </c>
      <c r="N44" s="34">
        <f>IF(calculations!N44="NA",output!N44,calculations!N44-output!N44)</f>
        <v>0</v>
      </c>
      <c r="O44" s="34">
        <f>IF(calculations!O44="NA",output!O44,calculations!O44-output!O44)</f>
        <v>0</v>
      </c>
      <c r="P44" s="34">
        <f>IF(calculations!P44="NA",output!P44,calculations!P44-output!P44)</f>
        <v>0</v>
      </c>
      <c r="Q44" s="34">
        <f>IF(calculations!Q44="NA",output!Q44,calculations!Q44-output!Q44)</f>
        <v>0</v>
      </c>
      <c r="R44" s="34">
        <f>IF(calculations!R44="NA",output!R44,calculations!R44-output!R44)</f>
        <v>0</v>
      </c>
      <c r="S44" s="34">
        <f>IF(calculations!S44="NA",output!S44,calculations!S44-output!S44)</f>
        <v>0</v>
      </c>
      <c r="T44" s="34">
        <f>IF(calculations!T44="NA",output!T44,calculations!T44-output!T44)</f>
        <v>2.2737367544323206E-13</v>
      </c>
      <c r="U44" s="34">
        <f>IF(calculations!U44="NA",output!U44,calculations!U44-output!U44)</f>
        <v>0</v>
      </c>
      <c r="V44" s="34">
        <f>IF(calculations!V44="NA",output!V44,calculations!V44-output!V44)</f>
        <v>0</v>
      </c>
      <c r="W44" s="34">
        <f>IF(calculations!W44="NA",output!W44,calculations!W44-output!W44)</f>
        <v>0</v>
      </c>
      <c r="X44" s="34">
        <f>IF(calculations!X44="NA",output!X44,calculations!X44-output!X44)</f>
        <v>0</v>
      </c>
      <c r="Y44" s="34">
        <f>IF(calculations!Y44="NA",output!Y44,calculations!Y44-output!Y44)</f>
        <v>0</v>
      </c>
      <c r="Z44" s="34">
        <f>IF(calculations!Z44="NA",output!Z44,calculations!Z44-output!Z44)</f>
        <v>0</v>
      </c>
      <c r="AA44" s="34">
        <f>IF(calculations!AA44="NA",output!AA44,calculations!AA44-output!AA44)</f>
        <v>0</v>
      </c>
      <c r="AB44" s="34">
        <f>IF(calculations!AB44="NA",output!AB44,calculations!AB44-output!AB44)</f>
        <v>0</v>
      </c>
      <c r="AC44" s="34">
        <f>IF(calculations!AC44="NA",output!AC44,calculations!AC44-output!AC44)</f>
        <v>0</v>
      </c>
      <c r="AD44" s="34">
        <f>IF(calculations!AD44="NA",output!AD44,calculations!AD44-output!AD44)</f>
        <v>0</v>
      </c>
      <c r="AE44" s="34">
        <f>IF(calculations!AE44="NA",output!AE44,calculations!AE44-output!AE44)</f>
        <v>0</v>
      </c>
      <c r="AF44" s="34">
        <f>IF(calculations!AF44="NA",output!AF44,calculations!AF44-output!AF44)</f>
        <v>0</v>
      </c>
    </row>
    <row r="45" spans="1:32" x14ac:dyDescent="0.15">
      <c r="A45" t="b">
        <f>calculations!A45=output!A45</f>
        <v>1</v>
      </c>
      <c r="B45" t="b">
        <f>calculations!B45=output!B45</f>
        <v>1</v>
      </c>
      <c r="C45" s="34">
        <f>IF(calculations!C45="NA",output!C45,calculations!C45-output!C45)</f>
        <v>-1.7763568394002505E-15</v>
      </c>
      <c r="D45" s="34">
        <f>IF(calculations!D45="NA",output!D45,calculations!D45-output!D45)</f>
        <v>-3.5527136788005009E-15</v>
      </c>
      <c r="E45" s="34">
        <f>IF(calculations!E45="NA",output!E45,calculations!E45-output!E45)</f>
        <v>0</v>
      </c>
      <c r="F45" s="34">
        <f>IF(calculations!F45="NA",output!F45,calculations!F45-output!F45)</f>
        <v>2.7755575615628914E-17</v>
      </c>
      <c r="G45" s="34">
        <f>IF(calculations!G45="NA",output!G45,calculations!G45-output!G45)</f>
        <v>0</v>
      </c>
      <c r="H45" s="34">
        <f>IF(calculations!H45="NA",output!H45,calculations!H45-output!H45)</f>
        <v>0</v>
      </c>
      <c r="I45" s="34">
        <f>IF(calculations!I45="NA",output!I45,calculations!I45-output!I45)</f>
        <v>0</v>
      </c>
      <c r="J45" s="34">
        <f>IF(calculations!J45="NA",output!J45,calculations!J45-output!J45)</f>
        <v>-3.4694469519536142E-18</v>
      </c>
      <c r="K45" s="34">
        <f>IF(calculations!K45="NA",output!K45,calculations!K45-output!K45)</f>
        <v>-8.6736173798840355E-19</v>
      </c>
      <c r="L45" s="34">
        <f>IF(calculations!L45="NA",output!L45,calculations!L45-output!L45)</f>
        <v>2.2737367544323206E-13</v>
      </c>
      <c r="M45" s="34">
        <f>IF(calculations!M45="NA",output!M45,calculations!M45-output!M45)</f>
        <v>0</v>
      </c>
      <c r="N45" s="34">
        <f>IF(calculations!N45="NA",output!N45,calculations!N45-output!N45)</f>
        <v>0</v>
      </c>
      <c r="O45" s="34">
        <f>IF(calculations!O45="NA",output!O45,calculations!O45-output!O45)</f>
        <v>0</v>
      </c>
      <c r="P45" s="34">
        <f>IF(calculations!P45="NA",output!P45,calculations!P45-output!P45)</f>
        <v>-1.7763568394002505E-15</v>
      </c>
      <c r="Q45" s="34">
        <f>IF(calculations!Q45="NA",output!Q45,calculations!Q45-output!Q45)</f>
        <v>0</v>
      </c>
      <c r="R45" s="34">
        <f>IF(calculations!R45="NA",output!R45,calculations!R45-output!R45)</f>
        <v>0</v>
      </c>
      <c r="S45" s="34">
        <f>IF(calculations!S45="NA",output!S45,calculations!S45-output!S45)</f>
        <v>0</v>
      </c>
      <c r="T45" s="34">
        <f>IF(calculations!T45="NA",output!T45,calculations!T45-output!T45)</f>
        <v>-2.8421709430404007E-14</v>
      </c>
      <c r="U45" s="34">
        <f>IF(calculations!U45="NA",output!U45,calculations!U45-output!U45)</f>
        <v>0</v>
      </c>
      <c r="V45" s="34">
        <f>IF(calculations!V45="NA",output!V45,calculations!V45-output!V45)</f>
        <v>0</v>
      </c>
      <c r="W45" s="34">
        <f>IF(calculations!W45="NA",output!W45,calculations!W45-output!W45)</f>
        <v>0</v>
      </c>
      <c r="X45" s="34">
        <f>IF(calculations!X45="NA",output!X45,calculations!X45-output!X45)</f>
        <v>0</v>
      </c>
      <c r="Y45" s="34">
        <f>IF(calculations!Y45="NA",output!Y45,calculations!Y45-output!Y45)</f>
        <v>0</v>
      </c>
      <c r="Z45" s="34">
        <f>IF(calculations!Z45="NA",output!Z45,calculations!Z45-output!Z45)</f>
        <v>-4.4408920985006262E-16</v>
      </c>
      <c r="AA45" s="34">
        <f>IF(calculations!AA45="NA",output!AA45,calculations!AA45-output!AA45)</f>
        <v>0</v>
      </c>
      <c r="AB45" s="34">
        <f>IF(calculations!AB45="NA",output!AB45,calculations!AB45-output!AB45)</f>
        <v>0</v>
      </c>
      <c r="AC45" s="34">
        <f>IF(calculations!AC45="NA",output!AC45,calculations!AC45-output!AC45)</f>
        <v>0</v>
      </c>
      <c r="AD45" s="34">
        <f>IF(calculations!AD45="NA",output!AD45,calculations!AD45-output!AD45)</f>
        <v>0</v>
      </c>
      <c r="AE45" s="34">
        <f>IF(calculations!AE45="NA",output!AE45,calculations!AE45-output!AE45)</f>
        <v>0</v>
      </c>
      <c r="AF45" s="34">
        <f>IF(calculations!AF45="NA",output!AF45,calculations!AF45-output!AF45)</f>
        <v>-1.7763568394002505E-15</v>
      </c>
    </row>
    <row r="46" spans="1:32" x14ac:dyDescent="0.15">
      <c r="A46" t="b">
        <f>calculations!A46=output!A46</f>
        <v>1</v>
      </c>
      <c r="B46" t="b">
        <f>calculations!B46=output!B46</f>
        <v>1</v>
      </c>
      <c r="C46" s="34">
        <f>IF(calculations!C46="NA",output!C46,calculations!C46-output!C46)</f>
        <v>0</v>
      </c>
      <c r="D46" s="34">
        <f>IF(calculations!D46="NA",output!D46,calculations!D46-output!D46)</f>
        <v>0</v>
      </c>
      <c r="E46" s="34">
        <f>IF(calculations!E46="NA",output!E46,calculations!E46-output!E46)</f>
        <v>0</v>
      </c>
      <c r="F46" s="34">
        <f>IF(calculations!F46="NA",output!F46,calculations!F46-output!F46)</f>
        <v>-5.5511151231257827E-17</v>
      </c>
      <c r="G46" s="34">
        <f>IF(calculations!G46="NA",output!G46,calculations!G46-output!G46)</f>
        <v>0</v>
      </c>
      <c r="H46" s="34">
        <f>IF(calculations!H46="NA",output!H46,calculations!H46-output!H46)</f>
        <v>0</v>
      </c>
      <c r="I46" s="34">
        <f>IF(calculations!I46="NA",output!I46,calculations!I46-output!I46)</f>
        <v>0</v>
      </c>
      <c r="J46" s="34">
        <f>IF(calculations!J46="NA",output!J46,calculations!J46-output!J46)</f>
        <v>0</v>
      </c>
      <c r="K46" s="34">
        <f>IF(calculations!K46="NA",output!K46,calculations!K46-output!K46)</f>
        <v>0</v>
      </c>
      <c r="L46" s="34">
        <f>IF(calculations!L46="NA",output!L46,calculations!L46-output!L46)</f>
        <v>0</v>
      </c>
      <c r="M46" s="34">
        <f>IF(calculations!M46="NA",output!M46,calculations!M46-output!M46)</f>
        <v>0</v>
      </c>
      <c r="N46" s="34">
        <f>IF(calculations!N46="NA",output!N46,calculations!N46-output!N46)</f>
        <v>0</v>
      </c>
      <c r="O46" s="34">
        <f>IF(calculations!O46="NA",output!O46,calculations!O46-output!O46)</f>
        <v>0</v>
      </c>
      <c r="P46" s="34">
        <f>IF(calculations!P46="NA",output!P46,calculations!P46-output!P46)</f>
        <v>0</v>
      </c>
      <c r="Q46" s="34">
        <f>IF(calculations!Q46="NA",output!Q46,calculations!Q46-output!Q46)</f>
        <v>0</v>
      </c>
      <c r="R46" s="34">
        <f>IF(calculations!R46="NA",output!R46,calculations!R46-output!R46)</f>
        <v>0</v>
      </c>
      <c r="S46" s="34">
        <f>IF(calculations!S46="NA",output!S46,calculations!S46-output!S46)</f>
        <v>0</v>
      </c>
      <c r="T46" s="34">
        <f>IF(calculations!T46="NA",output!T46,calculations!T46-output!T46)</f>
        <v>0</v>
      </c>
      <c r="U46" s="34">
        <f>IF(calculations!U46="NA",output!U46,calculations!U46-output!U46)</f>
        <v>0</v>
      </c>
      <c r="V46" s="34">
        <f>IF(calculations!V46="NA",output!V46,calculations!V46-output!V46)</f>
        <v>0</v>
      </c>
      <c r="W46" s="34">
        <f>IF(calculations!W46="NA",output!W46,calculations!W46-output!W46)</f>
        <v>0</v>
      </c>
      <c r="X46" s="34">
        <f>IF(calculations!X46="NA",output!X46,calculations!X46-output!X46)</f>
        <v>0</v>
      </c>
      <c r="Y46" s="34">
        <f>IF(calculations!Y46="NA",output!Y46,calculations!Y46-output!Y46)</f>
        <v>0</v>
      </c>
      <c r="Z46" s="34">
        <f>IF(calculations!Z46="NA",output!Z46,calculations!Z46-output!Z46)</f>
        <v>0</v>
      </c>
      <c r="AA46" s="34">
        <f>IF(calculations!AA46="NA",output!AA46,calculations!AA46-output!AA46)</f>
        <v>0</v>
      </c>
      <c r="AB46" s="34">
        <f>IF(calculations!AB46="NA",output!AB46,calculations!AB46-output!AB46)</f>
        <v>0</v>
      </c>
      <c r="AC46" s="34">
        <f>IF(calculations!AC46="NA",output!AC46,calculations!AC46-output!AC46)</f>
        <v>0</v>
      </c>
      <c r="AD46" s="34">
        <f>IF(calculations!AD46="NA",output!AD46,calculations!AD46-output!AD46)</f>
        <v>0</v>
      </c>
      <c r="AE46" s="34">
        <f>IF(calculations!AE46="NA",output!AE46,calculations!AE46-output!AE46)</f>
        <v>0</v>
      </c>
      <c r="AF46" s="34">
        <f>IF(calculations!AF46="NA",output!AF46,calculations!AF46-output!AF46)</f>
        <v>0</v>
      </c>
    </row>
    <row r="47" spans="1:32" x14ac:dyDescent="0.15">
      <c r="A47" t="b">
        <f>calculations!A47=output!A47</f>
        <v>1</v>
      </c>
      <c r="B47" t="b">
        <f>calculations!B47=output!B47</f>
        <v>1</v>
      </c>
      <c r="C47" s="34">
        <f>IF(calculations!C47="NA",output!C47,calculations!C47-output!C47)</f>
        <v>0</v>
      </c>
      <c r="D47" s="34">
        <f>IF(calculations!D47="NA",output!D47,calculations!D47-output!D47)</f>
        <v>0</v>
      </c>
      <c r="E47" s="34">
        <f>IF(calculations!E47="NA",output!E47,calculations!E47-output!E47)</f>
        <v>0</v>
      </c>
      <c r="F47" s="34">
        <f>IF(calculations!F47="NA",output!F47,calculations!F47-output!F47)</f>
        <v>-5.5511151231257827E-17</v>
      </c>
      <c r="G47" s="34">
        <f>IF(calculations!G47="NA",output!G47,calculations!G47-output!G47)</f>
        <v>-2.2204460492503131E-16</v>
      </c>
      <c r="H47" s="34">
        <f>IF(calculations!H47="NA",output!H47,calculations!H47-output!H47)</f>
        <v>0</v>
      </c>
      <c r="I47" s="34">
        <f>IF(calculations!I47="NA",output!I47,calculations!I47-output!I47)</f>
        <v>0</v>
      </c>
      <c r="J47" s="34">
        <f>IF(calculations!J47="NA",output!J47,calculations!J47-output!J47)</f>
        <v>0</v>
      </c>
      <c r="K47" s="34">
        <f>IF(calculations!K47="NA",output!K47,calculations!K47-output!K47)</f>
        <v>0</v>
      </c>
      <c r="L47" s="34">
        <f>IF(calculations!L47="NA",output!L47,calculations!L47-output!L47)</f>
        <v>4.5474735088646412E-13</v>
      </c>
      <c r="M47" s="34">
        <f>IF(calculations!M47="NA",output!M47,calculations!M47-output!M47)</f>
        <v>0</v>
      </c>
      <c r="N47" s="34">
        <f>IF(calculations!N47="NA",output!N47,calculations!N47-output!N47)</f>
        <v>0</v>
      </c>
      <c r="O47" s="34">
        <f>IF(calculations!O47="NA",output!O47,calculations!O47-output!O47)</f>
        <v>0</v>
      </c>
      <c r="P47" s="34">
        <f>IF(calculations!P47="NA",output!P47,calculations!P47-output!P47)</f>
        <v>0</v>
      </c>
      <c r="Q47" s="34">
        <f>IF(calculations!Q47="NA",output!Q47,calculations!Q47-output!Q47)</f>
        <v>0</v>
      </c>
      <c r="R47" s="34">
        <f>IF(calculations!R47="NA",output!R47,calculations!R47-output!R47)</f>
        <v>0</v>
      </c>
      <c r="S47" s="34">
        <f>IF(calculations!S47="NA",output!S47,calculations!S47-output!S47)</f>
        <v>0</v>
      </c>
      <c r="T47" s="34">
        <f>IF(calculations!T47="NA",output!T47,calculations!T47-output!T47)</f>
        <v>-3.5527136788005009E-15</v>
      </c>
      <c r="U47" s="34">
        <f>IF(calculations!U47="NA",output!U47,calculations!U47-output!U47)</f>
        <v>0</v>
      </c>
      <c r="V47" s="34">
        <f>IF(calculations!V47="NA",output!V47,calculations!V47-output!V47)</f>
        <v>0</v>
      </c>
      <c r="W47" s="34">
        <f>IF(calculations!W47="NA",output!W47,calculations!W47-output!W47)</f>
        <v>0</v>
      </c>
      <c r="X47" s="34">
        <f>IF(calculations!X47="NA",output!X47,calculations!X47-output!X47)</f>
        <v>2.8421709430404007E-14</v>
      </c>
      <c r="Y47" s="34">
        <f>IF(calculations!Y47="NA",output!Y47,calculations!Y47-output!Y47)</f>
        <v>0</v>
      </c>
      <c r="Z47" s="34">
        <f>IF(calculations!Z47="NA",output!Z47,calculations!Z47-output!Z47)</f>
        <v>4.4408920985006262E-16</v>
      </c>
      <c r="AA47" s="34">
        <f>IF(calculations!AA47="NA",output!AA47,calculations!AA47-output!AA47)</f>
        <v>0</v>
      </c>
      <c r="AB47" s="34">
        <f>IF(calculations!AB47="NA",output!AB47,calculations!AB47-output!AB47)</f>
        <v>0</v>
      </c>
      <c r="AC47" s="34">
        <f>IF(calculations!AC47="NA",output!AC47,calculations!AC47-output!AC47)</f>
        <v>0</v>
      </c>
      <c r="AD47" s="34">
        <f>IF(calculations!AD47="NA",output!AD47,calculations!AD47-output!AD47)</f>
        <v>0</v>
      </c>
      <c r="AE47" s="34">
        <f>IF(calculations!AE47="NA",output!AE47,calculations!AE47-output!AE47)</f>
        <v>0</v>
      </c>
      <c r="AF47" s="34">
        <f>IF(calculations!AF47="NA",output!AF47,calculations!AF47-output!AF47)</f>
        <v>0</v>
      </c>
    </row>
    <row r="48" spans="1:32" x14ac:dyDescent="0.15">
      <c r="A48" t="b">
        <f>calculations!A48=output!A48</f>
        <v>1</v>
      </c>
      <c r="B48" t="b">
        <f>calculations!B48=output!B48</f>
        <v>1</v>
      </c>
      <c r="C48" s="34">
        <f>IF(calculations!C48="NA",output!C48,calculations!C48-output!C48)</f>
        <v>0</v>
      </c>
      <c r="D48" s="34">
        <f>IF(calculations!D48="NA",output!D48,calculations!D48-output!D48)</f>
        <v>0</v>
      </c>
      <c r="E48" s="34">
        <f>IF(calculations!E48="NA",output!E48,calculations!E48-output!E48)</f>
        <v>0</v>
      </c>
      <c r="F48" s="34">
        <f>IF(calculations!F48="NA",output!F48,calculations!F48-output!F48)</f>
        <v>-1.7347234759768071E-18</v>
      </c>
      <c r="G48" s="34">
        <f>IF(calculations!G48="NA",output!G48,calculations!G48-output!G48)</f>
        <v>5.5511151231257827E-17</v>
      </c>
      <c r="H48" s="34">
        <f>IF(calculations!H48="NA",output!H48,calculations!H48-output!H48)</f>
        <v>0</v>
      </c>
      <c r="I48" s="34">
        <f>IF(calculations!I48="NA",output!I48,calculations!I48-output!I48)</f>
        <v>0</v>
      </c>
      <c r="J48" s="34">
        <f>IF(calculations!J48="NA",output!J48,calculations!J48-output!J48)</f>
        <v>0</v>
      </c>
      <c r="K48" s="34">
        <f>IF(calculations!K48="NA",output!K48,calculations!K48-output!K48)</f>
        <v>0</v>
      </c>
      <c r="L48" s="34">
        <f>IF(calculations!L48="NA",output!L48,calculations!L48-output!L48)</f>
        <v>4.5474735088646412E-13</v>
      </c>
      <c r="M48" s="34">
        <f>IF(calculations!M48="NA",output!M48,calculations!M48-output!M48)</f>
        <v>0</v>
      </c>
      <c r="N48" s="34">
        <f>IF(calculations!N48="NA",output!N48,calculations!N48-output!N48)</f>
        <v>0</v>
      </c>
      <c r="O48" s="34">
        <f>IF(calculations!O48="NA",output!O48,calculations!O48-output!O48)</f>
        <v>3.5527136788005009E-15</v>
      </c>
      <c r="P48" s="34">
        <f>IF(calculations!P48="NA",output!P48,calculations!P48-output!P48)</f>
        <v>5.6843418860808015E-14</v>
      </c>
      <c r="Q48" s="34">
        <f>IF(calculations!Q48="NA",output!Q48,calculations!Q48-output!Q48)</f>
        <v>3.5527136788005009E-15</v>
      </c>
      <c r="R48" s="34">
        <f>IF(calculations!R48="NA",output!R48,calculations!R48-output!R48)</f>
        <v>3.5527136788005009E-15</v>
      </c>
      <c r="S48" s="34">
        <f>IF(calculations!S48="NA",output!S48,calculations!S48-output!S48)</f>
        <v>5.3290705182007514E-15</v>
      </c>
      <c r="T48" s="34">
        <f>IF(calculations!T48="NA",output!T48,calculations!T48-output!T48)</f>
        <v>0</v>
      </c>
      <c r="U48" s="34">
        <f>IF(calculations!U48="NA",output!U48,calculations!U48-output!U48)</f>
        <v>-5.6843418860808015E-14</v>
      </c>
      <c r="V48" s="34">
        <f>IF(calculations!V48="NA",output!V48,calculations!V48-output!V48)</f>
        <v>0</v>
      </c>
      <c r="W48" s="34">
        <f>IF(calculations!W48="NA",output!W48,calculations!W48-output!W48)</f>
        <v>-2.8421709430404007E-14</v>
      </c>
      <c r="X48" s="34">
        <f>IF(calculations!X48="NA",output!X48,calculations!X48-output!X48)</f>
        <v>0</v>
      </c>
      <c r="Y48" s="34">
        <f>IF(calculations!Y48="NA",output!Y48,calculations!Y48-output!Y48)</f>
        <v>0</v>
      </c>
      <c r="Z48" s="34">
        <f>IF(calculations!Z48="NA",output!Z48,calculations!Z48-output!Z48)</f>
        <v>0</v>
      </c>
      <c r="AA48" s="34">
        <f>IF(calculations!AA48="NA",output!AA48,calculations!AA48-output!AA48)</f>
        <v>0</v>
      </c>
      <c r="AB48" s="34">
        <f>IF(calculations!AB48="NA",output!AB48,calculations!AB48-output!AB48)</f>
        <v>0</v>
      </c>
      <c r="AC48" s="34">
        <f>IF(calculations!AC48="NA",output!AC48,calculations!AC48-output!AC48)</f>
        <v>0</v>
      </c>
      <c r="AD48" s="34">
        <f>IF(calculations!AD48="NA",output!AD48,calculations!AD48-output!AD48)</f>
        <v>0</v>
      </c>
      <c r="AE48" s="34">
        <f>IF(calculations!AE48="NA",output!AE48,calculations!AE48-output!AE48)</f>
        <v>0</v>
      </c>
      <c r="AF48" s="34">
        <f>IF(calculations!AF48="NA",output!AF48,calculations!AF48-output!AF48)</f>
        <v>8.8817841970012523E-16</v>
      </c>
    </row>
    <row r="49" spans="1:32" x14ac:dyDescent="0.15">
      <c r="A49" t="b">
        <f>calculations!A49=output!A49</f>
        <v>1</v>
      </c>
      <c r="B49" t="b">
        <f>calculations!B49=output!B49</f>
        <v>1</v>
      </c>
      <c r="C49" s="34">
        <f>IF(calculations!C49="NA",output!C49,calculations!C49-output!C49)</f>
        <v>0</v>
      </c>
      <c r="D49" s="34">
        <f>IF(calculations!D49="NA",output!D49,calculations!D49-output!D49)</f>
        <v>3.5527136788005009E-15</v>
      </c>
      <c r="E49" s="34">
        <f>IF(calculations!E49="NA",output!E49,calculations!E49-output!E49)</f>
        <v>0</v>
      </c>
      <c r="F49" s="34">
        <f>IF(calculations!F49="NA",output!F49,calculations!F49-output!F49)</f>
        <v>0</v>
      </c>
      <c r="G49" s="34">
        <f>IF(calculations!G49="NA",output!G49,calculations!G49-output!G49)</f>
        <v>5.5511151231257827E-17</v>
      </c>
      <c r="H49" s="34">
        <f>IF(calculations!H49="NA",output!H49,calculations!H49-output!H49)</f>
        <v>0</v>
      </c>
      <c r="I49" s="34">
        <f>IF(calculations!I49="NA",output!I49,calculations!I49-output!I49)</f>
        <v>0</v>
      </c>
      <c r="J49" s="34">
        <f>IF(calculations!J49="NA",output!J49,calculations!J49-output!J49)</f>
        <v>0</v>
      </c>
      <c r="K49" s="34">
        <f>IF(calculations!K49="NA",output!K49,calculations!K49-output!K49)</f>
        <v>0</v>
      </c>
      <c r="L49" s="34">
        <f>IF(calculations!L49="NA",output!L49,calculations!L49-output!L49)</f>
        <v>0</v>
      </c>
      <c r="M49" s="34">
        <f>IF(calculations!M49="NA",output!M49,calculations!M49-output!M49)</f>
        <v>-3.5527136788005009E-15</v>
      </c>
      <c r="N49" s="34">
        <f>IF(calculations!N49="NA",output!N49,calculations!N49-output!N49)</f>
        <v>-1.7763568394002505E-15</v>
      </c>
      <c r="O49" s="34">
        <f>IF(calculations!O49="NA",output!O49,calculations!O49-output!O49)</f>
        <v>-1.7763568394002505E-15</v>
      </c>
      <c r="P49" s="34">
        <f>IF(calculations!P49="NA",output!P49,calculations!P49-output!P49)</f>
        <v>0</v>
      </c>
      <c r="Q49" s="34">
        <f>IF(calculations!Q49="NA",output!Q49,calculations!Q49-output!Q49)</f>
        <v>0</v>
      </c>
      <c r="R49" s="34">
        <f>IF(calculations!R49="NA",output!R49,calculations!R49-output!R49)</f>
        <v>0</v>
      </c>
      <c r="S49" s="34">
        <f>IF(calculations!S49="NA",output!S49,calculations!S49-output!S49)</f>
        <v>0</v>
      </c>
      <c r="T49" s="34">
        <f>IF(calculations!T49="NA",output!T49,calculations!T49-output!T49)</f>
        <v>-4.5474735088646412E-13</v>
      </c>
      <c r="U49" s="34">
        <f>IF(calculations!U49="NA",output!U49,calculations!U49-output!U49)</f>
        <v>0</v>
      </c>
      <c r="V49" s="34">
        <f>IF(calculations!V49="NA",output!V49,calculations!V49-output!V49)</f>
        <v>1.4210854715202004E-14</v>
      </c>
      <c r="W49" s="34">
        <f>IF(calculations!W49="NA",output!W49,calculations!W49-output!W49)</f>
        <v>0</v>
      </c>
      <c r="X49" s="34">
        <f>IF(calculations!X49="NA",output!X49,calculations!X49-output!X49)</f>
        <v>0</v>
      </c>
      <c r="Y49" s="34">
        <f>IF(calculations!Y49="NA",output!Y49,calculations!Y49-output!Y49)</f>
        <v>0</v>
      </c>
      <c r="Z49" s="34">
        <f>IF(calculations!Z49="NA",output!Z49,calculations!Z49-output!Z49)</f>
        <v>-4.4408920985006262E-16</v>
      </c>
      <c r="AA49" s="34">
        <f>IF(calculations!AA49="NA",output!AA49,calculations!AA49-output!AA49)</f>
        <v>0</v>
      </c>
      <c r="AB49" s="34">
        <f>IF(calculations!AB49="NA",output!AB49,calculations!AB49-output!AB49)</f>
        <v>0</v>
      </c>
      <c r="AC49" s="34">
        <f>IF(calculations!AC49="NA",output!AC49,calculations!AC49-output!AC49)</f>
        <v>0</v>
      </c>
      <c r="AD49" s="34">
        <f>IF(calculations!AD49="NA",output!AD49,calculations!AD49-output!AD49)</f>
        <v>0</v>
      </c>
      <c r="AE49" s="34">
        <f>IF(calculations!AE49="NA",output!AE49,calculations!AE49-output!AE49)</f>
        <v>0</v>
      </c>
      <c r="AF49" s="34">
        <f>IF(calculations!AF49="NA",output!AF49,calculations!AF49-output!AF49)</f>
        <v>0</v>
      </c>
    </row>
    <row r="50" spans="1:32" x14ac:dyDescent="0.15">
      <c r="A50" t="b">
        <f>calculations!A50=output!A50</f>
        <v>1</v>
      </c>
      <c r="B50" t="b">
        <f>calculations!B50=output!B50</f>
        <v>1</v>
      </c>
      <c r="C50" s="34">
        <f>IF(calculations!C50="NA",output!C50,calculations!C50-output!C50)</f>
        <v>-4.4408920985006262E-16</v>
      </c>
      <c r="D50" s="34">
        <f>IF(calculations!D50="NA",output!D50,calculations!D50-output!D50)</f>
        <v>-2.2204460492503131E-16</v>
      </c>
      <c r="E50" s="34">
        <f>IF(calculations!E50="NA",output!E50,calculations!E50-output!E50)</f>
        <v>0</v>
      </c>
      <c r="F50" s="34">
        <f>IF(calculations!F50="NA",output!F50,calculations!F50-output!F50)</f>
        <v>0</v>
      </c>
      <c r="G50" s="34">
        <f>IF(calculations!G50="NA",output!G50,calculations!G50-output!G50)</f>
        <v>-5.5511151231257827E-17</v>
      </c>
      <c r="H50" s="34">
        <f>IF(calculations!H50="NA",output!H50,calculations!H50-output!H50)</f>
        <v>0</v>
      </c>
      <c r="I50" s="34">
        <f>IF(calculations!I50="NA",output!I50,calculations!I50-output!I50)</f>
        <v>0</v>
      </c>
      <c r="J50" s="34">
        <f>IF(calculations!J50="NA",output!J50,calculations!J50-output!J50)</f>
        <v>-5.5511151231257827E-17</v>
      </c>
      <c r="K50" s="34">
        <f>IF(calculations!K50="NA",output!K50,calculations!K50-output!K50)</f>
        <v>0</v>
      </c>
      <c r="L50" s="34">
        <f>IF(calculations!L50="NA",output!L50,calculations!L50-output!L50)</f>
        <v>4.5474735088646412E-13</v>
      </c>
      <c r="M50" s="34">
        <f>IF(calculations!M50="NA",output!M50,calculations!M50-output!M50)</f>
        <v>0</v>
      </c>
      <c r="N50" s="34">
        <f>IF(calculations!N50="NA",output!N50,calculations!N50-output!N50)</f>
        <v>7.1054273576010019E-15</v>
      </c>
      <c r="O50" s="34">
        <f>IF(calculations!O50="NA",output!O50,calculations!O50-output!O50)</f>
        <v>0</v>
      </c>
      <c r="P50" s="34">
        <f>IF(calculations!P50="NA",output!P50,calculations!P50-output!P50)</f>
        <v>0</v>
      </c>
      <c r="Q50" s="34">
        <f>IF(calculations!Q50="NA",output!Q50,calculations!Q50-output!Q50)</f>
        <v>0</v>
      </c>
      <c r="R50" s="34">
        <f>IF(calculations!R50="NA",output!R50,calculations!R50-output!R50)</f>
        <v>0</v>
      </c>
      <c r="S50" s="34">
        <f>IF(calculations!S50="NA",output!S50,calculations!S50-output!S50)</f>
        <v>0</v>
      </c>
      <c r="T50" s="34">
        <f>IF(calculations!T50="NA",output!T50,calculations!T50-output!T50)</f>
        <v>0</v>
      </c>
      <c r="U50" s="34">
        <f>IF(calculations!U50="NA",output!U50,calculations!U50-output!U50)</f>
        <v>0</v>
      </c>
      <c r="V50" s="34">
        <f>IF(calculations!V50="NA",output!V50,calculations!V50-output!V50)</f>
        <v>-4.4408920985006262E-16</v>
      </c>
      <c r="W50" s="34">
        <f>IF(calculations!W50="NA",output!W50,calculations!W50-output!W50)</f>
        <v>0</v>
      </c>
      <c r="X50" s="34">
        <f>IF(calculations!X50="NA",output!X50,calculations!X50-output!X50)</f>
        <v>0</v>
      </c>
      <c r="Y50" s="34">
        <f>IF(calculations!Y50="NA",output!Y50,calculations!Y50-output!Y50)</f>
        <v>0</v>
      </c>
      <c r="Z50" s="34">
        <f>IF(calculations!Z50="NA",output!Z50,calculations!Z50-output!Z50)</f>
        <v>4.4408920985006262E-16</v>
      </c>
      <c r="AA50" s="34">
        <f>IF(calculations!AA50="NA",output!AA50,calculations!AA50-output!AA50)</f>
        <v>0</v>
      </c>
      <c r="AB50" s="34">
        <f>IF(calculations!AB50="NA",output!AB50,calculations!AB50-output!AB50)</f>
        <v>0</v>
      </c>
      <c r="AC50" s="34">
        <f>IF(calculations!AC50="NA",output!AC50,calculations!AC50-output!AC50)</f>
        <v>0</v>
      </c>
      <c r="AD50" s="34">
        <f>IF(calculations!AD50="NA",output!AD50,calculations!AD50-output!AD50)</f>
        <v>0</v>
      </c>
      <c r="AE50" s="34">
        <f>IF(calculations!AE50="NA",output!AE50,calculations!AE50-output!AE50)</f>
        <v>0</v>
      </c>
      <c r="AF50" s="34">
        <f>IF(calculations!AF50="NA",output!AF50,calculations!AF50-output!AF50)</f>
        <v>0</v>
      </c>
    </row>
    <row r="51" spans="1:32" x14ac:dyDescent="0.15">
      <c r="A51" t="b">
        <f>calculations!A51=output!A51</f>
        <v>1</v>
      </c>
      <c r="B51" t="b">
        <f>calculations!B51=output!B51</f>
        <v>1</v>
      </c>
      <c r="C51" s="34">
        <f>IF(calculations!C51="NA",output!C51,calculations!C51-output!C51)</f>
        <v>0</v>
      </c>
      <c r="D51" s="34">
        <f>IF(calculations!D51="NA",output!D51,calculations!D51-output!D51)</f>
        <v>0</v>
      </c>
      <c r="E51" s="34">
        <f>IF(calculations!E51="NA",output!E51,calculations!E51-output!E51)</f>
        <v>0</v>
      </c>
      <c r="F51" s="34">
        <f>IF(calculations!F51="NA",output!F51,calculations!F51-output!F51)</f>
        <v>-5.5511151231257827E-17</v>
      </c>
      <c r="G51" s="34">
        <f>IF(calculations!G51="NA",output!G51,calculations!G51-output!G51)</f>
        <v>4.4408920985006262E-16</v>
      </c>
      <c r="H51" s="34">
        <f>IF(calculations!H51="NA",output!H51,calculations!H51-output!H51)</f>
        <v>0</v>
      </c>
      <c r="I51" s="34">
        <f>IF(calculations!I51="NA",output!I51,calculations!I51-output!I51)</f>
        <v>0</v>
      </c>
      <c r="J51" s="34">
        <f>IF(calculations!J51="NA",output!J51,calculations!J51-output!J51)</f>
        <v>-5.5511151231257827E-17</v>
      </c>
      <c r="K51" s="34">
        <f>IF(calculations!K51="NA",output!K51,calculations!K51-output!K51)</f>
        <v>-3.4694469519536142E-18</v>
      </c>
      <c r="L51" s="34">
        <f>IF(calculations!L51="NA",output!L51,calculations!L51-output!L51)</f>
        <v>0</v>
      </c>
      <c r="M51" s="34">
        <f>IF(calculations!M51="NA",output!M51,calculations!M51-output!M51)</f>
        <v>0</v>
      </c>
      <c r="N51" s="34">
        <f>IF(calculations!N51="NA",output!N51,calculations!N51-output!N51)</f>
        <v>0</v>
      </c>
      <c r="O51" s="34">
        <f>IF(calculations!O51="NA",output!O51,calculations!O51-output!O51)</f>
        <v>0</v>
      </c>
      <c r="P51" s="34">
        <f>IF(calculations!P51="NA",output!P51,calculations!P51-output!P51)</f>
        <v>3.5527136788005009E-15</v>
      </c>
      <c r="Q51" s="34">
        <f>IF(calculations!Q51="NA",output!Q51,calculations!Q51-output!Q51)</f>
        <v>0</v>
      </c>
      <c r="R51" s="34">
        <f>IF(calculations!R51="NA",output!R51,calculations!R51-output!R51)</f>
        <v>0</v>
      </c>
      <c r="S51" s="34">
        <f>IF(calculations!S51="NA",output!S51,calculations!S51-output!S51)</f>
        <v>0</v>
      </c>
      <c r="T51" s="34">
        <f>IF(calculations!T51="NA",output!T51,calculations!T51-output!T51)</f>
        <v>0</v>
      </c>
      <c r="U51" s="34">
        <f>IF(calculations!U51="NA",output!U51,calculations!U51-output!U51)</f>
        <v>0</v>
      </c>
      <c r="V51" s="34">
        <f>IF(calculations!V51="NA",output!V51,calculations!V51-output!V51)</f>
        <v>0</v>
      </c>
      <c r="W51" s="34">
        <f>IF(calculations!W51="NA",output!W51,calculations!W51-output!W51)</f>
        <v>0</v>
      </c>
      <c r="X51" s="34">
        <f>IF(calculations!X51="NA",output!X51,calculations!X51-output!X51)</f>
        <v>-2.8421709430404007E-14</v>
      </c>
      <c r="Y51" s="34">
        <f>IF(calculations!Y51="NA",output!Y51,calculations!Y51-output!Y51)</f>
        <v>0</v>
      </c>
      <c r="Z51" s="34">
        <f>IF(calculations!Z51="NA",output!Z51,calculations!Z51-output!Z51)</f>
        <v>-4.4408920985006262E-16</v>
      </c>
      <c r="AA51" s="34">
        <f>IF(calculations!AA51="NA",output!AA51,calculations!AA51-output!AA51)</f>
        <v>0</v>
      </c>
      <c r="AB51" s="34">
        <f>IF(calculations!AB51="NA",output!AB51,calculations!AB51-output!AB51)</f>
        <v>0</v>
      </c>
      <c r="AC51" s="34">
        <f>IF(calculations!AC51="NA",output!AC51,calculations!AC51-output!AC51)</f>
        <v>0</v>
      </c>
      <c r="AD51" s="34">
        <f>IF(calculations!AD51="NA",output!AD51,calculations!AD51-output!AD51)</f>
        <v>0</v>
      </c>
      <c r="AE51" s="34">
        <f>IF(calculations!AE51="NA",output!AE51,calculations!AE51-output!AE51)</f>
        <v>0</v>
      </c>
      <c r="AF51" s="34">
        <f>IF(calculations!AF51="NA",output!AF51,calculations!AF51-output!AF51)</f>
        <v>2.2204460492503131E-16</v>
      </c>
    </row>
    <row r="52" spans="1:32" x14ac:dyDescent="0.15">
      <c r="A52" t="b">
        <f>calculations!A52=output!A52</f>
        <v>1</v>
      </c>
      <c r="B52" t="b">
        <f>calculations!B52=output!B52</f>
        <v>1</v>
      </c>
      <c r="C52" s="34">
        <f>IF(calculations!C52="NA",output!C52,calculations!C52-output!C52)</f>
        <v>-4.4408920985006262E-16</v>
      </c>
      <c r="D52" s="34">
        <f>IF(calculations!D52="NA",output!D52,calculations!D52-output!D52)</f>
        <v>-2.2204460492503131E-16</v>
      </c>
      <c r="E52" s="34">
        <f>IF(calculations!E52="NA",output!E52,calculations!E52-output!E52)</f>
        <v>0</v>
      </c>
      <c r="F52" s="34">
        <f>IF(calculations!F52="NA",output!F52,calculations!F52-output!F52)</f>
        <v>0</v>
      </c>
      <c r="G52" s="34">
        <f>IF(calculations!G52="NA",output!G52,calculations!G52-output!G52)</f>
        <v>0</v>
      </c>
      <c r="H52" s="34">
        <f>IF(calculations!H52="NA",output!H52,calculations!H52-output!H52)</f>
        <v>0</v>
      </c>
      <c r="I52" s="34">
        <f>IF(calculations!I52="NA",output!I52,calculations!I52-output!I52)</f>
        <v>0</v>
      </c>
      <c r="J52" s="34">
        <f>IF(calculations!J52="NA",output!J52,calculations!J52-output!J52)</f>
        <v>0</v>
      </c>
      <c r="K52" s="34">
        <f>IF(calculations!K52="NA",output!K52,calculations!K52-output!K52)</f>
        <v>5.5511151231257827E-17</v>
      </c>
      <c r="L52" s="34">
        <f>IF(calculations!L52="NA",output!L52,calculations!L52-output!L52)</f>
        <v>0</v>
      </c>
      <c r="M52" s="34">
        <f>IF(calculations!M52="NA",output!M52,calculations!M52-output!M52)</f>
        <v>0</v>
      </c>
      <c r="N52" s="34">
        <f>IF(calculations!N52="NA",output!N52,calculations!N52-output!N52)</f>
        <v>0</v>
      </c>
      <c r="O52" s="34">
        <f>IF(calculations!O52="NA",output!O52,calculations!O52-output!O52)</f>
        <v>0</v>
      </c>
      <c r="P52" s="34">
        <f>IF(calculations!P52="NA",output!P52,calculations!P52-output!P52)</f>
        <v>1.1368683772161603E-13</v>
      </c>
      <c r="Q52" s="34">
        <f>IF(calculations!Q52="NA",output!Q52,calculations!Q52-output!Q52)</f>
        <v>0</v>
      </c>
      <c r="R52" s="34">
        <f>IF(calculations!R52="NA",output!R52,calculations!R52-output!R52)</f>
        <v>0</v>
      </c>
      <c r="S52" s="34">
        <f>IF(calculations!S52="NA",output!S52,calculations!S52-output!S52)</f>
        <v>0</v>
      </c>
      <c r="T52" s="34">
        <f>IF(calculations!T52="NA",output!T52,calculations!T52-output!T52)</f>
        <v>3.5527136788005009E-15</v>
      </c>
      <c r="U52" s="34">
        <f>IF(calculations!U52="NA",output!U52,calculations!U52-output!U52)</f>
        <v>0</v>
      </c>
      <c r="V52" s="34">
        <f>IF(calculations!V52="NA",output!V52,calculations!V52-output!V52)</f>
        <v>0</v>
      </c>
      <c r="W52" s="34">
        <f>IF(calculations!W52="NA",output!W52,calculations!W52-output!W52)</f>
        <v>0</v>
      </c>
      <c r="X52" s="34">
        <f>IF(calculations!X52="NA",output!X52,calculations!X52-output!X52)</f>
        <v>0</v>
      </c>
      <c r="Y52" s="34">
        <f>IF(calculations!Y52="NA",output!Y52,calculations!Y52-output!Y52)</f>
        <v>0</v>
      </c>
      <c r="Z52" s="34">
        <f>IF(calculations!Z52="NA",output!Z52,calculations!Z52-output!Z52)</f>
        <v>0</v>
      </c>
      <c r="AA52" s="34">
        <f>IF(calculations!AA52="NA",output!AA52,calculations!AA52-output!AA52)</f>
        <v>0</v>
      </c>
      <c r="AB52" s="34">
        <f>IF(calculations!AB52="NA",output!AB52,calculations!AB52-output!AB52)</f>
        <v>0</v>
      </c>
      <c r="AC52" s="34">
        <f>IF(calculations!AC52="NA",output!AC52,calculations!AC52-output!AC52)</f>
        <v>0</v>
      </c>
      <c r="AD52" s="34">
        <f>IF(calculations!AD52="NA",output!AD52,calculations!AD52-output!AD52)</f>
        <v>0</v>
      </c>
      <c r="AE52" s="34">
        <f>IF(calculations!AE52="NA",output!AE52,calculations!AE52-output!AE52)</f>
        <v>0</v>
      </c>
      <c r="AF52" s="34">
        <f>IF(calculations!AF52="NA",output!AF52,calculations!AF52-output!AF52)</f>
        <v>1.1368683772161603E-13</v>
      </c>
    </row>
    <row r="53" spans="1:32" x14ac:dyDescent="0.15">
      <c r="A53" t="b">
        <f>calculations!A53=output!A53</f>
        <v>1</v>
      </c>
      <c r="B53" t="b">
        <f>calculations!B53=output!B53</f>
        <v>1</v>
      </c>
      <c r="C53" s="34">
        <f>IF(calculations!C53="NA",output!C53,calculations!C53-output!C53)</f>
        <v>3.5527136788005009E-15</v>
      </c>
      <c r="D53" s="34">
        <f>IF(calculations!D53="NA",output!D53,calculations!D53-output!D53)</f>
        <v>-1.7763568394002505E-15</v>
      </c>
      <c r="E53" s="34">
        <f>IF(calculations!E53="NA",output!E53,calculations!E53-output!E53)</f>
        <v>0</v>
      </c>
      <c r="F53" s="34">
        <f>IF(calculations!F53="NA",output!F53,calculations!F53-output!F53)</f>
        <v>-2.7755575615628914E-17</v>
      </c>
      <c r="G53" s="34">
        <f>IF(calculations!G53="NA",output!G53,calculations!G53-output!G53)</f>
        <v>-2.7755575615628914E-17</v>
      </c>
      <c r="H53" s="34">
        <f>IF(calculations!H53="NA",output!H53,calculations!H53-output!H53)</f>
        <v>0</v>
      </c>
      <c r="I53" s="34">
        <f>IF(calculations!I53="NA",output!I53,calculations!I53-output!I53)</f>
        <v>0</v>
      </c>
      <c r="J53" s="34">
        <f>IF(calculations!J53="NA",output!J53,calculations!J53-output!J53)</f>
        <v>0</v>
      </c>
      <c r="K53" s="34">
        <f>IF(calculations!K53="NA",output!K53,calculations!K53-output!K53)</f>
        <v>0</v>
      </c>
      <c r="L53" s="34">
        <f>IF(calculations!L53="NA",output!L53,calculations!L53-output!L53)</f>
        <v>2.2737367544323206E-13</v>
      </c>
      <c r="M53" s="34">
        <f>IF(calculations!M53="NA",output!M53,calculations!M53-output!M53)</f>
        <v>-5.6843418860808015E-14</v>
      </c>
      <c r="N53" s="34">
        <f>IF(calculations!N53="NA",output!N53,calculations!N53-output!N53)</f>
        <v>0</v>
      </c>
      <c r="O53" s="34">
        <f>IF(calculations!O53="NA",output!O53,calculations!O53-output!O53)</f>
        <v>0</v>
      </c>
      <c r="P53" s="34">
        <f>IF(calculations!P53="NA",output!P53,calculations!P53-output!P53)</f>
        <v>0</v>
      </c>
      <c r="Q53" s="34">
        <f>IF(calculations!Q53="NA",output!Q53,calculations!Q53-output!Q53)</f>
        <v>0</v>
      </c>
      <c r="R53" s="34">
        <f>IF(calculations!R53="NA",output!R53,calculations!R53-output!R53)</f>
        <v>0</v>
      </c>
      <c r="S53" s="34">
        <f>IF(calculations!S53="NA",output!S53,calculations!S53-output!S53)</f>
        <v>0</v>
      </c>
      <c r="T53" s="34">
        <f>IF(calculations!T53="NA",output!T53,calculations!T53-output!T53)</f>
        <v>0</v>
      </c>
      <c r="U53" s="34">
        <f>IF(calculations!U53="NA",output!U53,calculations!U53-output!U53)</f>
        <v>0</v>
      </c>
      <c r="V53" s="34">
        <f>IF(calculations!V53="NA",output!V53,calculations!V53-output!V53)</f>
        <v>0</v>
      </c>
      <c r="W53" s="34">
        <f>IF(calculations!W53="NA",output!W53,calculations!W53-output!W53)</f>
        <v>0</v>
      </c>
      <c r="X53" s="34">
        <f>IF(calculations!X53="NA",output!X53,calculations!X53-output!X53)</f>
        <v>0</v>
      </c>
      <c r="Y53" s="34">
        <f>IF(calculations!Y53="NA",output!Y53,calculations!Y53-output!Y53)</f>
        <v>0</v>
      </c>
      <c r="Z53" s="34">
        <f>IF(calculations!Z53="NA",output!Z53,calculations!Z53-output!Z53)</f>
        <v>4.4408920985006262E-16</v>
      </c>
      <c r="AA53" s="34">
        <f>IF(calculations!AA53="NA",output!AA53,calculations!AA53-output!AA53)</f>
        <v>0</v>
      </c>
      <c r="AB53" s="34">
        <f>IF(calculations!AB53="NA",output!AB53,calculations!AB53-output!AB53)</f>
        <v>0</v>
      </c>
      <c r="AC53" s="34">
        <f>IF(calculations!AC53="NA",output!AC53,calculations!AC53-output!AC53)</f>
        <v>0</v>
      </c>
      <c r="AD53" s="34">
        <f>IF(calculations!AD53="NA",output!AD53,calculations!AD53-output!AD53)</f>
        <v>0</v>
      </c>
      <c r="AE53" s="34">
        <f>IF(calculations!AE53="NA",output!AE53,calculations!AE53-output!AE53)</f>
        <v>0</v>
      </c>
      <c r="AF53" s="34">
        <f>IF(calculations!AF53="NA",output!AF53,calculations!AF53-output!AF53)</f>
        <v>-2.2204460492503131E-16</v>
      </c>
    </row>
    <row r="54" spans="1:32" x14ac:dyDescent="0.15">
      <c r="A54" t="b">
        <f>calculations!A54=output!A54</f>
        <v>1</v>
      </c>
      <c r="B54" t="b">
        <f>calculations!B54=output!B54</f>
        <v>1</v>
      </c>
      <c r="C54" s="34">
        <f>IF(calculations!C54="NA",output!C54,calculations!C54-output!C54)</f>
        <v>0</v>
      </c>
      <c r="D54" s="34">
        <f>IF(calculations!D54="NA",output!D54,calculations!D54-output!D54)</f>
        <v>0</v>
      </c>
      <c r="E54" s="34">
        <f>IF(calculations!E54="NA",output!E54,calculations!E54-output!E54)</f>
        <v>0</v>
      </c>
      <c r="F54" s="34">
        <f>IF(calculations!F54="NA",output!F54,calculations!F54-output!F54)</f>
        <v>0</v>
      </c>
      <c r="G54" s="34">
        <f>IF(calculations!G54="NA",output!G54,calculations!G54-output!G54)</f>
        <v>0</v>
      </c>
      <c r="H54" s="34">
        <f>IF(calculations!H54="NA",output!H54,calculations!H54-output!H54)</f>
        <v>0</v>
      </c>
      <c r="I54" s="34">
        <f>IF(calculations!I54="NA",output!I54,calculations!I54-output!I54)</f>
        <v>0</v>
      </c>
      <c r="J54" s="34">
        <f>IF(calculations!J54="NA",output!J54,calculations!J54-output!J54)</f>
        <v>0</v>
      </c>
      <c r="K54" s="34">
        <f>IF(calculations!K54="NA",output!K54,calculations!K54-output!K54)</f>
        <v>4.3368086899420177E-19</v>
      </c>
      <c r="L54" s="34">
        <f>IF(calculations!L54="NA",output!L54,calculations!L54-output!L54)</f>
        <v>2.2737367544323206E-13</v>
      </c>
      <c r="M54" s="34">
        <f>IF(calculations!M54="NA",output!M54,calculations!M54-output!M54)</f>
        <v>0</v>
      </c>
      <c r="N54" s="34">
        <f>IF(calculations!N54="NA",output!N54,calculations!N54-output!N54)</f>
        <v>2.8421709430404007E-14</v>
      </c>
      <c r="O54" s="34">
        <f>IF(calculations!O54="NA",output!O54,calculations!O54-output!O54)</f>
        <v>0</v>
      </c>
      <c r="P54" s="34">
        <f>IF(calculations!P54="NA",output!P54,calculations!P54-output!P54)</f>
        <v>0</v>
      </c>
      <c r="Q54" s="34">
        <f>IF(calculations!Q54="NA",output!Q54,calculations!Q54-output!Q54)</f>
        <v>-1.7763568394002505E-15</v>
      </c>
      <c r="R54" s="34">
        <f>IF(calculations!R54="NA",output!R54,calculations!R54-output!R54)</f>
        <v>1.7763568394002505E-15</v>
      </c>
      <c r="S54" s="34">
        <f>IF(calculations!S54="NA",output!S54,calculations!S54-output!S54)</f>
        <v>-1.7763568394002505E-15</v>
      </c>
      <c r="T54" s="34">
        <f>IF(calculations!T54="NA",output!T54,calculations!T54-output!T54)</f>
        <v>0</v>
      </c>
      <c r="U54" s="34">
        <f>IF(calculations!U54="NA",output!U54,calculations!U54-output!U54)</f>
        <v>-1.7763568394002505E-15</v>
      </c>
      <c r="V54" s="34">
        <f>IF(calculations!V54="NA",output!V54,calculations!V54-output!V54)</f>
        <v>1.7763568394002505E-15</v>
      </c>
      <c r="W54" s="34">
        <f>IF(calculations!W54="NA",output!W54,calculations!W54-output!W54)</f>
        <v>3.5527136788005009E-15</v>
      </c>
      <c r="X54" s="34">
        <f>IF(calculations!X54="NA",output!X54,calculations!X54-output!X54)</f>
        <v>0</v>
      </c>
      <c r="Y54" s="34">
        <f>IF(calculations!Y54="NA",output!Y54,calculations!Y54-output!Y54)</f>
        <v>0</v>
      </c>
      <c r="Z54" s="34">
        <f>IF(calculations!Z54="NA",output!Z54,calculations!Z54-output!Z54)</f>
        <v>0</v>
      </c>
      <c r="AA54" s="34">
        <f>IF(calculations!AA54="NA",output!AA54,calculations!AA54-output!AA54)</f>
        <v>0</v>
      </c>
      <c r="AB54" s="34">
        <f>IF(calculations!AB54="NA",output!AB54,calculations!AB54-output!AB54)</f>
        <v>0</v>
      </c>
      <c r="AC54" s="34">
        <f>IF(calculations!AC54="NA",output!AC54,calculations!AC54-output!AC54)</f>
        <v>0</v>
      </c>
      <c r="AD54" s="34">
        <f>IF(calculations!AD54="NA",output!AD54,calculations!AD54-output!AD54)</f>
        <v>0</v>
      </c>
      <c r="AE54" s="34">
        <f>IF(calculations!AE54="NA",output!AE54,calculations!AE54-output!AE54)</f>
        <v>0</v>
      </c>
      <c r="AF54" s="34">
        <f>IF(calculations!AF54="NA",output!AF54,calculations!AF54-output!AF54)</f>
        <v>0</v>
      </c>
    </row>
    <row r="55" spans="1:32" x14ac:dyDescent="0.15">
      <c r="A55" t="b">
        <f>calculations!A55=output!A55</f>
        <v>1</v>
      </c>
      <c r="B55" t="b">
        <f>calculations!B55=output!B55</f>
        <v>1</v>
      </c>
      <c r="C55" s="34">
        <f>IF(calculations!C55="NA",output!C55,calculations!C55-output!C55)</f>
        <v>-2.7755575615628914E-17</v>
      </c>
      <c r="D55" s="34">
        <f>IF(calculations!D55="NA",output!D55,calculations!D55-output!D55)</f>
        <v>2.7755575615628914E-17</v>
      </c>
      <c r="E55" s="34">
        <f>IF(calculations!E55="NA",output!E55,calculations!E55-output!E55)</f>
        <v>0</v>
      </c>
      <c r="F55" s="34">
        <f>IF(calculations!F55="NA",output!F55,calculations!F55-output!F55)</f>
        <v>6.9388939039072284E-18</v>
      </c>
      <c r="G55" s="34">
        <f>IF(calculations!G55="NA",output!G55,calculations!G55-output!G55)</f>
        <v>6.9388939039072284E-18</v>
      </c>
      <c r="H55" s="34">
        <f>IF(calculations!H55="NA",output!H55,calculations!H55-output!H55)</f>
        <v>0</v>
      </c>
      <c r="I55" s="34">
        <f>IF(calculations!I55="NA",output!I55,calculations!I55-output!I55)</f>
        <v>0</v>
      </c>
      <c r="J55" s="34">
        <f>IF(calculations!J55="NA",output!J55,calculations!J55-output!J55)</f>
        <v>0</v>
      </c>
      <c r="K55" s="34">
        <f>IF(calculations!K55="NA",output!K55,calculations!K55-output!K55)</f>
        <v>0</v>
      </c>
      <c r="L55" s="34">
        <f>IF(calculations!L55="NA",output!L55,calculations!L55-output!L55)</f>
        <v>2.2737367544323206E-13</v>
      </c>
      <c r="M55" s="34">
        <f>IF(calculations!M55="NA",output!M55,calculations!M55-output!M55)</f>
        <v>0</v>
      </c>
      <c r="N55" s="34">
        <f>IF(calculations!N55="NA",output!N55,calculations!N55-output!N55)</f>
        <v>0</v>
      </c>
      <c r="O55" s="34">
        <f>IF(calculations!O55="NA",output!O55,calculations!O55-output!O55)</f>
        <v>0</v>
      </c>
      <c r="P55" s="34">
        <f>IF(calculations!P55="NA",output!P55,calculations!P55-output!P55)</f>
        <v>0</v>
      </c>
      <c r="Q55" s="34">
        <f>IF(calculations!Q55="NA",output!Q55,calculations!Q55-output!Q55)</f>
        <v>0</v>
      </c>
      <c r="R55" s="34">
        <f>IF(calculations!R55="NA",output!R55,calculations!R55-output!R55)</f>
        <v>0</v>
      </c>
      <c r="S55" s="34">
        <f>IF(calculations!S55="NA",output!S55,calculations!S55-output!S55)</f>
        <v>7.1054273576010019E-15</v>
      </c>
      <c r="T55" s="34">
        <f>IF(calculations!T55="NA",output!T55,calculations!T55-output!T55)</f>
        <v>0</v>
      </c>
      <c r="U55" s="34">
        <f>IF(calculations!U55="NA",output!U55,calculations!U55-output!U55)</f>
        <v>0</v>
      </c>
      <c r="V55" s="34">
        <f>IF(calculations!V55="NA",output!V55,calculations!V55-output!V55)</f>
        <v>0</v>
      </c>
      <c r="W55" s="34">
        <f>IF(calculations!W55="NA",output!W55,calculations!W55-output!W55)</f>
        <v>-3.5527136788005009E-15</v>
      </c>
      <c r="X55" s="34">
        <f>IF(calculations!X55="NA",output!X55,calculations!X55-output!X55)</f>
        <v>2.8421709430404007E-14</v>
      </c>
      <c r="Y55" s="34">
        <f>IF(calculations!Y55="NA",output!Y55,calculations!Y55-output!Y55)</f>
        <v>0</v>
      </c>
      <c r="Z55" s="34">
        <f>IF(calculations!Z55="NA",output!Z55,calculations!Z55-output!Z55)</f>
        <v>0</v>
      </c>
      <c r="AA55" s="34">
        <f>IF(calculations!AA55="NA",output!AA55,calculations!AA55-output!AA55)</f>
        <v>0</v>
      </c>
      <c r="AB55" s="34">
        <f>IF(calculations!AB55="NA",output!AB55,calculations!AB55-output!AB55)</f>
        <v>0</v>
      </c>
      <c r="AC55" s="34">
        <f>IF(calculations!AC55="NA",output!AC55,calculations!AC55-output!AC55)</f>
        <v>0</v>
      </c>
      <c r="AD55" s="34">
        <f>IF(calculations!AD55="NA",output!AD55,calculations!AD55-output!AD55)</f>
        <v>0</v>
      </c>
      <c r="AE55" s="34">
        <f>IF(calculations!AE55="NA",output!AE55,calculations!AE55-output!AE55)</f>
        <v>0</v>
      </c>
      <c r="AF55" s="34">
        <f>IF(calculations!AF55="NA",output!AF55,calculations!AF55-output!AF55)</f>
        <v>0</v>
      </c>
    </row>
    <row r="56" spans="1:32" x14ac:dyDescent="0.15">
      <c r="A56" t="b">
        <f>calculations!A56=output!A56</f>
        <v>1</v>
      </c>
      <c r="B56" t="b">
        <f>calculations!B56=output!B56</f>
        <v>1</v>
      </c>
      <c r="C56" s="34">
        <f>IF(calculations!C56="NA",output!C56,calculations!C56-output!C56)</f>
        <v>-5.5511151231257827E-17</v>
      </c>
      <c r="D56" s="34">
        <f>IF(calculations!D56="NA",output!D56,calculations!D56-output!D56)</f>
        <v>5.5511151231257827E-17</v>
      </c>
      <c r="E56" s="34">
        <f>IF(calculations!E56="NA",output!E56,calculations!E56-output!E56)</f>
        <v>0</v>
      </c>
      <c r="F56" s="34">
        <f>IF(calculations!F56="NA",output!F56,calculations!F56-output!F56)</f>
        <v>2.7755575615628914E-17</v>
      </c>
      <c r="G56" s="34">
        <f>IF(calculations!G56="NA",output!G56,calculations!G56-output!G56)</f>
        <v>0</v>
      </c>
      <c r="H56" s="34">
        <f>IF(calculations!H56="NA",output!H56,calculations!H56-output!H56)</f>
        <v>0</v>
      </c>
      <c r="I56" s="34">
        <f>IF(calculations!I56="NA",output!I56,calculations!I56-output!I56)</f>
        <v>0</v>
      </c>
      <c r="J56" s="34">
        <f>IF(calculations!J56="NA",output!J56,calculations!J56-output!J56)</f>
        <v>0</v>
      </c>
      <c r="K56" s="34">
        <f>IF(calculations!K56="NA",output!K56,calculations!K56-output!K56)</f>
        <v>2.7755575615628914E-17</v>
      </c>
      <c r="L56" s="34">
        <f>IF(calculations!L56="NA",output!L56,calculations!L56-output!L56)</f>
        <v>-4.5474735088646412E-13</v>
      </c>
      <c r="M56" s="34">
        <f>IF(calculations!M56="NA",output!M56,calculations!M56-output!M56)</f>
        <v>0</v>
      </c>
      <c r="N56" s="34">
        <f>IF(calculations!N56="NA",output!N56,calculations!N56-output!N56)</f>
        <v>1.7763568394002505E-15</v>
      </c>
      <c r="O56" s="34">
        <f>IF(calculations!O56="NA",output!O56,calculations!O56-output!O56)</f>
        <v>-3.5527136788005009E-15</v>
      </c>
      <c r="P56" s="34">
        <f>IF(calculations!P56="NA",output!P56,calculations!P56-output!P56)</f>
        <v>2.8421709430404007E-14</v>
      </c>
      <c r="Q56" s="34">
        <f>IF(calculations!Q56="NA",output!Q56,calculations!Q56-output!Q56)</f>
        <v>-2.8421709430404007E-14</v>
      </c>
      <c r="R56" s="34">
        <f>IF(calculations!R56="NA",output!R56,calculations!R56-output!R56)</f>
        <v>-2.8421709430404007E-14</v>
      </c>
      <c r="S56" s="34">
        <f>IF(calculations!S56="NA",output!S56,calculations!S56-output!S56)</f>
        <v>-4.2632564145606011E-14</v>
      </c>
      <c r="T56" s="34">
        <f>IF(calculations!T56="NA",output!T56,calculations!T56-output!T56)</f>
        <v>-3.5527136788005009E-15</v>
      </c>
      <c r="U56" s="34">
        <f>IF(calculations!U56="NA",output!U56,calculations!U56-output!U56)</f>
        <v>0</v>
      </c>
      <c r="V56" s="34">
        <f>IF(calculations!V56="NA",output!V56,calculations!V56-output!V56)</f>
        <v>3.5527136788005009E-15</v>
      </c>
      <c r="W56" s="34">
        <f>IF(calculations!W56="NA",output!W56,calculations!W56-output!W56)</f>
        <v>0</v>
      </c>
      <c r="X56" s="34">
        <f>IF(calculations!X56="NA",output!X56,calculations!X56-output!X56)</f>
        <v>0</v>
      </c>
      <c r="Y56" s="34">
        <f>IF(calculations!Y56="NA",output!Y56,calculations!Y56-output!Y56)</f>
        <v>0</v>
      </c>
      <c r="Z56" s="34">
        <f>IF(calculations!Z56="NA",output!Z56,calculations!Z56-output!Z56)</f>
        <v>0</v>
      </c>
      <c r="AA56" s="34">
        <f>IF(calculations!AA56="NA",output!AA56,calculations!AA56-output!AA56)</f>
        <v>0</v>
      </c>
      <c r="AB56" s="34">
        <f>IF(calculations!AB56="NA",output!AB56,calculations!AB56-output!AB56)</f>
        <v>0</v>
      </c>
      <c r="AC56" s="34">
        <f>IF(calculations!AC56="NA",output!AC56,calculations!AC56-output!AC56)</f>
        <v>0</v>
      </c>
      <c r="AD56" s="34">
        <f>IF(calculations!AD56="NA",output!AD56,calculations!AD56-output!AD56)</f>
        <v>0</v>
      </c>
      <c r="AE56" s="34">
        <f>IF(calculations!AE56="NA",output!AE56,calculations!AE56-output!AE56)</f>
        <v>0</v>
      </c>
      <c r="AF56" s="34">
        <f>IF(calculations!AF56="NA",output!AF56,calculations!AF56-output!AF56)</f>
        <v>0</v>
      </c>
    </row>
    <row r="57" spans="1:32" x14ac:dyDescent="0.15">
      <c r="A57" t="b">
        <f>calculations!A57=output!A57</f>
        <v>1</v>
      </c>
      <c r="B57" t="b">
        <f>calculations!B57=output!B57</f>
        <v>1</v>
      </c>
      <c r="C57" s="34">
        <f>IF(calculations!C57="NA",output!C57,calculations!C57-output!C57)</f>
        <v>0</v>
      </c>
      <c r="D57" s="34">
        <f>IF(calculations!D57="NA",output!D57,calculations!D57-output!D57)</f>
        <v>0</v>
      </c>
      <c r="E57" s="34">
        <f>IF(calculations!E57="NA",output!E57,calculations!E57-output!E57)</f>
        <v>0</v>
      </c>
      <c r="F57" s="34">
        <f>IF(calculations!F57="NA",output!F57,calculations!F57-output!F57)</f>
        <v>5.5511151231257827E-17</v>
      </c>
      <c r="G57" s="34">
        <f>IF(calculations!G57="NA",output!G57,calculations!G57-output!G57)</f>
        <v>0</v>
      </c>
      <c r="H57" s="34">
        <f>IF(calculations!H57="NA",output!H57,calculations!H57-output!H57)</f>
        <v>0</v>
      </c>
      <c r="I57" s="34">
        <f>IF(calculations!I57="NA",output!I57,calculations!I57-output!I57)</f>
        <v>0</v>
      </c>
      <c r="J57" s="34">
        <f>IF(calculations!J57="NA",output!J57,calculations!J57-output!J57)</f>
        <v>0</v>
      </c>
      <c r="K57" s="34">
        <f>IF(calculations!K57="NA",output!K57,calculations!K57-output!K57)</f>
        <v>-3.4694469519536142E-18</v>
      </c>
      <c r="L57" s="34">
        <f>IF(calculations!L57="NA",output!L57,calculations!L57-output!L57)</f>
        <v>0</v>
      </c>
      <c r="M57" s="34">
        <f>IF(calculations!M57="NA",output!M57,calculations!M57-output!M57)</f>
        <v>1.4210854715202004E-14</v>
      </c>
      <c r="N57" s="34">
        <f>IF(calculations!N57="NA",output!N57,calculations!N57-output!N57)</f>
        <v>0</v>
      </c>
      <c r="O57" s="34">
        <f>IF(calculations!O57="NA",output!O57,calculations!O57-output!O57)</f>
        <v>7.1054273576010019E-15</v>
      </c>
      <c r="P57" s="34">
        <f>IF(calculations!P57="NA",output!P57,calculations!P57-output!P57)</f>
        <v>3.5527136788005009E-15</v>
      </c>
      <c r="Q57" s="34">
        <f>IF(calculations!Q57="NA",output!Q57,calculations!Q57-output!Q57)</f>
        <v>0</v>
      </c>
      <c r="R57" s="34">
        <f>IF(calculations!R57="NA",output!R57,calculations!R57-output!R57)</f>
        <v>0</v>
      </c>
      <c r="S57" s="34">
        <f>IF(calculations!S57="NA",output!S57,calculations!S57-output!S57)</f>
        <v>0</v>
      </c>
      <c r="T57" s="34">
        <f>IF(calculations!T57="NA",output!T57,calculations!T57-output!T57)</f>
        <v>0</v>
      </c>
      <c r="U57" s="34">
        <f>IF(calculations!U57="NA",output!U57,calculations!U57-output!U57)</f>
        <v>0</v>
      </c>
      <c r="V57" s="34">
        <f>IF(calculations!V57="NA",output!V57,calculations!V57-output!V57)</f>
        <v>3.5527136788005009E-15</v>
      </c>
      <c r="W57" s="34">
        <f>IF(calculations!W57="NA",output!W57,calculations!W57-output!W57)</f>
        <v>0</v>
      </c>
      <c r="X57" s="34">
        <f>IF(calculations!X57="NA",output!X57,calculations!X57-output!X57)</f>
        <v>0</v>
      </c>
      <c r="Y57" s="34">
        <f>IF(calculations!Y57="NA",output!Y57,calculations!Y57-output!Y57)</f>
        <v>0</v>
      </c>
      <c r="Z57" s="34">
        <f>IF(calculations!Z57="NA",output!Z57,calculations!Z57-output!Z57)</f>
        <v>4.4408920985006262E-16</v>
      </c>
      <c r="AA57" s="34">
        <f>IF(calculations!AA57="NA",output!AA57,calculations!AA57-output!AA57)</f>
        <v>0</v>
      </c>
      <c r="AB57" s="34">
        <f>IF(calculations!AB57="NA",output!AB57,calculations!AB57-output!AB57)</f>
        <v>0</v>
      </c>
      <c r="AC57" s="34">
        <f>IF(calculations!AC57="NA",output!AC57,calculations!AC57-output!AC57)</f>
        <v>0</v>
      </c>
      <c r="AD57" s="34">
        <f>IF(calculations!AD57="NA",output!AD57,calculations!AD57-output!AD57)</f>
        <v>0</v>
      </c>
      <c r="AE57" s="34">
        <f>IF(calculations!AE57="NA",output!AE57,calculations!AE57-output!AE57)</f>
        <v>0</v>
      </c>
      <c r="AF57" s="34">
        <f>IF(calculations!AF57="NA",output!AF57,calculations!AF57-output!AF57)</f>
        <v>3.5527136788005009E-15</v>
      </c>
    </row>
    <row r="58" spans="1:32" x14ac:dyDescent="0.15">
      <c r="A58" t="b">
        <f>calculations!A58=output!A58</f>
        <v>1</v>
      </c>
      <c r="B58" t="b">
        <f>calculations!B58=output!B58</f>
        <v>1</v>
      </c>
      <c r="C58" s="34">
        <f>IF(calculations!C58="NA",output!C58,calculations!C58-output!C58)</f>
        <v>0</v>
      </c>
      <c r="D58" s="34">
        <f>IF(calculations!D58="NA",output!D58,calculations!D58-output!D58)</f>
        <v>-7.1054273576010019E-15</v>
      </c>
      <c r="E58" s="34">
        <f>IF(calculations!E58="NA",output!E58,calculations!E58-output!E58)</f>
        <v>0</v>
      </c>
      <c r="F58" s="34">
        <f>IF(calculations!F58="NA",output!F58,calculations!F58-output!F58)</f>
        <v>0</v>
      </c>
      <c r="G58" s="34">
        <f>IF(calculations!G58="NA",output!G58,calculations!G58-output!G58)</f>
        <v>0</v>
      </c>
      <c r="H58" s="34">
        <f>IF(calculations!H58="NA",output!H58,calculations!H58-output!H58)</f>
        <v>0</v>
      </c>
      <c r="I58" s="34">
        <f>IF(calculations!I58="NA",output!I58,calculations!I58-output!I58)</f>
        <v>0</v>
      </c>
      <c r="J58" s="34">
        <f>IF(calculations!J58="NA",output!J58,calculations!J58-output!J58)</f>
        <v>0</v>
      </c>
      <c r="K58" s="34">
        <f>IF(calculations!K58="NA",output!K58,calculations!K58-output!K58)</f>
        <v>-4.3368086899420177E-19</v>
      </c>
      <c r="L58" s="34">
        <f>IF(calculations!L58="NA",output!L58,calculations!L58-output!L58)</f>
        <v>2.2737367544323206E-13</v>
      </c>
      <c r="M58" s="34">
        <f>IF(calculations!M58="NA",output!M58,calculations!M58-output!M58)</f>
        <v>0</v>
      </c>
      <c r="N58" s="34">
        <f>IF(calculations!N58="NA",output!N58,calculations!N58-output!N58)</f>
        <v>0</v>
      </c>
      <c r="O58" s="34">
        <f>IF(calculations!O58="NA",output!O58,calculations!O58-output!O58)</f>
        <v>7.1054273576010019E-15</v>
      </c>
      <c r="P58" s="34">
        <f>IF(calculations!P58="NA",output!P58,calculations!P58-output!P58)</f>
        <v>-4.4408920985006262E-16</v>
      </c>
      <c r="Q58" s="34">
        <f>IF(calculations!Q58="NA",output!Q58,calculations!Q58-output!Q58)</f>
        <v>0</v>
      </c>
      <c r="R58" s="34">
        <f>IF(calculations!R58="NA",output!R58,calculations!R58-output!R58)</f>
        <v>0</v>
      </c>
      <c r="S58" s="34">
        <f>IF(calculations!S58="NA",output!S58,calculations!S58-output!S58)</f>
        <v>0</v>
      </c>
      <c r="T58" s="34">
        <f>IF(calculations!T58="NA",output!T58,calculations!T58-output!T58)</f>
        <v>0</v>
      </c>
      <c r="U58" s="34">
        <f>IF(calculations!U58="NA",output!U58,calculations!U58-output!U58)</f>
        <v>0</v>
      </c>
      <c r="V58" s="34">
        <f>IF(calculations!V58="NA",output!V58,calculations!V58-output!V58)</f>
        <v>3.5527136788005009E-15</v>
      </c>
      <c r="W58" s="34">
        <f>IF(calculations!W58="NA",output!W58,calculations!W58-output!W58)</f>
        <v>0</v>
      </c>
      <c r="X58" s="34">
        <f>IF(calculations!X58="NA",output!X58,calculations!X58-output!X58)</f>
        <v>0</v>
      </c>
      <c r="Y58" s="34">
        <f>IF(calculations!Y58="NA",output!Y58,calculations!Y58-output!Y58)</f>
        <v>0</v>
      </c>
      <c r="Z58" s="34">
        <f>IF(calculations!Z58="NA",output!Z58,calculations!Z58-output!Z58)</f>
        <v>0</v>
      </c>
      <c r="AA58" s="34">
        <f>IF(calculations!AA58="NA",output!AA58,calculations!AA58-output!AA58)</f>
        <v>0</v>
      </c>
      <c r="AB58" s="34">
        <f>IF(calculations!AB58="NA",output!AB58,calculations!AB58-output!AB58)</f>
        <v>0</v>
      </c>
      <c r="AC58" s="34">
        <f>IF(calculations!AC58="NA",output!AC58,calculations!AC58-output!AC58)</f>
        <v>0</v>
      </c>
      <c r="AD58" s="34">
        <f>IF(calculations!AD58="NA",output!AD58,calculations!AD58-output!AD58)</f>
        <v>0</v>
      </c>
      <c r="AE58" s="34">
        <f>IF(calculations!AE58="NA",output!AE58,calculations!AE58-output!AE58)</f>
        <v>0</v>
      </c>
      <c r="AF58" s="34">
        <f>IF(calculations!AF58="NA",output!AF58,calculations!AF58-output!AF58)</f>
        <v>-4.4408920985006262E-16</v>
      </c>
    </row>
    <row r="59" spans="1:32" x14ac:dyDescent="0.15">
      <c r="A59" t="b">
        <f>calculations!A59=output!A59</f>
        <v>1</v>
      </c>
      <c r="B59" t="b">
        <f>calculations!B59=output!B59</f>
        <v>1</v>
      </c>
      <c r="C59" s="34">
        <f>IF(calculations!C59="NA",output!C59,calculations!C59-output!C59)</f>
        <v>0</v>
      </c>
      <c r="D59" s="34">
        <f>IF(calculations!D59="NA",output!D59,calculations!D59-output!D59)</f>
        <v>0</v>
      </c>
      <c r="E59" s="34">
        <f>IF(calculations!E59="NA",output!E59,calculations!E59-output!E59)</f>
        <v>0</v>
      </c>
      <c r="F59" s="34">
        <f>IF(calculations!F59="NA",output!F59,calculations!F59-output!F59)</f>
        <v>0</v>
      </c>
      <c r="G59" s="34">
        <f>IF(calculations!G59="NA",output!G59,calculations!G59-output!G59)</f>
        <v>2.2204460492503131E-16</v>
      </c>
      <c r="H59" s="34">
        <f>IF(calculations!H59="NA",output!H59,calculations!H59-output!H59)</f>
        <v>5.5511151231257827E-17</v>
      </c>
      <c r="I59" s="34">
        <f>IF(calculations!I59="NA",output!I59,calculations!I59-output!I59)</f>
        <v>0</v>
      </c>
      <c r="J59" s="34">
        <f>IF(calculations!J59="NA",output!J59,calculations!J59-output!J59)</f>
        <v>0</v>
      </c>
      <c r="K59" s="34">
        <f>IF(calculations!K59="NA",output!K59,calculations!K59-output!K59)</f>
        <v>2.1684043449710089E-19</v>
      </c>
      <c r="L59" s="34">
        <f>IF(calculations!L59="NA",output!L59,calculations!L59-output!L59)</f>
        <v>-4.5474735088646412E-13</v>
      </c>
      <c r="M59" s="34">
        <f>IF(calculations!M59="NA",output!M59,calculations!M59-output!M59)</f>
        <v>-2.8421709430404007E-14</v>
      </c>
      <c r="N59" s="34">
        <f>IF(calculations!N59="NA",output!N59,calculations!N59-output!N59)</f>
        <v>0</v>
      </c>
      <c r="O59" s="34">
        <f>IF(calculations!O59="NA",output!O59,calculations!O59-output!O59)</f>
        <v>0</v>
      </c>
      <c r="P59" s="34">
        <f>IF(calculations!P59="NA",output!P59,calculations!P59-output!P59)</f>
        <v>0</v>
      </c>
      <c r="Q59" s="34">
        <f>IF(calculations!Q59="NA",output!Q59,calculations!Q59-output!Q59)</f>
        <v>0</v>
      </c>
      <c r="R59" s="34">
        <f>IF(calculations!R59="NA",output!R59,calculations!R59-output!R59)</f>
        <v>0</v>
      </c>
      <c r="S59" s="34">
        <f>IF(calculations!S59="NA",output!S59,calculations!S59-output!S59)</f>
        <v>0</v>
      </c>
      <c r="T59" s="34">
        <f>IF(calculations!T59="NA",output!T59,calculations!T59-output!T59)</f>
        <v>-4.2632564145606011E-14</v>
      </c>
      <c r="U59" s="34">
        <f>IF(calculations!U59="NA",output!U59,calculations!U59-output!U59)</f>
        <v>0</v>
      </c>
      <c r="V59" s="34">
        <f>IF(calculations!V59="NA",output!V59,calculations!V59-output!V59)</f>
        <v>0</v>
      </c>
      <c r="W59" s="34">
        <f>IF(calculations!W59="NA",output!W59,calculations!W59-output!W59)</f>
        <v>0</v>
      </c>
      <c r="X59" s="34">
        <f>IF(calculations!X59="NA",output!X59,calculations!X59-output!X59)</f>
        <v>0</v>
      </c>
      <c r="Y59" s="34">
        <f>IF(calculations!Y59="NA",output!Y59,calculations!Y59-output!Y59)</f>
        <v>0</v>
      </c>
      <c r="Z59" s="34">
        <f>IF(calculations!Z59="NA",output!Z59,calculations!Z59-output!Z59)</f>
        <v>4.4408920985006262E-16</v>
      </c>
      <c r="AA59" s="34">
        <f>IF(calculations!AA59="NA",output!AA59,calculations!AA59-output!AA59)</f>
        <v>0</v>
      </c>
      <c r="AB59" s="34">
        <f>IF(calculations!AB59="NA",output!AB59,calculations!AB59-output!AB59)</f>
        <v>0</v>
      </c>
      <c r="AC59" s="34">
        <f>IF(calculations!AC59="NA",output!AC59,calculations!AC59-output!AC59)</f>
        <v>0</v>
      </c>
      <c r="AD59" s="34">
        <f>IF(calculations!AD59="NA",output!AD59,calculations!AD59-output!AD59)</f>
        <v>0</v>
      </c>
      <c r="AE59" s="34">
        <f>IF(calculations!AE59="NA",output!AE59,calculations!AE59-output!AE59)</f>
        <v>0</v>
      </c>
      <c r="AF59" s="34">
        <f>IF(calculations!AF59="NA",output!AF59,calculations!AF59-output!AF59)</f>
        <v>0</v>
      </c>
    </row>
    <row r="60" spans="1:32" x14ac:dyDescent="0.15">
      <c r="A60" t="b">
        <f>calculations!A60=output!A60</f>
        <v>1</v>
      </c>
      <c r="B60" t="b">
        <f>calculations!B60=output!B60</f>
        <v>1</v>
      </c>
      <c r="C60" s="34">
        <f>IF(calculations!C60="NA",output!C60,calculations!C60-output!C60)</f>
        <v>0</v>
      </c>
      <c r="D60" s="34">
        <f>IF(calculations!D60="NA",output!D60,calculations!D60-output!D60)</f>
        <v>0</v>
      </c>
      <c r="E60" s="34">
        <f>IF(calculations!E60="NA",output!E60,calculations!E60-output!E60)</f>
        <v>0</v>
      </c>
      <c r="F60" s="34">
        <f>IF(calculations!F60="NA",output!F60,calculations!F60-output!F60)</f>
        <v>-5.5511151231257827E-17</v>
      </c>
      <c r="G60" s="34">
        <f>IF(calculations!G60="NA",output!G60,calculations!G60-output!G60)</f>
        <v>5.5511151231257827E-17</v>
      </c>
      <c r="H60" s="34">
        <f>IF(calculations!H60="NA",output!H60,calculations!H60-output!H60)</f>
        <v>0</v>
      </c>
      <c r="I60" s="34">
        <f>IF(calculations!I60="NA",output!I60,calculations!I60-output!I60)</f>
        <v>0</v>
      </c>
      <c r="J60" s="34">
        <f>IF(calculations!J60="NA",output!J60,calculations!J60-output!J60)</f>
        <v>0</v>
      </c>
      <c r="K60" s="34">
        <f>IF(calculations!K60="NA",output!K60,calculations!K60-output!K60)</f>
        <v>-5.4210108624275222E-20</v>
      </c>
      <c r="L60" s="34">
        <f>IF(calculations!L60="NA",output!L60,calculations!L60-output!L60)</f>
        <v>4.5474735088646412E-13</v>
      </c>
      <c r="M60" s="34">
        <f>IF(calculations!M60="NA",output!M60,calculations!M60-output!M60)</f>
        <v>0</v>
      </c>
      <c r="N60" s="34">
        <f>IF(calculations!N60="NA",output!N60,calculations!N60-output!N60)</f>
        <v>3.5527136788005009E-15</v>
      </c>
      <c r="O60" s="34">
        <f>IF(calculations!O60="NA",output!O60,calculations!O60-output!O60)</f>
        <v>3.5527136788005009E-15</v>
      </c>
      <c r="P60" s="34">
        <f>IF(calculations!P60="NA",output!P60,calculations!P60-output!P60)</f>
        <v>0</v>
      </c>
      <c r="Q60" s="34">
        <f>IF(calculations!Q60="NA",output!Q60,calculations!Q60-output!Q60)</f>
        <v>0</v>
      </c>
      <c r="R60" s="34">
        <f>IF(calculations!R60="NA",output!R60,calculations!R60-output!R60)</f>
        <v>0</v>
      </c>
      <c r="S60" s="34">
        <f>IF(calculations!S60="NA",output!S60,calculations!S60-output!S60)</f>
        <v>0</v>
      </c>
      <c r="T60" s="34">
        <f>IF(calculations!T60="NA",output!T60,calculations!T60-output!T60)</f>
        <v>0</v>
      </c>
      <c r="U60" s="34">
        <f>IF(calculations!U60="NA",output!U60,calculations!U60-output!U60)</f>
        <v>0</v>
      </c>
      <c r="V60" s="34">
        <f>IF(calculations!V60="NA",output!V60,calculations!V60-output!V60)</f>
        <v>0</v>
      </c>
      <c r="W60" s="34">
        <f>IF(calculations!W60="NA",output!W60,calculations!W60-output!W60)</f>
        <v>0</v>
      </c>
      <c r="X60" s="34">
        <f>IF(calculations!X60="NA",output!X60,calculations!X60-output!X60)</f>
        <v>0</v>
      </c>
      <c r="Y60" s="34">
        <f>IF(calculations!Y60="NA",output!Y60,calculations!Y60-output!Y60)</f>
        <v>0</v>
      </c>
      <c r="Z60" s="34">
        <f>IF(calculations!Z60="NA",output!Z60,calculations!Z60-output!Z60)</f>
        <v>4.4408920985006262E-16</v>
      </c>
      <c r="AA60" s="34">
        <f>IF(calculations!AA60="NA",output!AA60,calculations!AA60-output!AA60)</f>
        <v>0</v>
      </c>
      <c r="AB60" s="34">
        <f>IF(calculations!AB60="NA",output!AB60,calculations!AB60-output!AB60)</f>
        <v>0</v>
      </c>
      <c r="AC60" s="34">
        <f>IF(calculations!AC60="NA",output!AC60,calculations!AC60-output!AC60)</f>
        <v>0</v>
      </c>
      <c r="AD60" s="34">
        <f>IF(calculations!AD60="NA",output!AD60,calculations!AD60-output!AD60)</f>
        <v>0</v>
      </c>
      <c r="AE60" s="34">
        <f>IF(calculations!AE60="NA",output!AE60,calculations!AE60-output!AE60)</f>
        <v>0</v>
      </c>
      <c r="AF60" s="34">
        <f>IF(calculations!AF60="NA",output!AF60,calculations!AF60-output!AF60)</f>
        <v>0</v>
      </c>
    </row>
    <row r="61" spans="1:32" x14ac:dyDescent="0.15">
      <c r="A61" t="b">
        <f>calculations!A61=output!A61</f>
        <v>1</v>
      </c>
      <c r="B61" t="b">
        <f>calculations!B61=output!B61</f>
        <v>1</v>
      </c>
      <c r="C61" s="34">
        <f>IF(calculations!C61="NA",output!C61,calculations!C61-output!C61)</f>
        <v>0</v>
      </c>
      <c r="D61" s="34">
        <f>IF(calculations!D61="NA",output!D61,calculations!D61-output!D61)</f>
        <v>0</v>
      </c>
      <c r="E61" s="34">
        <f>IF(calculations!E61="NA",output!E61,calculations!E61-output!E61)</f>
        <v>0</v>
      </c>
      <c r="F61" s="34">
        <f>IF(calculations!F61="NA",output!F61,calculations!F61-output!F61)</f>
        <v>-2.7755575615628914E-17</v>
      </c>
      <c r="G61" s="34">
        <f>IF(calculations!G61="NA",output!G61,calculations!G61-output!G61)</f>
        <v>0</v>
      </c>
      <c r="H61" s="34">
        <f>IF(calculations!H61="NA",output!H61,calculations!H61-output!H61)</f>
        <v>0</v>
      </c>
      <c r="I61" s="34">
        <f>IF(calculations!I61="NA",output!I61,calculations!I61-output!I61)</f>
        <v>0</v>
      </c>
      <c r="J61" s="34">
        <f>IF(calculations!J61="NA",output!J61,calculations!J61-output!J61)</f>
        <v>0</v>
      </c>
      <c r="K61" s="34">
        <f>IF(calculations!K61="NA",output!K61,calculations!K61-output!K61)</f>
        <v>0</v>
      </c>
      <c r="L61" s="34">
        <f>IF(calculations!L61="NA",output!L61,calculations!L61-output!L61)</f>
        <v>0</v>
      </c>
      <c r="M61" s="34">
        <f>IF(calculations!M61="NA",output!M61,calculations!M61-output!M61)</f>
        <v>0</v>
      </c>
      <c r="N61" s="34">
        <f>IF(calculations!N61="NA",output!N61,calculations!N61-output!N61)</f>
        <v>0</v>
      </c>
      <c r="O61" s="34">
        <f>IF(calculations!O61="NA",output!O61,calculations!O61-output!O61)</f>
        <v>0</v>
      </c>
      <c r="P61" s="34">
        <f>IF(calculations!P61="NA",output!P61,calculations!P61-output!P61)</f>
        <v>0</v>
      </c>
      <c r="Q61" s="34">
        <f>IF(calculations!Q61="NA",output!Q61,calculations!Q61-output!Q61)</f>
        <v>0</v>
      </c>
      <c r="R61" s="34">
        <f>IF(calculations!R61="NA",output!R61,calculations!R61-output!R61)</f>
        <v>0</v>
      </c>
      <c r="S61" s="34">
        <f>IF(calculations!S61="NA",output!S61,calculations!S61-output!S61)</f>
        <v>0</v>
      </c>
      <c r="T61" s="34">
        <f>IF(calculations!T61="NA",output!T61,calculations!T61-output!T61)</f>
        <v>3.5527136788005009E-15</v>
      </c>
      <c r="U61" s="34">
        <f>IF(calculations!U61="NA",output!U61,calculations!U61-output!U61)</f>
        <v>0</v>
      </c>
      <c r="V61" s="34">
        <f>IF(calculations!V61="NA",output!V61,calculations!V61-output!V61)</f>
        <v>-4.4408920985006262E-16</v>
      </c>
      <c r="W61" s="34">
        <f>IF(calculations!W61="NA",output!W61,calculations!W61-output!W61)</f>
        <v>0</v>
      </c>
      <c r="X61" s="34">
        <f>IF(calculations!X61="NA",output!X61,calculations!X61-output!X61)</f>
        <v>0</v>
      </c>
      <c r="Y61" s="34">
        <f>IF(calculations!Y61="NA",output!Y61,calculations!Y61-output!Y61)</f>
        <v>0</v>
      </c>
      <c r="Z61" s="34">
        <f>IF(calculations!Z61="NA",output!Z61,calculations!Z61-output!Z61)</f>
        <v>4.4408920985006262E-16</v>
      </c>
      <c r="AA61" s="34">
        <f>IF(calculations!AA61="NA",output!AA61,calculations!AA61-output!AA61)</f>
        <v>0</v>
      </c>
      <c r="AB61" s="34">
        <f>IF(calculations!AB61="NA",output!AB61,calculations!AB61-output!AB61)</f>
        <v>0</v>
      </c>
      <c r="AC61" s="34">
        <f>IF(calculations!AC61="NA",output!AC61,calculations!AC61-output!AC61)</f>
        <v>0</v>
      </c>
      <c r="AD61" s="34">
        <f>IF(calculations!AD61="NA",output!AD61,calculations!AD61-output!AD61)</f>
        <v>0</v>
      </c>
      <c r="AE61" s="34">
        <f>IF(calculations!AE61="NA",output!AE61,calculations!AE61-output!AE61)</f>
        <v>0</v>
      </c>
      <c r="AF61" s="34">
        <f>IF(calculations!AF61="NA",output!AF61,calculations!AF61-output!AF61)</f>
        <v>0</v>
      </c>
    </row>
    <row r="62" spans="1:32" x14ac:dyDescent="0.15">
      <c r="A62" t="b">
        <f>calculations!A62=output!A62</f>
        <v>1</v>
      </c>
      <c r="B62" t="b">
        <f>calculations!B62=output!B62</f>
        <v>1</v>
      </c>
      <c r="C62" s="34">
        <f>IF(calculations!C62="NA",output!C62,calculations!C62-output!C62)</f>
        <v>0</v>
      </c>
      <c r="D62" s="34">
        <f>IF(calculations!D62="NA",output!D62,calculations!D62-output!D62)</f>
        <v>0</v>
      </c>
      <c r="E62" s="34">
        <f>IF(calculations!E62="NA",output!E62,calculations!E62-output!E62)</f>
        <v>0</v>
      </c>
      <c r="F62" s="34">
        <f>IF(calculations!F62="NA",output!F62,calculations!F62-output!F62)</f>
        <v>0</v>
      </c>
      <c r="G62" s="34">
        <f>IF(calculations!G62="NA",output!G62,calculations!G62-output!G62)</f>
        <v>4.4408920985006262E-16</v>
      </c>
      <c r="H62" s="34">
        <f>IF(calculations!H62="NA",output!H62,calculations!H62-output!H62)</f>
        <v>0</v>
      </c>
      <c r="I62" s="34">
        <f>IF(calculations!I62="NA",output!I62,calculations!I62-output!I62)</f>
        <v>0</v>
      </c>
      <c r="J62" s="34">
        <f>IF(calculations!J62="NA",output!J62,calculations!J62-output!J62)</f>
        <v>0</v>
      </c>
      <c r="K62" s="34">
        <f>IF(calculations!K62="NA",output!K62,calculations!K62-output!K62)</f>
        <v>0</v>
      </c>
      <c r="L62" s="34">
        <f>IF(calculations!L62="NA",output!L62,calculations!L62-output!L62)</f>
        <v>-4.5474735088646412E-13</v>
      </c>
      <c r="M62" s="34">
        <f>IF(calculations!M62="NA",output!M62,calculations!M62-output!M62)</f>
        <v>2.8421709430404007E-14</v>
      </c>
      <c r="N62" s="34">
        <f>IF(calculations!N62="NA",output!N62,calculations!N62-output!N62)</f>
        <v>2.8421709430404007E-14</v>
      </c>
      <c r="O62" s="34">
        <f>IF(calculations!O62="NA",output!O62,calculations!O62-output!O62)</f>
        <v>0</v>
      </c>
      <c r="P62" s="34">
        <f>IF(calculations!P62="NA",output!P62,calculations!P62-output!P62)</f>
        <v>3.5527136788005009E-15</v>
      </c>
      <c r="Q62" s="34">
        <f>IF(calculations!Q62="NA",output!Q62,calculations!Q62-output!Q62)</f>
        <v>0</v>
      </c>
      <c r="R62" s="34">
        <f>IF(calculations!R62="NA",output!R62,calculations!R62-output!R62)</f>
        <v>0</v>
      </c>
      <c r="S62" s="34">
        <f>IF(calculations!S62="NA",output!S62,calculations!S62-output!S62)</f>
        <v>0</v>
      </c>
      <c r="T62" s="34">
        <f>IF(calculations!T62="NA",output!T62,calculations!T62-output!T62)</f>
        <v>0</v>
      </c>
      <c r="U62" s="34">
        <f>IF(calculations!U62="NA",output!U62,calculations!U62-output!U62)</f>
        <v>0</v>
      </c>
      <c r="V62" s="34">
        <f>IF(calculations!V62="NA",output!V62,calculations!V62-output!V62)</f>
        <v>0</v>
      </c>
      <c r="W62" s="34">
        <f>IF(calculations!W62="NA",output!W62,calculations!W62-output!W62)</f>
        <v>0</v>
      </c>
      <c r="X62" s="34">
        <f>IF(calculations!X62="NA",output!X62,calculations!X62-output!X62)</f>
        <v>2.8421709430404007E-14</v>
      </c>
      <c r="Y62" s="34">
        <f>IF(calculations!Y62="NA",output!Y62,calculations!Y62-output!Y62)</f>
        <v>0</v>
      </c>
      <c r="Z62" s="34">
        <f>IF(calculations!Z62="NA",output!Z62,calculations!Z62-output!Z62)</f>
        <v>4.4408920985006262E-16</v>
      </c>
      <c r="AA62" s="34">
        <f>IF(calculations!AA62="NA",output!AA62,calculations!AA62-output!AA62)</f>
        <v>0</v>
      </c>
      <c r="AB62" s="34">
        <f>IF(calculations!AB62="NA",output!AB62,calculations!AB62-output!AB62)</f>
        <v>0</v>
      </c>
      <c r="AC62" s="34">
        <f>IF(calculations!AC62="NA",output!AC62,calculations!AC62-output!AC62)</f>
        <v>0</v>
      </c>
      <c r="AD62" s="34">
        <f>IF(calculations!AD62="NA",output!AD62,calculations!AD62-output!AD62)</f>
        <v>0</v>
      </c>
      <c r="AE62" s="34">
        <f>IF(calculations!AE62="NA",output!AE62,calculations!AE62-output!AE62)</f>
        <v>0</v>
      </c>
      <c r="AF62" s="34">
        <f>IF(calculations!AF62="NA",output!AF62,calculations!AF62-output!AF62)</f>
        <v>0</v>
      </c>
    </row>
    <row r="63" spans="1:32" x14ac:dyDescent="0.15">
      <c r="A63" t="b">
        <f>calculations!A63=output!A63</f>
        <v>1</v>
      </c>
      <c r="B63" t="b">
        <f>calculations!B63=output!B63</f>
        <v>1</v>
      </c>
      <c r="C63" s="34">
        <f>IF(calculations!C63="NA",output!C63,calculations!C63-output!C63)</f>
        <v>-4.4408920985006262E-16</v>
      </c>
      <c r="D63" s="34">
        <f>IF(calculations!D63="NA",output!D63,calculations!D63-output!D63)</f>
        <v>4.4408920985006262E-16</v>
      </c>
      <c r="E63" s="34">
        <f>IF(calculations!E63="NA",output!E63,calculations!E63-output!E63)</f>
        <v>0</v>
      </c>
      <c r="F63" s="34">
        <f>IF(calculations!F63="NA",output!F63,calculations!F63-output!F63)</f>
        <v>0</v>
      </c>
      <c r="G63" s="34">
        <f>IF(calculations!G63="NA",output!G63,calculations!G63-output!G63)</f>
        <v>0</v>
      </c>
      <c r="H63" s="34">
        <f>IF(calculations!H63="NA",output!H63,calculations!H63-output!H63)</f>
        <v>0</v>
      </c>
      <c r="I63" s="34">
        <f>IF(calculations!I63="NA",output!I63,calculations!I63-output!I63)</f>
        <v>0</v>
      </c>
      <c r="J63" s="34">
        <f>IF(calculations!J63="NA",output!J63,calculations!J63-output!J63)</f>
        <v>0</v>
      </c>
      <c r="K63" s="34">
        <f>IF(calculations!K63="NA",output!K63,calculations!K63-output!K63)</f>
        <v>1.7347234759768071E-18</v>
      </c>
      <c r="L63" s="34">
        <f>IF(calculations!L63="NA",output!L63,calculations!L63-output!L63)</f>
        <v>0</v>
      </c>
      <c r="M63" s="34">
        <f>IF(calculations!M63="NA",output!M63,calculations!M63-output!M63)</f>
        <v>0</v>
      </c>
      <c r="N63" s="34">
        <f>IF(calculations!N63="NA",output!N63,calculations!N63-output!N63)</f>
        <v>0</v>
      </c>
      <c r="O63" s="34">
        <f>IF(calculations!O63="NA",output!O63,calculations!O63-output!O63)</f>
        <v>7.1054273576010019E-15</v>
      </c>
      <c r="P63" s="34">
        <f>IF(calculations!P63="NA",output!P63,calculations!P63-output!P63)</f>
        <v>3.5527136788005009E-15</v>
      </c>
      <c r="Q63" s="34">
        <f>IF(calculations!Q63="NA",output!Q63,calculations!Q63-output!Q63)</f>
        <v>0</v>
      </c>
      <c r="R63" s="34">
        <f>IF(calculations!R63="NA",output!R63,calculations!R63-output!R63)</f>
        <v>0</v>
      </c>
      <c r="S63" s="34">
        <f>IF(calculations!S63="NA",output!S63,calculations!S63-output!S63)</f>
        <v>0</v>
      </c>
      <c r="T63" s="34">
        <f>IF(calculations!T63="NA",output!T63,calculations!T63-output!T63)</f>
        <v>0</v>
      </c>
      <c r="U63" s="34">
        <f>IF(calculations!U63="NA",output!U63,calculations!U63-output!U63)</f>
        <v>0</v>
      </c>
      <c r="V63" s="34">
        <f>IF(calculations!V63="NA",output!V63,calculations!V63-output!V63)</f>
        <v>0</v>
      </c>
      <c r="W63" s="34">
        <f>IF(calculations!W63="NA",output!W63,calculations!W63-output!W63)</f>
        <v>0</v>
      </c>
      <c r="X63" s="34">
        <f>IF(calculations!X63="NA",output!X63,calculations!X63-output!X63)</f>
        <v>0</v>
      </c>
      <c r="Y63" s="34">
        <f>IF(calculations!Y63="NA",output!Y63,calculations!Y63-output!Y63)</f>
        <v>0</v>
      </c>
      <c r="Z63" s="34">
        <f>IF(calculations!Z63="NA",output!Z63,calculations!Z63-output!Z63)</f>
        <v>-2.2204460492503131E-16</v>
      </c>
      <c r="AA63" s="34">
        <f>IF(calculations!AA63="NA",output!AA63,calculations!AA63-output!AA63)</f>
        <v>0</v>
      </c>
      <c r="AB63" s="34">
        <f>IF(calculations!AB63="NA",output!AB63,calculations!AB63-output!AB63)</f>
        <v>0</v>
      </c>
      <c r="AC63" s="34">
        <f>IF(calculations!AC63="NA",output!AC63,calculations!AC63-output!AC63)</f>
        <v>0</v>
      </c>
      <c r="AD63" s="34">
        <f>IF(calculations!AD63="NA",output!AD63,calculations!AD63-output!AD63)</f>
        <v>0</v>
      </c>
      <c r="AE63" s="34">
        <f>IF(calculations!AE63="NA",output!AE63,calculations!AE63-output!AE63)</f>
        <v>0</v>
      </c>
      <c r="AF63" s="34">
        <f>IF(calculations!AF63="NA",output!AF63,calculations!AF63-output!AF63)</f>
        <v>3.5527136788005009E-15</v>
      </c>
    </row>
    <row r="64" spans="1:32" x14ac:dyDescent="0.15">
      <c r="A64" t="b">
        <f>calculations!A64=output!A64</f>
        <v>1</v>
      </c>
      <c r="B64" t="b">
        <f>calculations!B64=output!B64</f>
        <v>1</v>
      </c>
      <c r="C64" s="34">
        <f>IF(calculations!C64="NA",output!C64,calculations!C64-output!C64)</f>
        <v>0</v>
      </c>
      <c r="D64" s="34">
        <f>IF(calculations!D64="NA",output!D64,calculations!D64-output!D64)</f>
        <v>0</v>
      </c>
      <c r="E64" s="34">
        <f>IF(calculations!E64="NA",output!E64,calculations!E64-output!E64)</f>
        <v>0</v>
      </c>
      <c r="F64" s="34">
        <f>IF(calculations!F64="NA",output!F64,calculations!F64-output!F64)</f>
        <v>-5.5511151231257827E-17</v>
      </c>
      <c r="G64" s="34">
        <f>IF(calculations!G64="NA",output!G64,calculations!G64-output!G64)</f>
        <v>0</v>
      </c>
      <c r="H64" s="34">
        <f>IF(calculations!H64="NA",output!H64,calculations!H64-output!H64)</f>
        <v>0</v>
      </c>
      <c r="I64" s="34">
        <f>IF(calculations!I64="NA",output!I64,calculations!I64-output!I64)</f>
        <v>0</v>
      </c>
      <c r="J64" s="34">
        <f>IF(calculations!J64="NA",output!J64,calculations!J64-output!J64)</f>
        <v>0</v>
      </c>
      <c r="K64" s="34">
        <f>IF(calculations!K64="NA",output!K64,calculations!K64-output!K64)</f>
        <v>2.1684043449710089E-19</v>
      </c>
      <c r="L64" s="34">
        <f>IF(calculations!L64="NA",output!L64,calculations!L64-output!L64)</f>
        <v>4.5474735088646412E-13</v>
      </c>
      <c r="M64" s="34">
        <f>IF(calculations!M64="NA",output!M64,calculations!M64-output!M64)</f>
        <v>0</v>
      </c>
      <c r="N64" s="34">
        <f>IF(calculations!N64="NA",output!N64,calculations!N64-output!N64)</f>
        <v>7.1054273576010019E-15</v>
      </c>
      <c r="O64" s="34">
        <f>IF(calculations!O64="NA",output!O64,calculations!O64-output!O64)</f>
        <v>0</v>
      </c>
      <c r="P64" s="34">
        <f>IF(calculations!P64="NA",output!P64,calculations!P64-output!P64)</f>
        <v>-4.4408920985006262E-16</v>
      </c>
      <c r="Q64" s="34">
        <f>IF(calculations!Q64="NA",output!Q64,calculations!Q64-output!Q64)</f>
        <v>0</v>
      </c>
      <c r="R64" s="34">
        <f>IF(calculations!R64="NA",output!R64,calculations!R64-output!R64)</f>
        <v>0</v>
      </c>
      <c r="S64" s="34">
        <f>IF(calculations!S64="NA",output!S64,calculations!S64-output!S64)</f>
        <v>0</v>
      </c>
      <c r="T64" s="34">
        <f>IF(calculations!T64="NA",output!T64,calculations!T64-output!T64)</f>
        <v>0</v>
      </c>
      <c r="U64" s="34">
        <f>IF(calculations!U64="NA",output!U64,calculations!U64-output!U64)</f>
        <v>0</v>
      </c>
      <c r="V64" s="34">
        <f>IF(calculations!V64="NA",output!V64,calculations!V64-output!V64)</f>
        <v>0</v>
      </c>
      <c r="W64" s="34">
        <f>IF(calculations!W64="NA",output!W64,calculations!W64-output!W64)</f>
        <v>0</v>
      </c>
      <c r="X64" s="34">
        <f>IF(calculations!X64="NA",output!X64,calculations!X64-output!X64)</f>
        <v>2.8421709430404007E-14</v>
      </c>
      <c r="Y64" s="34">
        <f>IF(calculations!Y64="NA",output!Y64,calculations!Y64-output!Y64)</f>
        <v>0</v>
      </c>
      <c r="Z64" s="34">
        <f>IF(calculations!Z64="NA",output!Z64,calculations!Z64-output!Z64)</f>
        <v>-8.8817841970012523E-16</v>
      </c>
      <c r="AA64" s="34">
        <f>IF(calculations!AA64="NA",output!AA64,calculations!AA64-output!AA64)</f>
        <v>0</v>
      </c>
      <c r="AB64" s="34">
        <f>IF(calculations!AB64="NA",output!AB64,calculations!AB64-output!AB64)</f>
        <v>0</v>
      </c>
      <c r="AC64" s="34">
        <f>IF(calculations!AC64="NA",output!AC64,calculations!AC64-output!AC64)</f>
        <v>0</v>
      </c>
      <c r="AD64" s="34">
        <f>IF(calculations!AD64="NA",output!AD64,calculations!AD64-output!AD64)</f>
        <v>0</v>
      </c>
      <c r="AE64" s="34">
        <f>IF(calculations!AE64="NA",output!AE64,calculations!AE64-output!AE64)</f>
        <v>0</v>
      </c>
      <c r="AF64" s="34">
        <f>IF(calculations!AF64="NA",output!AF64,calculations!AF64-output!AF64)</f>
        <v>-4.4408920985006262E-16</v>
      </c>
    </row>
    <row r="65" spans="1:32" x14ac:dyDescent="0.15">
      <c r="A65" t="b">
        <f>calculations!A65=output!A65</f>
        <v>1</v>
      </c>
      <c r="B65" t="b">
        <f>calculations!B65=output!B65</f>
        <v>1</v>
      </c>
      <c r="C65" s="34">
        <f>IF(calculations!C65="NA",output!C65,calculations!C65-output!C65)</f>
        <v>0</v>
      </c>
      <c r="D65" s="34">
        <f>IF(calculations!D65="NA",output!D65,calculations!D65-output!D65)</f>
        <v>0</v>
      </c>
      <c r="E65" s="34">
        <f>IF(calculations!E65="NA",output!E65,calculations!E65-output!E65)</f>
        <v>0</v>
      </c>
      <c r="F65" s="34">
        <f>IF(calculations!F65="NA",output!F65,calculations!F65-output!F65)</f>
        <v>0</v>
      </c>
      <c r="G65" s="34">
        <f>IF(calculations!G65="NA",output!G65,calculations!G65-output!G65)</f>
        <v>0</v>
      </c>
      <c r="H65" s="34">
        <f>IF(calculations!H65="NA",output!H65,calculations!H65-output!H65)</f>
        <v>0</v>
      </c>
      <c r="I65" s="34">
        <f>IF(calculations!I65="NA",output!I65,calculations!I65-output!I65)</f>
        <v>0</v>
      </c>
      <c r="J65" s="34">
        <f>IF(calculations!J65="NA",output!J65,calculations!J65-output!J65)</f>
        <v>3.4694469519536142E-18</v>
      </c>
      <c r="K65" s="34">
        <f>IF(calculations!K65="NA",output!K65,calculations!K65-output!K65)</f>
        <v>0</v>
      </c>
      <c r="L65" s="34">
        <f>IF(calculations!L65="NA",output!L65,calculations!L65-output!L65)</f>
        <v>2.2737367544323206E-13</v>
      </c>
      <c r="M65" s="34">
        <f>IF(calculations!M65="NA",output!M65,calculations!M65-output!M65)</f>
        <v>0</v>
      </c>
      <c r="N65" s="34">
        <f>IF(calculations!N65="NA",output!N65,calculations!N65-output!N65)</f>
        <v>0</v>
      </c>
      <c r="O65" s="34">
        <f>IF(calculations!O65="NA",output!O65,calculations!O65-output!O65)</f>
        <v>0</v>
      </c>
      <c r="P65" s="34">
        <f>IF(calculations!P65="NA",output!P65,calculations!P65-output!P65)</f>
        <v>-2.2204460492503131E-16</v>
      </c>
      <c r="Q65" s="34">
        <f>IF(calculations!Q65="NA",output!Q65,calculations!Q65-output!Q65)</f>
        <v>0</v>
      </c>
      <c r="R65" s="34">
        <f>IF(calculations!R65="NA",output!R65,calculations!R65-output!R65)</f>
        <v>0</v>
      </c>
      <c r="S65" s="34">
        <f>IF(calculations!S65="NA",output!S65,calculations!S65-output!S65)</f>
        <v>0</v>
      </c>
      <c r="T65" s="34">
        <f>IF(calculations!T65="NA",output!T65,calculations!T65-output!T65)</f>
        <v>0</v>
      </c>
      <c r="U65" s="34">
        <f>IF(calculations!U65="NA",output!U65,calculations!U65-output!U65)</f>
        <v>0</v>
      </c>
      <c r="V65" s="34">
        <f>IF(calculations!V65="NA",output!V65,calculations!V65-output!V65)</f>
        <v>3.5527136788005009E-15</v>
      </c>
      <c r="W65" s="34">
        <f>IF(calculations!W65="NA",output!W65,calculations!W65-output!W65)</f>
        <v>0</v>
      </c>
      <c r="X65" s="34">
        <f>IF(calculations!X65="NA",output!X65,calculations!X65-output!X65)</f>
        <v>0</v>
      </c>
      <c r="Y65" s="34">
        <f>IF(calculations!Y65="NA",output!Y65,calculations!Y65-output!Y65)</f>
        <v>0</v>
      </c>
      <c r="Z65" s="34">
        <f>IF(calculations!Z65="NA",output!Z65,calculations!Z65-output!Z65)</f>
        <v>0</v>
      </c>
      <c r="AA65" s="34">
        <f>IF(calculations!AA65="NA",output!AA65,calculations!AA65-output!AA65)</f>
        <v>0</v>
      </c>
      <c r="AB65" s="34">
        <f>IF(calculations!AB65="NA",output!AB65,calculations!AB65-output!AB65)</f>
        <v>0</v>
      </c>
      <c r="AC65" s="34">
        <f>IF(calculations!AC65="NA",output!AC65,calculations!AC65-output!AC65)</f>
        <v>0</v>
      </c>
      <c r="AD65" s="34">
        <f>IF(calculations!AD65="NA",output!AD65,calculations!AD65-output!AD65)</f>
        <v>0</v>
      </c>
      <c r="AE65" s="34">
        <f>IF(calculations!AE65="NA",output!AE65,calculations!AE65-output!AE65)</f>
        <v>0</v>
      </c>
      <c r="AF65" s="34">
        <f>IF(calculations!AF65="NA",output!AF65,calculations!AF65-output!AF65)</f>
        <v>-2.2204460492503131E-16</v>
      </c>
    </row>
    <row r="66" spans="1:32" x14ac:dyDescent="0.15">
      <c r="A66" t="b">
        <f>calculations!A66=output!A66</f>
        <v>1</v>
      </c>
      <c r="B66" t="b">
        <f>calculations!B66=output!B66</f>
        <v>1</v>
      </c>
      <c r="C66" s="34">
        <f>IF(calculations!C66="NA",output!C66,calculations!C66-output!C66)</f>
        <v>0</v>
      </c>
      <c r="D66" s="34">
        <f>IF(calculations!D66="NA",output!D66,calculations!D66-output!D66)</f>
        <v>0</v>
      </c>
      <c r="E66" s="34">
        <f>IF(calculations!E66="NA",output!E66,calculations!E66-output!E66)</f>
        <v>1.3877787807814457E-17</v>
      </c>
      <c r="F66" s="34">
        <f>IF(calculations!F66="NA",output!F66,calculations!F66-output!F66)</f>
        <v>2.7755575615628914E-17</v>
      </c>
      <c r="G66" s="34">
        <f>IF(calculations!G66="NA",output!G66,calculations!G66-output!G66)</f>
        <v>0</v>
      </c>
      <c r="H66" s="34">
        <f>IF(calculations!H66="NA",output!H66,calculations!H66-output!H66)</f>
        <v>0</v>
      </c>
      <c r="I66" s="34">
        <f>IF(calculations!I66="NA",output!I66,calculations!I66-output!I66)</f>
        <v>0</v>
      </c>
      <c r="J66" s="34">
        <f>IF(calculations!J66="NA",output!J66,calculations!J66-output!J66)</f>
        <v>0</v>
      </c>
      <c r="K66" s="34">
        <f>IF(calculations!K66="NA",output!K66,calculations!K66-output!K66)</f>
        <v>-8.6736173798840355E-19</v>
      </c>
      <c r="L66" s="34">
        <f>IF(calculations!L66="NA",output!L66,calculations!L66-output!L66)</f>
        <v>-4.5474735088646412E-13</v>
      </c>
      <c r="M66" s="34">
        <f>IF(calculations!M66="NA",output!M66,calculations!M66-output!M66)</f>
        <v>-7.1054273576010019E-15</v>
      </c>
      <c r="N66" s="34">
        <f>IF(calculations!N66="NA",output!N66,calculations!N66-output!N66)</f>
        <v>0</v>
      </c>
      <c r="O66" s="34">
        <f>IF(calculations!O66="NA",output!O66,calculations!O66-output!O66)</f>
        <v>0</v>
      </c>
      <c r="P66" s="34">
        <f>IF(calculations!P66="NA",output!P66,calculations!P66-output!P66)</f>
        <v>0</v>
      </c>
      <c r="Q66" s="34">
        <f>IF(calculations!Q66="NA",output!Q66,calculations!Q66-output!Q66)</f>
        <v>2.8421709430404007E-14</v>
      </c>
      <c r="R66" s="34">
        <f>IF(calculations!R66="NA",output!R66,calculations!R66-output!R66)</f>
        <v>5.6843418860808015E-14</v>
      </c>
      <c r="S66" s="34">
        <f>IF(calculations!S66="NA",output!S66,calculations!S66-output!S66)</f>
        <v>-5.6843418860808015E-14</v>
      </c>
      <c r="T66" s="34">
        <f>IF(calculations!T66="NA",output!T66,calculations!T66-output!T66)</f>
        <v>0</v>
      </c>
      <c r="U66" s="34">
        <f>IF(calculations!U66="NA",output!U66,calculations!U66-output!U66)</f>
        <v>4.2632564145606011E-14</v>
      </c>
      <c r="V66" s="34">
        <f>IF(calculations!V66="NA",output!V66,calculations!V66-output!V66)</f>
        <v>-3.5527136788005009E-15</v>
      </c>
      <c r="W66" s="34">
        <f>IF(calculations!W66="NA",output!W66,calculations!W66-output!W66)</f>
        <v>-2.8421709430404007E-14</v>
      </c>
      <c r="X66" s="34">
        <f>IF(calculations!X66="NA",output!X66,calculations!X66-output!X66)</f>
        <v>0</v>
      </c>
      <c r="Y66" s="34">
        <f>IF(calculations!Y66="NA",output!Y66,calculations!Y66-output!Y66)</f>
        <v>0</v>
      </c>
      <c r="Z66" s="34">
        <f>IF(calculations!Z66="NA",output!Z66,calculations!Z66-output!Z66)</f>
        <v>0</v>
      </c>
      <c r="AA66" s="34">
        <f>IF(calculations!AA66="NA",output!AA66,calculations!AA66-output!AA66)</f>
        <v>0</v>
      </c>
      <c r="AB66" s="34">
        <f>IF(calculations!AB66="NA",output!AB66,calculations!AB66-output!AB66)</f>
        <v>0</v>
      </c>
      <c r="AC66" s="34">
        <f>IF(calculations!AC66="NA",output!AC66,calculations!AC66-output!AC66)</f>
        <v>0</v>
      </c>
      <c r="AD66" s="34">
        <f>IF(calculations!AD66="NA",output!AD66,calculations!AD66-output!AD66)</f>
        <v>0</v>
      </c>
      <c r="AE66" s="34">
        <f>IF(calculations!AE66="NA",output!AE66,calculations!AE66-output!AE66)</f>
        <v>0</v>
      </c>
      <c r="AF66" s="34">
        <f>IF(calculations!AF66="NA",output!AF66,calculations!AF66-output!AF66)</f>
        <v>0</v>
      </c>
    </row>
    <row r="67" spans="1:32" x14ac:dyDescent="0.15">
      <c r="A67" t="b">
        <f>calculations!A67=output!A67</f>
        <v>1</v>
      </c>
      <c r="B67" t="b">
        <f>calculations!B67=output!B67</f>
        <v>1</v>
      </c>
      <c r="C67" s="34">
        <f>IF(calculations!C67="NA",output!C67,calculations!C67-output!C67)</f>
        <v>0</v>
      </c>
      <c r="D67" s="34">
        <f>IF(calculations!D67="NA",output!D67,calculations!D67-output!D67)</f>
        <v>0</v>
      </c>
      <c r="E67" s="34">
        <f>IF(calculations!E67="NA",output!E67,calculations!E67-output!E67)</f>
        <v>5.5511151231257827E-17</v>
      </c>
      <c r="F67" s="34">
        <f>IF(calculations!F67="NA",output!F67,calculations!F67-output!F67)</f>
        <v>-5.5511151231257827E-17</v>
      </c>
      <c r="G67" s="34">
        <f>IF(calculations!G67="NA",output!G67,calculations!G67-output!G67)</f>
        <v>0</v>
      </c>
      <c r="H67" s="34">
        <f>IF(calculations!H67="NA",output!H67,calculations!H67-output!H67)</f>
        <v>2.7755575615628914E-17</v>
      </c>
      <c r="I67" s="34">
        <f>IF(calculations!I67="NA",output!I67,calculations!I67-output!I67)</f>
        <v>0</v>
      </c>
      <c r="J67" s="34">
        <f>IF(calculations!J67="NA",output!J67,calculations!J67-output!J67)</f>
        <v>5.5511151231257827E-17</v>
      </c>
      <c r="K67" s="34">
        <f>IF(calculations!K67="NA",output!K67,calculations!K67-output!K67)</f>
        <v>5.5511151231257827E-17</v>
      </c>
      <c r="L67" s="34">
        <f>IF(calculations!L67="NA",output!L67,calculations!L67-output!L67)</f>
        <v>0</v>
      </c>
      <c r="M67" s="34">
        <f>IF(calculations!M67="NA",output!M67,calculations!M67-output!M67)</f>
        <v>0</v>
      </c>
      <c r="N67" s="34">
        <f>IF(calculations!N67="NA",output!N67,calculations!N67-output!N67)</f>
        <v>0</v>
      </c>
      <c r="O67" s="34">
        <f>IF(calculations!O67="NA",output!O67,calculations!O67-output!O67)</f>
        <v>0</v>
      </c>
      <c r="P67" s="34">
        <f>IF(calculations!P67="NA",output!P67,calculations!P67-output!P67)</f>
        <v>-5.6843418860808015E-14</v>
      </c>
      <c r="Q67" s="34">
        <f>IF(calculations!Q67="NA",output!Q67,calculations!Q67-output!Q67)</f>
        <v>4.4408920985006262E-16</v>
      </c>
      <c r="R67" s="34">
        <f>IF(calculations!R67="NA",output!R67,calculations!R67-output!R67)</f>
        <v>0</v>
      </c>
      <c r="S67" s="34">
        <f>IF(calculations!S67="NA",output!S67,calculations!S67-output!S67)</f>
        <v>4.4408920985006262E-16</v>
      </c>
      <c r="T67" s="34">
        <f>IF(calculations!T67="NA",output!T67,calculations!T67-output!T67)</f>
        <v>-4.4408920985006262E-16</v>
      </c>
      <c r="U67" s="34">
        <f>IF(calculations!U67="NA",output!U67,calculations!U67-output!U67)</f>
        <v>4.4408920985006262E-16</v>
      </c>
      <c r="V67" s="34">
        <f>IF(calculations!V67="NA",output!V67,calculations!V67-output!V67)</f>
        <v>-4.4408920985006262E-16</v>
      </c>
      <c r="W67" s="34">
        <f>IF(calculations!W67="NA",output!W67,calculations!W67-output!W67)</f>
        <v>-4.4408920985006262E-16</v>
      </c>
      <c r="X67" s="34">
        <f>IF(calculations!X67="NA",output!X67,calculations!X67-output!X67)</f>
        <v>0</v>
      </c>
      <c r="Y67" s="34">
        <f>IF(calculations!Y67="NA",output!Y67,calculations!Y67-output!Y67)</f>
        <v>-4.4408920985006262E-16</v>
      </c>
      <c r="Z67" s="34">
        <f>IF(calculations!Z67="NA",output!Z67,calculations!Z67-output!Z67)</f>
        <v>0</v>
      </c>
      <c r="AA67" s="34">
        <f>IF(calculations!AA67="NA",output!AA67,calculations!AA67-output!AA67)</f>
        <v>0</v>
      </c>
      <c r="AB67" s="34">
        <f>IF(calculations!AB67="NA",output!AB67,calculations!AB67-output!AB67)</f>
        <v>0</v>
      </c>
      <c r="AC67" s="34">
        <f>IF(calculations!AC67="NA",output!AC67,calculations!AC67-output!AC67)</f>
        <v>0</v>
      </c>
      <c r="AD67" s="34">
        <f>IF(calculations!AD67="NA",output!AD67,calculations!AD67-output!AD67)</f>
        <v>0</v>
      </c>
      <c r="AE67" s="34">
        <f>IF(calculations!AE67="NA",output!AE67,calculations!AE67-output!AE67)</f>
        <v>0</v>
      </c>
      <c r="AF67" s="34">
        <f>IF(calculations!AF67="NA",output!AF67,calculations!AF67-output!AF67)</f>
        <v>0</v>
      </c>
    </row>
    <row r="68" spans="1:32" x14ac:dyDescent="0.15">
      <c r="A68" t="b">
        <f>calculations!A68=output!A68</f>
        <v>1</v>
      </c>
      <c r="B68" t="b">
        <f>calculations!B68=output!B68</f>
        <v>1</v>
      </c>
      <c r="C68" s="34">
        <f>IF(calculations!C68="NA",output!C68,calculations!C68-output!C68)</f>
        <v>-2.7755575615628914E-17</v>
      </c>
      <c r="D68" s="34">
        <f>IF(calculations!D68="NA",output!D68,calculations!D68-output!D68)</f>
        <v>0</v>
      </c>
      <c r="E68" s="34">
        <f>IF(calculations!E68="NA",output!E68,calculations!E68-output!E68)</f>
        <v>0</v>
      </c>
      <c r="F68" s="34">
        <f>IF(calculations!F68="NA",output!F68,calculations!F68-output!F68)</f>
        <v>0</v>
      </c>
      <c r="G68" s="34">
        <f>IF(calculations!G68="NA",output!G68,calculations!G68-output!G68)</f>
        <v>-5.5511151231257827E-17</v>
      </c>
      <c r="H68" s="34">
        <f>IF(calculations!H68="NA",output!H68,calculations!H68-output!H68)</f>
        <v>0</v>
      </c>
      <c r="I68" s="34">
        <f>IF(calculations!I68="NA",output!I68,calculations!I68-output!I68)</f>
        <v>0</v>
      </c>
      <c r="J68" s="34">
        <f>IF(calculations!J68="NA",output!J68,calculations!J68-output!J68)</f>
        <v>0</v>
      </c>
      <c r="K68" s="34">
        <f>IF(calculations!K68="NA",output!K68,calculations!K68-output!K68)</f>
        <v>-2.7755575615628914E-17</v>
      </c>
      <c r="L68" s="34">
        <f>IF(calculations!L68="NA",output!L68,calculations!L68-output!L68)</f>
        <v>2.2737367544323206E-13</v>
      </c>
      <c r="M68" s="34">
        <f>IF(calculations!M68="NA",output!M68,calculations!M68-output!M68)</f>
        <v>0</v>
      </c>
      <c r="N68" s="34">
        <f>IF(calculations!N68="NA",output!N68,calculations!N68-output!N68)</f>
        <v>0</v>
      </c>
      <c r="O68" s="34">
        <f>IF(calculations!O68="NA",output!O68,calculations!O68-output!O68)</f>
        <v>0</v>
      </c>
      <c r="P68" s="34">
        <f>IF(calculations!P68="NA",output!P68,calculations!P68-output!P68)</f>
        <v>0</v>
      </c>
      <c r="Q68" s="34">
        <f>IF(calculations!Q68="NA",output!Q68,calculations!Q68-output!Q68)</f>
        <v>3.5527136788005009E-15</v>
      </c>
      <c r="R68" s="34">
        <f>IF(calculations!R68="NA",output!R68,calculations!R68-output!R68)</f>
        <v>3.5527136788005009E-15</v>
      </c>
      <c r="S68" s="34">
        <f>IF(calculations!S68="NA",output!S68,calculations!S68-output!S68)</f>
        <v>3.5527136788005009E-15</v>
      </c>
      <c r="T68" s="34">
        <f>IF(calculations!T68="NA",output!T68,calculations!T68-output!T68)</f>
        <v>4.4408920985006262E-16</v>
      </c>
      <c r="U68" s="34">
        <f>IF(calculations!U68="NA",output!U68,calculations!U68-output!U68)</f>
        <v>-3.5527136788005009E-15</v>
      </c>
      <c r="V68" s="34">
        <f>IF(calculations!V68="NA",output!V68,calculations!V68-output!V68)</f>
        <v>0</v>
      </c>
      <c r="W68" s="34">
        <f>IF(calculations!W68="NA",output!W68,calculations!W68-output!W68)</f>
        <v>0</v>
      </c>
      <c r="X68" s="34">
        <f>IF(calculations!X68="NA",output!X68,calculations!X68-output!X68)</f>
        <v>-5.6843418860808015E-14</v>
      </c>
      <c r="Y68" s="34">
        <f>IF(calculations!Y68="NA",output!Y68,calculations!Y68-output!Y68)</f>
        <v>0</v>
      </c>
      <c r="Z68" s="34">
        <f>IF(calculations!Z68="NA",output!Z68,calculations!Z68-output!Z68)</f>
        <v>-4.4408920985006262E-16</v>
      </c>
      <c r="AA68" s="34">
        <f>IF(calculations!AA68="NA",output!AA68,calculations!AA68-output!AA68)</f>
        <v>0</v>
      </c>
      <c r="AB68" s="34">
        <f>IF(calculations!AB68="NA",output!AB68,calculations!AB68-output!AB68)</f>
        <v>0</v>
      </c>
      <c r="AC68" s="34">
        <f>IF(calculations!AC68="NA",output!AC68,calculations!AC68-output!AC68)</f>
        <v>0</v>
      </c>
      <c r="AD68" s="34">
        <f>IF(calculations!AD68="NA",output!AD68,calculations!AD68-output!AD68)</f>
        <v>0</v>
      </c>
      <c r="AE68" s="34">
        <f>IF(calculations!AE68="NA",output!AE68,calculations!AE68-output!AE68)</f>
        <v>0</v>
      </c>
      <c r="AF68" s="34">
        <f>IF(calculations!AF68="NA",output!AF68,calculations!AF68-output!AF68)</f>
        <v>0</v>
      </c>
    </row>
    <row r="69" spans="1:32" x14ac:dyDescent="0.15">
      <c r="A69" t="b">
        <f>calculations!A69=output!A69</f>
        <v>1</v>
      </c>
      <c r="B69" t="b">
        <f>calculations!B69=output!B69</f>
        <v>1</v>
      </c>
      <c r="C69" s="34">
        <f>IF(calculations!C69="NA",output!C69,calculations!C69-output!C69)</f>
        <v>2.7755575615628914E-17</v>
      </c>
      <c r="D69" s="34">
        <f>IF(calculations!D69="NA",output!D69,calculations!D69-output!D69)</f>
        <v>0</v>
      </c>
      <c r="E69" s="34">
        <f>IF(calculations!E69="NA",output!E69,calculations!E69-output!E69)</f>
        <v>0</v>
      </c>
      <c r="F69" s="34">
        <f>IF(calculations!F69="NA",output!F69,calculations!F69-output!F69)</f>
        <v>-4.163336342344337E-17</v>
      </c>
      <c r="G69" s="34">
        <f>IF(calculations!G69="NA",output!G69,calculations!G69-output!G69)</f>
        <v>2.7755575615628914E-17</v>
      </c>
      <c r="H69" s="34">
        <f>IF(calculations!H69="NA",output!H69,calculations!H69-output!H69)</f>
        <v>0</v>
      </c>
      <c r="I69" s="34">
        <f>IF(calculations!I69="NA",output!I69,calculations!I69-output!I69)</f>
        <v>0</v>
      </c>
      <c r="J69" s="34">
        <f>IF(calculations!J69="NA",output!J69,calculations!J69-output!J69)</f>
        <v>0</v>
      </c>
      <c r="K69" s="34">
        <f>IF(calculations!K69="NA",output!K69,calculations!K69-output!K69)</f>
        <v>0</v>
      </c>
      <c r="L69" s="34">
        <f>IF(calculations!L69="NA",output!L69,calculations!L69-output!L69)</f>
        <v>-2.2737367544323206E-13</v>
      </c>
      <c r="M69" s="34">
        <f>IF(calculations!M69="NA",output!M69,calculations!M69-output!M69)</f>
        <v>0</v>
      </c>
      <c r="N69" s="34">
        <f>IF(calculations!N69="NA",output!N69,calculations!N69-output!N69)</f>
        <v>0</v>
      </c>
      <c r="O69" s="34">
        <f>IF(calculations!O69="NA",output!O69,calculations!O69-output!O69)</f>
        <v>0</v>
      </c>
      <c r="P69" s="34">
        <f>IF(calculations!P69="NA",output!P69,calculations!P69-output!P69)</f>
        <v>-4.4408920985006262E-16</v>
      </c>
      <c r="Q69" s="34">
        <f>IF(calculations!Q69="NA",output!Q69,calculations!Q69-output!Q69)</f>
        <v>1.4210854715202004E-14</v>
      </c>
      <c r="R69" s="34">
        <f>IF(calculations!R69="NA",output!R69,calculations!R69-output!R69)</f>
        <v>-2.8421709430404007E-14</v>
      </c>
      <c r="S69" s="34">
        <f>IF(calculations!S69="NA",output!S69,calculations!S69-output!S69)</f>
        <v>0</v>
      </c>
      <c r="T69" s="34">
        <f>IF(calculations!T69="NA",output!T69,calculations!T69-output!T69)</f>
        <v>-3.5527136788005009E-15</v>
      </c>
      <c r="U69" s="34">
        <f>IF(calculations!U69="NA",output!U69,calculations!U69-output!U69)</f>
        <v>0</v>
      </c>
      <c r="V69" s="34">
        <f>IF(calculations!V69="NA",output!V69,calculations!V69-output!V69)</f>
        <v>0</v>
      </c>
      <c r="W69" s="34">
        <f>IF(calculations!W69="NA",output!W69,calculations!W69-output!W69)</f>
        <v>4.2632564145606011E-14</v>
      </c>
      <c r="X69" s="34">
        <f>IF(calculations!X69="NA",output!X69,calculations!X69-output!X69)</f>
        <v>0</v>
      </c>
      <c r="Y69" s="34">
        <f>IF(calculations!Y69="NA",output!Y69,calculations!Y69-output!Y69)</f>
        <v>3.5527136788005009E-15</v>
      </c>
      <c r="Z69" s="34">
        <f>IF(calculations!Z69="NA",output!Z69,calculations!Z69-output!Z69)</f>
        <v>0</v>
      </c>
      <c r="AA69" s="34">
        <f>IF(calculations!AA69="NA",output!AA69,calculations!AA69-output!AA69)</f>
        <v>0</v>
      </c>
      <c r="AB69" s="34">
        <f>IF(calculations!AB69="NA",output!AB69,calculations!AB69-output!AB69)</f>
        <v>0</v>
      </c>
      <c r="AC69" s="34">
        <f>IF(calculations!AC69="NA",output!AC69,calculations!AC69-output!AC69)</f>
        <v>0</v>
      </c>
      <c r="AD69" s="34">
        <f>IF(calculations!AD69="NA",output!AD69,calculations!AD69-output!AD69)</f>
        <v>0</v>
      </c>
      <c r="AE69" s="34">
        <f>IF(calculations!AE69="NA",output!AE69,calculations!AE69-output!AE69)</f>
        <v>0</v>
      </c>
      <c r="AF69" s="34">
        <f>IF(calculations!AF69="NA",output!AF69,calculations!AF69-output!AF69)</f>
        <v>-4.4408920985006262E-16</v>
      </c>
    </row>
    <row r="70" spans="1:32" x14ac:dyDescent="0.15">
      <c r="A70" t="b">
        <f>calculations!A70=output!A70</f>
        <v>1</v>
      </c>
      <c r="B70" t="b">
        <f>calculations!B70=output!B70</f>
        <v>1</v>
      </c>
      <c r="C70" s="34">
        <f>IF(calculations!C70="NA",output!C70,calculations!C70-output!C70)</f>
        <v>0</v>
      </c>
      <c r="D70" s="34">
        <f>IF(calculations!D70="NA",output!D70,calculations!D70-output!D70)</f>
        <v>0</v>
      </c>
      <c r="E70" s="34">
        <f>IF(calculations!E70="NA",output!E70,calculations!E70-output!E70)</f>
        <v>0</v>
      </c>
      <c r="F70" s="34">
        <f>IF(calculations!F70="NA",output!F70,calculations!F70-output!F70)</f>
        <v>-6.9388939039072284E-18</v>
      </c>
      <c r="G70" s="34">
        <f>IF(calculations!G70="NA",output!G70,calculations!G70-output!G70)</f>
        <v>0</v>
      </c>
      <c r="H70" s="34">
        <f>IF(calculations!H70="NA",output!H70,calculations!H70-output!H70)</f>
        <v>0</v>
      </c>
      <c r="I70" s="34">
        <f>IF(calculations!I70="NA",output!I70,calculations!I70-output!I70)</f>
        <v>0</v>
      </c>
      <c r="J70" s="34">
        <f>IF(calculations!J70="NA",output!J70,calculations!J70-output!J70)</f>
        <v>-3.4694469519536142E-18</v>
      </c>
      <c r="K70" s="34">
        <f>IF(calculations!K70="NA",output!K70,calculations!K70-output!K70)</f>
        <v>0</v>
      </c>
      <c r="L70" s="34">
        <f>IF(calculations!L70="NA",output!L70,calculations!L70-output!L70)</f>
        <v>4.5474735088646412E-13</v>
      </c>
      <c r="M70" s="34">
        <f>IF(calculations!M70="NA",output!M70,calculations!M70-output!M70)</f>
        <v>0</v>
      </c>
      <c r="N70" s="34">
        <f>IF(calculations!N70="NA",output!N70,calculations!N70-output!N70)</f>
        <v>3.5527136788005009E-15</v>
      </c>
      <c r="O70" s="34">
        <f>IF(calculations!O70="NA",output!O70,calculations!O70-output!O70)</f>
        <v>0</v>
      </c>
      <c r="P70" s="34">
        <f>IF(calculations!P70="NA",output!P70,calculations!P70-output!P70)</f>
        <v>4.4408920985006262E-16</v>
      </c>
      <c r="Q70" s="34">
        <f>IF(calculations!Q70="NA",output!Q70,calculations!Q70-output!Q70)</f>
        <v>0</v>
      </c>
      <c r="R70" s="34">
        <f>IF(calculations!R70="NA",output!R70,calculations!R70-output!R70)</f>
        <v>0</v>
      </c>
      <c r="S70" s="34">
        <f>IF(calculations!S70="NA",output!S70,calculations!S70-output!S70)</f>
        <v>0</v>
      </c>
      <c r="T70" s="34">
        <f>IF(calculations!T70="NA",output!T70,calculations!T70-output!T70)</f>
        <v>0</v>
      </c>
      <c r="U70" s="34">
        <f>IF(calculations!U70="NA",output!U70,calculations!U70-output!U70)</f>
        <v>0</v>
      </c>
      <c r="V70" s="34">
        <f>IF(calculations!V70="NA",output!V70,calculations!V70-output!V70)</f>
        <v>-4.4408920985006262E-16</v>
      </c>
      <c r="W70" s="34">
        <f>IF(calculations!W70="NA",output!W70,calculations!W70-output!W70)</f>
        <v>0</v>
      </c>
      <c r="X70" s="34">
        <f>IF(calculations!X70="NA",output!X70,calculations!X70-output!X70)</f>
        <v>0</v>
      </c>
      <c r="Y70" s="34">
        <f>IF(calculations!Y70="NA",output!Y70,calculations!Y70-output!Y70)</f>
        <v>0</v>
      </c>
      <c r="Z70" s="34">
        <f>IF(calculations!Z70="NA",output!Z70,calculations!Z70-output!Z70)</f>
        <v>4.4408920985006262E-16</v>
      </c>
      <c r="AA70" s="34">
        <f>IF(calculations!AA70="NA",output!AA70,calculations!AA70-output!AA70)</f>
        <v>0</v>
      </c>
      <c r="AB70" s="34">
        <f>IF(calculations!AB70="NA",output!AB70,calculations!AB70-output!AB70)</f>
        <v>0</v>
      </c>
      <c r="AC70" s="34">
        <f>IF(calculations!AC70="NA",output!AC70,calculations!AC70-output!AC70)</f>
        <v>0</v>
      </c>
      <c r="AD70" s="34">
        <f>IF(calculations!AD70="NA",output!AD70,calculations!AD70-output!AD70)</f>
        <v>0</v>
      </c>
      <c r="AE70" s="34">
        <f>IF(calculations!AE70="NA",output!AE70,calculations!AE70-output!AE70)</f>
        <v>0</v>
      </c>
      <c r="AF70" s="34">
        <f>IF(calculations!AF70="NA",output!AF70,calculations!AF70-output!AF70)</f>
        <v>4.4408920985006262E-16</v>
      </c>
    </row>
    <row r="71" spans="1:32" x14ac:dyDescent="0.15">
      <c r="A71" t="b">
        <f>calculations!A71=output!A71</f>
        <v>1</v>
      </c>
      <c r="B71" t="b">
        <f>calculations!B71=output!B71</f>
        <v>1</v>
      </c>
      <c r="C71" s="34">
        <f>IF(calculations!C71="NA",output!C71,calculations!C71-output!C71)</f>
        <v>0</v>
      </c>
      <c r="D71" s="34">
        <f>IF(calculations!D71="NA",output!D71,calculations!D71-output!D71)</f>
        <v>0</v>
      </c>
      <c r="E71" s="34">
        <f>IF(calculations!E71="NA",output!E71,calculations!E71-output!E71)</f>
        <v>0</v>
      </c>
      <c r="F71" s="34">
        <f>IF(calculations!F71="NA",output!F71,calculations!F71-output!F71)</f>
        <v>-2.7755575615628914E-17</v>
      </c>
      <c r="G71" s="34">
        <f>IF(calculations!G71="NA",output!G71,calculations!G71-output!G71)</f>
        <v>2.7755575615628914E-17</v>
      </c>
      <c r="H71" s="34">
        <f>IF(calculations!H71="NA",output!H71,calculations!H71-output!H71)</f>
        <v>0</v>
      </c>
      <c r="I71" s="34">
        <f>IF(calculations!I71="NA",output!I71,calculations!I71-output!I71)</f>
        <v>0</v>
      </c>
      <c r="J71" s="34">
        <f>IF(calculations!J71="NA",output!J71,calculations!J71-output!J71)</f>
        <v>0</v>
      </c>
      <c r="K71" s="34">
        <f>IF(calculations!K71="NA",output!K71,calculations!K71-output!K71)</f>
        <v>0</v>
      </c>
      <c r="L71" s="34">
        <f>IF(calculations!L71="NA",output!L71,calculations!L71-output!L71)</f>
        <v>-3.4106051316484809E-13</v>
      </c>
      <c r="M71" s="34">
        <f>IF(calculations!M71="NA",output!M71,calculations!M71-output!M71)</f>
        <v>0</v>
      </c>
      <c r="N71" s="34">
        <f>IF(calculations!N71="NA",output!N71,calculations!N71-output!N71)</f>
        <v>3.5527136788005009E-15</v>
      </c>
      <c r="O71" s="34">
        <f>IF(calculations!O71="NA",output!O71,calculations!O71-output!O71)</f>
        <v>3.5527136788005009E-15</v>
      </c>
      <c r="P71" s="34">
        <f>IF(calculations!P71="NA",output!P71,calculations!P71-output!P71)</f>
        <v>0</v>
      </c>
      <c r="Q71" s="34">
        <f>IF(calculations!Q71="NA",output!Q71,calculations!Q71-output!Q71)</f>
        <v>0</v>
      </c>
      <c r="R71" s="34">
        <f>IF(calculations!R71="NA",output!R71,calculations!R71-output!R71)</f>
        <v>0</v>
      </c>
      <c r="S71" s="34">
        <f>IF(calculations!S71="NA",output!S71,calculations!S71-output!S71)</f>
        <v>0</v>
      </c>
      <c r="T71" s="34">
        <f>IF(calculations!T71="NA",output!T71,calculations!T71-output!T71)</f>
        <v>0</v>
      </c>
      <c r="U71" s="34">
        <f>IF(calculations!U71="NA",output!U71,calculations!U71-output!U71)</f>
        <v>0</v>
      </c>
      <c r="V71" s="34">
        <f>IF(calculations!V71="NA",output!V71,calculations!V71-output!V71)</f>
        <v>0</v>
      </c>
      <c r="W71" s="34">
        <f>IF(calculations!W71="NA",output!W71,calculations!W71-output!W71)</f>
        <v>0</v>
      </c>
      <c r="X71" s="34">
        <f>IF(calculations!X71="NA",output!X71,calculations!X71-output!X71)</f>
        <v>0</v>
      </c>
      <c r="Y71" s="34">
        <f>IF(calculations!Y71="NA",output!Y71,calculations!Y71-output!Y71)</f>
        <v>0</v>
      </c>
      <c r="Z71" s="34">
        <f>IF(calculations!Z71="NA",output!Z71,calculations!Z71-output!Z71)</f>
        <v>-4.4408920985006262E-16</v>
      </c>
      <c r="AA71" s="34">
        <f>IF(calculations!AA71="NA",output!AA71,calculations!AA71-output!AA71)</f>
        <v>0</v>
      </c>
      <c r="AB71" s="34">
        <f>IF(calculations!AB71="NA",output!AB71,calculations!AB71-output!AB71)</f>
        <v>0</v>
      </c>
      <c r="AC71" s="34">
        <f>IF(calculations!AC71="NA",output!AC71,calculations!AC71-output!AC71)</f>
        <v>0</v>
      </c>
      <c r="AD71" s="34">
        <f>IF(calculations!AD71="NA",output!AD71,calculations!AD71-output!AD71)</f>
        <v>0</v>
      </c>
      <c r="AE71" s="34">
        <f>IF(calculations!AE71="NA",output!AE71,calculations!AE71-output!AE71)</f>
        <v>0</v>
      </c>
      <c r="AF71" s="34">
        <f>IF(calculations!AF71="NA",output!AF71,calculations!AF71-output!AF71)</f>
        <v>0</v>
      </c>
    </row>
    <row r="72" spans="1:32" x14ac:dyDescent="0.15">
      <c r="A72" t="b">
        <f>calculations!A72=output!A72</f>
        <v>1</v>
      </c>
      <c r="B72" t="b">
        <f>calculations!B72=output!B72</f>
        <v>1</v>
      </c>
      <c r="C72" s="34">
        <f>IF(calculations!C72="NA",output!C72,calculations!C72-output!C72)</f>
        <v>5.6843418860808015E-14</v>
      </c>
      <c r="D72" s="34">
        <f>IF(calculations!D72="NA",output!D72,calculations!D72-output!D72)</f>
        <v>5.6843418860808015E-14</v>
      </c>
      <c r="E72" s="34">
        <f>IF(calculations!E72="NA",output!E72,calculations!E72-output!E72)</f>
        <v>0</v>
      </c>
      <c r="F72" s="34">
        <f>IF(calculations!F72="NA",output!F72,calculations!F72-output!F72)</f>
        <v>0</v>
      </c>
      <c r="G72" s="34">
        <f>IF(calculations!G72="NA",output!G72,calculations!G72-output!G72)</f>
        <v>0</v>
      </c>
      <c r="H72" s="34">
        <f>IF(calculations!H72="NA",output!H72,calculations!H72-output!H72)</f>
        <v>0</v>
      </c>
      <c r="I72" s="34">
        <f>IF(calculations!I72="NA",output!I72,calculations!I72-output!I72)</f>
        <v>0</v>
      </c>
      <c r="J72" s="34">
        <f>IF(calculations!J72="NA",output!J72,calculations!J72-output!J72)</f>
        <v>1.3877787807814457E-17</v>
      </c>
      <c r="K72" s="34">
        <f>IF(calculations!K72="NA",output!K72,calculations!K72-output!K72)</f>
        <v>1.7347234759768071E-18</v>
      </c>
      <c r="L72" s="34">
        <f>IF(calculations!L72="NA",output!L72,calculations!L72-output!L72)</f>
        <v>0</v>
      </c>
      <c r="M72" s="34">
        <f>IF(calculations!M72="NA",output!M72,calculations!M72-output!M72)</f>
        <v>2.8421709430404007E-14</v>
      </c>
      <c r="N72" s="34">
        <f>IF(calculations!N72="NA",output!N72,calculations!N72-output!N72)</f>
        <v>7.1054273576010019E-15</v>
      </c>
      <c r="O72" s="34">
        <f>IF(calculations!O72="NA",output!O72,calculations!O72-output!O72)</f>
        <v>7.1054273576010019E-15</v>
      </c>
      <c r="P72" s="34">
        <f>IF(calculations!P72="NA",output!P72,calculations!P72-output!P72)</f>
        <v>1.7763568394002505E-15</v>
      </c>
      <c r="Q72" s="34">
        <f>IF(calculations!Q72="NA",output!Q72,calculations!Q72-output!Q72)</f>
        <v>0</v>
      </c>
      <c r="R72" s="34">
        <f>IF(calculations!R72="NA",output!R72,calculations!R72-output!R72)</f>
        <v>0</v>
      </c>
      <c r="S72" s="34">
        <f>IF(calculations!S72="NA",output!S72,calculations!S72-output!S72)</f>
        <v>0</v>
      </c>
      <c r="T72" s="34">
        <f>IF(calculations!T72="NA",output!T72,calculations!T72-output!T72)</f>
        <v>-4.5474735088646412E-13</v>
      </c>
      <c r="U72" s="34">
        <f>IF(calculations!U72="NA",output!U72,calculations!U72-output!U72)</f>
        <v>0</v>
      </c>
      <c r="V72" s="34">
        <f>IF(calculations!V72="NA",output!V72,calculations!V72-output!V72)</f>
        <v>0</v>
      </c>
      <c r="W72" s="34">
        <f>IF(calculations!W72="NA",output!W72,calculations!W72-output!W72)</f>
        <v>0</v>
      </c>
      <c r="X72" s="34">
        <f>IF(calculations!X72="NA",output!X72,calculations!X72-output!X72)</f>
        <v>0</v>
      </c>
      <c r="Y72" s="34">
        <f>IF(calculations!Y72="NA",output!Y72,calculations!Y72-output!Y72)</f>
        <v>0</v>
      </c>
      <c r="Z72" s="34">
        <f>IF(calculations!Z72="NA",output!Z72,calculations!Z72-output!Z72)</f>
        <v>0</v>
      </c>
      <c r="AA72" s="34">
        <f>IF(calculations!AA72="NA",output!AA72,calculations!AA72-output!AA72)</f>
        <v>0</v>
      </c>
      <c r="AB72" s="34">
        <f>IF(calculations!AB72="NA",output!AB72,calculations!AB72-output!AB72)</f>
        <v>0</v>
      </c>
      <c r="AC72" s="34">
        <f>IF(calculations!AC72="NA",output!AC72,calculations!AC72-output!AC72)</f>
        <v>0</v>
      </c>
      <c r="AD72" s="34">
        <f>IF(calculations!AD72="NA",output!AD72,calculations!AD72-output!AD72)</f>
        <v>0</v>
      </c>
      <c r="AE72" s="34">
        <f>IF(calculations!AE72="NA",output!AE72,calculations!AE72-output!AE72)</f>
        <v>0</v>
      </c>
      <c r="AF72" s="34">
        <f>IF(calculations!AF72="NA",output!AF72,calculations!AF72-output!AF72)</f>
        <v>1.7763568394002505E-15</v>
      </c>
    </row>
    <row r="73" spans="1:32" x14ac:dyDescent="0.15">
      <c r="A73" t="b">
        <f>calculations!A73=output!A73</f>
        <v>1</v>
      </c>
      <c r="B73" t="b">
        <f>calculations!B73=output!B73</f>
        <v>1</v>
      </c>
      <c r="C73" s="34">
        <f>IF(calculations!C73="NA",output!C73,calculations!C73-output!C73)</f>
        <v>0</v>
      </c>
      <c r="D73" s="34">
        <f>IF(calculations!D73="NA",output!D73,calculations!D73-output!D73)</f>
        <v>0</v>
      </c>
      <c r="E73" s="34">
        <f>IF(calculations!E73="NA",output!E73,calculations!E73-output!E73)</f>
        <v>0</v>
      </c>
      <c r="F73" s="34">
        <f>IF(calculations!F73="NA",output!F73,calculations!F73-output!F73)</f>
        <v>5.5511151231257827E-17</v>
      </c>
      <c r="G73" s="34">
        <f>IF(calculations!G73="NA",output!G73,calculations!G73-output!G73)</f>
        <v>0</v>
      </c>
      <c r="H73" s="34">
        <f>IF(calculations!H73="NA",output!H73,calculations!H73-output!H73)</f>
        <v>0</v>
      </c>
      <c r="I73" s="34">
        <f>IF(calculations!I73="NA",output!I73,calculations!I73-output!I73)</f>
        <v>0</v>
      </c>
      <c r="J73" s="34">
        <f>IF(calculations!J73="NA",output!J73,calculations!J73-output!J73)</f>
        <v>-5.5511151231257827E-17</v>
      </c>
      <c r="K73" s="34">
        <f>IF(calculations!K73="NA",output!K73,calculations!K73-output!K73)</f>
        <v>3.4694469519536142E-18</v>
      </c>
      <c r="L73" s="34">
        <f>IF(calculations!L73="NA",output!L73,calculations!L73-output!L73)</f>
        <v>4.5474735088646412E-13</v>
      </c>
      <c r="M73" s="34">
        <f>IF(calculations!M73="NA",output!M73,calculations!M73-output!M73)</f>
        <v>0</v>
      </c>
      <c r="N73" s="34">
        <f>IF(calculations!N73="NA",output!N73,calculations!N73-output!N73)</f>
        <v>0</v>
      </c>
      <c r="O73" s="34">
        <f>IF(calculations!O73="NA",output!O73,calculations!O73-output!O73)</f>
        <v>-7.1054273576010019E-15</v>
      </c>
      <c r="P73" s="34">
        <f>IF(calculations!P73="NA",output!P73,calculations!P73-output!P73)</f>
        <v>-3.5527136788005009E-15</v>
      </c>
      <c r="Q73" s="34">
        <f>IF(calculations!Q73="NA",output!Q73,calculations!Q73-output!Q73)</f>
        <v>0</v>
      </c>
      <c r="R73" s="34">
        <f>IF(calculations!R73="NA",output!R73,calculations!R73-output!R73)</f>
        <v>0</v>
      </c>
      <c r="S73" s="34">
        <f>IF(calculations!S73="NA",output!S73,calculations!S73-output!S73)</f>
        <v>0</v>
      </c>
      <c r="T73" s="34">
        <f>IF(calculations!T73="NA",output!T73,calculations!T73-output!T73)</f>
        <v>0</v>
      </c>
      <c r="U73" s="34">
        <f>IF(calculations!U73="NA",output!U73,calculations!U73-output!U73)</f>
        <v>0</v>
      </c>
      <c r="V73" s="34">
        <f>IF(calculations!V73="NA",output!V73,calculations!V73-output!V73)</f>
        <v>0</v>
      </c>
      <c r="W73" s="34">
        <f>IF(calculations!W73="NA",output!W73,calculations!W73-output!W73)</f>
        <v>0</v>
      </c>
      <c r="X73" s="34">
        <f>IF(calculations!X73="NA",output!X73,calculations!X73-output!X73)</f>
        <v>0</v>
      </c>
      <c r="Y73" s="34">
        <f>IF(calculations!Y73="NA",output!Y73,calculations!Y73-output!Y73)</f>
        <v>0</v>
      </c>
      <c r="Z73" s="34">
        <f>IF(calculations!Z73="NA",output!Z73,calculations!Z73-output!Z73)</f>
        <v>0</v>
      </c>
      <c r="AA73" s="34">
        <f>IF(calculations!AA73="NA",output!AA73,calculations!AA73-output!AA73)</f>
        <v>0</v>
      </c>
      <c r="AB73" s="34">
        <f>IF(calculations!AB73="NA",output!AB73,calculations!AB73-output!AB73)</f>
        <v>0</v>
      </c>
      <c r="AC73" s="34">
        <f>IF(calculations!AC73="NA",output!AC73,calculations!AC73-output!AC73)</f>
        <v>0</v>
      </c>
      <c r="AD73" s="34">
        <f>IF(calculations!AD73="NA",output!AD73,calculations!AD73-output!AD73)</f>
        <v>0</v>
      </c>
      <c r="AE73" s="34">
        <f>IF(calculations!AE73="NA",output!AE73,calculations!AE73-output!AE73)</f>
        <v>0</v>
      </c>
      <c r="AF73" s="34">
        <f>IF(calculations!AF73="NA",output!AF73,calculations!AF73-output!AF73)</f>
        <v>0</v>
      </c>
    </row>
    <row r="74" spans="1:32" x14ac:dyDescent="0.15">
      <c r="A74" t="b">
        <f>calculations!A74=output!A74</f>
        <v>1</v>
      </c>
      <c r="B74" t="b">
        <f>calculations!B74=output!B74</f>
        <v>1</v>
      </c>
      <c r="C74" s="34">
        <f>IF(calculations!C74="NA",output!C74,calculations!C74-output!C74)</f>
        <v>0</v>
      </c>
      <c r="D74" s="34">
        <f>IF(calculations!D74="NA",output!D74,calculations!D74-output!D74)</f>
        <v>0</v>
      </c>
      <c r="E74" s="34">
        <f>IF(calculations!E74="NA",output!E74,calculations!E74-output!E74)</f>
        <v>0</v>
      </c>
      <c r="F74" s="34">
        <f>IF(calculations!F74="NA",output!F74,calculations!F74-output!F74)</f>
        <v>0</v>
      </c>
      <c r="G74" s="34">
        <f>IF(calculations!G74="NA",output!G74,calculations!G74-output!G74)</f>
        <v>0</v>
      </c>
      <c r="H74" s="34">
        <f>IF(calculations!H74="NA",output!H74,calculations!H74-output!H74)</f>
        <v>1.3877787807814457E-17</v>
      </c>
      <c r="I74" s="34">
        <f>IF(calculations!I74="NA",output!I74,calculations!I74-output!I74)</f>
        <v>0</v>
      </c>
      <c r="J74" s="34">
        <f>IF(calculations!J74="NA",output!J74,calculations!J74-output!J74)</f>
        <v>1.1102230246251565E-16</v>
      </c>
      <c r="K74" s="34">
        <f>IF(calculations!K74="NA",output!K74,calculations!K74-output!K74)</f>
        <v>1.3877787807814457E-17</v>
      </c>
      <c r="L74" s="34">
        <f>IF(calculations!L74="NA",output!L74,calculations!L74-output!L74)</f>
        <v>0</v>
      </c>
      <c r="M74" s="34">
        <f>IF(calculations!M74="NA",output!M74,calculations!M74-output!M74)</f>
        <v>0</v>
      </c>
      <c r="N74" s="34">
        <f>IF(calculations!N74="NA",output!N74,calculations!N74-output!N74)</f>
        <v>0</v>
      </c>
      <c r="O74" s="34">
        <f>IF(calculations!O74="NA",output!O74,calculations!O74-output!O74)</f>
        <v>0</v>
      </c>
      <c r="P74" s="34">
        <f>IF(calculations!P74="NA",output!P74,calculations!P74-output!P74)</f>
        <v>1.4210854715202004E-14</v>
      </c>
      <c r="Q74" s="34">
        <f>IF(calculations!Q74="NA",output!Q74,calculations!Q74-output!Q74)</f>
        <v>0</v>
      </c>
      <c r="R74" s="34">
        <f>IF(calculations!R74="NA",output!R74,calculations!R74-output!R74)</f>
        <v>0</v>
      </c>
      <c r="S74" s="34">
        <f>IF(calculations!S74="NA",output!S74,calculations!S74-output!S74)</f>
        <v>0</v>
      </c>
      <c r="T74" s="34">
        <f>IF(calculations!T74="NA",output!T74,calculations!T74-output!T74)</f>
        <v>3.5527136788005009E-15</v>
      </c>
      <c r="U74" s="34">
        <f>IF(calculations!U74="NA",output!U74,calculations!U74-output!U74)</f>
        <v>0</v>
      </c>
      <c r="V74" s="34">
        <f>IF(calculations!V74="NA",output!V74,calculations!V74-output!V74)</f>
        <v>0</v>
      </c>
      <c r="W74" s="34">
        <f>IF(calculations!W74="NA",output!W74,calculations!W74-output!W74)</f>
        <v>0</v>
      </c>
      <c r="X74" s="34">
        <f>IF(calculations!X74="NA",output!X74,calculations!X74-output!X74)</f>
        <v>0</v>
      </c>
      <c r="Y74" s="34">
        <f>IF(calculations!Y74="NA",output!Y74,calculations!Y74-output!Y74)</f>
        <v>0</v>
      </c>
      <c r="Z74" s="34">
        <f>IF(calculations!Z74="NA",output!Z74,calculations!Z74-output!Z74)</f>
        <v>0</v>
      </c>
      <c r="AA74" s="34">
        <f>IF(calculations!AA74="NA",output!AA74,calculations!AA74-output!AA74)</f>
        <v>0</v>
      </c>
      <c r="AB74" s="34">
        <f>IF(calculations!AB74="NA",output!AB74,calculations!AB74-output!AB74)</f>
        <v>0</v>
      </c>
      <c r="AC74" s="34">
        <f>IF(calculations!AC74="NA",output!AC74,calculations!AC74-output!AC74)</f>
        <v>0</v>
      </c>
      <c r="AD74" s="34">
        <f>IF(calculations!AD74="NA",output!AD74,calculations!AD74-output!AD74)</f>
        <v>0</v>
      </c>
      <c r="AE74" s="34">
        <f>IF(calculations!AE74="NA",output!AE74,calculations!AE74-output!AE74)</f>
        <v>0</v>
      </c>
      <c r="AF74" s="34">
        <f>IF(calculations!AF74="NA",output!AF74,calculations!AF74-output!AF74)</f>
        <v>0</v>
      </c>
    </row>
    <row r="75" spans="1:32" x14ac:dyDescent="0.15">
      <c r="A75" t="b">
        <f>calculations!A75=output!A75</f>
        <v>1</v>
      </c>
      <c r="B75" t="b">
        <f>calculations!B75=output!B75</f>
        <v>1</v>
      </c>
      <c r="C75" s="34">
        <f>IF(calculations!C75="NA",output!C75,calculations!C75-output!C75)</f>
        <v>-2.2204460492503131E-16</v>
      </c>
      <c r="D75" s="34">
        <f>IF(calculations!D75="NA",output!D75,calculations!D75-output!D75)</f>
        <v>0</v>
      </c>
      <c r="E75" s="34">
        <f>IF(calculations!E75="NA",output!E75,calculations!E75-output!E75)</f>
        <v>0</v>
      </c>
      <c r="F75" s="34">
        <f>IF(calculations!F75="NA",output!F75,calculations!F75-output!F75)</f>
        <v>5.5511151231257827E-17</v>
      </c>
      <c r="G75" s="34">
        <f>IF(calculations!G75="NA",output!G75,calculations!G75-output!G75)</f>
        <v>0</v>
      </c>
      <c r="H75" s="34">
        <f>IF(calculations!H75="NA",output!H75,calculations!H75-output!H75)</f>
        <v>1.7347234759768071E-18</v>
      </c>
      <c r="I75" s="34">
        <f>IF(calculations!I75="NA",output!I75,calculations!I75-output!I75)</f>
        <v>0</v>
      </c>
      <c r="J75" s="34">
        <f>IF(calculations!J75="NA",output!J75,calculations!J75-output!J75)</f>
        <v>0</v>
      </c>
      <c r="K75" s="34">
        <f>IF(calculations!K75="NA",output!K75,calculations!K75-output!K75)</f>
        <v>-5.5511151231257827E-17</v>
      </c>
      <c r="L75" s="34">
        <f>IF(calculations!L75="NA",output!L75,calculations!L75-output!L75)</f>
        <v>-2.2737367544323206E-13</v>
      </c>
      <c r="M75" s="34">
        <f>IF(calculations!M75="NA",output!M75,calculations!M75-output!M75)</f>
        <v>0</v>
      </c>
      <c r="N75" s="34">
        <f>IF(calculations!N75="NA",output!N75,calculations!N75-output!N75)</f>
        <v>0</v>
      </c>
      <c r="O75" s="34">
        <f>IF(calculations!O75="NA",output!O75,calculations!O75-output!O75)</f>
        <v>0</v>
      </c>
      <c r="P75" s="34">
        <f>IF(calculations!P75="NA",output!P75,calculations!P75-output!P75)</f>
        <v>2.8421709430404007E-14</v>
      </c>
      <c r="Q75" s="34">
        <f>IF(calculations!Q75="NA",output!Q75,calculations!Q75-output!Q75)</f>
        <v>0</v>
      </c>
      <c r="R75" s="34">
        <f>IF(calculations!R75="NA",output!R75,calculations!R75-output!R75)</f>
        <v>0</v>
      </c>
      <c r="S75" s="34">
        <f>IF(calculations!S75="NA",output!S75,calculations!S75-output!S75)</f>
        <v>0</v>
      </c>
      <c r="T75" s="34">
        <f>IF(calculations!T75="NA",output!T75,calculations!T75-output!T75)</f>
        <v>0</v>
      </c>
      <c r="U75" s="34">
        <f>IF(calculations!U75="NA",output!U75,calculations!U75-output!U75)</f>
        <v>0</v>
      </c>
      <c r="V75" s="34">
        <f>IF(calculations!V75="NA",output!V75,calculations!V75-output!V75)</f>
        <v>0</v>
      </c>
      <c r="W75" s="34">
        <f>IF(calculations!W75="NA",output!W75,calculations!W75-output!W75)</f>
        <v>0</v>
      </c>
      <c r="X75" s="34">
        <f>IF(calculations!X75="NA",output!X75,calculations!X75-output!X75)</f>
        <v>0</v>
      </c>
      <c r="Y75" s="34">
        <f>IF(calculations!Y75="NA",output!Y75,calculations!Y75-output!Y75)</f>
        <v>0</v>
      </c>
      <c r="Z75" s="34">
        <f>IF(calculations!Z75="NA",output!Z75,calculations!Z75-output!Z75)</f>
        <v>-4.4408920985006262E-16</v>
      </c>
      <c r="AA75" s="34">
        <f>IF(calculations!AA75="NA",output!AA75,calculations!AA75-output!AA75)</f>
        <v>0</v>
      </c>
      <c r="AB75" s="34">
        <f>IF(calculations!AB75="NA",output!AB75,calculations!AB75-output!AB75)</f>
        <v>0</v>
      </c>
      <c r="AC75" s="34">
        <f>IF(calculations!AC75="NA",output!AC75,calculations!AC75-output!AC75)</f>
        <v>0</v>
      </c>
      <c r="AD75" s="34">
        <f>IF(calculations!AD75="NA",output!AD75,calculations!AD75-output!AD75)</f>
        <v>0</v>
      </c>
      <c r="AE75" s="34">
        <f>IF(calculations!AE75="NA",output!AE75,calculations!AE75-output!AE75)</f>
        <v>0</v>
      </c>
      <c r="AF75" s="34">
        <f>IF(calculations!AF75="NA",output!AF75,calculations!AF75-output!AF75)</f>
        <v>3.5527136788005009E-15</v>
      </c>
    </row>
    <row r="76" spans="1:32" x14ac:dyDescent="0.15">
      <c r="A76" t="b">
        <f>calculations!A76=output!A76</f>
        <v>1</v>
      </c>
      <c r="B76" t="b">
        <f>calculations!B76=output!B76</f>
        <v>1</v>
      </c>
      <c r="C76" s="34">
        <f>IF(calculations!C76="NA",output!C76,calculations!C76-output!C76)</f>
        <v>0</v>
      </c>
      <c r="D76" s="34">
        <f>IF(calculations!D76="NA",output!D76,calculations!D76-output!D76)</f>
        <v>0</v>
      </c>
      <c r="E76" s="34">
        <f>IF(calculations!E76="NA",output!E76,calculations!E76-output!E76)</f>
        <v>0</v>
      </c>
      <c r="F76" s="34">
        <f>IF(calculations!F76="NA",output!F76,calculations!F76-output!F76)</f>
        <v>5.5511151231257827E-17</v>
      </c>
      <c r="G76" s="34">
        <f>IF(calculations!G76="NA",output!G76,calculations!G76-output!G76)</f>
        <v>0</v>
      </c>
      <c r="H76" s="34">
        <f>IF(calculations!H76="NA",output!H76,calculations!H76-output!H76)</f>
        <v>0</v>
      </c>
      <c r="I76" s="34">
        <f>IF(calculations!I76="NA",output!I76,calculations!I76-output!I76)</f>
        <v>0</v>
      </c>
      <c r="J76" s="34">
        <f>IF(calculations!J76="NA",output!J76,calculations!J76-output!J76)</f>
        <v>-2.7755575615628914E-17</v>
      </c>
      <c r="K76" s="34">
        <f>IF(calculations!K76="NA",output!K76,calculations!K76-output!K76)</f>
        <v>-3.4694469519536142E-18</v>
      </c>
      <c r="L76" s="34">
        <f>IF(calculations!L76="NA",output!L76,calculations!L76-output!L76)</f>
        <v>0</v>
      </c>
      <c r="M76" s="34">
        <f>IF(calculations!M76="NA",output!M76,calculations!M76-output!M76)</f>
        <v>-2.8421709430404007E-14</v>
      </c>
      <c r="N76" s="34">
        <f>IF(calculations!N76="NA",output!N76,calculations!N76-output!N76)</f>
        <v>0</v>
      </c>
      <c r="O76" s="34">
        <f>IF(calculations!O76="NA",output!O76,calculations!O76-output!O76)</f>
        <v>0</v>
      </c>
      <c r="P76" s="34">
        <f>IF(calculations!P76="NA",output!P76,calculations!P76-output!P76)</f>
        <v>0</v>
      </c>
      <c r="Q76" s="34">
        <f>IF(calculations!Q76="NA",output!Q76,calculations!Q76-output!Q76)</f>
        <v>0</v>
      </c>
      <c r="R76" s="34">
        <f>IF(calculations!R76="NA",output!R76,calculations!R76-output!R76)</f>
        <v>0</v>
      </c>
      <c r="S76" s="34">
        <f>IF(calculations!S76="NA",output!S76,calculations!S76-output!S76)</f>
        <v>0</v>
      </c>
      <c r="T76" s="34">
        <f>IF(calculations!T76="NA",output!T76,calculations!T76-output!T76)</f>
        <v>0</v>
      </c>
      <c r="U76" s="34">
        <f>IF(calculations!U76="NA",output!U76,calculations!U76-output!U76)</f>
        <v>0</v>
      </c>
      <c r="V76" s="34">
        <f>IF(calculations!V76="NA",output!V76,calculations!V76-output!V76)</f>
        <v>0</v>
      </c>
      <c r="W76" s="34">
        <f>IF(calculations!W76="NA",output!W76,calculations!W76-output!W76)</f>
        <v>0</v>
      </c>
      <c r="X76" s="34">
        <f>IF(calculations!X76="NA",output!X76,calculations!X76-output!X76)</f>
        <v>-2.8421709430404007E-14</v>
      </c>
      <c r="Y76" s="34">
        <f>IF(calculations!Y76="NA",output!Y76,calculations!Y76-output!Y76)</f>
        <v>0</v>
      </c>
      <c r="Z76" s="34">
        <f>IF(calculations!Z76="NA",output!Z76,calculations!Z76-output!Z76)</f>
        <v>0</v>
      </c>
      <c r="AA76" s="34">
        <f>IF(calculations!AA76="NA",output!AA76,calculations!AA76-output!AA76)</f>
        <v>0</v>
      </c>
      <c r="AB76" s="34">
        <f>IF(calculations!AB76="NA",output!AB76,calculations!AB76-output!AB76)</f>
        <v>0</v>
      </c>
      <c r="AC76" s="34">
        <f>IF(calculations!AC76="NA",output!AC76,calculations!AC76-output!AC76)</f>
        <v>0</v>
      </c>
      <c r="AD76" s="34">
        <f>IF(calculations!AD76="NA",output!AD76,calculations!AD76-output!AD76)</f>
        <v>0</v>
      </c>
      <c r="AE76" s="34">
        <f>IF(calculations!AE76="NA",output!AE76,calculations!AE76-output!AE76)</f>
        <v>0</v>
      </c>
      <c r="AF76" s="34">
        <f>IF(calculations!AF76="NA",output!AF76,calculations!AF76-output!AF76)</f>
        <v>0</v>
      </c>
    </row>
    <row r="77" spans="1:32" x14ac:dyDescent="0.15">
      <c r="A77" t="b">
        <f>calculations!A77=output!A77</f>
        <v>1</v>
      </c>
      <c r="B77" t="b">
        <f>calculations!B77=output!B77</f>
        <v>1</v>
      </c>
      <c r="C77" s="34">
        <f>IF(calculations!C77="NA",output!C77,calculations!C77-output!C77)</f>
        <v>-5.5511151231257827E-17</v>
      </c>
      <c r="D77" s="34">
        <f>IF(calculations!D77="NA",output!D77,calculations!D77-output!D77)</f>
        <v>-2.7755575615628914E-17</v>
      </c>
      <c r="E77" s="34">
        <f>IF(calculations!E77="NA",output!E77,calculations!E77-output!E77)</f>
        <v>0</v>
      </c>
      <c r="F77" s="34">
        <f>IF(calculations!F77="NA",output!F77,calculations!F77-output!F77)</f>
        <v>0</v>
      </c>
      <c r="G77" s="34">
        <f>IF(calculations!G77="NA",output!G77,calculations!G77-output!G77)</f>
        <v>0</v>
      </c>
      <c r="H77" s="34">
        <f>IF(calculations!H77="NA",output!H77,calculations!H77-output!H77)</f>
        <v>0</v>
      </c>
      <c r="I77" s="34">
        <f>IF(calculations!I77="NA",output!I77,calculations!I77-output!I77)</f>
        <v>0</v>
      </c>
      <c r="J77" s="34">
        <f>IF(calculations!J77="NA",output!J77,calculations!J77-output!J77)</f>
        <v>1.3877787807814457E-17</v>
      </c>
      <c r="K77" s="34">
        <f>IF(calculations!K77="NA",output!K77,calculations!K77-output!K77)</f>
        <v>-1.7347234759768071E-18</v>
      </c>
      <c r="L77" s="34">
        <f>IF(calculations!L77="NA",output!L77,calculations!L77-output!L77)</f>
        <v>0</v>
      </c>
      <c r="M77" s="34">
        <f>IF(calculations!M77="NA",output!M77,calculations!M77-output!M77)</f>
        <v>0</v>
      </c>
      <c r="N77" s="34">
        <f>IF(calculations!N77="NA",output!N77,calculations!N77-output!N77)</f>
        <v>0</v>
      </c>
      <c r="O77" s="34">
        <f>IF(calculations!O77="NA",output!O77,calculations!O77-output!O77)</f>
        <v>0</v>
      </c>
      <c r="P77" s="34">
        <f>IF(calculations!P77="NA",output!P77,calculations!P77-output!P77)</f>
        <v>0</v>
      </c>
      <c r="Q77" s="34">
        <f>IF(calculations!Q77="NA",output!Q77,calculations!Q77-output!Q77)</f>
        <v>0</v>
      </c>
      <c r="R77" s="34">
        <f>IF(calculations!R77="NA",output!R77,calculations!R77-output!R77)</f>
        <v>-2.8421709430404007E-14</v>
      </c>
      <c r="S77" s="34">
        <f>IF(calculations!S77="NA",output!S77,calculations!S77-output!S77)</f>
        <v>-2.8421709430404007E-14</v>
      </c>
      <c r="T77" s="34">
        <f>IF(calculations!T77="NA",output!T77,calculations!T77-output!T77)</f>
        <v>1.7763568394002505E-15</v>
      </c>
      <c r="U77" s="34">
        <f>IF(calculations!U77="NA",output!U77,calculations!U77-output!U77)</f>
        <v>0</v>
      </c>
      <c r="V77" s="34">
        <f>IF(calculations!V77="NA",output!V77,calculations!V77-output!V77)</f>
        <v>0</v>
      </c>
      <c r="W77" s="34">
        <f>IF(calculations!W77="NA",output!W77,calculations!W77-output!W77)</f>
        <v>0</v>
      </c>
      <c r="X77" s="34">
        <f>IF(calculations!X77="NA",output!X77,calculations!X77-output!X77)</f>
        <v>3.5527136788005009E-15</v>
      </c>
      <c r="Y77" s="34">
        <f>IF(calculations!Y77="NA",output!Y77,calculations!Y77-output!Y77)</f>
        <v>0</v>
      </c>
      <c r="Z77" s="34">
        <f>IF(calculations!Z77="NA",output!Z77,calculations!Z77-output!Z77)</f>
        <v>4.4408920985006262E-16</v>
      </c>
      <c r="AA77" s="34">
        <f>IF(calculations!AA77="NA",output!AA77,calculations!AA77-output!AA77)</f>
        <v>0</v>
      </c>
      <c r="AB77" s="34">
        <f>IF(calculations!AB77="NA",output!AB77,calculations!AB77-output!AB77)</f>
        <v>0</v>
      </c>
      <c r="AC77" s="34">
        <f>IF(calculations!AC77="NA",output!AC77,calculations!AC77-output!AC77)</f>
        <v>0</v>
      </c>
      <c r="AD77" s="34">
        <f>IF(calculations!AD77="NA",output!AD77,calculations!AD77-output!AD77)</f>
        <v>0</v>
      </c>
      <c r="AE77" s="34">
        <f>IF(calculations!AE77="NA",output!AE77,calculations!AE77-output!AE77)</f>
        <v>0</v>
      </c>
      <c r="AF77" s="34">
        <f>IF(calculations!AF77="NA",output!AF77,calculations!AF77-output!AF77)</f>
        <v>0</v>
      </c>
    </row>
    <row r="78" spans="1:32" x14ac:dyDescent="0.15">
      <c r="A78" t="b">
        <f>calculations!A78=output!A78</f>
        <v>1</v>
      </c>
      <c r="B78" t="b">
        <f>calculations!B78=output!B78</f>
        <v>1</v>
      </c>
      <c r="C78" s="34">
        <f>IF(calculations!C78="NA",output!C78,calculations!C78-output!C78)</f>
        <v>0</v>
      </c>
      <c r="D78" s="34">
        <f>IF(calculations!D78="NA",output!D78,calculations!D78-output!D78)</f>
        <v>3.5527136788005009E-15</v>
      </c>
      <c r="E78" s="34">
        <f>IF(calculations!E78="NA",output!E78,calculations!E78-output!E78)</f>
        <v>0</v>
      </c>
      <c r="F78" s="34">
        <f>IF(calculations!F78="NA",output!F78,calculations!F78-output!F78)</f>
        <v>0</v>
      </c>
      <c r="G78" s="34">
        <f>IF(calculations!G78="NA",output!G78,calculations!G78-output!G78)</f>
        <v>0</v>
      </c>
      <c r="H78" s="34">
        <f>IF(calculations!H78="NA",output!H78,calculations!H78-output!H78)</f>
        <v>0</v>
      </c>
      <c r="I78" s="34">
        <f>IF(calculations!I78="NA",output!I78,calculations!I78-output!I78)</f>
        <v>0</v>
      </c>
      <c r="J78" s="34">
        <f>IF(calculations!J78="NA",output!J78,calculations!J78-output!J78)</f>
        <v>0</v>
      </c>
      <c r="K78" s="34">
        <f>IF(calculations!K78="NA",output!K78,calculations!K78-output!K78)</f>
        <v>8.6736173798840355E-19</v>
      </c>
      <c r="L78" s="34">
        <f>IF(calculations!L78="NA",output!L78,calculations!L78-output!L78)</f>
        <v>0</v>
      </c>
      <c r="M78" s="34">
        <f>IF(calculations!M78="NA",output!M78,calculations!M78-output!M78)</f>
        <v>-3.5527136788005009E-15</v>
      </c>
      <c r="N78" s="34">
        <f>IF(calculations!N78="NA",output!N78,calculations!N78-output!N78)</f>
        <v>3.5527136788005009E-15</v>
      </c>
      <c r="O78" s="34">
        <f>IF(calculations!O78="NA",output!O78,calculations!O78-output!O78)</f>
        <v>3.5527136788005009E-15</v>
      </c>
      <c r="P78" s="34">
        <f>IF(calculations!P78="NA",output!P78,calculations!P78-output!P78)</f>
        <v>0</v>
      </c>
      <c r="Q78" s="34">
        <f>IF(calculations!Q78="NA",output!Q78,calculations!Q78-output!Q78)</f>
        <v>0</v>
      </c>
      <c r="R78" s="34">
        <f>IF(calculations!R78="NA",output!R78,calculations!R78-output!R78)</f>
        <v>0</v>
      </c>
      <c r="S78" s="34">
        <f>IF(calculations!S78="NA",output!S78,calculations!S78-output!S78)</f>
        <v>0</v>
      </c>
      <c r="T78" s="34">
        <f>IF(calculations!T78="NA",output!T78,calculations!T78-output!T78)</f>
        <v>4.5474735088646412E-13</v>
      </c>
      <c r="U78" s="34">
        <f>IF(calculations!U78="NA",output!U78,calculations!U78-output!U78)</f>
        <v>0</v>
      </c>
      <c r="V78" s="34">
        <f>IF(calculations!V78="NA",output!V78,calculations!V78-output!V78)</f>
        <v>7.1054273576010019E-15</v>
      </c>
      <c r="W78" s="34">
        <f>IF(calculations!W78="NA",output!W78,calculations!W78-output!W78)</f>
        <v>0</v>
      </c>
      <c r="X78" s="34">
        <f>IF(calculations!X78="NA",output!X78,calculations!X78-output!X78)</f>
        <v>0</v>
      </c>
      <c r="Y78" s="34">
        <f>IF(calculations!Y78="NA",output!Y78,calculations!Y78-output!Y78)</f>
        <v>0</v>
      </c>
      <c r="Z78" s="34">
        <f>IF(calculations!Z78="NA",output!Z78,calculations!Z78-output!Z78)</f>
        <v>0</v>
      </c>
      <c r="AA78" s="34">
        <f>IF(calculations!AA78="NA",output!AA78,calculations!AA78-output!AA78)</f>
        <v>0</v>
      </c>
      <c r="AB78" s="34">
        <f>IF(calculations!AB78="NA",output!AB78,calculations!AB78-output!AB78)</f>
        <v>0</v>
      </c>
      <c r="AC78" s="34">
        <f>IF(calculations!AC78="NA",output!AC78,calculations!AC78-output!AC78)</f>
        <v>0</v>
      </c>
      <c r="AD78" s="34">
        <f>IF(calculations!AD78="NA",output!AD78,calculations!AD78-output!AD78)</f>
        <v>0</v>
      </c>
      <c r="AE78" s="34">
        <f>IF(calculations!AE78="NA",output!AE78,calculations!AE78-output!AE78)</f>
        <v>0</v>
      </c>
      <c r="AF78" s="34">
        <f>IF(calculations!AF78="NA",output!AF78,calculations!AF78-output!AF78)</f>
        <v>0</v>
      </c>
    </row>
    <row r="79" spans="1:32" x14ac:dyDescent="0.15">
      <c r="A79" t="b">
        <f>calculations!A79=output!A79</f>
        <v>1</v>
      </c>
      <c r="B79" t="b">
        <f>calculations!B79=output!B79</f>
        <v>1</v>
      </c>
      <c r="C79" s="34">
        <f>IF(calculations!C79="NA",output!C79,calculations!C79-output!C79)</f>
        <v>0</v>
      </c>
      <c r="D79" s="34">
        <f>IF(calculations!D79="NA",output!D79,calculations!D79-output!D79)</f>
        <v>2.7755575615628914E-17</v>
      </c>
      <c r="E79" s="34">
        <f>IF(calculations!E79="NA",output!E79,calculations!E79-output!E79)</f>
        <v>0</v>
      </c>
      <c r="F79" s="34">
        <f>IF(calculations!F79="NA",output!F79,calculations!F79-output!F79)</f>
        <v>-1.3877787807814457E-17</v>
      </c>
      <c r="G79" s="34">
        <f>IF(calculations!G79="NA",output!G79,calculations!G79-output!G79)</f>
        <v>5.5511151231257827E-17</v>
      </c>
      <c r="H79" s="34">
        <f>IF(calculations!H79="NA",output!H79,calculations!H79-output!H79)</f>
        <v>0</v>
      </c>
      <c r="I79" s="34">
        <f>IF(calculations!I79="NA",output!I79,calculations!I79-output!I79)</f>
        <v>0</v>
      </c>
      <c r="J79" s="34">
        <f>IF(calculations!J79="NA",output!J79,calculations!J79-output!J79)</f>
        <v>0</v>
      </c>
      <c r="K79" s="34">
        <f>IF(calculations!K79="NA",output!K79,calculations!K79-output!K79)</f>
        <v>-1.7347234759768071E-18</v>
      </c>
      <c r="L79" s="34">
        <f>IF(calculations!L79="NA",output!L79,calculations!L79-output!L79)</f>
        <v>0</v>
      </c>
      <c r="M79" s="34">
        <f>IF(calculations!M79="NA",output!M79,calculations!M79-output!M79)</f>
        <v>-5.6843418860808015E-14</v>
      </c>
      <c r="N79" s="34">
        <f>IF(calculations!N79="NA",output!N79,calculations!N79-output!N79)</f>
        <v>0</v>
      </c>
      <c r="O79" s="34">
        <f>IF(calculations!O79="NA",output!O79,calculations!O79-output!O79)</f>
        <v>0</v>
      </c>
      <c r="P79" s="34">
        <f>IF(calculations!P79="NA",output!P79,calculations!P79-output!P79)</f>
        <v>-5.3290705182007514E-15</v>
      </c>
      <c r="Q79" s="34">
        <f>IF(calculations!Q79="NA",output!Q79,calculations!Q79-output!Q79)</f>
        <v>0</v>
      </c>
      <c r="R79" s="34">
        <f>IF(calculations!R79="NA",output!R79,calculations!R79-output!R79)</f>
        <v>0</v>
      </c>
      <c r="S79" s="34">
        <f>IF(calculations!S79="NA",output!S79,calculations!S79-output!S79)</f>
        <v>0</v>
      </c>
      <c r="T79" s="34">
        <f>IF(calculations!T79="NA",output!T79,calculations!T79-output!T79)</f>
        <v>0</v>
      </c>
      <c r="U79" s="34">
        <f>IF(calculations!U79="NA",output!U79,calculations!U79-output!U79)</f>
        <v>0</v>
      </c>
      <c r="V79" s="34">
        <f>IF(calculations!V79="NA",output!V79,calculations!V79-output!V79)</f>
        <v>-4.4408920985006262E-16</v>
      </c>
      <c r="W79" s="34">
        <f>IF(calculations!W79="NA",output!W79,calculations!W79-output!W79)</f>
        <v>0</v>
      </c>
      <c r="X79" s="34">
        <f>IF(calculations!X79="NA",output!X79,calculations!X79-output!X79)</f>
        <v>0</v>
      </c>
      <c r="Y79" s="34">
        <f>IF(calculations!Y79="NA",output!Y79,calculations!Y79-output!Y79)</f>
        <v>0</v>
      </c>
      <c r="Z79" s="34">
        <f>IF(calculations!Z79="NA",output!Z79,calculations!Z79-output!Z79)</f>
        <v>0</v>
      </c>
      <c r="AA79" s="34">
        <f>IF(calculations!AA79="NA",output!AA79,calculations!AA79-output!AA79)</f>
        <v>0</v>
      </c>
      <c r="AB79" s="34">
        <f>IF(calculations!AB79="NA",output!AB79,calculations!AB79-output!AB79)</f>
        <v>0</v>
      </c>
      <c r="AC79" s="34">
        <f>IF(calculations!AC79="NA",output!AC79,calculations!AC79-output!AC79)</f>
        <v>0</v>
      </c>
      <c r="AD79" s="34">
        <f>IF(calculations!AD79="NA",output!AD79,calculations!AD79-output!AD79)</f>
        <v>0</v>
      </c>
      <c r="AE79" s="34">
        <f>IF(calculations!AE79="NA",output!AE79,calculations!AE79-output!AE79)</f>
        <v>0</v>
      </c>
      <c r="AF79" s="34">
        <f>IF(calculations!AF79="NA",output!AF79,calculations!AF79-output!AF79)</f>
        <v>-5.3290705182007514E-15</v>
      </c>
    </row>
    <row r="80" spans="1:32" x14ac:dyDescent="0.15">
      <c r="A80" t="b">
        <f>calculations!A80=output!A80</f>
        <v>1</v>
      </c>
      <c r="B80" t="b">
        <f>calculations!B80=output!B80</f>
        <v>1</v>
      </c>
      <c r="C80" s="34">
        <f>IF(calculations!C80="NA",output!C80,calculations!C80-output!C80)</f>
        <v>0</v>
      </c>
      <c r="D80" s="34">
        <f>IF(calculations!D80="NA",output!D80,calculations!D80-output!D80)</f>
        <v>-5.5511151231257827E-17</v>
      </c>
      <c r="E80" s="34">
        <f>IF(calculations!E80="NA",output!E80,calculations!E80-output!E80)</f>
        <v>0</v>
      </c>
      <c r="F80" s="34">
        <f>IF(calculations!F80="NA",output!F80,calculations!F80-output!F80)</f>
        <v>-2.7755575615628914E-17</v>
      </c>
      <c r="G80" s="34">
        <f>IF(calculations!G80="NA",output!G80,calculations!G80-output!G80)</f>
        <v>2.7755575615628914E-17</v>
      </c>
      <c r="H80" s="34">
        <f>IF(calculations!H80="NA",output!H80,calculations!H80-output!H80)</f>
        <v>0</v>
      </c>
      <c r="I80" s="34">
        <f>IF(calculations!I80="NA",output!I80,calculations!I80-output!I80)</f>
        <v>0</v>
      </c>
      <c r="J80" s="34">
        <f>IF(calculations!J80="NA",output!J80,calculations!J80-output!J80)</f>
        <v>4.163336342344337E-17</v>
      </c>
      <c r="K80" s="34">
        <f>IF(calculations!K80="NA",output!K80,calculations!K80-output!K80)</f>
        <v>0</v>
      </c>
      <c r="L80" s="34">
        <f>IF(calculations!L80="NA",output!L80,calculations!L80-output!L80)</f>
        <v>0</v>
      </c>
      <c r="M80" s="34">
        <f>IF(calculations!M80="NA",output!M80,calculations!M80-output!M80)</f>
        <v>-2.8421709430404007E-14</v>
      </c>
      <c r="N80" s="34">
        <f>IF(calculations!N80="NA",output!N80,calculations!N80-output!N80)</f>
        <v>0</v>
      </c>
      <c r="O80" s="34">
        <f>IF(calculations!O80="NA",output!O80,calculations!O80-output!O80)</f>
        <v>0</v>
      </c>
      <c r="P80" s="34">
        <f>IF(calculations!P80="NA",output!P80,calculations!P80-output!P80)</f>
        <v>-3.5527136788005009E-15</v>
      </c>
      <c r="Q80" s="34">
        <f>IF(calculations!Q80="NA",output!Q80,calculations!Q80-output!Q80)</f>
        <v>0</v>
      </c>
      <c r="R80" s="34">
        <f>IF(calculations!R80="NA",output!R80,calculations!R80-output!R80)</f>
        <v>0</v>
      </c>
      <c r="S80" s="34">
        <f>IF(calculations!S80="NA",output!S80,calculations!S80-output!S80)</f>
        <v>0</v>
      </c>
      <c r="T80" s="34">
        <f>IF(calculations!T80="NA",output!T80,calculations!T80-output!T80)</f>
        <v>3.5527136788005009E-15</v>
      </c>
      <c r="U80" s="34">
        <f>IF(calculations!U80="NA",output!U80,calculations!U80-output!U80)</f>
        <v>0</v>
      </c>
      <c r="V80" s="34">
        <f>IF(calculations!V80="NA",output!V80,calculations!V80-output!V80)</f>
        <v>0</v>
      </c>
      <c r="W80" s="34">
        <f>IF(calculations!W80="NA",output!W80,calculations!W80-output!W80)</f>
        <v>0</v>
      </c>
      <c r="X80" s="34">
        <f>IF(calculations!X80="NA",output!X80,calculations!X80-output!X80)</f>
        <v>0</v>
      </c>
      <c r="Y80" s="34">
        <f>IF(calculations!Y80="NA",output!Y80,calculations!Y80-output!Y80)</f>
        <v>0</v>
      </c>
      <c r="Z80" s="34">
        <f>IF(calculations!Z80="NA",output!Z80,calculations!Z80-output!Z80)</f>
        <v>0</v>
      </c>
      <c r="AA80" s="34">
        <f>IF(calculations!AA80="NA",output!AA80,calculations!AA80-output!AA80)</f>
        <v>0</v>
      </c>
      <c r="AB80" s="34">
        <f>IF(calculations!AB80="NA",output!AB80,calculations!AB80-output!AB80)</f>
        <v>0</v>
      </c>
      <c r="AC80" s="34">
        <f>IF(calculations!AC80="NA",output!AC80,calculations!AC80-output!AC80)</f>
        <v>0</v>
      </c>
      <c r="AD80" s="34">
        <f>IF(calculations!AD80="NA",output!AD80,calculations!AD80-output!AD80)</f>
        <v>0</v>
      </c>
      <c r="AE80" s="34">
        <f>IF(calculations!AE80="NA",output!AE80,calculations!AE80-output!AE80)</f>
        <v>0</v>
      </c>
      <c r="AF80" s="34">
        <f>IF(calculations!AF80="NA",output!AF80,calculations!AF80-output!AF80)</f>
        <v>-3.5527136788005009E-15</v>
      </c>
    </row>
    <row r="81" spans="1:32" x14ac:dyDescent="0.15">
      <c r="A81" t="b">
        <f>calculations!A81=output!A81</f>
        <v>1</v>
      </c>
      <c r="B81" t="b">
        <f>calculations!B81=output!B81</f>
        <v>1</v>
      </c>
      <c r="C81" s="34">
        <f>IF(calculations!C81="NA",output!C81,calculations!C81-output!C81)</f>
        <v>4.4408920985006262E-16</v>
      </c>
      <c r="D81" s="34">
        <f>IF(calculations!D81="NA",output!D81,calculations!D81-output!D81)</f>
        <v>0</v>
      </c>
      <c r="E81" s="34">
        <f>IF(calculations!E81="NA",output!E81,calculations!E81-output!E81)</f>
        <v>0</v>
      </c>
      <c r="F81" s="34">
        <f>IF(calculations!F81="NA",output!F81,calculations!F81-output!F81)</f>
        <v>2.7755575615628914E-17</v>
      </c>
      <c r="G81" s="34">
        <f>IF(calculations!G81="NA",output!G81,calculations!G81-output!G81)</f>
        <v>0</v>
      </c>
      <c r="H81" s="34">
        <f>IF(calculations!H81="NA",output!H81,calculations!H81-output!H81)</f>
        <v>0</v>
      </c>
      <c r="I81" s="34">
        <f>IF(calculations!I81="NA",output!I81,calculations!I81-output!I81)</f>
        <v>0</v>
      </c>
      <c r="J81" s="34">
        <f>IF(calculations!J81="NA",output!J81,calculations!J81-output!J81)</f>
        <v>0</v>
      </c>
      <c r="K81" s="34">
        <f>IF(calculations!K81="NA",output!K81,calculations!K81-output!K81)</f>
        <v>-4.3368086899420177E-19</v>
      </c>
      <c r="L81" s="34">
        <f>IF(calculations!L81="NA",output!L81,calculations!L81-output!L81)</f>
        <v>0</v>
      </c>
      <c r="M81" s="34">
        <f>IF(calculations!M81="NA",output!M81,calculations!M81-output!M81)</f>
        <v>1.4210854715202004E-14</v>
      </c>
      <c r="N81" s="34">
        <f>IF(calculations!N81="NA",output!N81,calculations!N81-output!N81)</f>
        <v>0</v>
      </c>
      <c r="O81" s="34">
        <f>IF(calculations!O81="NA",output!O81,calculations!O81-output!O81)</f>
        <v>-3.5527136788005009E-15</v>
      </c>
      <c r="P81" s="34">
        <f>IF(calculations!P81="NA",output!P81,calculations!P81-output!P81)</f>
        <v>-4.4408920985006262E-16</v>
      </c>
      <c r="Q81" s="34">
        <f>IF(calculations!Q81="NA",output!Q81,calculations!Q81-output!Q81)</f>
        <v>0</v>
      </c>
      <c r="R81" s="34">
        <f>IF(calculations!R81="NA",output!R81,calculations!R81-output!R81)</f>
        <v>0</v>
      </c>
      <c r="S81" s="34">
        <f>IF(calculations!S81="NA",output!S81,calculations!S81-output!S81)</f>
        <v>0</v>
      </c>
      <c r="T81" s="34">
        <f>IF(calculations!T81="NA",output!T81,calculations!T81-output!T81)</f>
        <v>0</v>
      </c>
      <c r="U81" s="34">
        <f>IF(calculations!U81="NA",output!U81,calculations!U81-output!U81)</f>
        <v>0</v>
      </c>
      <c r="V81" s="34">
        <f>IF(calculations!V81="NA",output!V81,calculations!V81-output!V81)</f>
        <v>0</v>
      </c>
      <c r="W81" s="34">
        <f>IF(calculations!W81="NA",output!W81,calculations!W81-output!W81)</f>
        <v>0</v>
      </c>
      <c r="X81" s="34">
        <f>IF(calculations!X81="NA",output!X81,calculations!X81-output!X81)</f>
        <v>2.8421709430404007E-14</v>
      </c>
      <c r="Y81" s="34">
        <f>IF(calculations!Y81="NA",output!Y81,calculations!Y81-output!Y81)</f>
        <v>0</v>
      </c>
      <c r="Z81" s="34">
        <f>IF(calculations!Z81="NA",output!Z81,calculations!Z81-output!Z81)</f>
        <v>-4.4408920985006262E-16</v>
      </c>
      <c r="AA81" s="34">
        <f>IF(calculations!AA81="NA",output!AA81,calculations!AA81-output!AA81)</f>
        <v>0</v>
      </c>
      <c r="AB81" s="34">
        <f>IF(calculations!AB81="NA",output!AB81,calculations!AB81-output!AB81)</f>
        <v>0</v>
      </c>
      <c r="AC81" s="34">
        <f>IF(calculations!AC81="NA",output!AC81,calculations!AC81-output!AC81)</f>
        <v>0</v>
      </c>
      <c r="AD81" s="34">
        <f>IF(calculations!AD81="NA",output!AD81,calculations!AD81-output!AD81)</f>
        <v>0</v>
      </c>
      <c r="AE81" s="34">
        <f>IF(calculations!AE81="NA",output!AE81,calculations!AE81-output!AE81)</f>
        <v>0</v>
      </c>
      <c r="AF81" s="34">
        <f>IF(calculations!AF81="NA",output!AF81,calculations!AF81-output!AF81)</f>
        <v>-4.4408920985006262E-16</v>
      </c>
    </row>
    <row r="82" spans="1:32" x14ac:dyDescent="0.15">
      <c r="A82" t="b">
        <f>calculations!A82=output!A82</f>
        <v>1</v>
      </c>
      <c r="B82" t="b">
        <f>calculations!B82=output!B82</f>
        <v>1</v>
      </c>
      <c r="C82" s="34">
        <f>IF(calculations!C82="NA",output!C82,calculations!C82-output!C82)</f>
        <v>0</v>
      </c>
      <c r="D82" s="34">
        <f>IF(calculations!D82="NA",output!D82,calculations!D82-output!D82)</f>
        <v>0</v>
      </c>
      <c r="E82" s="34">
        <f>IF(calculations!E82="NA",output!E82,calculations!E82-output!E82)</f>
        <v>0</v>
      </c>
      <c r="F82" s="34">
        <f>IF(calculations!F82="NA",output!F82,calculations!F82-output!F82)</f>
        <v>2.7755575615628914E-17</v>
      </c>
      <c r="G82" s="34">
        <f>IF(calculations!G82="NA",output!G82,calculations!G82-output!G82)</f>
        <v>-4.4408920985006262E-16</v>
      </c>
      <c r="H82" s="34">
        <f>IF(calculations!H82="NA",output!H82,calculations!H82-output!H82)</f>
        <v>0</v>
      </c>
      <c r="I82" s="34">
        <f>IF(calculations!I82="NA",output!I82,calculations!I82-output!I82)</f>
        <v>0</v>
      </c>
      <c r="J82" s="34">
        <f>IF(calculations!J82="NA",output!J82,calculations!J82-output!J82)</f>
        <v>0</v>
      </c>
      <c r="K82" s="34">
        <f>IF(calculations!K82="NA",output!K82,calculations!K82-output!K82)</f>
        <v>0</v>
      </c>
      <c r="L82" s="34">
        <f>IF(calculations!L82="NA",output!L82,calculations!L82-output!L82)</f>
        <v>0</v>
      </c>
      <c r="M82" s="34">
        <f>IF(calculations!M82="NA",output!M82,calculations!M82-output!M82)</f>
        <v>0</v>
      </c>
      <c r="N82" s="34">
        <f>IF(calculations!N82="NA",output!N82,calculations!N82-output!N82)</f>
        <v>0</v>
      </c>
      <c r="O82" s="34">
        <f>IF(calculations!O82="NA",output!O82,calculations!O82-output!O82)</f>
        <v>0</v>
      </c>
      <c r="P82" s="34">
        <f>IF(calculations!P82="NA",output!P82,calculations!P82-output!P82)</f>
        <v>0</v>
      </c>
      <c r="Q82" s="34">
        <f>IF(calculations!Q82="NA",output!Q82,calculations!Q82-output!Q82)</f>
        <v>0</v>
      </c>
      <c r="R82" s="34">
        <f>IF(calculations!R82="NA",output!R82,calculations!R82-output!R82)</f>
        <v>0</v>
      </c>
      <c r="S82" s="34">
        <f>IF(calculations!S82="NA",output!S82,calculations!S82-output!S82)</f>
        <v>0</v>
      </c>
      <c r="T82" s="34">
        <f>IF(calculations!T82="NA",output!T82,calculations!T82-output!T82)</f>
        <v>-3.5527136788005009E-15</v>
      </c>
      <c r="U82" s="34">
        <f>IF(calculations!U82="NA",output!U82,calculations!U82-output!U82)</f>
        <v>0</v>
      </c>
      <c r="V82" s="34">
        <f>IF(calculations!V82="NA",output!V82,calculations!V82-output!V82)</f>
        <v>0</v>
      </c>
      <c r="W82" s="34">
        <f>IF(calculations!W82="NA",output!W82,calculations!W82-output!W82)</f>
        <v>0</v>
      </c>
      <c r="X82" s="34">
        <f>IF(calculations!X82="NA",output!X82,calculations!X82-output!X82)</f>
        <v>0</v>
      </c>
      <c r="Y82" s="34">
        <f>IF(calculations!Y82="NA",output!Y82,calculations!Y82-output!Y82)</f>
        <v>0</v>
      </c>
      <c r="Z82" s="34">
        <f>IF(calculations!Z82="NA",output!Z82,calculations!Z82-output!Z82)</f>
        <v>0</v>
      </c>
      <c r="AA82" s="34">
        <f>IF(calculations!AA82="NA",output!AA82,calculations!AA82-output!AA82)</f>
        <v>0</v>
      </c>
      <c r="AB82" s="34">
        <f>IF(calculations!AB82="NA",output!AB82,calculations!AB82-output!AB82)</f>
        <v>0</v>
      </c>
      <c r="AC82" s="34">
        <f>IF(calculations!AC82="NA",output!AC82,calculations!AC82-output!AC82)</f>
        <v>0</v>
      </c>
      <c r="AD82" s="34">
        <f>IF(calculations!AD82="NA",output!AD82,calculations!AD82-output!AD82)</f>
        <v>0</v>
      </c>
      <c r="AE82" s="34">
        <f>IF(calculations!AE82="NA",output!AE82,calculations!AE82-output!AE82)</f>
        <v>0</v>
      </c>
      <c r="AF82" s="34">
        <f>IF(calculations!AF82="NA",output!AF82,calculations!AF82-output!AF82)</f>
        <v>4.4408920985006262E-16</v>
      </c>
    </row>
    <row r="83" spans="1:32" x14ac:dyDescent="0.15">
      <c r="A83" t="b">
        <f>calculations!A83=output!A83</f>
        <v>1</v>
      </c>
      <c r="B83" t="b">
        <f>calculations!B83=output!B83</f>
        <v>1</v>
      </c>
      <c r="C83" s="34">
        <f>IF(calculations!C83="NA",output!C83,calculations!C83-output!C83)</f>
        <v>0</v>
      </c>
      <c r="D83" s="34">
        <f>IF(calculations!D83="NA",output!D83,calculations!D83-output!D83)</f>
        <v>0</v>
      </c>
      <c r="E83" s="34">
        <f>IF(calculations!E83="NA",output!E83,calculations!E83-output!E83)</f>
        <v>0</v>
      </c>
      <c r="F83" s="34">
        <f>IF(calculations!F83="NA",output!F83,calculations!F83-output!F83)</f>
        <v>-2.7755575615628914E-17</v>
      </c>
      <c r="G83" s="34">
        <f>IF(calculations!G83="NA",output!G83,calculations!G83-output!G83)</f>
        <v>0</v>
      </c>
      <c r="H83" s="34">
        <f>IF(calculations!H83="NA",output!H83,calculations!H83-output!H83)</f>
        <v>0</v>
      </c>
      <c r="I83" s="34">
        <f>IF(calculations!I83="NA",output!I83,calculations!I83-output!I83)</f>
        <v>0</v>
      </c>
      <c r="J83" s="34">
        <f>IF(calculations!J83="NA",output!J83,calculations!J83-output!J83)</f>
        <v>8.6736173798840355E-19</v>
      </c>
      <c r="K83" s="34">
        <f>IF(calculations!K83="NA",output!K83,calculations!K83-output!K83)</f>
        <v>0</v>
      </c>
      <c r="L83" s="34">
        <f>IF(calculations!L83="NA",output!L83,calculations!L83-output!L83)</f>
        <v>0</v>
      </c>
      <c r="M83" s="34">
        <f>IF(calculations!M83="NA",output!M83,calculations!M83-output!M83)</f>
        <v>0</v>
      </c>
      <c r="N83" s="34">
        <f>IF(calculations!N83="NA",output!N83,calculations!N83-output!N83)</f>
        <v>0</v>
      </c>
      <c r="O83" s="34">
        <f>IF(calculations!O83="NA",output!O83,calculations!O83-output!O83)</f>
        <v>0</v>
      </c>
      <c r="P83" s="34">
        <f>IF(calculations!P83="NA",output!P83,calculations!P83-output!P83)</f>
        <v>0</v>
      </c>
      <c r="Q83" s="34">
        <f>IF(calculations!Q83="NA",output!Q83,calculations!Q83-output!Q83)</f>
        <v>0</v>
      </c>
      <c r="R83" s="34">
        <f>IF(calculations!R83="NA",output!R83,calculations!R83-output!R83)</f>
        <v>0</v>
      </c>
      <c r="S83" s="34">
        <f>IF(calculations!S83="NA",output!S83,calculations!S83-output!S83)</f>
        <v>0</v>
      </c>
      <c r="T83" s="34">
        <f>IF(calculations!T83="NA",output!T83,calculations!T83-output!T83)</f>
        <v>0</v>
      </c>
      <c r="U83" s="34">
        <f>IF(calculations!U83="NA",output!U83,calculations!U83-output!U83)</f>
        <v>0</v>
      </c>
      <c r="V83" s="34">
        <f>IF(calculations!V83="NA",output!V83,calculations!V83-output!V83)</f>
        <v>0</v>
      </c>
      <c r="W83" s="34">
        <f>IF(calculations!W83="NA",output!W83,calculations!W83-output!W83)</f>
        <v>0</v>
      </c>
      <c r="X83" s="34">
        <f>IF(calculations!X83="NA",output!X83,calculations!X83-output!X83)</f>
        <v>0</v>
      </c>
      <c r="Y83" s="34">
        <f>IF(calculations!Y83="NA",output!Y83,calculations!Y83-output!Y83)</f>
        <v>0</v>
      </c>
      <c r="Z83" s="34">
        <f>IF(calculations!Z83="NA",output!Z83,calculations!Z83-output!Z83)</f>
        <v>0</v>
      </c>
      <c r="AA83" s="34">
        <f>IF(calculations!AA83="NA",output!AA83,calculations!AA83-output!AA83)</f>
        <v>0</v>
      </c>
      <c r="AB83" s="34">
        <f>IF(calculations!AB83="NA",output!AB83,calculations!AB83-output!AB83)</f>
        <v>0</v>
      </c>
      <c r="AC83" s="34">
        <f>IF(calculations!AC83="NA",output!AC83,calculations!AC83-output!AC83)</f>
        <v>0</v>
      </c>
      <c r="AD83" s="34">
        <f>IF(calculations!AD83="NA",output!AD83,calculations!AD83-output!AD83)</f>
        <v>0</v>
      </c>
      <c r="AE83" s="34">
        <f>IF(calculations!AE83="NA",output!AE83,calculations!AE83-output!AE83)</f>
        <v>0</v>
      </c>
      <c r="AF83" s="34">
        <f>IF(calculations!AF83="NA",output!AF83,calculations!AF83-output!AF83)</f>
        <v>0</v>
      </c>
    </row>
    <row r="84" spans="1:32" x14ac:dyDescent="0.15">
      <c r="A84" t="b">
        <f>calculations!A84=output!A84</f>
        <v>1</v>
      </c>
      <c r="B84" t="b">
        <f>calculations!B84=output!B84</f>
        <v>1</v>
      </c>
      <c r="C84" s="34">
        <f>IF(calculations!C84="NA",output!C84,calculations!C84-output!C84)</f>
        <v>-5.5511151231257827E-17</v>
      </c>
      <c r="D84" s="34">
        <f>IF(calculations!D84="NA",output!D84,calculations!D84-output!D84)</f>
        <v>-5.5511151231257827E-17</v>
      </c>
      <c r="E84" s="34">
        <f>IF(calculations!E84="NA",output!E84,calculations!E84-output!E84)</f>
        <v>0</v>
      </c>
      <c r="F84" s="34">
        <f>IF(calculations!F84="NA",output!F84,calculations!F84-output!F84)</f>
        <v>0</v>
      </c>
      <c r="G84" s="34">
        <f>IF(calculations!G84="NA",output!G84,calculations!G84-output!G84)</f>
        <v>0</v>
      </c>
      <c r="H84" s="34">
        <f>IF(calculations!H84="NA",output!H84,calculations!H84-output!H84)</f>
        <v>0</v>
      </c>
      <c r="I84" s="34">
        <f>IF(calculations!I84="NA",output!I84,calculations!I84-output!I84)</f>
        <v>0</v>
      </c>
      <c r="J84" s="34">
        <f>IF(calculations!J84="NA",output!J84,calculations!J84-output!J84)</f>
        <v>2.7755575615628914E-17</v>
      </c>
      <c r="K84" s="34">
        <f>IF(calculations!K84="NA",output!K84,calculations!K84-output!K84)</f>
        <v>0</v>
      </c>
      <c r="L84" s="34">
        <f>IF(calculations!L84="NA",output!L84,calculations!L84-output!L84)</f>
        <v>0</v>
      </c>
      <c r="M84" s="34">
        <f>IF(calculations!M84="NA",output!M84,calculations!M84-output!M84)</f>
        <v>0</v>
      </c>
      <c r="N84" s="34">
        <f>IF(calculations!N84="NA",output!N84,calculations!N84-output!N84)</f>
        <v>0</v>
      </c>
      <c r="O84" s="34">
        <f>IF(calculations!O84="NA",output!O84,calculations!O84-output!O84)</f>
        <v>0</v>
      </c>
      <c r="P84" s="34">
        <f>IF(calculations!P84="NA",output!P84,calculations!P84-output!P84)</f>
        <v>-3.5527136788005009E-15</v>
      </c>
      <c r="Q84" s="34">
        <f>IF(calculations!Q84="NA",output!Q84,calculations!Q84-output!Q84)</f>
        <v>0</v>
      </c>
      <c r="R84" s="34">
        <f>IF(calculations!R84="NA",output!R84,calculations!R84-output!R84)</f>
        <v>0</v>
      </c>
      <c r="S84" s="34">
        <f>IF(calculations!S84="NA",output!S84,calculations!S84-output!S84)</f>
        <v>0</v>
      </c>
      <c r="T84" s="34">
        <f>IF(calculations!T84="NA",output!T84,calculations!T84-output!T84)</f>
        <v>0</v>
      </c>
      <c r="U84" s="34">
        <f>IF(calculations!U84="NA",output!U84,calculations!U84-output!U84)</f>
        <v>0</v>
      </c>
      <c r="V84" s="34">
        <f>IF(calculations!V84="NA",output!V84,calculations!V84-output!V84)</f>
        <v>0</v>
      </c>
      <c r="W84" s="34">
        <f>IF(calculations!W84="NA",output!W84,calculations!W84-output!W84)</f>
        <v>3.5527136788005009E-15</v>
      </c>
      <c r="X84" s="34">
        <f>IF(calculations!X84="NA",output!X84,calculations!X84-output!X84)</f>
        <v>0</v>
      </c>
      <c r="Y84" s="34">
        <f>IF(calculations!Y84="NA",output!Y84,calculations!Y84-output!Y84)</f>
        <v>-5.3290705182007514E-15</v>
      </c>
      <c r="Z84" s="34">
        <f>IF(calculations!Z84="NA",output!Z84,calculations!Z84-output!Z84)</f>
        <v>0</v>
      </c>
      <c r="AA84" s="34">
        <f>IF(calculations!AA84="NA",output!AA84,calculations!AA84-output!AA84)</f>
        <v>0</v>
      </c>
      <c r="AB84" s="34">
        <f>IF(calculations!AB84="NA",output!AB84,calculations!AB84-output!AB84)</f>
        <v>0</v>
      </c>
      <c r="AC84" s="34">
        <f>IF(calculations!AC84="NA",output!AC84,calculations!AC84-output!AC84)</f>
        <v>0</v>
      </c>
      <c r="AD84" s="34">
        <f>IF(calculations!AD84="NA",output!AD84,calculations!AD84-output!AD84)</f>
        <v>0</v>
      </c>
      <c r="AE84" s="34">
        <f>IF(calculations!AE84="NA",output!AE84,calculations!AE84-output!AE84)</f>
        <v>0</v>
      </c>
      <c r="AF84" s="34">
        <f>IF(calculations!AF84="NA",output!AF84,calculations!AF84-output!AF84)</f>
        <v>0</v>
      </c>
    </row>
    <row r="85" spans="1:32" x14ac:dyDescent="0.15">
      <c r="A85" t="b">
        <f>calculations!A85=output!A85</f>
        <v>1</v>
      </c>
      <c r="B85" t="b">
        <f>calculations!B85=output!B85</f>
        <v>1</v>
      </c>
      <c r="C85" s="34">
        <f>IF(calculations!C85="NA",output!C85,calculations!C85-output!C85)</f>
        <v>0</v>
      </c>
      <c r="D85" s="34">
        <f>IF(calculations!D85="NA",output!D85,calculations!D85-output!D85)</f>
        <v>0</v>
      </c>
      <c r="E85" s="34">
        <f>IF(calculations!E85="NA",output!E85,calculations!E85-output!E85)</f>
        <v>0</v>
      </c>
      <c r="F85" s="34">
        <f>IF(calculations!F85="NA",output!F85,calculations!F85-output!F85)</f>
        <v>-5.5511151231257827E-17</v>
      </c>
      <c r="G85" s="34">
        <f>IF(calculations!G85="NA",output!G85,calculations!G85-output!G85)</f>
        <v>0</v>
      </c>
      <c r="H85" s="34">
        <f>IF(calculations!H85="NA",output!H85,calculations!H85-output!H85)</f>
        <v>0</v>
      </c>
      <c r="I85" s="34">
        <f>IF(calculations!I85="NA",output!I85,calculations!I85-output!I85)</f>
        <v>0</v>
      </c>
      <c r="J85" s="34">
        <f>IF(calculations!J85="NA",output!J85,calculations!J85-output!J85)</f>
        <v>2.7755575615628914E-17</v>
      </c>
      <c r="K85" s="34">
        <f>IF(calculations!K85="NA",output!K85,calculations!K85-output!K85)</f>
        <v>3.4694469519536142E-18</v>
      </c>
      <c r="L85" s="34">
        <f>IF(calculations!L85="NA",output!L85,calculations!L85-output!L85)</f>
        <v>0</v>
      </c>
      <c r="M85" s="34">
        <f>IF(calculations!M85="NA",output!M85,calculations!M85-output!M85)</f>
        <v>0</v>
      </c>
      <c r="N85" s="34">
        <f>IF(calculations!N85="NA",output!N85,calculations!N85-output!N85)</f>
        <v>7.1054273576010019E-15</v>
      </c>
      <c r="O85" s="34">
        <f>IF(calculations!O85="NA",output!O85,calculations!O85-output!O85)</f>
        <v>0</v>
      </c>
      <c r="P85" s="34">
        <f>IF(calculations!P85="NA",output!P85,calculations!P85-output!P85)</f>
        <v>0</v>
      </c>
      <c r="Q85" s="34">
        <f>IF(calculations!Q85="NA",output!Q85,calculations!Q85-output!Q85)</f>
        <v>0</v>
      </c>
      <c r="R85" s="34">
        <f>IF(calculations!R85="NA",output!R85,calculations!R85-output!R85)</f>
        <v>0</v>
      </c>
      <c r="S85" s="34">
        <f>IF(calculations!S85="NA",output!S85,calculations!S85-output!S85)</f>
        <v>0</v>
      </c>
      <c r="T85" s="34">
        <f>IF(calculations!T85="NA",output!T85,calculations!T85-output!T85)</f>
        <v>1.4210854715202004E-14</v>
      </c>
      <c r="U85" s="34">
        <f>IF(calculations!U85="NA",output!U85,calculations!U85-output!U85)</f>
        <v>0</v>
      </c>
      <c r="V85" s="34">
        <f>IF(calculations!V85="NA",output!V85,calculations!V85-output!V85)</f>
        <v>4.4408920985006262E-16</v>
      </c>
      <c r="W85" s="34">
        <f>IF(calculations!W85="NA",output!W85,calculations!W85-output!W85)</f>
        <v>0</v>
      </c>
      <c r="X85" s="34">
        <f>IF(calculations!X85="NA",output!X85,calculations!X85-output!X85)</f>
        <v>0</v>
      </c>
      <c r="Y85" s="34">
        <f>IF(calculations!Y85="NA",output!Y85,calculations!Y85-output!Y85)</f>
        <v>0</v>
      </c>
      <c r="Z85" s="34">
        <f>IF(calculations!Z85="NA",output!Z85,calculations!Z85-output!Z85)</f>
        <v>4.4408920985006262E-16</v>
      </c>
      <c r="AA85" s="34">
        <f>IF(calculations!AA85="NA",output!AA85,calculations!AA85-output!AA85)</f>
        <v>0</v>
      </c>
      <c r="AB85" s="34">
        <f>IF(calculations!AB85="NA",output!AB85,calculations!AB85-output!AB85)</f>
        <v>0</v>
      </c>
      <c r="AC85" s="34">
        <f>IF(calculations!AC85="NA",output!AC85,calculations!AC85-output!AC85)</f>
        <v>0</v>
      </c>
      <c r="AD85" s="34">
        <f>IF(calculations!AD85="NA",output!AD85,calculations!AD85-output!AD85)</f>
        <v>0</v>
      </c>
      <c r="AE85" s="34">
        <f>IF(calculations!AE85="NA",output!AE85,calculations!AE85-output!AE85)</f>
        <v>0</v>
      </c>
      <c r="AF85" s="34">
        <f>IF(calculations!AF85="NA",output!AF85,calculations!AF85-output!AF85)</f>
        <v>0</v>
      </c>
    </row>
    <row r="86" spans="1:32" x14ac:dyDescent="0.15">
      <c r="A86" t="b">
        <f>calculations!A86=output!A86</f>
        <v>1</v>
      </c>
      <c r="B86" t="b">
        <f>calculations!B86=output!B86</f>
        <v>1</v>
      </c>
      <c r="C86" s="34">
        <f>IF(calculations!C86="NA",output!C86,calculations!C86-output!C86)</f>
        <v>0</v>
      </c>
      <c r="D86" s="34">
        <f>IF(calculations!D86="NA",output!D86,calculations!D86-output!D86)</f>
        <v>-5.5511151231257827E-17</v>
      </c>
      <c r="E86" s="34">
        <f>IF(calculations!E86="NA",output!E86,calculations!E86-output!E86)</f>
        <v>0</v>
      </c>
      <c r="F86" s="34">
        <f>IF(calculations!F86="NA",output!F86,calculations!F86-output!F86)</f>
        <v>-5.5511151231257827E-17</v>
      </c>
      <c r="G86" s="34">
        <f>IF(calculations!G86="NA",output!G86,calculations!G86-output!G86)</f>
        <v>0</v>
      </c>
      <c r="H86" s="34">
        <f>IF(calculations!H86="NA",output!H86,calculations!H86-output!H86)</f>
        <v>0</v>
      </c>
      <c r="I86" s="34">
        <f>IF(calculations!I86="NA",output!I86,calculations!I86-output!I86)</f>
        <v>0</v>
      </c>
      <c r="J86" s="34">
        <f>IF(calculations!J86="NA",output!J86,calculations!J86-output!J86)</f>
        <v>0</v>
      </c>
      <c r="K86" s="34">
        <f>IF(calculations!K86="NA",output!K86,calculations!K86-output!K86)</f>
        <v>2.7755575615628914E-17</v>
      </c>
      <c r="L86" s="34">
        <f>IF(calculations!L86="NA",output!L86,calculations!L86-output!L86)</f>
        <v>0</v>
      </c>
      <c r="M86" s="34">
        <f>IF(calculations!M86="NA",output!M86,calculations!M86-output!M86)</f>
        <v>0</v>
      </c>
      <c r="N86" s="34">
        <f>IF(calculations!N86="NA",output!N86,calculations!N86-output!N86)</f>
        <v>0</v>
      </c>
      <c r="O86" s="34">
        <f>IF(calculations!O86="NA",output!O86,calculations!O86-output!O86)</f>
        <v>-3.5527136788005009E-15</v>
      </c>
      <c r="P86" s="34">
        <f>IF(calculations!P86="NA",output!P86,calculations!P86-output!P86)</f>
        <v>2.8421709430404007E-14</v>
      </c>
      <c r="Q86" s="34">
        <f>IF(calculations!Q86="NA",output!Q86,calculations!Q86-output!Q86)</f>
        <v>0</v>
      </c>
      <c r="R86" s="34">
        <f>IF(calculations!R86="NA",output!R86,calculations!R86-output!R86)</f>
        <v>0</v>
      </c>
      <c r="S86" s="34">
        <f>IF(calculations!S86="NA",output!S86,calculations!S86-output!S86)</f>
        <v>0</v>
      </c>
      <c r="T86" s="34">
        <f>IF(calculations!T86="NA",output!T86,calculations!T86-output!T86)</f>
        <v>0</v>
      </c>
      <c r="U86" s="34">
        <f>IF(calculations!U86="NA",output!U86,calculations!U86-output!U86)</f>
        <v>0</v>
      </c>
      <c r="V86" s="34">
        <f>IF(calculations!V86="NA",output!V86,calculations!V86-output!V86)</f>
        <v>0</v>
      </c>
      <c r="W86" s="34">
        <f>IF(calculations!W86="NA",output!W86,calculations!W86-output!W86)</f>
        <v>0</v>
      </c>
      <c r="X86" s="34">
        <f>IF(calculations!X86="NA",output!X86,calculations!X86-output!X86)</f>
        <v>1.4210854715202004E-14</v>
      </c>
      <c r="Y86" s="34">
        <f>IF(calculations!Y86="NA",output!Y86,calculations!Y86-output!Y86)</f>
        <v>0</v>
      </c>
      <c r="Z86" s="34">
        <f>IF(calculations!Z86="NA",output!Z86,calculations!Z86-output!Z86)</f>
        <v>0</v>
      </c>
      <c r="AA86" s="34">
        <f>IF(calculations!AA86="NA",output!AA86,calculations!AA86-output!AA86)</f>
        <v>0</v>
      </c>
      <c r="AB86" s="34">
        <f>IF(calculations!AB86="NA",output!AB86,calculations!AB86-output!AB86)</f>
        <v>0</v>
      </c>
      <c r="AC86" s="34">
        <f>IF(calculations!AC86="NA",output!AC86,calculations!AC86-output!AC86)</f>
        <v>0</v>
      </c>
      <c r="AD86" s="34">
        <f>IF(calculations!AD86="NA",output!AD86,calculations!AD86-output!AD86)</f>
        <v>0</v>
      </c>
      <c r="AE86" s="34">
        <f>IF(calculations!AE86="NA",output!AE86,calculations!AE86-output!AE86)</f>
        <v>0</v>
      </c>
      <c r="AF86" s="34">
        <f>IF(calculations!AF86="NA",output!AF86,calculations!AF86-output!AF86)</f>
        <v>3.5527136788005009E-15</v>
      </c>
    </row>
    <row r="87" spans="1:32" x14ac:dyDescent="0.15">
      <c r="A87" t="b">
        <f>calculations!A87=output!A87</f>
        <v>1</v>
      </c>
      <c r="B87" t="b">
        <f>calculations!B87=output!B87</f>
        <v>1</v>
      </c>
      <c r="C87" s="34">
        <f>IF(calculations!C87="NA",output!C87,calculations!C87-output!C87)</f>
        <v>0</v>
      </c>
      <c r="D87" s="34">
        <f>IF(calculations!D87="NA",output!D87,calculations!D87-output!D87)</f>
        <v>0</v>
      </c>
      <c r="E87" s="34">
        <f>IF(calculations!E87="NA",output!E87,calculations!E87-output!E87)</f>
        <v>0</v>
      </c>
      <c r="F87" s="34">
        <f>IF(calculations!F87="NA",output!F87,calculations!F87-output!F87)</f>
        <v>-5.5511151231257827E-17</v>
      </c>
      <c r="G87" s="34">
        <f>IF(calculations!G87="NA",output!G87,calculations!G87-output!G87)</f>
        <v>0</v>
      </c>
      <c r="H87" s="34">
        <f>IF(calculations!H87="NA",output!H87,calculations!H87-output!H87)</f>
        <v>0</v>
      </c>
      <c r="I87" s="34">
        <f>IF(calculations!I87="NA",output!I87,calculations!I87-output!I87)</f>
        <v>0</v>
      </c>
      <c r="J87" s="34">
        <f>IF(calculations!J87="NA",output!J87,calculations!J87-output!J87)</f>
        <v>0</v>
      </c>
      <c r="K87" s="34">
        <f>IF(calculations!K87="NA",output!K87,calculations!K87-output!K87)</f>
        <v>2.1684043449710089E-19</v>
      </c>
      <c r="L87" s="34">
        <f>IF(calculations!L87="NA",output!L87,calculations!L87-output!L87)</f>
        <v>0</v>
      </c>
      <c r="M87" s="34">
        <f>IF(calculations!M87="NA",output!M87,calculations!M87-output!M87)</f>
        <v>0</v>
      </c>
      <c r="N87" s="34">
        <f>IF(calculations!N87="NA",output!N87,calculations!N87-output!N87)</f>
        <v>0</v>
      </c>
      <c r="O87" s="34">
        <f>IF(calculations!O87="NA",output!O87,calculations!O87-output!O87)</f>
        <v>0</v>
      </c>
      <c r="P87" s="34">
        <f>IF(calculations!P87="NA",output!P87,calculations!P87-output!P87)</f>
        <v>0</v>
      </c>
      <c r="Q87" s="34">
        <f>IF(calculations!Q87="NA",output!Q87,calculations!Q87-output!Q87)</f>
        <v>0</v>
      </c>
      <c r="R87" s="34">
        <f>IF(calculations!R87="NA",output!R87,calculations!R87-output!R87)</f>
        <v>0</v>
      </c>
      <c r="S87" s="34">
        <f>IF(calculations!S87="NA",output!S87,calculations!S87-output!S87)</f>
        <v>0</v>
      </c>
      <c r="T87" s="34">
        <f>IF(calculations!T87="NA",output!T87,calculations!T87-output!T87)</f>
        <v>0</v>
      </c>
      <c r="U87" s="34">
        <f>IF(calculations!U87="NA",output!U87,calculations!U87-output!U87)</f>
        <v>0</v>
      </c>
      <c r="V87" s="34">
        <f>IF(calculations!V87="NA",output!V87,calculations!V87-output!V87)</f>
        <v>0</v>
      </c>
      <c r="W87" s="34">
        <f>IF(calculations!W87="NA",output!W87,calculations!W87-output!W87)</f>
        <v>0</v>
      </c>
      <c r="X87" s="34">
        <f>IF(calculations!X87="NA",output!X87,calculations!X87-output!X87)</f>
        <v>0</v>
      </c>
      <c r="Y87" s="34">
        <f>IF(calculations!Y87="NA",output!Y87,calculations!Y87-output!Y87)</f>
        <v>0</v>
      </c>
      <c r="Z87" s="34">
        <f>IF(calculations!Z87="NA",output!Z87,calculations!Z87-output!Z87)</f>
        <v>0</v>
      </c>
      <c r="AA87" s="34">
        <f>IF(calculations!AA87="NA",output!AA87,calculations!AA87-output!AA87)</f>
        <v>0</v>
      </c>
      <c r="AB87" s="34">
        <f>IF(calculations!AB87="NA",output!AB87,calculations!AB87-output!AB87)</f>
        <v>0</v>
      </c>
      <c r="AC87" s="34">
        <f>IF(calculations!AC87="NA",output!AC87,calculations!AC87-output!AC87)</f>
        <v>0</v>
      </c>
      <c r="AD87" s="34">
        <f>IF(calculations!AD87="NA",output!AD87,calculations!AD87-output!AD87)</f>
        <v>0</v>
      </c>
      <c r="AE87" s="34">
        <f>IF(calculations!AE87="NA",output!AE87,calculations!AE87-output!AE87)</f>
        <v>0</v>
      </c>
      <c r="AF87" s="34">
        <f>IF(calculations!AF87="NA",output!AF87,calculations!AF87-output!AF87)</f>
        <v>0</v>
      </c>
    </row>
    <row r="88" spans="1:32" x14ac:dyDescent="0.15">
      <c r="A88" t="b">
        <f>calculations!A88=output!A88</f>
        <v>1</v>
      </c>
      <c r="B88" t="b">
        <f>calculations!B88=output!B88</f>
        <v>1</v>
      </c>
      <c r="C88" s="34">
        <f>IF(calculations!C88="NA",output!C88,calculations!C88-output!C88)</f>
        <v>0</v>
      </c>
      <c r="D88" s="34">
        <f>IF(calculations!D88="NA",output!D88,calculations!D88-output!D88)</f>
        <v>-4.4408920985006262E-16</v>
      </c>
      <c r="E88" s="34">
        <f>IF(calculations!E88="NA",output!E88,calculations!E88-output!E88)</f>
        <v>0</v>
      </c>
      <c r="F88" s="34">
        <f>IF(calculations!F88="NA",output!F88,calculations!F88-output!F88)</f>
        <v>2.7755575615628914E-17</v>
      </c>
      <c r="G88" s="34">
        <f>IF(calculations!G88="NA",output!G88,calculations!G88-output!G88)</f>
        <v>0</v>
      </c>
      <c r="H88" s="34">
        <f>IF(calculations!H88="NA",output!H88,calculations!H88-output!H88)</f>
        <v>0</v>
      </c>
      <c r="I88" s="34">
        <f>IF(calculations!I88="NA",output!I88,calculations!I88-output!I88)</f>
        <v>0</v>
      </c>
      <c r="J88" s="34">
        <f>IF(calculations!J88="NA",output!J88,calculations!J88-output!J88)</f>
        <v>-2.7755575615628914E-17</v>
      </c>
      <c r="K88" s="34">
        <f>IF(calculations!K88="NA",output!K88,calculations!K88-output!K88)</f>
        <v>3.4694469519536142E-18</v>
      </c>
      <c r="L88" s="34">
        <f>IF(calculations!L88="NA",output!L88,calculations!L88-output!L88)</f>
        <v>0</v>
      </c>
      <c r="M88" s="34">
        <f>IF(calculations!M88="NA",output!M88,calculations!M88-output!M88)</f>
        <v>5.6843418860808015E-14</v>
      </c>
      <c r="N88" s="34">
        <f>IF(calculations!N88="NA",output!N88,calculations!N88-output!N88)</f>
        <v>0</v>
      </c>
      <c r="O88" s="34">
        <f>IF(calculations!O88="NA",output!O88,calculations!O88-output!O88)</f>
        <v>0</v>
      </c>
      <c r="P88" s="34">
        <f>IF(calculations!P88="NA",output!P88,calculations!P88-output!P88)</f>
        <v>3.5527136788005009E-15</v>
      </c>
      <c r="Q88" s="34">
        <f>IF(calculations!Q88="NA",output!Q88,calculations!Q88-output!Q88)</f>
        <v>0</v>
      </c>
      <c r="R88" s="34">
        <f>IF(calculations!R88="NA",output!R88,calculations!R88-output!R88)</f>
        <v>0</v>
      </c>
      <c r="S88" s="34">
        <f>IF(calculations!S88="NA",output!S88,calculations!S88-output!S88)</f>
        <v>0</v>
      </c>
      <c r="T88" s="34">
        <f>IF(calculations!T88="NA",output!T88,calculations!T88-output!T88)</f>
        <v>-3.5527136788005009E-15</v>
      </c>
      <c r="U88" s="34">
        <f>IF(calculations!U88="NA",output!U88,calculations!U88-output!U88)</f>
        <v>0</v>
      </c>
      <c r="V88" s="34">
        <f>IF(calculations!V88="NA",output!V88,calculations!V88-output!V88)</f>
        <v>-2.2204460492503131E-16</v>
      </c>
      <c r="W88" s="34">
        <f>IF(calculations!W88="NA",output!W88,calculations!W88-output!W88)</f>
        <v>0</v>
      </c>
      <c r="X88" s="34">
        <f>IF(calculations!X88="NA",output!X88,calculations!X88-output!X88)</f>
        <v>0</v>
      </c>
      <c r="Y88" s="34">
        <f>IF(calculations!Y88="NA",output!Y88,calculations!Y88-output!Y88)</f>
        <v>0</v>
      </c>
      <c r="Z88" s="34">
        <f>IF(calculations!Z88="NA",output!Z88,calculations!Z88-output!Z88)</f>
        <v>-4.4408920985006262E-16</v>
      </c>
      <c r="AA88" s="34">
        <f>IF(calculations!AA88="NA",output!AA88,calculations!AA88-output!AA88)</f>
        <v>0</v>
      </c>
      <c r="AB88" s="34">
        <f>IF(calculations!AB88="NA",output!AB88,calculations!AB88-output!AB88)</f>
        <v>0</v>
      </c>
      <c r="AC88" s="34">
        <f>IF(calculations!AC88="NA",output!AC88,calculations!AC88-output!AC88)</f>
        <v>0</v>
      </c>
      <c r="AD88" s="34">
        <f>IF(calculations!AD88="NA",output!AD88,calculations!AD88-output!AD88)</f>
        <v>0</v>
      </c>
      <c r="AE88" s="34">
        <f>IF(calculations!AE88="NA",output!AE88,calculations!AE88-output!AE88)</f>
        <v>0</v>
      </c>
      <c r="AF88" s="34">
        <f>IF(calculations!AF88="NA",output!AF88,calculations!AF88-output!AF88)</f>
        <v>3.5527136788005009E-15</v>
      </c>
    </row>
    <row r="89" spans="1:32" x14ac:dyDescent="0.15">
      <c r="A89" t="b">
        <f>calculations!A89=output!A89</f>
        <v>1</v>
      </c>
      <c r="B89" t="b">
        <f>calculations!B89=output!B89</f>
        <v>1</v>
      </c>
      <c r="C89" s="34">
        <f>IF(calculations!C89="NA",output!C89,calculations!C89-output!C89)</f>
        <v>-4.4408920985006262E-16</v>
      </c>
      <c r="D89" s="34">
        <f>IF(calculations!D89="NA",output!D89,calculations!D89-output!D89)</f>
        <v>0</v>
      </c>
      <c r="E89" s="34">
        <f>IF(calculations!E89="NA",output!E89,calculations!E89-output!E89)</f>
        <v>0</v>
      </c>
      <c r="F89" s="34">
        <f>IF(calculations!F89="NA",output!F89,calculations!F89-output!F89)</f>
        <v>1.3877787807814457E-17</v>
      </c>
      <c r="G89" s="34">
        <f>IF(calculations!G89="NA",output!G89,calculations!G89-output!G89)</f>
        <v>0</v>
      </c>
      <c r="H89" s="34">
        <f>IF(calculations!H89="NA",output!H89,calculations!H89-output!H89)</f>
        <v>0</v>
      </c>
      <c r="I89" s="34">
        <f>IF(calculations!I89="NA",output!I89,calculations!I89-output!I89)</f>
        <v>0</v>
      </c>
      <c r="J89" s="34">
        <f>IF(calculations!J89="NA",output!J89,calculations!J89-output!J89)</f>
        <v>0</v>
      </c>
      <c r="K89" s="34">
        <f>IF(calculations!K89="NA",output!K89,calculations!K89-output!K89)</f>
        <v>0</v>
      </c>
      <c r="L89" s="34">
        <f>IF(calculations!L89="NA",output!L89,calculations!L89-output!L89)</f>
        <v>0</v>
      </c>
      <c r="M89" s="34">
        <f>IF(calculations!M89="NA",output!M89,calculations!M89-output!M89)</f>
        <v>0</v>
      </c>
      <c r="N89" s="34">
        <f>IF(calculations!N89="NA",output!N89,calculations!N89-output!N89)</f>
        <v>-3.5527136788005009E-15</v>
      </c>
      <c r="O89" s="34">
        <f>IF(calculations!O89="NA",output!O89,calculations!O89-output!O89)</f>
        <v>3.5527136788005009E-15</v>
      </c>
      <c r="P89" s="34">
        <f>IF(calculations!P89="NA",output!P89,calculations!P89-output!P89)</f>
        <v>0</v>
      </c>
      <c r="Q89" s="34">
        <f>IF(calculations!Q89="NA",output!Q89,calculations!Q89-output!Q89)</f>
        <v>0</v>
      </c>
      <c r="R89" s="34">
        <f>IF(calculations!R89="NA",output!R89,calculations!R89-output!R89)</f>
        <v>0</v>
      </c>
      <c r="S89" s="34">
        <f>IF(calculations!S89="NA",output!S89,calculations!S89-output!S89)</f>
        <v>0</v>
      </c>
      <c r="T89" s="34">
        <f>IF(calculations!T89="NA",output!T89,calculations!T89-output!T89)</f>
        <v>3.5527136788005009E-15</v>
      </c>
      <c r="U89" s="34">
        <f>IF(calculations!U89="NA",output!U89,calculations!U89-output!U89)</f>
        <v>0</v>
      </c>
      <c r="V89" s="34">
        <f>IF(calculations!V89="NA",output!V89,calculations!V89-output!V89)</f>
        <v>0</v>
      </c>
      <c r="W89" s="34">
        <f>IF(calculations!W89="NA",output!W89,calculations!W89-output!W89)</f>
        <v>0</v>
      </c>
      <c r="X89" s="34">
        <f>IF(calculations!X89="NA",output!X89,calculations!X89-output!X89)</f>
        <v>0</v>
      </c>
      <c r="Y89" s="34">
        <f>IF(calculations!Y89="NA",output!Y89,calculations!Y89-output!Y89)</f>
        <v>0</v>
      </c>
      <c r="Z89" s="34">
        <f>IF(calculations!Z89="NA",output!Z89,calculations!Z89-output!Z89)</f>
        <v>2.2204460492503131E-16</v>
      </c>
      <c r="AA89" s="34">
        <f>IF(calculations!AA89="NA",output!AA89,calculations!AA89-output!AA89)</f>
        <v>0</v>
      </c>
      <c r="AB89" s="34">
        <f>IF(calculations!AB89="NA",output!AB89,calculations!AB89-output!AB89)</f>
        <v>0</v>
      </c>
      <c r="AC89" s="34">
        <f>IF(calculations!AC89="NA",output!AC89,calculations!AC89-output!AC89)</f>
        <v>0</v>
      </c>
      <c r="AD89" s="34">
        <f>IF(calculations!AD89="NA",output!AD89,calculations!AD89-output!AD89)</f>
        <v>0</v>
      </c>
      <c r="AE89" s="34">
        <f>IF(calculations!AE89="NA",output!AE89,calculations!AE89-output!AE89)</f>
        <v>0</v>
      </c>
      <c r="AF89" s="34">
        <f>IF(calculations!AF89="NA",output!AF89,calculations!AF89-output!AF89)</f>
        <v>0</v>
      </c>
    </row>
    <row r="90" spans="1:32" x14ac:dyDescent="0.15">
      <c r="A90" t="b">
        <f>calculations!A90=output!A90</f>
        <v>1</v>
      </c>
      <c r="B90" t="b">
        <f>calculations!B90=output!B90</f>
        <v>1</v>
      </c>
      <c r="C90" s="34">
        <f>IF(calculations!C90="NA",output!C90,calculations!C90-output!C90)</f>
        <v>2.2204460492503131E-16</v>
      </c>
      <c r="D90" s="34">
        <f>IF(calculations!D90="NA",output!D90,calculations!D90-output!D90)</f>
        <v>0</v>
      </c>
      <c r="E90" s="34">
        <f>IF(calculations!E90="NA",output!E90,calculations!E90-output!E90)</f>
        <v>0</v>
      </c>
      <c r="F90" s="34">
        <f>IF(calculations!F90="NA",output!F90,calculations!F90-output!F90)</f>
        <v>-2.7755575615628914E-17</v>
      </c>
      <c r="G90" s="34">
        <f>IF(calculations!G90="NA",output!G90,calculations!G90-output!G90)</f>
        <v>0</v>
      </c>
      <c r="H90" s="34">
        <f>IF(calculations!H90="NA",output!H90,calculations!H90-output!H90)</f>
        <v>0</v>
      </c>
      <c r="I90" s="34">
        <f>IF(calculations!I90="NA",output!I90,calculations!I90-output!I90)</f>
        <v>0</v>
      </c>
      <c r="J90" s="34">
        <f>IF(calculations!J90="NA",output!J90,calculations!J90-output!J90)</f>
        <v>0</v>
      </c>
      <c r="K90" s="34">
        <f>IF(calculations!K90="NA",output!K90,calculations!K90-output!K90)</f>
        <v>-1.7347234759768071E-18</v>
      </c>
      <c r="L90" s="34">
        <f>IF(calculations!L90="NA",output!L90,calculations!L90-output!L90)</f>
        <v>0</v>
      </c>
      <c r="M90" s="34">
        <f>IF(calculations!M90="NA",output!M90,calculations!M90-output!M90)</f>
        <v>2.8421709430404007E-14</v>
      </c>
      <c r="N90" s="34">
        <f>IF(calculations!N90="NA",output!N90,calculations!N90-output!N90)</f>
        <v>0</v>
      </c>
      <c r="O90" s="34">
        <f>IF(calculations!O90="NA",output!O90,calculations!O90-output!O90)</f>
        <v>0</v>
      </c>
      <c r="P90" s="34">
        <f>IF(calculations!P90="NA",output!P90,calculations!P90-output!P90)</f>
        <v>0</v>
      </c>
      <c r="Q90" s="34">
        <f>IF(calculations!Q90="NA",output!Q90,calculations!Q90-output!Q90)</f>
        <v>0</v>
      </c>
      <c r="R90" s="34">
        <f>IF(calculations!R90="NA",output!R90,calculations!R90-output!R90)</f>
        <v>0</v>
      </c>
      <c r="S90" s="34">
        <f>IF(calculations!S90="NA",output!S90,calculations!S90-output!S90)</f>
        <v>0</v>
      </c>
      <c r="T90" s="34">
        <f>IF(calculations!T90="NA",output!T90,calculations!T90-output!T90)</f>
        <v>1.7763568394002505E-15</v>
      </c>
      <c r="U90" s="34">
        <f>IF(calculations!U90="NA",output!U90,calculations!U90-output!U90)</f>
        <v>0</v>
      </c>
      <c r="V90" s="34">
        <f>IF(calculations!V90="NA",output!V90,calculations!V90-output!V90)</f>
        <v>0</v>
      </c>
      <c r="W90" s="34">
        <f>IF(calculations!W90="NA",output!W90,calculations!W90-output!W90)</f>
        <v>0</v>
      </c>
      <c r="X90" s="34">
        <f>IF(calculations!X90="NA",output!X90,calculations!X90-output!X90)</f>
        <v>0</v>
      </c>
      <c r="Y90" s="34">
        <f>IF(calculations!Y90="NA",output!Y90,calculations!Y90-output!Y90)</f>
        <v>0</v>
      </c>
      <c r="Z90" s="34">
        <f>IF(calculations!Z90="NA",output!Z90,calculations!Z90-output!Z90)</f>
        <v>0</v>
      </c>
      <c r="AA90" s="34">
        <f>IF(calculations!AA90="NA",output!AA90,calculations!AA90-output!AA90)</f>
        <v>0</v>
      </c>
      <c r="AB90" s="34">
        <f>IF(calculations!AB90="NA",output!AB90,calculations!AB90-output!AB90)</f>
        <v>0</v>
      </c>
      <c r="AC90" s="34">
        <f>IF(calculations!AC90="NA",output!AC90,calculations!AC90-output!AC90)</f>
        <v>0</v>
      </c>
      <c r="AD90" s="34">
        <f>IF(calculations!AD90="NA",output!AD90,calculations!AD90-output!AD90)</f>
        <v>0</v>
      </c>
      <c r="AE90" s="34">
        <f>IF(calculations!AE90="NA",output!AE90,calculations!AE90-output!AE90)</f>
        <v>0</v>
      </c>
      <c r="AF90" s="34">
        <f>IF(calculations!AF90="NA",output!AF90,calculations!AF90-output!AF90)</f>
        <v>0</v>
      </c>
    </row>
    <row r="91" spans="1:32" x14ac:dyDescent="0.15">
      <c r="A91" t="b">
        <f>calculations!A91=output!A91</f>
        <v>1</v>
      </c>
      <c r="B91" t="b">
        <f>calculations!B91=output!B91</f>
        <v>1</v>
      </c>
      <c r="C91" s="34">
        <f>IF(calculations!C91="NA",output!C91,calculations!C91-output!C91)</f>
        <v>2.7755575615628914E-17</v>
      </c>
      <c r="D91" s="34">
        <f>IF(calculations!D91="NA",output!D91,calculations!D91-output!D91)</f>
        <v>5.5511151231257827E-17</v>
      </c>
      <c r="E91" s="34">
        <f>IF(calculations!E91="NA",output!E91,calculations!E91-output!E91)</f>
        <v>0</v>
      </c>
      <c r="F91" s="34">
        <f>IF(calculations!F91="NA",output!F91,calculations!F91-output!F91)</f>
        <v>-5.5511151231257827E-17</v>
      </c>
      <c r="G91" s="34">
        <f>IF(calculations!G91="NA",output!G91,calculations!G91-output!G91)</f>
        <v>0</v>
      </c>
      <c r="H91" s="34">
        <f>IF(calculations!H91="NA",output!H91,calculations!H91-output!H91)</f>
        <v>0</v>
      </c>
      <c r="I91" s="34">
        <f>IF(calculations!I91="NA",output!I91,calculations!I91-output!I91)</f>
        <v>0</v>
      </c>
      <c r="J91" s="34">
        <f>IF(calculations!J91="NA",output!J91,calculations!J91-output!J91)</f>
        <v>0</v>
      </c>
      <c r="K91" s="34">
        <f>IF(calculations!K91="NA",output!K91,calculations!K91-output!K91)</f>
        <v>5.5511151231257827E-17</v>
      </c>
      <c r="L91" s="34">
        <f>IF(calculations!L91="NA",output!L91,calculations!L91-output!L91)</f>
        <v>0</v>
      </c>
      <c r="M91" s="34">
        <f>IF(calculations!M91="NA",output!M91,calculations!M91-output!M91)</f>
        <v>-2.8421709430404007E-14</v>
      </c>
      <c r="N91" s="34">
        <f>IF(calculations!N91="NA",output!N91,calculations!N91-output!N91)</f>
        <v>0</v>
      </c>
      <c r="O91" s="34">
        <f>IF(calculations!O91="NA",output!O91,calculations!O91-output!O91)</f>
        <v>3.5527136788005009E-15</v>
      </c>
      <c r="P91" s="34">
        <f>IF(calculations!P91="NA",output!P91,calculations!P91-output!P91)</f>
        <v>-2.8421709430404007E-14</v>
      </c>
      <c r="Q91" s="34">
        <f>IF(calculations!Q91="NA",output!Q91,calculations!Q91-output!Q91)</f>
        <v>0</v>
      </c>
      <c r="R91" s="34">
        <f>IF(calculations!R91="NA",output!R91,calculations!R91-output!R91)</f>
        <v>0</v>
      </c>
      <c r="S91" s="34">
        <f>IF(calculations!S91="NA",output!S91,calculations!S91-output!S91)</f>
        <v>0</v>
      </c>
      <c r="T91" s="34">
        <f>IF(calculations!T91="NA",output!T91,calculations!T91-output!T91)</f>
        <v>4.4408920985006262E-16</v>
      </c>
      <c r="U91" s="34">
        <f>IF(calculations!U91="NA",output!U91,calculations!U91-output!U91)</f>
        <v>0</v>
      </c>
      <c r="V91" s="34">
        <f>IF(calculations!V91="NA",output!V91,calculations!V91-output!V91)</f>
        <v>0</v>
      </c>
      <c r="W91" s="34">
        <f>IF(calculations!W91="NA",output!W91,calculations!W91-output!W91)</f>
        <v>0</v>
      </c>
      <c r="X91" s="34">
        <f>IF(calculations!X91="NA",output!X91,calculations!X91-output!X91)</f>
        <v>0</v>
      </c>
      <c r="Y91" s="34">
        <f>IF(calculations!Y91="NA",output!Y91,calculations!Y91-output!Y91)</f>
        <v>0</v>
      </c>
      <c r="Z91" s="34">
        <f>IF(calculations!Z91="NA",output!Z91,calculations!Z91-output!Z91)</f>
        <v>0</v>
      </c>
      <c r="AA91" s="34">
        <f>IF(calculations!AA91="NA",output!AA91,calculations!AA91-output!AA91)</f>
        <v>0</v>
      </c>
      <c r="AB91" s="34">
        <f>IF(calculations!AB91="NA",output!AB91,calculations!AB91-output!AB91)</f>
        <v>0</v>
      </c>
      <c r="AC91" s="34">
        <f>IF(calculations!AC91="NA",output!AC91,calculations!AC91-output!AC91)</f>
        <v>0</v>
      </c>
      <c r="AD91" s="34">
        <f>IF(calculations!AD91="NA",output!AD91,calculations!AD91-output!AD91)</f>
        <v>0</v>
      </c>
      <c r="AE91" s="34">
        <f>IF(calculations!AE91="NA",output!AE91,calculations!AE91-output!AE91)</f>
        <v>0</v>
      </c>
      <c r="AF91" s="34">
        <f>IF(calculations!AF91="NA",output!AF91,calculations!AF91-output!AF91)</f>
        <v>-3.5527136788005009E-15</v>
      </c>
    </row>
    <row r="92" spans="1:32" x14ac:dyDescent="0.15">
      <c r="A92" t="b">
        <f>calculations!A92=output!A92</f>
        <v>1</v>
      </c>
      <c r="B92" t="b">
        <f>calculations!B92=output!B92</f>
        <v>1</v>
      </c>
      <c r="C92" s="34">
        <f>IF(calculations!C92="NA",output!C92,calculations!C92-output!C92)</f>
        <v>5.6843418860808015E-14</v>
      </c>
      <c r="D92" s="34">
        <f>IF(calculations!D92="NA",output!D92,calculations!D92-output!D92)</f>
        <v>0</v>
      </c>
      <c r="E92" s="34">
        <f>IF(calculations!E92="NA",output!E92,calculations!E92-output!E92)</f>
        <v>0</v>
      </c>
      <c r="F92" s="34">
        <f>IF(calculations!F92="NA",output!F92,calculations!F92-output!F92)</f>
        <v>0</v>
      </c>
      <c r="G92" s="34">
        <f>IF(calculations!G92="NA",output!G92,calculations!G92-output!G92)</f>
        <v>-5.5511151231257827E-17</v>
      </c>
      <c r="H92" s="34">
        <f>IF(calculations!H92="NA",output!H92,calculations!H92-output!H92)</f>
        <v>0</v>
      </c>
      <c r="I92" s="34">
        <f>IF(calculations!I92="NA",output!I92,calculations!I92-output!I92)</f>
        <v>0</v>
      </c>
      <c r="J92" s="34">
        <f>IF(calculations!J92="NA",output!J92,calculations!J92-output!J92)</f>
        <v>0</v>
      </c>
      <c r="K92" s="34">
        <f>IF(calculations!K92="NA",output!K92,calculations!K92-output!K92)</f>
        <v>0</v>
      </c>
      <c r="L92" s="34">
        <f>IF(calculations!L92="NA",output!L92,calculations!L92-output!L92)</f>
        <v>0</v>
      </c>
      <c r="M92" s="34">
        <f>IF(calculations!M92="NA",output!M92,calculations!M92-output!M92)</f>
        <v>-1.4210854715202004E-14</v>
      </c>
      <c r="N92" s="34">
        <f>IF(calculations!N92="NA",output!N92,calculations!N92-output!N92)</f>
        <v>7.1054273576010019E-15</v>
      </c>
      <c r="O92" s="34">
        <f>IF(calculations!O92="NA",output!O92,calculations!O92-output!O92)</f>
        <v>0</v>
      </c>
      <c r="P92" s="34">
        <f>IF(calculations!P92="NA",output!P92,calculations!P92-output!P92)</f>
        <v>0</v>
      </c>
      <c r="Q92" s="34">
        <f>IF(calculations!Q92="NA",output!Q92,calculations!Q92-output!Q92)</f>
        <v>0</v>
      </c>
      <c r="R92" s="34">
        <f>IF(calculations!R92="NA",output!R92,calculations!R92-output!R92)</f>
        <v>0</v>
      </c>
      <c r="S92" s="34">
        <f>IF(calculations!S92="NA",output!S92,calculations!S92-output!S92)</f>
        <v>0</v>
      </c>
      <c r="T92" s="34">
        <f>IF(calculations!T92="NA",output!T92,calculations!T92-output!T92)</f>
        <v>0</v>
      </c>
      <c r="U92" s="34">
        <f>IF(calculations!U92="NA",output!U92,calculations!U92-output!U92)</f>
        <v>0</v>
      </c>
      <c r="V92" s="34">
        <f>IF(calculations!V92="NA",output!V92,calculations!V92-output!V92)</f>
        <v>0</v>
      </c>
      <c r="W92" s="34">
        <f>IF(calculations!W92="NA",output!W92,calculations!W92-output!W92)</f>
        <v>0</v>
      </c>
      <c r="X92" s="34">
        <f>IF(calculations!X92="NA",output!X92,calculations!X92-output!X92)</f>
        <v>0</v>
      </c>
      <c r="Y92" s="34">
        <f>IF(calculations!Y92="NA",output!Y92,calculations!Y92-output!Y92)</f>
        <v>0</v>
      </c>
      <c r="Z92" s="34">
        <f>IF(calculations!Z92="NA",output!Z92,calculations!Z92-output!Z92)</f>
        <v>0</v>
      </c>
      <c r="AA92" s="34">
        <f>IF(calculations!AA92="NA",output!AA92,calculations!AA92-output!AA92)</f>
        <v>0</v>
      </c>
      <c r="AB92" s="34">
        <f>IF(calculations!AB92="NA",output!AB92,calculations!AB92-output!AB92)</f>
        <v>0</v>
      </c>
      <c r="AC92" s="34">
        <f>IF(calculations!AC92="NA",output!AC92,calculations!AC92-output!AC92)</f>
        <v>0</v>
      </c>
      <c r="AD92" s="34">
        <f>IF(calculations!AD92="NA",output!AD92,calculations!AD92-output!AD92)</f>
        <v>0</v>
      </c>
      <c r="AE92" s="34">
        <f>IF(calculations!AE92="NA",output!AE92,calculations!AE92-output!AE92)</f>
        <v>0</v>
      </c>
      <c r="AF92" s="34">
        <f>IF(calculations!AF92="NA",output!AF92,calculations!AF92-output!AF92)</f>
        <v>0</v>
      </c>
    </row>
    <row r="93" spans="1:32" x14ac:dyDescent="0.15">
      <c r="A93" t="b">
        <f>calculations!A93=output!A93</f>
        <v>1</v>
      </c>
      <c r="B93" t="b">
        <f>calculations!B93=output!B93</f>
        <v>1</v>
      </c>
      <c r="C93" s="34">
        <f>IF(calculations!C93="NA",output!C93,calculations!C93-output!C93)</f>
        <v>-4.4408920985006262E-16</v>
      </c>
      <c r="D93" s="34">
        <f>IF(calculations!D93="NA",output!D93,calculations!D93-output!D93)</f>
        <v>0</v>
      </c>
      <c r="E93" s="34">
        <f>IF(calculations!E93="NA",output!E93,calculations!E93-output!E93)</f>
        <v>0</v>
      </c>
      <c r="F93" s="34">
        <f>IF(calculations!F93="NA",output!F93,calculations!F93-output!F93)</f>
        <v>5.5511151231257827E-17</v>
      </c>
      <c r="G93" s="34">
        <f>IF(calculations!G93="NA",output!G93,calculations!G93-output!G93)</f>
        <v>0</v>
      </c>
      <c r="H93" s="34">
        <f>IF(calculations!H93="NA",output!H93,calculations!H93-output!H93)</f>
        <v>0</v>
      </c>
      <c r="I93" s="34">
        <f>IF(calculations!I93="NA",output!I93,calculations!I93-output!I93)</f>
        <v>0</v>
      </c>
      <c r="J93" s="34">
        <f>IF(calculations!J93="NA",output!J93,calculations!J93-output!J93)</f>
        <v>0</v>
      </c>
      <c r="K93" s="34">
        <f>IF(calculations!K93="NA",output!K93,calculations!K93-output!K93)</f>
        <v>1.3877787807814457E-17</v>
      </c>
      <c r="L93" s="34">
        <f>IF(calculations!L93="NA",output!L93,calculations!L93-output!L93)</f>
        <v>0</v>
      </c>
      <c r="M93" s="34">
        <f>IF(calculations!M93="NA",output!M93,calculations!M93-output!M93)</f>
        <v>0</v>
      </c>
      <c r="N93" s="34">
        <f>IF(calculations!N93="NA",output!N93,calculations!N93-output!N93)</f>
        <v>0</v>
      </c>
      <c r="O93" s="34">
        <f>IF(calculations!O93="NA",output!O93,calculations!O93-output!O93)</f>
        <v>7.1054273576010019E-15</v>
      </c>
      <c r="P93" s="34">
        <f>IF(calculations!P93="NA",output!P93,calculations!P93-output!P93)</f>
        <v>0</v>
      </c>
      <c r="Q93" s="34">
        <f>IF(calculations!Q93="NA",output!Q93,calculations!Q93-output!Q93)</f>
        <v>0</v>
      </c>
      <c r="R93" s="34">
        <f>IF(calculations!R93="NA",output!R93,calculations!R93-output!R93)</f>
        <v>0</v>
      </c>
      <c r="S93" s="34">
        <f>IF(calculations!S93="NA",output!S93,calculations!S93-output!S93)</f>
        <v>0</v>
      </c>
      <c r="T93" s="34">
        <f>IF(calculations!T93="NA",output!T93,calculations!T93-output!T93)</f>
        <v>0</v>
      </c>
      <c r="U93" s="34">
        <f>IF(calculations!U93="NA",output!U93,calculations!U93-output!U93)</f>
        <v>0</v>
      </c>
      <c r="V93" s="34">
        <f>IF(calculations!V93="NA",output!V93,calculations!V93-output!V93)</f>
        <v>0</v>
      </c>
      <c r="W93" s="34">
        <f>IF(calculations!W93="NA",output!W93,calculations!W93-output!W93)</f>
        <v>0</v>
      </c>
      <c r="X93" s="34">
        <f>IF(calculations!X93="NA",output!X93,calculations!X93-output!X93)</f>
        <v>0</v>
      </c>
      <c r="Y93" s="34">
        <f>IF(calculations!Y93="NA",output!Y93,calculations!Y93-output!Y93)</f>
        <v>0</v>
      </c>
      <c r="Z93" s="34">
        <f>IF(calculations!Z93="NA",output!Z93,calculations!Z93-output!Z93)</f>
        <v>0</v>
      </c>
      <c r="AA93" s="34">
        <f>IF(calculations!AA93="NA",output!AA93,calculations!AA93-output!AA93)</f>
        <v>0</v>
      </c>
      <c r="AB93" s="34">
        <f>IF(calculations!AB93="NA",output!AB93,calculations!AB93-output!AB93)</f>
        <v>0</v>
      </c>
      <c r="AC93" s="34">
        <f>IF(calculations!AC93="NA",output!AC93,calculations!AC93-output!AC93)</f>
        <v>0</v>
      </c>
      <c r="AD93" s="34">
        <f>IF(calculations!AD93="NA",output!AD93,calculations!AD93-output!AD93)</f>
        <v>0</v>
      </c>
      <c r="AE93" s="34">
        <f>IF(calculations!AE93="NA",output!AE93,calculations!AE93-output!AE93)</f>
        <v>0</v>
      </c>
      <c r="AF93" s="34">
        <f>IF(calculations!AF93="NA",output!AF93,calculations!AF93-output!AF93)</f>
        <v>-4.4408920985006262E-16</v>
      </c>
    </row>
    <row r="94" spans="1:32" x14ac:dyDescent="0.15">
      <c r="A94" t="b">
        <f>calculations!A94=output!A94</f>
        <v>1</v>
      </c>
      <c r="B94" t="b">
        <f>calculations!B94=output!B94</f>
        <v>1</v>
      </c>
      <c r="C94" s="34">
        <f>IF(calculations!C94="NA",output!C94,calculations!C94-output!C94)</f>
        <v>0</v>
      </c>
      <c r="D94" s="34">
        <f>IF(calculations!D94="NA",output!D94,calculations!D94-output!D94)</f>
        <v>0</v>
      </c>
      <c r="E94" s="34">
        <f>IF(calculations!E94="NA",output!E94,calculations!E94-output!E94)</f>
        <v>0</v>
      </c>
      <c r="F94" s="34">
        <f>IF(calculations!F94="NA",output!F94,calculations!F94-output!F94)</f>
        <v>5.5511151231257827E-17</v>
      </c>
      <c r="G94" s="34">
        <f>IF(calculations!G94="NA",output!G94,calculations!G94-output!G94)</f>
        <v>0</v>
      </c>
      <c r="H94" s="34">
        <f>IF(calculations!H94="NA",output!H94,calculations!H94-output!H94)</f>
        <v>0</v>
      </c>
      <c r="I94" s="34">
        <f>IF(calculations!I94="NA",output!I94,calculations!I94-output!I94)</f>
        <v>0</v>
      </c>
      <c r="J94" s="34">
        <f>IF(calculations!J94="NA",output!J94,calculations!J94-output!J94)</f>
        <v>1.1102230246251565E-16</v>
      </c>
      <c r="K94" s="34">
        <f>IF(calculations!K94="NA",output!K94,calculations!K94-output!K94)</f>
        <v>1.3877787807814457E-17</v>
      </c>
      <c r="L94" s="34">
        <f>IF(calculations!L94="NA",output!L94,calculations!L94-output!L94)</f>
        <v>1.1368683772161603E-13</v>
      </c>
      <c r="M94" s="34">
        <f>IF(calculations!M94="NA",output!M94,calculations!M94-output!M94)</f>
        <v>-5.6843418860808015E-14</v>
      </c>
      <c r="N94" s="34">
        <f>IF(calculations!N94="NA",output!N94,calculations!N94-output!N94)</f>
        <v>0</v>
      </c>
      <c r="O94" s="34">
        <f>IF(calculations!O94="NA",output!O94,calculations!O94-output!O94)</f>
        <v>0</v>
      </c>
      <c r="P94" s="34">
        <f>IF(calculations!P94="NA",output!P94,calculations!P94-output!P94)</f>
        <v>1.4210854715202004E-14</v>
      </c>
      <c r="Q94" s="34">
        <f>IF(calculations!Q94="NA",output!Q94,calculations!Q94-output!Q94)</f>
        <v>0</v>
      </c>
      <c r="R94" s="34">
        <f>IF(calculations!R94="NA",output!R94,calculations!R94-output!R94)</f>
        <v>0</v>
      </c>
      <c r="S94" s="34">
        <f>IF(calculations!S94="NA",output!S94,calculations!S94-output!S94)</f>
        <v>0</v>
      </c>
      <c r="T94" s="34">
        <f>IF(calculations!T94="NA",output!T94,calculations!T94-output!T94)</f>
        <v>1.7763568394002505E-15</v>
      </c>
      <c r="U94" s="34">
        <f>IF(calculations!U94="NA",output!U94,calculations!U94-output!U94)</f>
        <v>0</v>
      </c>
      <c r="V94" s="34">
        <f>IF(calculations!V94="NA",output!V94,calculations!V94-output!V94)</f>
        <v>8.8817841970012523E-16</v>
      </c>
      <c r="W94" s="34">
        <f>IF(calculations!W94="NA",output!W94,calculations!W94-output!W94)</f>
        <v>0</v>
      </c>
      <c r="X94" s="34">
        <f>IF(calculations!X94="NA",output!X94,calculations!X94-output!X94)</f>
        <v>5.6843418860808015E-14</v>
      </c>
      <c r="Y94" s="34">
        <f>IF(calculations!Y94="NA",output!Y94,calculations!Y94-output!Y94)</f>
        <v>0</v>
      </c>
      <c r="Z94" s="34">
        <f>IF(calculations!Z94="NA",output!Z94,calculations!Z94-output!Z94)</f>
        <v>4.4408920985006262E-16</v>
      </c>
      <c r="AA94" s="34">
        <f>IF(calculations!AA94="NA",output!AA94,calculations!AA94-output!AA94)</f>
        <v>0</v>
      </c>
      <c r="AB94" s="34">
        <f>IF(calculations!AB94="NA",output!AB94,calculations!AB94-output!AB94)</f>
        <v>0</v>
      </c>
      <c r="AC94" s="34">
        <f>IF(calculations!AC94="NA",output!AC94,calculations!AC94-output!AC94)</f>
        <v>0</v>
      </c>
      <c r="AD94" s="34">
        <f>IF(calculations!AD94="NA",output!AD94,calculations!AD94-output!AD94)</f>
        <v>0</v>
      </c>
      <c r="AE94" s="34">
        <f>IF(calculations!AE94="NA",output!AE94,calculations!AE94-output!AE94)</f>
        <v>0</v>
      </c>
      <c r="AF94" s="34">
        <f>IF(calculations!AF94="NA",output!AF94,calculations!AF94-output!AF94)</f>
        <v>1.4210854715202004E-14</v>
      </c>
    </row>
    <row r="95" spans="1:32" x14ac:dyDescent="0.15">
      <c r="A95" t="b">
        <f>calculations!A95=output!A95</f>
        <v>1</v>
      </c>
      <c r="B95" t="b">
        <f>calculations!B95=output!B95</f>
        <v>1</v>
      </c>
      <c r="C95" s="34">
        <f>IF(calculations!C95="NA",output!C95,calculations!C95-output!C95)</f>
        <v>0</v>
      </c>
      <c r="D95" s="34">
        <f>IF(calculations!D95="NA",output!D95,calculations!D95-output!D95)</f>
        <v>2.7755575615628914E-17</v>
      </c>
      <c r="E95" s="34">
        <f>IF(calculations!E95="NA",output!E95,calculations!E95-output!E95)</f>
        <v>0</v>
      </c>
      <c r="F95" s="34">
        <f>IF(calculations!F95="NA",output!F95,calculations!F95-output!F95)</f>
        <v>0</v>
      </c>
      <c r="G95" s="34">
        <f>IF(calculations!G95="NA",output!G95,calculations!G95-output!G95)</f>
        <v>6.9388939039072284E-18</v>
      </c>
      <c r="H95" s="34">
        <f>IF(calculations!H95="NA",output!H95,calculations!H95-output!H95)</f>
        <v>0</v>
      </c>
      <c r="I95" s="34">
        <f>IF(calculations!I95="NA",output!I95,calculations!I95-output!I95)</f>
        <v>0</v>
      </c>
      <c r="J95" s="34">
        <f>IF(calculations!J95="NA",output!J95,calculations!J95-output!J95)</f>
        <v>5.5511151231257827E-17</v>
      </c>
      <c r="K95" s="34">
        <f>IF(calculations!K95="NA",output!K95,calculations!K95-output!K95)</f>
        <v>0</v>
      </c>
      <c r="L95" s="34">
        <f>IF(calculations!L95="NA",output!L95,calculations!L95-output!L95)</f>
        <v>0</v>
      </c>
      <c r="M95" s="34">
        <f>IF(calculations!M95="NA",output!M95,calculations!M95-output!M95)</f>
        <v>0</v>
      </c>
      <c r="N95" s="34">
        <f>IF(calculations!N95="NA",output!N95,calculations!N95-output!N95)</f>
        <v>-3.5527136788005009E-15</v>
      </c>
      <c r="O95" s="34">
        <f>IF(calculations!O95="NA",output!O95,calculations!O95-output!O95)</f>
        <v>3.5527136788005009E-15</v>
      </c>
      <c r="P95" s="34">
        <f>IF(calculations!P95="NA",output!P95,calculations!P95-output!P95)</f>
        <v>0</v>
      </c>
      <c r="Q95" s="34">
        <f>IF(calculations!Q95="NA",output!Q95,calculations!Q95-output!Q95)</f>
        <v>0</v>
      </c>
      <c r="R95" s="34">
        <f>IF(calculations!R95="NA",output!R95,calculations!R95-output!R95)</f>
        <v>0</v>
      </c>
      <c r="S95" s="34">
        <f>IF(calculations!S95="NA",output!S95,calculations!S95-output!S95)</f>
        <v>0</v>
      </c>
      <c r="T95" s="34">
        <f>IF(calculations!T95="NA",output!T95,calculations!T95-output!T95)</f>
        <v>0</v>
      </c>
      <c r="U95" s="34">
        <f>IF(calculations!U95="NA",output!U95,calculations!U95-output!U95)</f>
        <v>-3.5527136788005009E-15</v>
      </c>
      <c r="V95" s="34">
        <f>IF(calculations!V95="NA",output!V95,calculations!V95-output!V95)</f>
        <v>-2.2204460492503131E-16</v>
      </c>
      <c r="W95" s="34">
        <f>IF(calculations!W95="NA",output!W95,calculations!W95-output!W95)</f>
        <v>0</v>
      </c>
      <c r="X95" s="34">
        <f>IF(calculations!X95="NA",output!X95,calculations!X95-output!X95)</f>
        <v>-5.6843418860808015E-14</v>
      </c>
      <c r="Y95" s="34">
        <f>IF(calculations!Y95="NA",output!Y95,calculations!Y95-output!Y95)</f>
        <v>0</v>
      </c>
      <c r="Z95" s="34">
        <f>IF(calculations!Z95="NA",output!Z95,calculations!Z95-output!Z95)</f>
        <v>-4.4408920985006262E-16</v>
      </c>
      <c r="AA95" s="34">
        <f>IF(calculations!AA95="NA",output!AA95,calculations!AA95-output!AA95)</f>
        <v>0</v>
      </c>
      <c r="AB95" s="34">
        <f>IF(calculations!AB95="NA",output!AB95,calculations!AB95-output!AB95)</f>
        <v>0</v>
      </c>
      <c r="AC95" s="34">
        <f>IF(calculations!AC95="NA",output!AC95,calculations!AC95-output!AC95)</f>
        <v>0</v>
      </c>
      <c r="AD95" s="34">
        <f>IF(calculations!AD95="NA",output!AD95,calculations!AD95-output!AD95)</f>
        <v>0</v>
      </c>
      <c r="AE95" s="34">
        <f>IF(calculations!AE95="NA",output!AE95,calculations!AE95-output!AE95)</f>
        <v>0</v>
      </c>
      <c r="AF95" s="34">
        <f>IF(calculations!AF95="NA",output!AF95,calculations!AF95-output!AF95)</f>
        <v>1.4210854715202004E-14</v>
      </c>
    </row>
    <row r="96" spans="1:32" x14ac:dyDescent="0.15">
      <c r="A96" t="b">
        <f>calculations!A96=output!A96</f>
        <v>1</v>
      </c>
      <c r="B96" t="b">
        <f>calculations!B96=output!B96</f>
        <v>1</v>
      </c>
      <c r="C96" s="34">
        <f>IF(calculations!C96="NA",output!C96,calculations!C96-output!C96)</f>
        <v>4.4408920985006262E-16</v>
      </c>
      <c r="D96" s="34">
        <f>IF(calculations!D96="NA",output!D96,calculations!D96-output!D96)</f>
        <v>0</v>
      </c>
      <c r="E96" s="34">
        <f>IF(calculations!E96="NA",output!E96,calculations!E96-output!E96)</f>
        <v>0</v>
      </c>
      <c r="F96" s="34">
        <f>IF(calculations!F96="NA",output!F96,calculations!F96-output!F96)</f>
        <v>-5.5511151231257827E-17</v>
      </c>
      <c r="G96" s="34">
        <f>IF(calculations!G96="NA",output!G96,calculations!G96-output!G96)</f>
        <v>5.5511151231257827E-17</v>
      </c>
      <c r="H96" s="34">
        <f>IF(calculations!H96="NA",output!H96,calculations!H96-output!H96)</f>
        <v>0</v>
      </c>
      <c r="I96" s="34">
        <f>IF(calculations!I96="NA",output!I96,calculations!I96-output!I96)</f>
        <v>0</v>
      </c>
      <c r="J96" s="34">
        <f>IF(calculations!J96="NA",output!J96,calculations!J96-output!J96)</f>
        <v>5.5511151231257827E-17</v>
      </c>
      <c r="K96" s="34">
        <f>IF(calculations!K96="NA",output!K96,calculations!K96-output!K96)</f>
        <v>-5.5511151231257827E-17</v>
      </c>
      <c r="L96" s="34">
        <f>IF(calculations!L96="NA",output!L96,calculations!L96-output!L96)</f>
        <v>0</v>
      </c>
      <c r="M96" s="34">
        <f>IF(calculations!M96="NA",output!M96,calculations!M96-output!M96)</f>
        <v>0</v>
      </c>
      <c r="N96" s="34">
        <f>IF(calculations!N96="NA",output!N96,calculations!N96-output!N96)</f>
        <v>-1.4210854715202004E-14</v>
      </c>
      <c r="O96" s="34">
        <f>IF(calculations!O96="NA",output!O96,calculations!O96-output!O96)</f>
        <v>0</v>
      </c>
      <c r="P96" s="34">
        <f>IF(calculations!P96="NA",output!P96,calculations!P96-output!P96)</f>
        <v>0</v>
      </c>
      <c r="Q96" s="34">
        <f>IF(calculations!Q96="NA",output!Q96,calculations!Q96-output!Q96)</f>
        <v>0</v>
      </c>
      <c r="R96" s="34">
        <f>IF(calculations!R96="NA",output!R96,calculations!R96-output!R96)</f>
        <v>0</v>
      </c>
      <c r="S96" s="34">
        <f>IF(calculations!S96="NA",output!S96,calculations!S96-output!S96)</f>
        <v>0</v>
      </c>
      <c r="T96" s="34">
        <f>IF(calculations!T96="NA",output!T96,calculations!T96-output!T96)</f>
        <v>0</v>
      </c>
      <c r="U96" s="34">
        <f>IF(calculations!U96="NA",output!U96,calculations!U96-output!U96)</f>
        <v>0</v>
      </c>
      <c r="V96" s="34">
        <f>IF(calculations!V96="NA",output!V96,calculations!V96-output!V96)</f>
        <v>2.2204460492503131E-16</v>
      </c>
      <c r="W96" s="34">
        <f>IF(calculations!W96="NA",output!W96,calculations!W96-output!W96)</f>
        <v>0</v>
      </c>
      <c r="X96" s="34">
        <f>IF(calculations!X96="NA",output!X96,calculations!X96-output!X96)</f>
        <v>0</v>
      </c>
      <c r="Y96" s="34">
        <f>IF(calculations!Y96="NA",output!Y96,calculations!Y96-output!Y96)</f>
        <v>0</v>
      </c>
      <c r="Z96" s="34">
        <f>IF(calculations!Z96="NA",output!Z96,calculations!Z96-output!Z96)</f>
        <v>0</v>
      </c>
      <c r="AA96" s="34">
        <f>IF(calculations!AA96="NA",output!AA96,calculations!AA96-output!AA96)</f>
        <v>0</v>
      </c>
      <c r="AB96" s="34">
        <f>IF(calculations!AB96="NA",output!AB96,calculations!AB96-output!AB96)</f>
        <v>0</v>
      </c>
      <c r="AC96" s="34">
        <f>IF(calculations!AC96="NA",output!AC96,calculations!AC96-output!AC96)</f>
        <v>0</v>
      </c>
      <c r="AD96" s="34">
        <f>IF(calculations!AD96="NA",output!AD96,calculations!AD96-output!AD96)</f>
        <v>0</v>
      </c>
      <c r="AE96" s="34">
        <f>IF(calculations!AE96="NA",output!AE96,calculations!AE96-output!AE96)</f>
        <v>0</v>
      </c>
      <c r="AF96" s="34">
        <f>IF(calculations!AF96="NA",output!AF96,calculations!AF96-output!AF96)</f>
        <v>-4.4408920985006262E-16</v>
      </c>
    </row>
    <row r="97" spans="1:32" x14ac:dyDescent="0.15">
      <c r="A97" t="b">
        <f>calculations!A97=output!A97</f>
        <v>1</v>
      </c>
      <c r="B97" t="b">
        <f>calculations!B97=output!B97</f>
        <v>1</v>
      </c>
      <c r="C97" s="34">
        <f>IF(calculations!C97="NA",output!C97,calculations!C97-output!C97)</f>
        <v>0</v>
      </c>
      <c r="D97" s="34">
        <f>IF(calculations!D97="NA",output!D97,calculations!D97-output!D97)</f>
        <v>0</v>
      </c>
      <c r="E97" s="34">
        <f>IF(calculations!E97="NA",output!E97,calculations!E97-output!E97)</f>
        <v>0</v>
      </c>
      <c r="F97" s="34">
        <f>IF(calculations!F97="NA",output!F97,calculations!F97-output!F97)</f>
        <v>2.7755575615628914E-17</v>
      </c>
      <c r="G97" s="34">
        <f>IF(calculations!G97="NA",output!G97,calculations!G97-output!G97)</f>
        <v>0</v>
      </c>
      <c r="H97" s="34">
        <f>IF(calculations!H97="NA",output!H97,calculations!H97-output!H97)</f>
        <v>3.4694469519536142E-18</v>
      </c>
      <c r="I97" s="34">
        <f>IF(calculations!I97="NA",output!I97,calculations!I97-output!I97)</f>
        <v>0</v>
      </c>
      <c r="J97" s="34">
        <f>IF(calculations!J97="NA",output!J97,calculations!J97-output!J97)</f>
        <v>-2.7755575615628914E-17</v>
      </c>
      <c r="K97" s="34">
        <f>IF(calculations!K97="NA",output!K97,calculations!K97-output!K97)</f>
        <v>0</v>
      </c>
      <c r="L97" s="34">
        <f>IF(calculations!L97="NA",output!L97,calculations!L97-output!L97)</f>
        <v>0</v>
      </c>
      <c r="M97" s="34">
        <f>IF(calculations!M97="NA",output!M97,calculations!M97-output!M97)</f>
        <v>5.6843418860808015E-14</v>
      </c>
      <c r="N97" s="34">
        <f>IF(calculations!N97="NA",output!N97,calculations!N97-output!N97)</f>
        <v>0</v>
      </c>
      <c r="O97" s="34">
        <f>IF(calculations!O97="NA",output!O97,calculations!O97-output!O97)</f>
        <v>0</v>
      </c>
      <c r="P97" s="34">
        <f>IF(calculations!P97="NA",output!P97,calculations!P97-output!P97)</f>
        <v>-3.5527136788005009E-15</v>
      </c>
      <c r="Q97" s="34">
        <f>IF(calculations!Q97="NA",output!Q97,calculations!Q97-output!Q97)</f>
        <v>0</v>
      </c>
      <c r="R97" s="34">
        <f>IF(calculations!R97="NA",output!R97,calculations!R97-output!R97)</f>
        <v>0</v>
      </c>
      <c r="S97" s="34">
        <f>IF(calculations!S97="NA",output!S97,calculations!S97-output!S97)</f>
        <v>0</v>
      </c>
      <c r="T97" s="34">
        <f>IF(calculations!T97="NA",output!T97,calculations!T97-output!T97)</f>
        <v>-7.1054273576010019E-15</v>
      </c>
      <c r="U97" s="34">
        <f>IF(calculations!U97="NA",output!U97,calculations!U97-output!U97)</f>
        <v>0</v>
      </c>
      <c r="V97" s="34">
        <f>IF(calculations!V97="NA",output!V97,calculations!V97-output!V97)</f>
        <v>-4.4408920985006262E-16</v>
      </c>
      <c r="W97" s="34">
        <f>IF(calculations!W97="NA",output!W97,calculations!W97-output!W97)</f>
        <v>0</v>
      </c>
      <c r="X97" s="34">
        <f>IF(calculations!X97="NA",output!X97,calculations!X97-output!X97)</f>
        <v>0</v>
      </c>
      <c r="Y97" s="34">
        <f>IF(calculations!Y97="NA",output!Y97,calculations!Y97-output!Y97)</f>
        <v>0</v>
      </c>
      <c r="Z97" s="34">
        <f>IF(calculations!Z97="NA",output!Z97,calculations!Z97-output!Z97)</f>
        <v>0</v>
      </c>
      <c r="AA97" s="34">
        <f>IF(calculations!AA97="NA",output!AA97,calculations!AA97-output!AA97)</f>
        <v>0</v>
      </c>
      <c r="AB97" s="34">
        <f>IF(calculations!AB97="NA",output!AB97,calculations!AB97-output!AB97)</f>
        <v>0</v>
      </c>
      <c r="AC97" s="34">
        <f>IF(calculations!AC97="NA",output!AC97,calculations!AC97-output!AC97)</f>
        <v>0</v>
      </c>
      <c r="AD97" s="34">
        <f>IF(calculations!AD97="NA",output!AD97,calculations!AD97-output!AD97)</f>
        <v>0</v>
      </c>
      <c r="AE97" s="34">
        <f>IF(calculations!AE97="NA",output!AE97,calculations!AE97-output!AE97)</f>
        <v>0</v>
      </c>
      <c r="AF97" s="34">
        <f>IF(calculations!AF97="NA",output!AF97,calculations!AF97-output!AF97)</f>
        <v>0</v>
      </c>
    </row>
    <row r="98" spans="1:32" x14ac:dyDescent="0.15">
      <c r="A98" t="b">
        <f>calculations!A98=output!A98</f>
        <v>1</v>
      </c>
      <c r="B98" t="b">
        <f>calculations!B98=output!B98</f>
        <v>1</v>
      </c>
      <c r="C98" s="34">
        <f>IF(calculations!C98="NA",output!C98,calculations!C98-output!C98)</f>
        <v>0</v>
      </c>
      <c r="D98" s="34">
        <f>IF(calculations!D98="NA",output!D98,calculations!D98-output!D98)</f>
        <v>0</v>
      </c>
      <c r="E98" s="34">
        <f>IF(calculations!E98="NA",output!E98,calculations!E98-output!E98)</f>
        <v>0</v>
      </c>
      <c r="F98" s="34">
        <f>IF(calculations!F98="NA",output!F98,calculations!F98-output!F98)</f>
        <v>-5.5511151231257827E-17</v>
      </c>
      <c r="G98" s="34">
        <f>IF(calculations!G98="NA",output!G98,calculations!G98-output!G98)</f>
        <v>5.5511151231257827E-17</v>
      </c>
      <c r="H98" s="34">
        <f>IF(calculations!H98="NA",output!H98,calculations!H98-output!H98)</f>
        <v>0</v>
      </c>
      <c r="I98" s="34">
        <f>IF(calculations!I98="NA",output!I98,calculations!I98-output!I98)</f>
        <v>0</v>
      </c>
      <c r="J98" s="34">
        <f>IF(calculations!J98="NA",output!J98,calculations!J98-output!J98)</f>
        <v>3.4694469519536142E-18</v>
      </c>
      <c r="K98" s="34">
        <f>IF(calculations!K98="NA",output!K98,calculations!K98-output!K98)</f>
        <v>0</v>
      </c>
      <c r="L98" s="34">
        <f>IF(calculations!L98="NA",output!L98,calculations!L98-output!L98)</f>
        <v>0</v>
      </c>
      <c r="M98" s="34">
        <f>IF(calculations!M98="NA",output!M98,calculations!M98-output!M98)</f>
        <v>0</v>
      </c>
      <c r="N98" s="34">
        <f>IF(calculations!N98="NA",output!N98,calculations!N98-output!N98)</f>
        <v>0</v>
      </c>
      <c r="O98" s="34">
        <f>IF(calculations!O98="NA",output!O98,calculations!O98-output!O98)</f>
        <v>0</v>
      </c>
      <c r="P98" s="34">
        <f>IF(calculations!P98="NA",output!P98,calculations!P98-output!P98)</f>
        <v>0</v>
      </c>
      <c r="Q98" s="34">
        <f>IF(calculations!Q98="NA",output!Q98,calculations!Q98-output!Q98)</f>
        <v>0</v>
      </c>
      <c r="R98" s="34">
        <f>IF(calculations!R98="NA",output!R98,calculations!R98-output!R98)</f>
        <v>0</v>
      </c>
      <c r="S98" s="34">
        <f>IF(calculations!S98="NA",output!S98,calculations!S98-output!S98)</f>
        <v>0</v>
      </c>
      <c r="T98" s="34">
        <f>IF(calculations!T98="NA",output!T98,calculations!T98-output!T98)</f>
        <v>0</v>
      </c>
      <c r="U98" s="34">
        <f>IF(calculations!U98="NA",output!U98,calculations!U98-output!U98)</f>
        <v>0</v>
      </c>
      <c r="V98" s="34">
        <f>IF(calculations!V98="NA",output!V98,calculations!V98-output!V98)</f>
        <v>8.8817841970012523E-16</v>
      </c>
      <c r="W98" s="34">
        <f>IF(calculations!W98="NA",output!W98,calculations!W98-output!W98)</f>
        <v>0</v>
      </c>
      <c r="X98" s="34">
        <f>IF(calculations!X98="NA",output!X98,calculations!X98-output!X98)</f>
        <v>0</v>
      </c>
      <c r="Y98" s="34">
        <f>IF(calculations!Y98="NA",output!Y98,calculations!Y98-output!Y98)</f>
        <v>0</v>
      </c>
      <c r="Z98" s="34">
        <f>IF(calculations!Z98="NA",output!Z98,calculations!Z98-output!Z98)</f>
        <v>0</v>
      </c>
      <c r="AA98" s="34">
        <f>IF(calculations!AA98="NA",output!AA98,calculations!AA98-output!AA98)</f>
        <v>0</v>
      </c>
      <c r="AB98" s="34">
        <f>IF(calculations!AB98="NA",output!AB98,calculations!AB98-output!AB98)</f>
        <v>0</v>
      </c>
      <c r="AC98" s="34">
        <f>IF(calculations!AC98="NA",output!AC98,calculations!AC98-output!AC98)</f>
        <v>0</v>
      </c>
      <c r="AD98" s="34">
        <f>IF(calculations!AD98="NA",output!AD98,calculations!AD98-output!AD98)</f>
        <v>0</v>
      </c>
      <c r="AE98" s="34">
        <f>IF(calculations!AE98="NA",output!AE98,calculations!AE98-output!AE98)</f>
        <v>0</v>
      </c>
      <c r="AF98" s="34">
        <f>IF(calculations!AF98="NA",output!AF98,calculations!AF98-output!AF98)</f>
        <v>0</v>
      </c>
    </row>
    <row r="99" spans="1:32" x14ac:dyDescent="0.15">
      <c r="A99" t="b">
        <f>calculations!A99=output!A99</f>
        <v>1</v>
      </c>
      <c r="B99" t="b">
        <f>calculations!B99=output!B99</f>
        <v>1</v>
      </c>
      <c r="C99" s="34">
        <f>IF(calculations!C99="NA",output!C99,calculations!C99-output!C99)</f>
        <v>0</v>
      </c>
      <c r="D99" s="34">
        <f>IF(calculations!D99="NA",output!D99,calculations!D99-output!D99)</f>
        <v>0</v>
      </c>
      <c r="E99" s="34">
        <f>IF(calculations!E99="NA",output!E99,calculations!E99-output!E99)</f>
        <v>0</v>
      </c>
      <c r="F99" s="34">
        <f>IF(calculations!F99="NA",output!F99,calculations!F99-output!F99)</f>
        <v>-6.9388939039072284E-18</v>
      </c>
      <c r="G99" s="34">
        <f>IF(calculations!G99="NA",output!G99,calculations!G99-output!G99)</f>
        <v>0</v>
      </c>
      <c r="H99" s="34">
        <f>IF(calculations!H99="NA",output!H99,calculations!H99-output!H99)</f>
        <v>0</v>
      </c>
      <c r="I99" s="34">
        <f>IF(calculations!I99="NA",output!I99,calculations!I99-output!I99)</f>
        <v>0</v>
      </c>
      <c r="J99" s="34">
        <f>IF(calculations!J99="NA",output!J99,calculations!J99-output!J99)</f>
        <v>1.3877787807814457E-17</v>
      </c>
      <c r="K99" s="34">
        <f>IF(calculations!K99="NA",output!K99,calculations!K99-output!K99)</f>
        <v>-3.4694469519536142E-18</v>
      </c>
      <c r="L99" s="34">
        <f>IF(calculations!L99="NA",output!L99,calculations!L99-output!L99)</f>
        <v>0</v>
      </c>
      <c r="M99" s="34">
        <f>IF(calculations!M99="NA",output!M99,calculations!M99-output!M99)</f>
        <v>0</v>
      </c>
      <c r="N99" s="34">
        <f>IF(calculations!N99="NA",output!N99,calculations!N99-output!N99)</f>
        <v>5.5511151231257827E-17</v>
      </c>
      <c r="O99" s="34">
        <f>IF(calculations!O99="NA",output!O99,calculations!O99-output!O99)</f>
        <v>0</v>
      </c>
      <c r="P99" s="34">
        <f>IF(calculations!P99="NA",output!P99,calculations!P99-output!P99)</f>
        <v>1.7763568394002505E-15</v>
      </c>
      <c r="Q99" s="34">
        <f>IF(calculations!Q99="NA",output!Q99,calculations!Q99-output!Q99)</f>
        <v>0</v>
      </c>
      <c r="R99" s="34">
        <f>IF(calculations!R99="NA",output!R99,calculations!R99-output!R99)</f>
        <v>0</v>
      </c>
      <c r="S99" s="34">
        <f>IF(calculations!S99="NA",output!S99,calculations!S99-output!S99)</f>
        <v>4.5474735088646412E-13</v>
      </c>
      <c r="T99" s="34">
        <f>IF(calculations!T99="NA",output!T99,calculations!T99-output!T99)</f>
        <v>3.5527136788005009E-15</v>
      </c>
      <c r="U99" s="34">
        <f>IF(calculations!U99="NA",output!U99,calculations!U99-output!U99)</f>
        <v>2.8421709430404007E-14</v>
      </c>
      <c r="V99" s="34">
        <f>IF(calculations!V99="NA",output!V99,calculations!V99-output!V99)</f>
        <v>0</v>
      </c>
      <c r="W99" s="34">
        <f>IF(calculations!W99="NA",output!W99,calculations!W99-output!W99)</f>
        <v>5.6843418860808015E-14</v>
      </c>
      <c r="X99" s="34">
        <f>IF(calculations!X99="NA",output!X99,calculations!X99-output!X99)</f>
        <v>0</v>
      </c>
      <c r="Y99" s="34">
        <f>IF(calculations!Y99="NA",output!Y99,calculations!Y99-output!Y99)</f>
        <v>0</v>
      </c>
      <c r="Z99" s="34">
        <f>IF(calculations!Z99="NA",output!Z99,calculations!Z99-output!Z99)</f>
        <v>0</v>
      </c>
      <c r="AA99" s="34">
        <f>IF(calculations!AA99="NA",output!AA99,calculations!AA99-output!AA99)</f>
        <v>0</v>
      </c>
      <c r="AB99" s="34">
        <f>IF(calculations!AB99="NA",output!AB99,calculations!AB99-output!AB99)</f>
        <v>0</v>
      </c>
      <c r="AC99" s="34">
        <f>IF(calculations!AC99="NA",output!AC99,calculations!AC99-output!AC99)</f>
        <v>0</v>
      </c>
      <c r="AD99" s="34">
        <f>IF(calculations!AD99="NA",output!AD99,calculations!AD99-output!AD99)</f>
        <v>0</v>
      </c>
      <c r="AE99" s="34">
        <f>IF(calculations!AE99="NA",output!AE99,calculations!AE99-output!AE99)</f>
        <v>0</v>
      </c>
      <c r="AF99" s="34">
        <f>IF(calculations!AF99="NA",output!AF99,calculations!AF99-output!AF99)</f>
        <v>1.7763568394002505E-15</v>
      </c>
    </row>
    <row r="100" spans="1:32" x14ac:dyDescent="0.15">
      <c r="A100" t="b">
        <f>calculations!A100=output!A100</f>
        <v>1</v>
      </c>
      <c r="B100" t="b">
        <f>calculations!B100=output!B100</f>
        <v>1</v>
      </c>
      <c r="C100" s="34">
        <f>IF(calculations!C100="NA",output!C100,calculations!C100-output!C100)</f>
        <v>3.5527136788005009E-15</v>
      </c>
      <c r="D100" s="34">
        <f>IF(calculations!D100="NA",output!D100,calculations!D100-output!D100)</f>
        <v>0</v>
      </c>
      <c r="E100" s="34">
        <f>IF(calculations!E100="NA",output!E100,calculations!E100-output!E100)</f>
        <v>0</v>
      </c>
      <c r="F100" s="34">
        <f>IF(calculations!F100="NA",output!F100,calculations!F100-output!F100)</f>
        <v>-5.5511151231257827E-17</v>
      </c>
      <c r="G100" s="34">
        <f>IF(calculations!G100="NA",output!G100,calculations!G100-output!G100)</f>
        <v>-5.5511151231257827E-17</v>
      </c>
      <c r="H100" s="34">
        <f>IF(calculations!H100="NA",output!H100,calculations!H100-output!H100)</f>
        <v>0</v>
      </c>
      <c r="I100" s="34">
        <f>IF(calculations!I100="NA",output!I100,calculations!I100-output!I100)</f>
        <v>0</v>
      </c>
      <c r="J100" s="34">
        <f>IF(calculations!J100="NA",output!J100,calculations!J100-output!J100)</f>
        <v>8.6736173798840355E-19</v>
      </c>
      <c r="K100" s="34">
        <f>IF(calculations!K100="NA",output!K100,calculations!K100-output!K100)</f>
        <v>4.3368086899420177E-19</v>
      </c>
      <c r="L100" s="34">
        <f>IF(calculations!L100="NA",output!L100,calculations!L100-output!L100)</f>
        <v>0</v>
      </c>
      <c r="M100" s="34">
        <f>IF(calculations!M100="NA",output!M100,calculations!M100-output!M100)</f>
        <v>0</v>
      </c>
      <c r="N100" s="34">
        <f>IF(calculations!N100="NA",output!N100,calculations!N100-output!N100)</f>
        <v>0</v>
      </c>
      <c r="O100" s="34">
        <f>IF(calculations!O100="NA",output!O100,calculations!O100-output!O100)</f>
        <v>-7.1054273576010019E-15</v>
      </c>
      <c r="P100" s="34">
        <f>IF(calculations!P100="NA",output!P100,calculations!P100-output!P100)</f>
        <v>0</v>
      </c>
      <c r="Q100" s="34">
        <f>IF(calculations!Q100="NA",output!Q100,calculations!Q100-output!Q100)</f>
        <v>0</v>
      </c>
      <c r="R100" s="34">
        <f>IF(calculations!R100="NA",output!R100,calculations!R100-output!R100)</f>
        <v>0</v>
      </c>
      <c r="S100" s="34">
        <f>IF(calculations!S100="NA",output!S100,calculations!S100-output!S100)</f>
        <v>0</v>
      </c>
      <c r="T100" s="34">
        <f>IF(calculations!T100="NA",output!T100,calculations!T100-output!T100)</f>
        <v>0</v>
      </c>
      <c r="U100" s="34">
        <f>IF(calculations!U100="NA",output!U100,calculations!U100-output!U100)</f>
        <v>0</v>
      </c>
      <c r="V100" s="34">
        <f>IF(calculations!V100="NA",output!V100,calculations!V100-output!V100)</f>
        <v>4.4408920985006262E-16</v>
      </c>
      <c r="W100" s="34">
        <f>IF(calculations!W100="NA",output!W100,calculations!W100-output!W100)</f>
        <v>0</v>
      </c>
      <c r="X100" s="34">
        <f>IF(calculations!X100="NA",output!X100,calculations!X100-output!X100)</f>
        <v>7.1054273576010019E-15</v>
      </c>
      <c r="Y100" s="34">
        <f>IF(calculations!Y100="NA",output!Y100,calculations!Y100-output!Y100)</f>
        <v>0</v>
      </c>
      <c r="Z100" s="34">
        <f>IF(calculations!Z100="NA",output!Z100,calculations!Z100-output!Z100)</f>
        <v>-4.4408920985006262E-16</v>
      </c>
      <c r="AA100" s="34">
        <f>IF(calculations!AA100="NA",output!AA100,calculations!AA100-output!AA100)</f>
        <v>0</v>
      </c>
      <c r="AB100" s="34">
        <f>IF(calculations!AB100="NA",output!AB100,calculations!AB100-output!AB100)</f>
        <v>0</v>
      </c>
      <c r="AC100" s="34">
        <f>IF(calculations!AC100="NA",output!AC100,calculations!AC100-output!AC100)</f>
        <v>0</v>
      </c>
      <c r="AD100" s="34">
        <f>IF(calculations!AD100="NA",output!AD100,calculations!AD100-output!AD100)</f>
        <v>0</v>
      </c>
      <c r="AE100" s="34">
        <f>IF(calculations!AE100="NA",output!AE100,calculations!AE100-output!AE100)</f>
        <v>0</v>
      </c>
      <c r="AF100" s="34">
        <f>IF(calculations!AF100="NA",output!AF100,calculations!AF100-output!AF100)</f>
        <v>0</v>
      </c>
    </row>
    <row r="101" spans="1:32" x14ac:dyDescent="0.15">
      <c r="A101" t="b">
        <f>calculations!A101=output!A101</f>
        <v>1</v>
      </c>
      <c r="B101" t="b">
        <f>calculations!B101=output!B101</f>
        <v>1</v>
      </c>
      <c r="C101" s="34">
        <f>IF(calculations!C101="NA",output!C101,calculations!C101-output!C101)</f>
        <v>2.2204460492503131E-16</v>
      </c>
      <c r="D101" s="34">
        <f>IF(calculations!D101="NA",output!D101,calculations!D101-output!D101)</f>
        <v>2.2204460492503131E-16</v>
      </c>
      <c r="E101" s="34">
        <f>IF(calculations!E101="NA",output!E101,calculations!E101-output!E101)</f>
        <v>0</v>
      </c>
      <c r="F101" s="34">
        <f>IF(calculations!F101="NA",output!F101,calculations!F101-output!F101)</f>
        <v>0</v>
      </c>
      <c r="G101" s="34">
        <f>IF(calculations!G101="NA",output!G101,calculations!G101-output!G101)</f>
        <v>0</v>
      </c>
      <c r="H101" s="34">
        <f>IF(calculations!H101="NA",output!H101,calculations!H101-output!H101)</f>
        <v>0</v>
      </c>
      <c r="I101" s="34">
        <f>IF(calculations!I101="NA",output!I101,calculations!I101-output!I101)</f>
        <v>0</v>
      </c>
      <c r="J101" s="34">
        <f>IF(calculations!J101="NA",output!J101,calculations!J101-output!J101)</f>
        <v>0</v>
      </c>
      <c r="K101" s="34">
        <f>IF(calculations!K101="NA",output!K101,calculations!K101-output!K101)</f>
        <v>-5.4210108624275222E-20</v>
      </c>
      <c r="L101" s="34">
        <f>IF(calculations!L101="NA",output!L101,calculations!L101-output!L101)</f>
        <v>0</v>
      </c>
      <c r="M101" s="34">
        <f>IF(calculations!M101="NA",output!M101,calculations!M101-output!M101)</f>
        <v>0</v>
      </c>
      <c r="N101" s="34">
        <f>IF(calculations!N101="NA",output!N101,calculations!N101-output!N101)</f>
        <v>0</v>
      </c>
      <c r="O101" s="34">
        <f>IF(calculations!O101="NA",output!O101,calculations!O101-output!O101)</f>
        <v>0</v>
      </c>
      <c r="P101" s="34">
        <f>IF(calculations!P101="NA",output!P101,calculations!P101-output!P101)</f>
        <v>0</v>
      </c>
      <c r="Q101" s="34">
        <f>IF(calculations!Q101="NA",output!Q101,calculations!Q101-output!Q101)</f>
        <v>0</v>
      </c>
      <c r="R101" s="34">
        <f>IF(calculations!R101="NA",output!R101,calculations!R101-output!R101)</f>
        <v>0</v>
      </c>
      <c r="S101" s="34">
        <f>IF(calculations!S101="NA",output!S101,calculations!S101-output!S101)</f>
        <v>0</v>
      </c>
      <c r="T101" s="34">
        <f>IF(calculations!T101="NA",output!T101,calculations!T101-output!T101)</f>
        <v>0</v>
      </c>
      <c r="U101" s="34">
        <f>IF(calculations!U101="NA",output!U101,calculations!U101-output!U101)</f>
        <v>0</v>
      </c>
      <c r="V101" s="34">
        <f>IF(calculations!V101="NA",output!V101,calculations!V101-output!V101)</f>
        <v>3.5527136788005009E-15</v>
      </c>
      <c r="W101" s="34">
        <f>IF(calculations!W101="NA",output!W101,calculations!W101-output!W101)</f>
        <v>0</v>
      </c>
      <c r="X101" s="34">
        <f>IF(calculations!X101="NA",output!X101,calculations!X101-output!X101)</f>
        <v>0</v>
      </c>
      <c r="Y101" s="34">
        <f>IF(calculations!Y101="NA",output!Y101,calculations!Y101-output!Y101)</f>
        <v>0</v>
      </c>
      <c r="Z101" s="34">
        <f>IF(calculations!Z101="NA",output!Z101,calculations!Z101-output!Z101)</f>
        <v>-4.4408920985006262E-16</v>
      </c>
      <c r="AA101" s="34">
        <f>IF(calculations!AA101="NA",output!AA101,calculations!AA101-output!AA101)</f>
        <v>0</v>
      </c>
      <c r="AB101" s="34">
        <f>IF(calculations!AB101="NA",output!AB101,calculations!AB101-output!AB101)</f>
        <v>0</v>
      </c>
      <c r="AC101" s="34">
        <f>IF(calculations!AC101="NA",output!AC101,calculations!AC101-output!AC101)</f>
        <v>0</v>
      </c>
      <c r="AD101" s="34">
        <f>IF(calculations!AD101="NA",output!AD101,calculations!AD101-output!AD101)</f>
        <v>0</v>
      </c>
      <c r="AE101" s="34">
        <f>IF(calculations!AE101="NA",output!AE101,calculations!AE101-output!AE101)</f>
        <v>0</v>
      </c>
      <c r="AF101" s="34">
        <f>IF(calculations!AF101="NA",output!AF101,calculations!AF101-output!AF101)</f>
        <v>0</v>
      </c>
    </row>
    <row r="102" spans="1:32" x14ac:dyDescent="0.15">
      <c r="A102" t="b">
        <f>calculations!A102=output!A102</f>
        <v>1</v>
      </c>
      <c r="B102" t="b">
        <f>calculations!B102=output!B102</f>
        <v>1</v>
      </c>
      <c r="C102" s="34">
        <f>IF(calculations!C102="NA",output!C102,calculations!C102-output!C102)</f>
        <v>-4.4408920985006262E-16</v>
      </c>
      <c r="D102" s="34">
        <f>IF(calculations!D102="NA",output!D102,calculations!D102-output!D102)</f>
        <v>0</v>
      </c>
      <c r="E102" s="34">
        <f>IF(calculations!E102="NA",output!E102,calculations!E102-output!E102)</f>
        <v>0</v>
      </c>
      <c r="F102" s="34">
        <f>IF(calculations!F102="NA",output!F102,calculations!F102-output!F102)</f>
        <v>2.7755575615628914E-17</v>
      </c>
      <c r="G102" s="34">
        <f>IF(calculations!G102="NA",output!G102,calculations!G102-output!G102)</f>
        <v>-5.5511151231257827E-17</v>
      </c>
      <c r="H102" s="34">
        <f>IF(calculations!H102="NA",output!H102,calculations!H102-output!H102)</f>
        <v>-5.5511151231257827E-17</v>
      </c>
      <c r="I102" s="34">
        <f>IF(calculations!I102="NA",output!I102,calculations!I102-output!I102)</f>
        <v>0</v>
      </c>
      <c r="J102" s="34">
        <f>IF(calculations!J102="NA",output!J102,calculations!J102-output!J102)</f>
        <v>5.5511151231257827E-17</v>
      </c>
      <c r="K102" s="34">
        <f>IF(calculations!K102="NA",output!K102,calculations!K102-output!K102)</f>
        <v>0</v>
      </c>
      <c r="L102" s="34">
        <f>IF(calculations!L102="NA",output!L102,calculations!L102-output!L102)</f>
        <v>0</v>
      </c>
      <c r="M102" s="34">
        <f>IF(calculations!M102="NA",output!M102,calculations!M102-output!M102)</f>
        <v>0</v>
      </c>
      <c r="N102" s="34">
        <f>IF(calculations!N102="NA",output!N102,calculations!N102-output!N102)</f>
        <v>-7.1054273576010019E-15</v>
      </c>
      <c r="O102" s="34">
        <f>IF(calculations!O102="NA",output!O102,calculations!O102-output!O102)</f>
        <v>0</v>
      </c>
      <c r="P102" s="34">
        <f>IF(calculations!P102="NA",output!P102,calculations!P102-output!P102)</f>
        <v>0</v>
      </c>
      <c r="Q102" s="34">
        <f>IF(calculations!Q102="NA",output!Q102,calculations!Q102-output!Q102)</f>
        <v>0</v>
      </c>
      <c r="R102" s="34">
        <f>IF(calculations!R102="NA",output!R102,calculations!R102-output!R102)</f>
        <v>0</v>
      </c>
      <c r="S102" s="34">
        <f>IF(calculations!S102="NA",output!S102,calculations!S102-output!S102)</f>
        <v>0</v>
      </c>
      <c r="T102" s="34">
        <f>IF(calculations!T102="NA",output!T102,calculations!T102-output!T102)</f>
        <v>0</v>
      </c>
      <c r="U102" s="34">
        <f>IF(calculations!U102="NA",output!U102,calculations!U102-output!U102)</f>
        <v>0</v>
      </c>
      <c r="V102" s="34">
        <f>IF(calculations!V102="NA",output!V102,calculations!V102-output!V102)</f>
        <v>4.4408920985006262E-16</v>
      </c>
      <c r="W102" s="34">
        <f>IF(calculations!W102="NA",output!W102,calculations!W102-output!W102)</f>
        <v>0</v>
      </c>
      <c r="X102" s="34">
        <f>IF(calculations!X102="NA",output!X102,calculations!X102-output!X102)</f>
        <v>0</v>
      </c>
      <c r="Y102" s="34">
        <f>IF(calculations!Y102="NA",output!Y102,calculations!Y102-output!Y102)</f>
        <v>0</v>
      </c>
      <c r="Z102" s="34">
        <f>IF(calculations!Z102="NA",output!Z102,calculations!Z102-output!Z102)</f>
        <v>0</v>
      </c>
      <c r="AA102" s="34">
        <f>IF(calculations!AA102="NA",output!AA102,calculations!AA102-output!AA102)</f>
        <v>0</v>
      </c>
      <c r="AB102" s="34">
        <f>IF(calculations!AB102="NA",output!AB102,calculations!AB102-output!AB102)</f>
        <v>0</v>
      </c>
      <c r="AC102" s="34">
        <f>IF(calculations!AC102="NA",output!AC102,calculations!AC102-output!AC102)</f>
        <v>0</v>
      </c>
      <c r="AD102" s="34">
        <f>IF(calculations!AD102="NA",output!AD102,calculations!AD102-output!AD102)</f>
        <v>0</v>
      </c>
      <c r="AE102" s="34">
        <f>IF(calculations!AE102="NA",output!AE102,calculations!AE102-output!AE102)</f>
        <v>0</v>
      </c>
      <c r="AF102" s="34">
        <f>IF(calculations!AF102="NA",output!AF102,calculations!AF102-output!AF102)</f>
        <v>4.4408920985006262E-16</v>
      </c>
    </row>
    <row r="103" spans="1:32" x14ac:dyDescent="0.15">
      <c r="A103" t="b">
        <f>calculations!A103=output!A103</f>
        <v>1</v>
      </c>
      <c r="B103" t="b">
        <f>calculations!B103=output!B103</f>
        <v>1</v>
      </c>
      <c r="C103" s="34">
        <f>IF(calculations!C103="NA",output!C103,calculations!C103-output!C103)</f>
        <v>0</v>
      </c>
      <c r="D103" s="34">
        <f>IF(calculations!D103="NA",output!D103,calculations!D103-output!D103)</f>
        <v>0</v>
      </c>
      <c r="E103" s="34">
        <f>IF(calculations!E103="NA",output!E103,calculations!E103-output!E103)</f>
        <v>0</v>
      </c>
      <c r="F103" s="34">
        <f>IF(calculations!F103="NA",output!F103,calculations!F103-output!F103)</f>
        <v>0</v>
      </c>
      <c r="G103" s="34">
        <f>IF(calculations!G103="NA",output!G103,calculations!G103-output!G103)</f>
        <v>0</v>
      </c>
      <c r="H103" s="34">
        <f>IF(calculations!H103="NA",output!H103,calculations!H103-output!H103)</f>
        <v>0</v>
      </c>
      <c r="I103" s="34">
        <f>IF(calculations!I103="NA",output!I103,calculations!I103-output!I103)</f>
        <v>0</v>
      </c>
      <c r="J103" s="34">
        <f>IF(calculations!J103="NA",output!J103,calculations!J103-output!J103)</f>
        <v>0</v>
      </c>
      <c r="K103" s="34">
        <f>IF(calculations!K103="NA",output!K103,calculations!K103-output!K103)</f>
        <v>0</v>
      </c>
      <c r="L103" s="34">
        <f>IF(calculations!L103="NA",output!L103,calculations!L103-output!L103)</f>
        <v>5.6843418860808015E-14</v>
      </c>
      <c r="M103" s="34">
        <f>IF(calculations!M103="NA",output!M103,calculations!M103-output!M103)</f>
        <v>0</v>
      </c>
      <c r="N103" s="34">
        <f>IF(calculations!N103="NA",output!N103,calculations!N103-output!N103)</f>
        <v>0</v>
      </c>
      <c r="O103" s="34">
        <f>IF(calculations!O103="NA",output!O103,calculations!O103-output!O103)</f>
        <v>1.7763568394002505E-15</v>
      </c>
      <c r="P103" s="34">
        <f>IF(calculations!P103="NA",output!P103,calculations!P103-output!P103)</f>
        <v>0</v>
      </c>
      <c r="Q103" s="34">
        <f>IF(calculations!Q103="NA",output!Q103,calculations!Q103-output!Q103)</f>
        <v>0</v>
      </c>
      <c r="R103" s="34">
        <f>IF(calculations!R103="NA",output!R103,calculations!R103-output!R103)</f>
        <v>0</v>
      </c>
      <c r="S103" s="34">
        <f>IF(calculations!S103="NA",output!S103,calculations!S103-output!S103)</f>
        <v>0</v>
      </c>
      <c r="T103" s="34">
        <f>IF(calculations!T103="NA",output!T103,calculations!T103-output!T103)</f>
        <v>0</v>
      </c>
      <c r="U103" s="34">
        <f>IF(calculations!U103="NA",output!U103,calculations!U103-output!U103)</f>
        <v>0</v>
      </c>
      <c r="V103" s="34">
        <f>IF(calculations!V103="NA",output!V103,calculations!V103-output!V103)</f>
        <v>-3.5527136788005009E-15</v>
      </c>
      <c r="W103" s="34">
        <f>IF(calculations!W103="NA",output!W103,calculations!W103-output!W103)</f>
        <v>0</v>
      </c>
      <c r="X103" s="34">
        <f>IF(calculations!X103="NA",output!X103,calculations!X103-output!X103)</f>
        <v>0</v>
      </c>
      <c r="Y103" s="34">
        <f>IF(calculations!Y103="NA",output!Y103,calculations!Y103-output!Y103)</f>
        <v>0</v>
      </c>
      <c r="Z103" s="34">
        <f>IF(calculations!Z103="NA",output!Z103,calculations!Z103-output!Z103)</f>
        <v>0</v>
      </c>
      <c r="AA103" s="34">
        <f>IF(calculations!AA103="NA",output!AA103,calculations!AA103-output!AA103)</f>
        <v>0</v>
      </c>
      <c r="AB103" s="34">
        <f>IF(calculations!AB103="NA",output!AB103,calculations!AB103-output!AB103)</f>
        <v>0</v>
      </c>
      <c r="AC103" s="34">
        <f>IF(calculations!AC103="NA",output!AC103,calculations!AC103-output!AC103)</f>
        <v>0</v>
      </c>
      <c r="AD103" s="34">
        <f>IF(calculations!AD103="NA",output!AD103,calculations!AD103-output!AD103)</f>
        <v>0</v>
      </c>
      <c r="AE103" s="34">
        <f>IF(calculations!AE103="NA",output!AE103,calculations!AE103-output!AE103)</f>
        <v>0</v>
      </c>
      <c r="AF103" s="34">
        <f>IF(calculations!AF103="NA",output!AF103,calculations!AF103-output!AF103)</f>
        <v>0</v>
      </c>
    </row>
    <row r="104" spans="1:32" x14ac:dyDescent="0.15">
      <c r="A104" t="b">
        <f>calculations!A104=output!A104</f>
        <v>1</v>
      </c>
      <c r="B104" t="b">
        <f>calculations!B104=output!B104</f>
        <v>1</v>
      </c>
      <c r="C104" s="34">
        <f>IF(calculations!C104="NA",output!C104,calculations!C104-output!C104)</f>
        <v>2.2204460492503131E-16</v>
      </c>
      <c r="D104" s="34">
        <f>IF(calculations!D104="NA",output!D104,calculations!D104-output!D104)</f>
        <v>-4.4408920985006262E-16</v>
      </c>
      <c r="E104" s="34">
        <f>IF(calculations!E104="NA",output!E104,calculations!E104-output!E104)</f>
        <v>0</v>
      </c>
      <c r="F104" s="34">
        <f>IF(calculations!F104="NA",output!F104,calculations!F104-output!F104)</f>
        <v>-5.5511151231257827E-17</v>
      </c>
      <c r="G104" s="34">
        <f>IF(calculations!G104="NA",output!G104,calculations!G104-output!G104)</f>
        <v>0</v>
      </c>
      <c r="H104" s="34">
        <f>IF(calculations!H104="NA",output!H104,calculations!H104-output!H104)</f>
        <v>0</v>
      </c>
      <c r="I104" s="34">
        <f>IF(calculations!I104="NA",output!I104,calculations!I104-output!I104)</f>
        <v>0</v>
      </c>
      <c r="J104" s="34">
        <f>IF(calculations!J104="NA",output!J104,calculations!J104-output!J104)</f>
        <v>-6.9388939039072284E-18</v>
      </c>
      <c r="K104" s="34">
        <f>IF(calculations!K104="NA",output!K104,calculations!K104-output!K104)</f>
        <v>-8.6736173798840355E-19</v>
      </c>
      <c r="L104" s="34">
        <f>IF(calculations!L104="NA",output!L104,calculations!L104-output!L104)</f>
        <v>0</v>
      </c>
      <c r="M104" s="34">
        <f>IF(calculations!M104="NA",output!M104,calculations!M104-output!M104)</f>
        <v>0</v>
      </c>
      <c r="N104" s="34">
        <f>IF(calculations!N104="NA",output!N104,calculations!N104-output!N104)</f>
        <v>1.7763568394002505E-15</v>
      </c>
      <c r="O104" s="34">
        <f>IF(calculations!O104="NA",output!O104,calculations!O104-output!O104)</f>
        <v>0</v>
      </c>
      <c r="P104" s="34">
        <f>IF(calculations!P104="NA",output!P104,calculations!P104-output!P104)</f>
        <v>-4.4408920985006262E-16</v>
      </c>
      <c r="Q104" s="34">
        <f>IF(calculations!Q104="NA",output!Q104,calculations!Q104-output!Q104)</f>
        <v>0</v>
      </c>
      <c r="R104" s="34">
        <f>IF(calculations!R104="NA",output!R104,calculations!R104-output!R104)</f>
        <v>0</v>
      </c>
      <c r="S104" s="34">
        <f>IF(calculations!S104="NA",output!S104,calculations!S104-output!S104)</f>
        <v>0</v>
      </c>
      <c r="T104" s="34">
        <f>IF(calculations!T104="NA",output!T104,calculations!T104-output!T104)</f>
        <v>0</v>
      </c>
      <c r="U104" s="34">
        <f>IF(calculations!U104="NA",output!U104,calculations!U104-output!U104)</f>
        <v>0</v>
      </c>
      <c r="V104" s="34">
        <f>IF(calculations!V104="NA",output!V104,calculations!V104-output!V104)</f>
        <v>0</v>
      </c>
      <c r="W104" s="34">
        <f>IF(calculations!W104="NA",output!W104,calculations!W104-output!W104)</f>
        <v>0</v>
      </c>
      <c r="X104" s="34">
        <f>IF(calculations!X104="NA",output!X104,calculations!X104-output!X104)</f>
        <v>7.1054273576010019E-15</v>
      </c>
      <c r="Y104" s="34">
        <f>IF(calculations!Y104="NA",output!Y104,calculations!Y104-output!Y104)</f>
        <v>0</v>
      </c>
      <c r="Z104" s="34">
        <f>IF(calculations!Z104="NA",output!Z104,calculations!Z104-output!Z104)</f>
        <v>-4.4408920985006262E-16</v>
      </c>
      <c r="AA104" s="34">
        <f>IF(calculations!AA104="NA",output!AA104,calculations!AA104-output!AA104)</f>
        <v>0</v>
      </c>
      <c r="AB104" s="34">
        <f>IF(calculations!AB104="NA",output!AB104,calculations!AB104-output!AB104)</f>
        <v>0</v>
      </c>
      <c r="AC104" s="34">
        <f>IF(calculations!AC104="NA",output!AC104,calculations!AC104-output!AC104)</f>
        <v>0</v>
      </c>
      <c r="AD104" s="34">
        <f>IF(calculations!AD104="NA",output!AD104,calculations!AD104-output!AD104)</f>
        <v>0</v>
      </c>
      <c r="AE104" s="34">
        <f>IF(calculations!AE104="NA",output!AE104,calculations!AE104-output!AE104)</f>
        <v>0</v>
      </c>
      <c r="AF104" s="34">
        <f>IF(calculations!AF104="NA",output!AF104,calculations!AF104-output!AF104)</f>
        <v>-4.4408920985006262E-16</v>
      </c>
    </row>
    <row r="105" spans="1:32" x14ac:dyDescent="0.15">
      <c r="A105" t="b">
        <f>calculations!A105=output!A105</f>
        <v>1</v>
      </c>
      <c r="B105" t="b">
        <f>calculations!B105=output!B105</f>
        <v>1</v>
      </c>
      <c r="C105" s="34">
        <f>IF(calculations!C105="NA",output!C105,calculations!C105-output!C105)</f>
        <v>0</v>
      </c>
      <c r="D105" s="34">
        <f>IF(calculations!D105="NA",output!D105,calculations!D105-output!D105)</f>
        <v>0</v>
      </c>
      <c r="E105" s="34">
        <f>IF(calculations!E105="NA",output!E105,calculations!E105-output!E105)</f>
        <v>0</v>
      </c>
      <c r="F105" s="34">
        <f>IF(calculations!F105="NA",output!F105,calculations!F105-output!F105)</f>
        <v>0</v>
      </c>
      <c r="G105" s="34">
        <f>IF(calculations!G105="NA",output!G105,calculations!G105-output!G105)</f>
        <v>-5.5511151231257827E-17</v>
      </c>
      <c r="H105" s="34">
        <f>IF(calculations!H105="NA",output!H105,calculations!H105-output!H105)</f>
        <v>0</v>
      </c>
      <c r="I105" s="34">
        <f>IF(calculations!I105="NA",output!I105,calculations!I105-output!I105)</f>
        <v>0</v>
      </c>
      <c r="J105" s="34">
        <f>IF(calculations!J105="NA",output!J105,calculations!J105-output!J105)</f>
        <v>-3.4694469519536142E-18</v>
      </c>
      <c r="K105" s="34">
        <f>IF(calculations!K105="NA",output!K105,calculations!K105-output!K105)</f>
        <v>0</v>
      </c>
      <c r="L105" s="34">
        <f>IF(calculations!L105="NA",output!L105,calculations!L105-output!L105)</f>
        <v>0</v>
      </c>
      <c r="M105" s="34">
        <f>IF(calculations!M105="NA",output!M105,calculations!M105-output!M105)</f>
        <v>0</v>
      </c>
      <c r="N105" s="34">
        <f>IF(calculations!N105="NA",output!N105,calculations!N105-output!N105)</f>
        <v>0</v>
      </c>
      <c r="O105" s="34">
        <f>IF(calculations!O105="NA",output!O105,calculations!O105-output!O105)</f>
        <v>0</v>
      </c>
      <c r="P105" s="34">
        <f>IF(calculations!P105="NA",output!P105,calculations!P105-output!P105)</f>
        <v>0</v>
      </c>
      <c r="Q105" s="34">
        <f>IF(calculations!Q105="NA",output!Q105,calculations!Q105-output!Q105)</f>
        <v>0</v>
      </c>
      <c r="R105" s="34">
        <f>IF(calculations!R105="NA",output!R105,calculations!R105-output!R105)</f>
        <v>0</v>
      </c>
      <c r="S105" s="34">
        <f>IF(calculations!S105="NA",output!S105,calculations!S105-output!S105)</f>
        <v>0</v>
      </c>
      <c r="T105" s="34">
        <f>IF(calculations!T105="NA",output!T105,calculations!T105-output!T105)</f>
        <v>0</v>
      </c>
      <c r="U105" s="34">
        <f>IF(calculations!U105="NA",output!U105,calculations!U105-output!U105)</f>
        <v>0</v>
      </c>
      <c r="V105" s="34">
        <f>IF(calculations!V105="NA",output!V105,calculations!V105-output!V105)</f>
        <v>0</v>
      </c>
      <c r="W105" s="34">
        <f>IF(calculations!W105="NA",output!W105,calculations!W105-output!W105)</f>
        <v>0</v>
      </c>
      <c r="X105" s="34">
        <f>IF(calculations!X105="NA",output!X105,calculations!X105-output!X105)</f>
        <v>0</v>
      </c>
      <c r="Y105" s="34">
        <f>IF(calculations!Y105="NA",output!Y105,calculations!Y105-output!Y105)</f>
        <v>0</v>
      </c>
      <c r="Z105" s="34">
        <f>IF(calculations!Z105="NA",output!Z105,calculations!Z105-output!Z105)</f>
        <v>0</v>
      </c>
      <c r="AA105" s="34">
        <f>IF(calculations!AA105="NA",output!AA105,calculations!AA105-output!AA105)</f>
        <v>0</v>
      </c>
      <c r="AB105" s="34">
        <f>IF(calculations!AB105="NA",output!AB105,calculations!AB105-output!AB105)</f>
        <v>0</v>
      </c>
      <c r="AC105" s="34">
        <f>IF(calculations!AC105="NA",output!AC105,calculations!AC105-output!AC105)</f>
        <v>0</v>
      </c>
      <c r="AD105" s="34">
        <f>IF(calculations!AD105="NA",output!AD105,calculations!AD105-output!AD105)</f>
        <v>0</v>
      </c>
      <c r="AE105" s="34">
        <f>IF(calculations!AE105="NA",output!AE105,calculations!AE105-output!AE105)</f>
        <v>0</v>
      </c>
      <c r="AF105" s="34">
        <f>IF(calculations!AF105="NA",output!AF105,calculations!AF105-output!AF105)</f>
        <v>0</v>
      </c>
    </row>
    <row r="106" spans="1:32" x14ac:dyDescent="0.15">
      <c r="A106" t="b">
        <f>calculations!A106=output!A106</f>
        <v>1</v>
      </c>
      <c r="B106" t="b">
        <f>calculations!B106=output!B106</f>
        <v>1</v>
      </c>
      <c r="C106" s="34">
        <f>IF(calculations!C106="NA",output!C106,calculations!C106-output!C106)</f>
        <v>0</v>
      </c>
      <c r="D106" s="34">
        <f>IF(calculations!D106="NA",output!D106,calculations!D106-output!D106)</f>
        <v>-4.4408920985006262E-16</v>
      </c>
      <c r="E106" s="34">
        <f>IF(calculations!E106="NA",output!E106,calculations!E106-output!E106)</f>
        <v>0</v>
      </c>
      <c r="F106" s="34">
        <f>IF(calculations!F106="NA",output!F106,calculations!F106-output!F106)</f>
        <v>5.5511151231257827E-17</v>
      </c>
      <c r="G106" s="34">
        <f>IF(calculations!G106="NA",output!G106,calculations!G106-output!G106)</f>
        <v>0</v>
      </c>
      <c r="H106" s="34">
        <f>IF(calculations!H106="NA",output!H106,calculations!H106-output!H106)</f>
        <v>0</v>
      </c>
      <c r="I106" s="34">
        <f>IF(calculations!I106="NA",output!I106,calculations!I106-output!I106)</f>
        <v>0</v>
      </c>
      <c r="J106" s="34">
        <f>IF(calculations!J106="NA",output!J106,calculations!J106-output!J106)</f>
        <v>0</v>
      </c>
      <c r="K106" s="34">
        <f>IF(calculations!K106="NA",output!K106,calculations!K106-output!K106)</f>
        <v>-3.4694469519536142E-18</v>
      </c>
      <c r="L106" s="34">
        <f>IF(calculations!L106="NA",output!L106,calculations!L106-output!L106)</f>
        <v>0</v>
      </c>
      <c r="M106" s="34">
        <f>IF(calculations!M106="NA",output!M106,calculations!M106-output!M106)</f>
        <v>2.8421709430404007E-14</v>
      </c>
      <c r="N106" s="34">
        <f>IF(calculations!N106="NA",output!N106,calculations!N106-output!N106)</f>
        <v>3.5527136788005009E-15</v>
      </c>
      <c r="O106" s="34">
        <f>IF(calculations!O106="NA",output!O106,calculations!O106-output!O106)</f>
        <v>0</v>
      </c>
      <c r="P106" s="34">
        <f>IF(calculations!P106="NA",output!P106,calculations!P106-output!P106)</f>
        <v>0</v>
      </c>
      <c r="Q106" s="34">
        <f>IF(calculations!Q106="NA",output!Q106,calculations!Q106-output!Q106)</f>
        <v>0</v>
      </c>
      <c r="R106" s="34">
        <f>IF(calculations!R106="NA",output!R106,calculations!R106-output!R106)</f>
        <v>0</v>
      </c>
      <c r="S106" s="34">
        <f>IF(calculations!S106="NA",output!S106,calculations!S106-output!S106)</f>
        <v>0</v>
      </c>
      <c r="T106" s="34">
        <f>IF(calculations!T106="NA",output!T106,calculations!T106-output!T106)</f>
        <v>3.5527136788005009E-15</v>
      </c>
      <c r="U106" s="34">
        <f>IF(calculations!U106="NA",output!U106,calculations!U106-output!U106)</f>
        <v>0</v>
      </c>
      <c r="V106" s="34">
        <f>IF(calculations!V106="NA",output!V106,calculations!V106-output!V106)</f>
        <v>4.4408920985006262E-16</v>
      </c>
      <c r="W106" s="34">
        <f>IF(calculations!W106="NA",output!W106,calculations!W106-output!W106)</f>
        <v>0</v>
      </c>
      <c r="X106" s="34">
        <f>IF(calculations!X106="NA",output!X106,calculations!X106-output!X106)</f>
        <v>1.4210854715202004E-14</v>
      </c>
      <c r="Y106" s="34">
        <f>IF(calculations!Y106="NA",output!Y106,calculations!Y106-output!Y106)</f>
        <v>0</v>
      </c>
      <c r="Z106" s="34">
        <f>IF(calculations!Z106="NA",output!Z106,calculations!Z106-output!Z106)</f>
        <v>2.2204460492503131E-16</v>
      </c>
      <c r="AA106" s="34">
        <f>IF(calculations!AA106="NA",output!AA106,calculations!AA106-output!AA106)</f>
        <v>0</v>
      </c>
      <c r="AB106" s="34">
        <f>IF(calculations!AB106="NA",output!AB106,calculations!AB106-output!AB106)</f>
        <v>0</v>
      </c>
      <c r="AC106" s="34">
        <f>IF(calculations!AC106="NA",output!AC106,calculations!AC106-output!AC106)</f>
        <v>0</v>
      </c>
      <c r="AD106" s="34">
        <f>IF(calculations!AD106="NA",output!AD106,calculations!AD106-output!AD106)</f>
        <v>0</v>
      </c>
      <c r="AE106" s="34">
        <f>IF(calculations!AE106="NA",output!AE106,calculations!AE106-output!AE106)</f>
        <v>0</v>
      </c>
      <c r="AF106" s="34">
        <f>IF(calculations!AF106="NA",output!AF106,calculations!AF106-output!AF106)</f>
        <v>0</v>
      </c>
    </row>
    <row r="107" spans="1:32" x14ac:dyDescent="0.15">
      <c r="A107" t="b">
        <f>calculations!A107=output!A107</f>
        <v>1</v>
      </c>
      <c r="B107" t="b">
        <f>calculations!B107=output!B107</f>
        <v>1</v>
      </c>
      <c r="C107" s="34">
        <f>IF(calculations!C107="NA",output!C107,calculations!C107-output!C107)</f>
        <v>0</v>
      </c>
      <c r="D107" s="34">
        <f>IF(calculations!D107="NA",output!D107,calculations!D107-output!D107)</f>
        <v>0</v>
      </c>
      <c r="E107" s="34">
        <f>IF(calculations!E107="NA",output!E107,calculations!E107-output!E107)</f>
        <v>0</v>
      </c>
      <c r="F107" s="34">
        <f>IF(calculations!F107="NA",output!F107,calculations!F107-output!F107)</f>
        <v>5.5511151231257827E-17</v>
      </c>
      <c r="G107" s="34">
        <f>IF(calculations!G107="NA",output!G107,calculations!G107-output!G107)</f>
        <v>5.5511151231257827E-17</v>
      </c>
      <c r="H107" s="34">
        <f>IF(calculations!H107="NA",output!H107,calculations!H107-output!H107)</f>
        <v>0</v>
      </c>
      <c r="I107" s="34">
        <f>IF(calculations!I107="NA",output!I107,calculations!I107-output!I107)</f>
        <v>0</v>
      </c>
      <c r="J107" s="34">
        <f>IF(calculations!J107="NA",output!J107,calculations!J107-output!J107)</f>
        <v>-1.7347234759768071E-18</v>
      </c>
      <c r="K107" s="34">
        <f>IF(calculations!K107="NA",output!K107,calculations!K107-output!K107)</f>
        <v>0</v>
      </c>
      <c r="L107" s="34">
        <f>IF(calculations!L107="NA",output!L107,calculations!L107-output!L107)</f>
        <v>-5.6843418860808015E-14</v>
      </c>
      <c r="M107" s="34">
        <f>IF(calculations!M107="NA",output!M107,calculations!M107-output!M107)</f>
        <v>0</v>
      </c>
      <c r="N107" s="34">
        <f>IF(calculations!N107="NA",output!N107,calculations!N107-output!N107)</f>
        <v>0</v>
      </c>
      <c r="O107" s="34">
        <f>IF(calculations!O107="NA",output!O107,calculations!O107-output!O107)</f>
        <v>-3.5527136788005009E-15</v>
      </c>
      <c r="P107" s="34">
        <f>IF(calculations!P107="NA",output!P107,calculations!P107-output!P107)</f>
        <v>0</v>
      </c>
      <c r="Q107" s="34">
        <f>IF(calculations!Q107="NA",output!Q107,calculations!Q107-output!Q107)</f>
        <v>0</v>
      </c>
      <c r="R107" s="34">
        <f>IF(calculations!R107="NA",output!R107,calculations!R107-output!R107)</f>
        <v>0</v>
      </c>
      <c r="S107" s="34">
        <f>IF(calculations!S107="NA",output!S107,calculations!S107-output!S107)</f>
        <v>0</v>
      </c>
      <c r="T107" s="34">
        <f>IF(calculations!T107="NA",output!T107,calculations!T107-output!T107)</f>
        <v>0</v>
      </c>
      <c r="U107" s="34">
        <f>IF(calculations!U107="NA",output!U107,calculations!U107-output!U107)</f>
        <v>0</v>
      </c>
      <c r="V107" s="34">
        <f>IF(calculations!V107="NA",output!V107,calculations!V107-output!V107)</f>
        <v>-8.8817841970012523E-16</v>
      </c>
      <c r="W107" s="34">
        <f>IF(calculations!W107="NA",output!W107,calculations!W107-output!W107)</f>
        <v>0</v>
      </c>
      <c r="X107" s="34">
        <f>IF(calculations!X107="NA",output!X107,calculations!X107-output!X107)</f>
        <v>0</v>
      </c>
      <c r="Y107" s="34">
        <f>IF(calculations!Y107="NA",output!Y107,calculations!Y107-output!Y107)</f>
        <v>0</v>
      </c>
      <c r="Z107" s="34">
        <f>IF(calculations!Z107="NA",output!Z107,calculations!Z107-output!Z107)</f>
        <v>0</v>
      </c>
      <c r="AA107" s="34">
        <f>IF(calculations!AA107="NA",output!AA107,calculations!AA107-output!AA107)</f>
        <v>0</v>
      </c>
      <c r="AB107" s="34">
        <f>IF(calculations!AB107="NA",output!AB107,calculations!AB107-output!AB107)</f>
        <v>0</v>
      </c>
      <c r="AC107" s="34">
        <f>IF(calculations!AC107="NA",output!AC107,calculations!AC107-output!AC107)</f>
        <v>0</v>
      </c>
      <c r="AD107" s="34">
        <f>IF(calculations!AD107="NA",output!AD107,calculations!AD107-output!AD107)</f>
        <v>0</v>
      </c>
      <c r="AE107" s="34">
        <f>IF(calculations!AE107="NA",output!AE107,calculations!AE107-output!AE107)</f>
        <v>0</v>
      </c>
      <c r="AF107" s="34">
        <f>IF(calculations!AF107="NA",output!AF107,calculations!AF107-output!AF107)</f>
        <v>0</v>
      </c>
    </row>
    <row r="108" spans="1:32" x14ac:dyDescent="0.15">
      <c r="A108" t="b">
        <f>calculations!A108=output!A108</f>
        <v>1</v>
      </c>
      <c r="B108" t="b">
        <f>calculations!B108=output!B108</f>
        <v>1</v>
      </c>
      <c r="C108" s="34">
        <f>IF(calculations!C108="NA",output!C108,calculations!C108-output!C108)</f>
        <v>-1.7763568394002505E-15</v>
      </c>
      <c r="D108" s="34">
        <f>IF(calculations!D108="NA",output!D108,calculations!D108-output!D108)</f>
        <v>3.5527136788005009E-15</v>
      </c>
      <c r="E108" s="34">
        <f>IF(calculations!E108="NA",output!E108,calculations!E108-output!E108)</f>
        <v>0</v>
      </c>
      <c r="F108" s="34">
        <f>IF(calculations!F108="NA",output!F108,calculations!F108-output!F108)</f>
        <v>0</v>
      </c>
      <c r="G108" s="34">
        <f>IF(calculations!G108="NA",output!G108,calculations!G108-output!G108)</f>
        <v>0</v>
      </c>
      <c r="H108" s="34">
        <f>IF(calculations!H108="NA",output!H108,calculations!H108-output!H108)</f>
        <v>0</v>
      </c>
      <c r="I108" s="34">
        <f>IF(calculations!I108="NA",output!I108,calculations!I108-output!I108)</f>
        <v>0</v>
      </c>
      <c r="J108" s="34">
        <f>IF(calculations!J108="NA",output!J108,calculations!J108-output!J108)</f>
        <v>-1.3877787807814457E-17</v>
      </c>
      <c r="K108" s="34">
        <f>IF(calculations!K108="NA",output!K108,calculations!K108-output!K108)</f>
        <v>0</v>
      </c>
      <c r="L108" s="34">
        <f>IF(calculations!L108="NA",output!L108,calculations!L108-output!L108)</f>
        <v>1.1368683772161603E-13</v>
      </c>
      <c r="M108" s="34">
        <f>IF(calculations!M108="NA",output!M108,calculations!M108-output!M108)</f>
        <v>0</v>
      </c>
      <c r="N108" s="34">
        <f>IF(calculations!N108="NA",output!N108,calculations!N108-output!N108)</f>
        <v>0</v>
      </c>
      <c r="O108" s="34">
        <f>IF(calculations!O108="NA",output!O108,calculations!O108-output!O108)</f>
        <v>2.8421709430404007E-14</v>
      </c>
      <c r="P108" s="34">
        <f>IF(calculations!P108="NA",output!P108,calculations!P108-output!P108)</f>
        <v>3.5527136788005009E-15</v>
      </c>
      <c r="Q108" s="34">
        <f>IF(calculations!Q108="NA",output!Q108,calculations!Q108-output!Q108)</f>
        <v>0</v>
      </c>
      <c r="R108" s="34">
        <f>IF(calculations!R108="NA",output!R108,calculations!R108-output!R108)</f>
        <v>0</v>
      </c>
      <c r="S108" s="34">
        <f>IF(calculations!S108="NA",output!S108,calculations!S108-output!S108)</f>
        <v>0</v>
      </c>
      <c r="T108" s="34">
        <f>IF(calculations!T108="NA",output!T108,calculations!T108-output!T108)</f>
        <v>1.4210854715202004E-14</v>
      </c>
      <c r="U108" s="34">
        <f>IF(calculations!U108="NA",output!U108,calculations!U108-output!U108)</f>
        <v>0</v>
      </c>
      <c r="V108" s="34">
        <f>IF(calculations!V108="NA",output!V108,calculations!V108-output!V108)</f>
        <v>2.2204460492503131E-16</v>
      </c>
      <c r="W108" s="34">
        <f>IF(calculations!W108="NA",output!W108,calculations!W108-output!W108)</f>
        <v>0</v>
      </c>
      <c r="X108" s="34">
        <f>IF(calculations!X108="NA",output!X108,calculations!X108-output!X108)</f>
        <v>0</v>
      </c>
      <c r="Y108" s="34">
        <f>IF(calculations!Y108="NA",output!Y108,calculations!Y108-output!Y108)</f>
        <v>0</v>
      </c>
      <c r="Z108" s="34">
        <f>IF(calculations!Z108="NA",output!Z108,calculations!Z108-output!Z108)</f>
        <v>8.8817841970012523E-16</v>
      </c>
      <c r="AA108" s="34">
        <f>IF(calculations!AA108="NA",output!AA108,calculations!AA108-output!AA108)</f>
        <v>0</v>
      </c>
      <c r="AB108" s="34">
        <f>IF(calculations!AB108="NA",output!AB108,calculations!AB108-output!AB108)</f>
        <v>0</v>
      </c>
      <c r="AC108" s="34">
        <f>IF(calculations!AC108="NA",output!AC108,calculations!AC108-output!AC108)</f>
        <v>0</v>
      </c>
      <c r="AD108" s="34">
        <f>IF(calculations!AD108="NA",output!AD108,calculations!AD108-output!AD108)</f>
        <v>0</v>
      </c>
      <c r="AE108" s="34">
        <f>IF(calculations!AE108="NA",output!AE108,calculations!AE108-output!AE108)</f>
        <v>0</v>
      </c>
      <c r="AF108" s="34">
        <f>IF(calculations!AF108="NA",output!AF108,calculations!AF108-output!AF108)</f>
        <v>7.1054273576010019E-15</v>
      </c>
    </row>
    <row r="109" spans="1:32" x14ac:dyDescent="0.15">
      <c r="A109" t="b">
        <f>calculations!A109=output!A109</f>
        <v>1</v>
      </c>
      <c r="B109" t="b">
        <f>calculations!B109=output!B109</f>
        <v>1</v>
      </c>
      <c r="C109" s="34">
        <f>IF(calculations!C109="NA",output!C109,calculations!C109-output!C109)</f>
        <v>0</v>
      </c>
      <c r="D109" s="34">
        <f>IF(calculations!D109="NA",output!D109,calculations!D109-output!D109)</f>
        <v>0</v>
      </c>
      <c r="E109" s="34">
        <f>IF(calculations!E109="NA",output!E109,calculations!E109-output!E109)</f>
        <v>0</v>
      </c>
      <c r="F109" s="34">
        <f>IF(calculations!F109="NA",output!F109,calculations!F109-output!F109)</f>
        <v>0</v>
      </c>
      <c r="G109" s="34">
        <f>IF(calculations!G109="NA",output!G109,calculations!G109-output!G109)</f>
        <v>0</v>
      </c>
      <c r="H109" s="34">
        <f>IF(calculations!H109="NA",output!H109,calculations!H109-output!H109)</f>
        <v>0</v>
      </c>
      <c r="I109" s="34">
        <f>IF(calculations!I109="NA",output!I109,calculations!I109-output!I109)</f>
        <v>0</v>
      </c>
      <c r="J109" s="34">
        <f>IF(calculations!J109="NA",output!J109,calculations!J109-output!J109)</f>
        <v>0</v>
      </c>
      <c r="K109" s="34">
        <f>IF(calculations!K109="NA",output!K109,calculations!K109-output!K109)</f>
        <v>6.9388939039072284E-18</v>
      </c>
      <c r="L109" s="34">
        <f>IF(calculations!L109="NA",output!L109,calculations!L109-output!L109)</f>
        <v>0</v>
      </c>
      <c r="M109" s="34">
        <f>IF(calculations!M109="NA",output!M109,calculations!M109-output!M109)</f>
        <v>2.8421709430404007E-14</v>
      </c>
      <c r="N109" s="34">
        <f>IF(calculations!N109="NA",output!N109,calculations!N109-output!N109)</f>
        <v>0</v>
      </c>
      <c r="O109" s="34">
        <f>IF(calculations!O109="NA",output!O109,calculations!O109-output!O109)</f>
        <v>0</v>
      </c>
      <c r="P109" s="34">
        <f>IF(calculations!P109="NA",output!P109,calculations!P109-output!P109)</f>
        <v>0</v>
      </c>
      <c r="Q109" s="34">
        <f>IF(calculations!Q109="NA",output!Q109,calculations!Q109-output!Q109)</f>
        <v>0</v>
      </c>
      <c r="R109" s="34">
        <f>IF(calculations!R109="NA",output!R109,calculations!R109-output!R109)</f>
        <v>0</v>
      </c>
      <c r="S109" s="34">
        <f>IF(calculations!S109="NA",output!S109,calculations!S109-output!S109)</f>
        <v>0</v>
      </c>
      <c r="T109" s="34">
        <f>IF(calculations!T109="NA",output!T109,calculations!T109-output!T109)</f>
        <v>-5.6843418860808015E-14</v>
      </c>
      <c r="U109" s="34">
        <f>IF(calculations!U109="NA",output!U109,calculations!U109-output!U109)</f>
        <v>0</v>
      </c>
      <c r="V109" s="34">
        <f>IF(calculations!V109="NA",output!V109,calculations!V109-output!V109)</f>
        <v>0</v>
      </c>
      <c r="W109" s="34">
        <f>IF(calculations!W109="NA",output!W109,calculations!W109-output!W109)</f>
        <v>0</v>
      </c>
      <c r="X109" s="34">
        <f>IF(calculations!X109="NA",output!X109,calculations!X109-output!X109)</f>
        <v>5.6843418860808015E-14</v>
      </c>
      <c r="Y109" s="34">
        <f>IF(calculations!Y109="NA",output!Y109,calculations!Y109-output!Y109)</f>
        <v>0</v>
      </c>
      <c r="Z109" s="34">
        <f>IF(calculations!Z109="NA",output!Z109,calculations!Z109-output!Z109)</f>
        <v>4.4408920985006262E-16</v>
      </c>
      <c r="AA109" s="34">
        <f>IF(calculations!AA109="NA",output!AA109,calculations!AA109-output!AA109)</f>
        <v>0</v>
      </c>
      <c r="AB109" s="34">
        <f>IF(calculations!AB109="NA",output!AB109,calculations!AB109-output!AB109)</f>
        <v>0</v>
      </c>
      <c r="AC109" s="34">
        <f>IF(calculations!AC109="NA",output!AC109,calculations!AC109-output!AC109)</f>
        <v>0</v>
      </c>
      <c r="AD109" s="34">
        <f>IF(calculations!AD109="NA",output!AD109,calculations!AD109-output!AD109)</f>
        <v>0</v>
      </c>
      <c r="AE109" s="34">
        <f>IF(calculations!AE109="NA",output!AE109,calculations!AE109-output!AE109)</f>
        <v>0</v>
      </c>
      <c r="AF109" s="34">
        <f>IF(calculations!AF109="NA",output!AF109,calculations!AF109-output!AF109)</f>
        <v>0</v>
      </c>
    </row>
    <row r="110" spans="1:32" x14ac:dyDescent="0.15">
      <c r="A110" t="b">
        <f>calculations!A110=output!A110</f>
        <v>1</v>
      </c>
      <c r="B110" t="b">
        <f>calculations!B110=output!B110</f>
        <v>1</v>
      </c>
      <c r="C110" s="34">
        <f>IF(calculations!C110="NA",output!C110,calculations!C110-output!C110)</f>
        <v>3.5527136788005009E-15</v>
      </c>
      <c r="D110" s="34">
        <f>IF(calculations!D110="NA",output!D110,calculations!D110-output!D110)</f>
        <v>0</v>
      </c>
      <c r="E110" s="34">
        <f>IF(calculations!E110="NA",output!E110,calculations!E110-output!E110)</f>
        <v>0</v>
      </c>
      <c r="F110" s="34">
        <f>IF(calculations!F110="NA",output!F110,calculations!F110-output!F110)</f>
        <v>0</v>
      </c>
      <c r="G110" s="34">
        <f>IF(calculations!G110="NA",output!G110,calculations!G110-output!G110)</f>
        <v>-5.5511151231257827E-17</v>
      </c>
      <c r="H110" s="34">
        <f>IF(calculations!H110="NA",output!H110,calculations!H110-output!H110)</f>
        <v>0</v>
      </c>
      <c r="I110" s="34">
        <f>IF(calculations!I110="NA",output!I110,calculations!I110-output!I110)</f>
        <v>0</v>
      </c>
      <c r="J110" s="34">
        <f>IF(calculations!J110="NA",output!J110,calculations!J110-output!J110)</f>
        <v>-3.4694469519536142E-18</v>
      </c>
      <c r="K110" s="34">
        <f>IF(calculations!K110="NA",output!K110,calculations!K110-output!K110)</f>
        <v>0</v>
      </c>
      <c r="L110" s="34">
        <f>IF(calculations!L110="NA",output!L110,calculations!L110-output!L110)</f>
        <v>5.6843418860808015E-14</v>
      </c>
      <c r="M110" s="34">
        <f>IF(calculations!M110="NA",output!M110,calculations!M110-output!M110)</f>
        <v>0</v>
      </c>
      <c r="N110" s="34">
        <f>IF(calculations!N110="NA",output!N110,calculations!N110-output!N110)</f>
        <v>0</v>
      </c>
      <c r="O110" s="34">
        <f>IF(calculations!O110="NA",output!O110,calculations!O110-output!O110)</f>
        <v>-7.1054273576010019E-15</v>
      </c>
      <c r="P110" s="34">
        <f>IF(calculations!P110="NA",output!P110,calculations!P110-output!P110)</f>
        <v>0</v>
      </c>
      <c r="Q110" s="34">
        <f>IF(calculations!Q110="NA",output!Q110,calculations!Q110-output!Q110)</f>
        <v>0</v>
      </c>
      <c r="R110" s="34">
        <f>IF(calculations!R110="NA",output!R110,calculations!R110-output!R110)</f>
        <v>0</v>
      </c>
      <c r="S110" s="34">
        <f>IF(calculations!S110="NA",output!S110,calculations!S110-output!S110)</f>
        <v>0</v>
      </c>
      <c r="T110" s="34">
        <f>IF(calculations!T110="NA",output!T110,calculations!T110-output!T110)</f>
        <v>0</v>
      </c>
      <c r="U110" s="34">
        <f>IF(calculations!U110="NA",output!U110,calculations!U110-output!U110)</f>
        <v>0</v>
      </c>
      <c r="V110" s="34">
        <f>IF(calculations!V110="NA",output!V110,calculations!V110-output!V110)</f>
        <v>0</v>
      </c>
      <c r="W110" s="34">
        <f>IF(calculations!W110="NA",output!W110,calculations!W110-output!W110)</f>
        <v>0</v>
      </c>
      <c r="X110" s="34">
        <f>IF(calculations!X110="NA",output!X110,calculations!X110-output!X110)</f>
        <v>0</v>
      </c>
      <c r="Y110" s="34">
        <f>IF(calculations!Y110="NA",output!Y110,calculations!Y110-output!Y110)</f>
        <v>0</v>
      </c>
      <c r="Z110" s="34">
        <f>IF(calculations!Z110="NA",output!Z110,calculations!Z110-output!Z110)</f>
        <v>-4.4408920985006262E-16</v>
      </c>
      <c r="AA110" s="34">
        <f>IF(calculations!AA110="NA",output!AA110,calculations!AA110-output!AA110)</f>
        <v>0</v>
      </c>
      <c r="AB110" s="34">
        <f>IF(calculations!AB110="NA",output!AB110,calculations!AB110-output!AB110)</f>
        <v>0</v>
      </c>
      <c r="AC110" s="34">
        <f>IF(calculations!AC110="NA",output!AC110,calculations!AC110-output!AC110)</f>
        <v>0</v>
      </c>
      <c r="AD110" s="34">
        <f>IF(calculations!AD110="NA",output!AD110,calculations!AD110-output!AD110)</f>
        <v>0</v>
      </c>
      <c r="AE110" s="34">
        <f>IF(calculations!AE110="NA",output!AE110,calculations!AE110-output!AE110)</f>
        <v>0</v>
      </c>
      <c r="AF110" s="34">
        <f>IF(calculations!AF110="NA",output!AF110,calculations!AF110-output!AF110)</f>
        <v>0</v>
      </c>
    </row>
    <row r="111" spans="1:32" x14ac:dyDescent="0.15">
      <c r="A111" t="b">
        <f>calculations!A111=output!A111</f>
        <v>1</v>
      </c>
      <c r="B111" t="b">
        <f>calculations!B111=output!B111</f>
        <v>1</v>
      </c>
      <c r="C111" s="34">
        <f>IF(calculations!C111="NA",output!C111,calculations!C111-output!C111)</f>
        <v>4.4408920985006262E-16</v>
      </c>
      <c r="D111" s="34">
        <f>IF(calculations!D111="NA",output!D111,calculations!D111-output!D111)</f>
        <v>0</v>
      </c>
      <c r="E111" s="34">
        <f>IF(calculations!E111="NA",output!E111,calculations!E111-output!E111)</f>
        <v>0</v>
      </c>
      <c r="F111" s="34">
        <f>IF(calculations!F111="NA",output!F111,calculations!F111-output!F111)</f>
        <v>2.7755575615628914E-17</v>
      </c>
      <c r="G111" s="34">
        <f>IF(calculations!G111="NA",output!G111,calculations!G111-output!G111)</f>
        <v>-2.7755575615628914E-17</v>
      </c>
      <c r="H111" s="34">
        <f>IF(calculations!H111="NA",output!H111,calculations!H111-output!H111)</f>
        <v>0</v>
      </c>
      <c r="I111" s="34">
        <f>IF(calculations!I111="NA",output!I111,calculations!I111-output!I111)</f>
        <v>0</v>
      </c>
      <c r="J111" s="34">
        <f>IF(calculations!J111="NA",output!J111,calculations!J111-output!J111)</f>
        <v>4.163336342344337E-17</v>
      </c>
      <c r="K111" s="34">
        <f>IF(calculations!K111="NA",output!K111,calculations!K111-output!K111)</f>
        <v>1.0408340855860843E-17</v>
      </c>
      <c r="L111" s="34">
        <f>IF(calculations!L111="NA",output!L111,calculations!L111-output!L111)</f>
        <v>0</v>
      </c>
      <c r="M111" s="34">
        <f>IF(calculations!M111="NA",output!M111,calculations!M111-output!M111)</f>
        <v>2.8421709430404007E-14</v>
      </c>
      <c r="N111" s="34">
        <f>IF(calculations!N111="NA",output!N111,calculations!N111-output!N111)</f>
        <v>0</v>
      </c>
      <c r="O111" s="34">
        <f>IF(calculations!O111="NA",output!O111,calculations!O111-output!O111)</f>
        <v>0</v>
      </c>
      <c r="P111" s="34">
        <f>IF(calculations!P111="NA",output!P111,calculations!P111-output!P111)</f>
        <v>5.3290705182007514E-15</v>
      </c>
      <c r="Q111" s="34">
        <f>IF(calculations!Q111="NA",output!Q111,calculations!Q111-output!Q111)</f>
        <v>0</v>
      </c>
      <c r="R111" s="34">
        <f>IF(calculations!R111="NA",output!R111,calculations!R111-output!R111)</f>
        <v>0</v>
      </c>
      <c r="S111" s="34">
        <f>IF(calculations!S111="NA",output!S111,calculations!S111-output!S111)</f>
        <v>0</v>
      </c>
      <c r="T111" s="34">
        <f>IF(calculations!T111="NA",output!T111,calculations!T111-output!T111)</f>
        <v>0</v>
      </c>
      <c r="U111" s="34">
        <f>IF(calculations!U111="NA",output!U111,calculations!U111-output!U111)</f>
        <v>0</v>
      </c>
      <c r="V111" s="34">
        <f>IF(calculations!V111="NA",output!V111,calculations!V111-output!V111)</f>
        <v>-4.4408920985006262E-16</v>
      </c>
      <c r="W111" s="34">
        <f>IF(calculations!W111="NA",output!W111,calculations!W111-output!W111)</f>
        <v>0</v>
      </c>
      <c r="X111" s="34">
        <f>IF(calculations!X111="NA",output!X111,calculations!X111-output!X111)</f>
        <v>0</v>
      </c>
      <c r="Y111" s="34">
        <f>IF(calculations!Y111="NA",output!Y111,calculations!Y111-output!Y111)</f>
        <v>0</v>
      </c>
      <c r="Z111" s="34">
        <f>IF(calculations!Z111="NA",output!Z111,calculations!Z111-output!Z111)</f>
        <v>2.2204460492503131E-16</v>
      </c>
      <c r="AA111" s="34">
        <f>IF(calculations!AA111="NA",output!AA111,calculations!AA111-output!AA111)</f>
        <v>0</v>
      </c>
      <c r="AB111" s="34">
        <f>IF(calculations!AB111="NA",output!AB111,calculations!AB111-output!AB111)</f>
        <v>0</v>
      </c>
      <c r="AC111" s="34">
        <f>IF(calculations!AC111="NA",output!AC111,calculations!AC111-output!AC111)</f>
        <v>0</v>
      </c>
      <c r="AD111" s="34">
        <f>IF(calculations!AD111="NA",output!AD111,calculations!AD111-output!AD111)</f>
        <v>0</v>
      </c>
      <c r="AE111" s="34">
        <f>IF(calculations!AE111="NA",output!AE111,calculations!AE111-output!AE111)</f>
        <v>0</v>
      </c>
      <c r="AF111" s="34">
        <f>IF(calculations!AF111="NA",output!AF111,calculations!AF111-output!AF111)</f>
        <v>5.3290705182007514E-15</v>
      </c>
    </row>
    <row r="112" spans="1:32" x14ac:dyDescent="0.15">
      <c r="A112" t="b">
        <f>calculations!A112=output!A112</f>
        <v>1</v>
      </c>
      <c r="B112" t="b">
        <f>calculations!B112=output!B112</f>
        <v>1</v>
      </c>
      <c r="C112" s="34">
        <f>IF(calculations!C112="NA",output!C112,calculations!C112-output!C112)</f>
        <v>0</v>
      </c>
      <c r="D112" s="34">
        <f>IF(calculations!D112="NA",output!D112,calculations!D112-output!D112)</f>
        <v>0</v>
      </c>
      <c r="E112" s="34">
        <f>IF(calculations!E112="NA",output!E112,calculations!E112-output!E112)</f>
        <v>0</v>
      </c>
      <c r="F112" s="34">
        <f>IF(calculations!F112="NA",output!F112,calculations!F112-output!F112)</f>
        <v>0</v>
      </c>
      <c r="G112" s="34">
        <f>IF(calculations!G112="NA",output!G112,calculations!G112-output!G112)</f>
        <v>0</v>
      </c>
      <c r="H112" s="34">
        <f>IF(calculations!H112="NA",output!H112,calculations!H112-output!H112)</f>
        <v>0</v>
      </c>
      <c r="I112" s="34">
        <f>IF(calculations!I112="NA",output!I112,calculations!I112-output!I112)</f>
        <v>0</v>
      </c>
      <c r="J112" s="34">
        <f>IF(calculations!J112="NA",output!J112,calculations!J112-output!J112)</f>
        <v>0</v>
      </c>
      <c r="K112" s="34">
        <f>IF(calculations!K112="NA",output!K112,calculations!K112-output!K112)</f>
        <v>-5.5511151231257827E-17</v>
      </c>
      <c r="L112" s="34">
        <f>IF(calculations!L112="NA",output!L112,calculations!L112-output!L112)</f>
        <v>0</v>
      </c>
      <c r="M112" s="34">
        <f>IF(calculations!M112="NA",output!M112,calculations!M112-output!M112)</f>
        <v>0</v>
      </c>
      <c r="N112" s="34">
        <f>IF(calculations!N112="NA",output!N112,calculations!N112-output!N112)</f>
        <v>0</v>
      </c>
      <c r="O112" s="34">
        <f>IF(calculations!O112="NA",output!O112,calculations!O112-output!O112)</f>
        <v>-2.8421709430404007E-14</v>
      </c>
      <c r="P112" s="34">
        <f>IF(calculations!P112="NA",output!P112,calculations!P112-output!P112)</f>
        <v>0</v>
      </c>
      <c r="Q112" s="34">
        <f>IF(calculations!Q112="NA",output!Q112,calculations!Q112-output!Q112)</f>
        <v>0</v>
      </c>
      <c r="R112" s="34">
        <f>IF(calculations!R112="NA",output!R112,calculations!R112-output!R112)</f>
        <v>0</v>
      </c>
      <c r="S112" s="34">
        <f>IF(calculations!S112="NA",output!S112,calculations!S112-output!S112)</f>
        <v>0</v>
      </c>
      <c r="T112" s="34">
        <f>IF(calculations!T112="NA",output!T112,calculations!T112-output!T112)</f>
        <v>0</v>
      </c>
      <c r="U112" s="34">
        <f>IF(calculations!U112="NA",output!U112,calculations!U112-output!U112)</f>
        <v>0</v>
      </c>
      <c r="V112" s="34">
        <f>IF(calculations!V112="NA",output!V112,calculations!V112-output!V112)</f>
        <v>-2.2204460492503131E-16</v>
      </c>
      <c r="W112" s="34">
        <f>IF(calculations!W112="NA",output!W112,calculations!W112-output!W112)</f>
        <v>0</v>
      </c>
      <c r="X112" s="34">
        <f>IF(calculations!X112="NA",output!X112,calculations!X112-output!X112)</f>
        <v>0</v>
      </c>
      <c r="Y112" s="34">
        <f>IF(calculations!Y112="NA",output!Y112,calculations!Y112-output!Y112)</f>
        <v>0</v>
      </c>
      <c r="Z112" s="34">
        <f>IF(calculations!Z112="NA",output!Z112,calculations!Z112-output!Z112)</f>
        <v>-4.4408920985006262E-16</v>
      </c>
      <c r="AA112" s="34">
        <f>IF(calculations!AA112="NA",output!AA112,calculations!AA112-output!AA112)</f>
        <v>0</v>
      </c>
      <c r="AB112" s="34">
        <f>IF(calculations!AB112="NA",output!AB112,calculations!AB112-output!AB112)</f>
        <v>0</v>
      </c>
      <c r="AC112" s="34">
        <f>IF(calculations!AC112="NA",output!AC112,calculations!AC112-output!AC112)</f>
        <v>0</v>
      </c>
      <c r="AD112" s="34">
        <f>IF(calculations!AD112="NA",output!AD112,calculations!AD112-output!AD112)</f>
        <v>0</v>
      </c>
      <c r="AE112" s="34">
        <f>IF(calculations!AE112="NA",output!AE112,calculations!AE112-output!AE112)</f>
        <v>0</v>
      </c>
      <c r="AF112" s="34">
        <f>IF(calculations!AF112="NA",output!AF112,calculations!AF112-output!AF112)</f>
        <v>0</v>
      </c>
    </row>
    <row r="113" spans="1:32" x14ac:dyDescent="0.15">
      <c r="A113" t="b">
        <f>calculations!A113=output!A113</f>
        <v>1</v>
      </c>
      <c r="B113" t="b">
        <f>calculations!B113=output!B113</f>
        <v>1</v>
      </c>
      <c r="C113" s="34">
        <f>IF(calculations!C113="NA",output!C113,calculations!C113-output!C113)</f>
        <v>0</v>
      </c>
      <c r="D113" s="34">
        <f>IF(calculations!D113="NA",output!D113,calculations!D113-output!D113)</f>
        <v>0</v>
      </c>
      <c r="E113" s="34">
        <f>IF(calculations!E113="NA",output!E113,calculations!E113-output!E113)</f>
        <v>0</v>
      </c>
      <c r="F113" s="34">
        <f>IF(calculations!F113="NA",output!F113,calculations!F113-output!F113)</f>
        <v>4.4408920985006262E-16</v>
      </c>
      <c r="G113" s="34">
        <f>IF(calculations!G113="NA",output!G113,calculations!G113-output!G113)</f>
        <v>5.5511151231257827E-17</v>
      </c>
      <c r="H113" s="34">
        <f>IF(calculations!H113="NA",output!H113,calculations!H113-output!H113)</f>
        <v>0</v>
      </c>
      <c r="I113" s="34">
        <f>IF(calculations!I113="NA",output!I113,calculations!I113-output!I113)</f>
        <v>0</v>
      </c>
      <c r="J113" s="34">
        <f>IF(calculations!J113="NA",output!J113,calculations!J113-output!J113)</f>
        <v>3.4694469519536142E-18</v>
      </c>
      <c r="K113" s="34">
        <f>IF(calculations!K113="NA",output!K113,calculations!K113-output!K113)</f>
        <v>2.1684043449710089E-19</v>
      </c>
      <c r="L113" s="34">
        <f>IF(calculations!L113="NA",output!L113,calculations!L113-output!L113)</f>
        <v>-5.6843418860808015E-14</v>
      </c>
      <c r="M113" s="34">
        <f>IF(calculations!M113="NA",output!M113,calculations!M113-output!M113)</f>
        <v>0</v>
      </c>
      <c r="N113" s="34">
        <f>IF(calculations!N113="NA",output!N113,calculations!N113-output!N113)</f>
        <v>0</v>
      </c>
      <c r="O113" s="34">
        <f>IF(calculations!O113="NA",output!O113,calculations!O113-output!O113)</f>
        <v>0</v>
      </c>
      <c r="P113" s="34">
        <f>IF(calculations!P113="NA",output!P113,calculations!P113-output!P113)</f>
        <v>0</v>
      </c>
      <c r="Q113" s="34">
        <f>IF(calculations!Q113="NA",output!Q113,calculations!Q113-output!Q113)</f>
        <v>0</v>
      </c>
      <c r="R113" s="34">
        <f>IF(calculations!R113="NA",output!R113,calculations!R113-output!R113)</f>
        <v>0</v>
      </c>
      <c r="S113" s="34">
        <f>IF(calculations!S113="NA",output!S113,calculations!S113-output!S113)</f>
        <v>0</v>
      </c>
      <c r="T113" s="34">
        <f>IF(calculations!T113="NA",output!T113,calculations!T113-output!T113)</f>
        <v>0</v>
      </c>
      <c r="U113" s="34">
        <f>IF(calculations!U113="NA",output!U113,calculations!U113-output!U113)</f>
        <v>0</v>
      </c>
      <c r="V113" s="34">
        <f>IF(calculations!V113="NA",output!V113,calculations!V113-output!V113)</f>
        <v>0</v>
      </c>
      <c r="W113" s="34">
        <f>IF(calculations!W113="NA",output!W113,calculations!W113-output!W113)</f>
        <v>0</v>
      </c>
      <c r="X113" s="34">
        <f>IF(calculations!X113="NA",output!X113,calculations!X113-output!X113)</f>
        <v>0</v>
      </c>
      <c r="Y113" s="34">
        <f>IF(calculations!Y113="NA",output!Y113,calculations!Y113-output!Y113)</f>
        <v>0</v>
      </c>
      <c r="Z113" s="34">
        <f>IF(calculations!Z113="NA",output!Z113,calculations!Z113-output!Z113)</f>
        <v>4.4408920985006262E-16</v>
      </c>
      <c r="AA113" s="34">
        <f>IF(calculations!AA113="NA",output!AA113,calculations!AA113-output!AA113)</f>
        <v>0</v>
      </c>
      <c r="AB113" s="34">
        <f>IF(calculations!AB113="NA",output!AB113,calculations!AB113-output!AB113)</f>
        <v>0</v>
      </c>
      <c r="AC113" s="34">
        <f>IF(calculations!AC113="NA",output!AC113,calculations!AC113-output!AC113)</f>
        <v>0</v>
      </c>
      <c r="AD113" s="34">
        <f>IF(calculations!AD113="NA",output!AD113,calculations!AD113-output!AD113)</f>
        <v>0</v>
      </c>
      <c r="AE113" s="34">
        <f>IF(calculations!AE113="NA",output!AE113,calculations!AE113-output!AE113)</f>
        <v>0</v>
      </c>
      <c r="AF113" s="34">
        <f>IF(calculations!AF113="NA",output!AF113,calculations!AF113-output!AF113)</f>
        <v>0</v>
      </c>
    </row>
    <row r="114" spans="1:32" x14ac:dyDescent="0.15">
      <c r="A114" t="b">
        <f>calculations!A114=output!A114</f>
        <v>1</v>
      </c>
      <c r="B114" t="b">
        <f>calculations!B114=output!B114</f>
        <v>1</v>
      </c>
      <c r="C114" s="34">
        <f>IF(calculations!C114="NA",output!C114,calculations!C114-output!C114)</f>
        <v>0</v>
      </c>
      <c r="D114" s="34">
        <f>IF(calculations!D114="NA",output!D114,calculations!D114-output!D114)</f>
        <v>0</v>
      </c>
      <c r="E114" s="34">
        <f>IF(calculations!E114="NA",output!E114,calculations!E114-output!E114)</f>
        <v>0</v>
      </c>
      <c r="F114" s="34">
        <f>IF(calculations!F114="NA",output!F114,calculations!F114-output!F114)</f>
        <v>-2.7755575615628914E-17</v>
      </c>
      <c r="G114" s="34">
        <f>IF(calculations!G114="NA",output!G114,calculations!G114-output!G114)</f>
        <v>0</v>
      </c>
      <c r="H114" s="34">
        <f>IF(calculations!H114="NA",output!H114,calculations!H114-output!H114)</f>
        <v>0</v>
      </c>
      <c r="I114" s="34">
        <f>IF(calculations!I114="NA",output!I114,calculations!I114-output!I114)</f>
        <v>0</v>
      </c>
      <c r="J114" s="34">
        <f>IF(calculations!J114="NA",output!J114,calculations!J114-output!J114)</f>
        <v>0</v>
      </c>
      <c r="K114" s="34">
        <f>IF(calculations!K114="NA",output!K114,calculations!K114-output!K114)</f>
        <v>3.4694469519536142E-18</v>
      </c>
      <c r="L114" s="34">
        <f>IF(calculations!L114="NA",output!L114,calculations!L114-output!L114)</f>
        <v>5.6843418860808015E-14</v>
      </c>
      <c r="M114" s="34">
        <f>IF(calculations!M114="NA",output!M114,calculations!M114-output!M114)</f>
        <v>-2.8421709430404007E-14</v>
      </c>
      <c r="N114" s="34">
        <f>IF(calculations!N114="NA",output!N114,calculations!N114-output!N114)</f>
        <v>0</v>
      </c>
      <c r="O114" s="34">
        <f>IF(calculations!O114="NA",output!O114,calculations!O114-output!O114)</f>
        <v>0</v>
      </c>
      <c r="P114" s="34">
        <f>IF(calculations!P114="NA",output!P114,calculations!P114-output!P114)</f>
        <v>1.7763568394002505E-15</v>
      </c>
      <c r="Q114" s="34">
        <f>IF(calculations!Q114="NA",output!Q114,calculations!Q114-output!Q114)</f>
        <v>0</v>
      </c>
      <c r="R114" s="34">
        <f>IF(calculations!R114="NA",output!R114,calculations!R114-output!R114)</f>
        <v>0</v>
      </c>
      <c r="S114" s="34">
        <f>IF(calculations!S114="NA",output!S114,calculations!S114-output!S114)</f>
        <v>0</v>
      </c>
      <c r="T114" s="34">
        <f>IF(calculations!T114="NA",output!T114,calculations!T114-output!T114)</f>
        <v>0</v>
      </c>
      <c r="U114" s="34">
        <f>IF(calculations!U114="NA",output!U114,calculations!U114-output!U114)</f>
        <v>0</v>
      </c>
      <c r="V114" s="34">
        <f>IF(calculations!V114="NA",output!V114,calculations!V114-output!V114)</f>
        <v>0</v>
      </c>
      <c r="W114" s="34">
        <f>IF(calculations!W114="NA",output!W114,calculations!W114-output!W114)</f>
        <v>0</v>
      </c>
      <c r="X114" s="34">
        <f>IF(calculations!X114="NA",output!X114,calculations!X114-output!X114)</f>
        <v>0</v>
      </c>
      <c r="Y114" s="34">
        <f>IF(calculations!Y114="NA",output!Y114,calculations!Y114-output!Y114)</f>
        <v>0</v>
      </c>
      <c r="Z114" s="34">
        <f>IF(calculations!Z114="NA",output!Z114,calculations!Z114-output!Z114)</f>
        <v>0</v>
      </c>
      <c r="AA114" s="34">
        <f>IF(calculations!AA114="NA",output!AA114,calculations!AA114-output!AA114)</f>
        <v>0</v>
      </c>
      <c r="AB114" s="34">
        <f>IF(calculations!AB114="NA",output!AB114,calculations!AB114-output!AB114)</f>
        <v>0</v>
      </c>
      <c r="AC114" s="34">
        <f>IF(calculations!AC114="NA",output!AC114,calculations!AC114-output!AC114)</f>
        <v>0</v>
      </c>
      <c r="AD114" s="34">
        <f>IF(calculations!AD114="NA",output!AD114,calculations!AD114-output!AD114)</f>
        <v>0</v>
      </c>
      <c r="AE114" s="34">
        <f>IF(calculations!AE114="NA",output!AE114,calculations!AE114-output!AE114)</f>
        <v>0</v>
      </c>
      <c r="AF114" s="34">
        <f>IF(calculations!AF114="NA",output!AF114,calculations!AF114-output!AF114)</f>
        <v>0</v>
      </c>
    </row>
    <row r="115" spans="1:32" x14ac:dyDescent="0.15">
      <c r="A115" t="b">
        <f>calculations!A115=output!A115</f>
        <v>1</v>
      </c>
      <c r="B115" t="b">
        <f>calculations!B115=output!B115</f>
        <v>1</v>
      </c>
      <c r="C115" s="34">
        <f>IF(calculations!C115="NA",output!C115,calculations!C115-output!C115)</f>
        <v>0</v>
      </c>
      <c r="D115" s="34">
        <f>IF(calculations!D115="NA",output!D115,calculations!D115-output!D115)</f>
        <v>0</v>
      </c>
      <c r="E115" s="34">
        <f>IF(calculations!E115="NA",output!E115,calculations!E115-output!E115)</f>
        <v>0</v>
      </c>
      <c r="F115" s="34">
        <f>IF(calculations!F115="NA",output!F115,calculations!F115-output!F115)</f>
        <v>-2.7755575615628914E-17</v>
      </c>
      <c r="G115" s="34">
        <f>IF(calculations!G115="NA",output!G115,calculations!G115-output!G115)</f>
        <v>-2.7755575615628914E-17</v>
      </c>
      <c r="H115" s="34">
        <f>IF(calculations!H115="NA",output!H115,calculations!H115-output!H115)</f>
        <v>0</v>
      </c>
      <c r="I115" s="34">
        <f>IF(calculations!I115="NA",output!I115,calculations!I115-output!I115)</f>
        <v>0</v>
      </c>
      <c r="J115" s="34">
        <f>IF(calculations!J115="NA",output!J115,calculations!J115-output!J115)</f>
        <v>3.4694469519536142E-18</v>
      </c>
      <c r="K115" s="34">
        <f>IF(calculations!K115="NA",output!K115,calculations!K115-output!K115)</f>
        <v>0</v>
      </c>
      <c r="L115" s="34">
        <f>IF(calculations!L115="NA",output!L115,calculations!L115-output!L115)</f>
        <v>0</v>
      </c>
      <c r="M115" s="34">
        <f>IF(calculations!M115="NA",output!M115,calculations!M115-output!M115)</f>
        <v>0</v>
      </c>
      <c r="N115" s="34">
        <f>IF(calculations!N115="NA",output!N115,calculations!N115-output!N115)</f>
        <v>-3.5527136788005009E-15</v>
      </c>
      <c r="O115" s="34">
        <f>IF(calculations!O115="NA",output!O115,calculations!O115-output!O115)</f>
        <v>-3.5527136788005009E-15</v>
      </c>
      <c r="P115" s="34">
        <f>IF(calculations!P115="NA",output!P115,calculations!P115-output!P115)</f>
        <v>0</v>
      </c>
      <c r="Q115" s="34">
        <f>IF(calculations!Q115="NA",output!Q115,calculations!Q115-output!Q115)</f>
        <v>0</v>
      </c>
      <c r="R115" s="34">
        <f>IF(calculations!R115="NA",output!R115,calculations!R115-output!R115)</f>
        <v>0</v>
      </c>
      <c r="S115" s="34">
        <f>IF(calculations!S115="NA",output!S115,calculations!S115-output!S115)</f>
        <v>0</v>
      </c>
      <c r="T115" s="34">
        <f>IF(calculations!T115="NA",output!T115,calculations!T115-output!T115)</f>
        <v>0</v>
      </c>
      <c r="U115" s="34">
        <f>IF(calculations!U115="NA",output!U115,calculations!U115-output!U115)</f>
        <v>0</v>
      </c>
      <c r="V115" s="34">
        <f>IF(calculations!V115="NA",output!V115,calculations!V115-output!V115)</f>
        <v>-8.8817841970012523E-16</v>
      </c>
      <c r="W115" s="34">
        <f>IF(calculations!W115="NA",output!W115,calculations!W115-output!W115)</f>
        <v>0</v>
      </c>
      <c r="X115" s="34">
        <f>IF(calculations!X115="NA",output!X115,calculations!X115-output!X115)</f>
        <v>7.1054273576010019E-15</v>
      </c>
      <c r="Y115" s="34">
        <f>IF(calculations!Y115="NA",output!Y115,calculations!Y115-output!Y115)</f>
        <v>0</v>
      </c>
      <c r="Z115" s="34">
        <f>IF(calculations!Z115="NA",output!Z115,calculations!Z115-output!Z115)</f>
        <v>0</v>
      </c>
      <c r="AA115" s="34">
        <f>IF(calculations!AA115="NA",output!AA115,calculations!AA115-output!AA115)</f>
        <v>0</v>
      </c>
      <c r="AB115" s="34">
        <f>IF(calculations!AB115="NA",output!AB115,calculations!AB115-output!AB115)</f>
        <v>0</v>
      </c>
      <c r="AC115" s="34">
        <f>IF(calculations!AC115="NA",output!AC115,calculations!AC115-output!AC115)</f>
        <v>0</v>
      </c>
      <c r="AD115" s="34">
        <f>IF(calculations!AD115="NA",output!AD115,calculations!AD115-output!AD115)</f>
        <v>0</v>
      </c>
      <c r="AE115" s="34">
        <f>IF(calculations!AE115="NA",output!AE115,calculations!AE115-output!AE115)</f>
        <v>0</v>
      </c>
      <c r="AF115" s="34">
        <f>IF(calculations!AF115="NA",output!AF115,calculations!AF115-output!AF115)</f>
        <v>0</v>
      </c>
    </row>
    <row r="116" spans="1:32" x14ac:dyDescent="0.15">
      <c r="A116" t="b">
        <f>calculations!A116=output!A116</f>
        <v>1</v>
      </c>
      <c r="B116" t="b">
        <f>calculations!B116=output!B116</f>
        <v>1</v>
      </c>
      <c r="C116" s="34">
        <f>IF(calculations!C116="NA",output!C116,calculations!C116-output!C116)</f>
        <v>0</v>
      </c>
      <c r="D116" s="34">
        <f>IF(calculations!D116="NA",output!D116,calculations!D116-output!D116)</f>
        <v>0</v>
      </c>
      <c r="E116" s="34">
        <f>IF(calculations!E116="NA",output!E116,calculations!E116-output!E116)</f>
        <v>0</v>
      </c>
      <c r="F116" s="34">
        <f>IF(calculations!F116="NA",output!F116,calculations!F116-output!F116)</f>
        <v>0</v>
      </c>
      <c r="G116" s="34">
        <f>IF(calculations!G116="NA",output!G116,calculations!G116-output!G116)</f>
        <v>-2.2204460492503131E-16</v>
      </c>
      <c r="H116" s="34">
        <f>IF(calculations!H116="NA",output!H116,calculations!H116-output!H116)</f>
        <v>0</v>
      </c>
      <c r="I116" s="34">
        <f>IF(calculations!I116="NA",output!I116,calculations!I116-output!I116)</f>
        <v>0</v>
      </c>
      <c r="J116" s="34">
        <f>IF(calculations!J116="NA",output!J116,calculations!J116-output!J116)</f>
        <v>0</v>
      </c>
      <c r="K116" s="34">
        <f>IF(calculations!K116="NA",output!K116,calculations!K116-output!K116)</f>
        <v>2.1684043449710089E-19</v>
      </c>
      <c r="L116" s="34">
        <f>IF(calculations!L116="NA",output!L116,calculations!L116-output!L116)</f>
        <v>0</v>
      </c>
      <c r="M116" s="34">
        <f>IF(calculations!M116="NA",output!M116,calculations!M116-output!M116)</f>
        <v>0</v>
      </c>
      <c r="N116" s="34">
        <f>IF(calculations!N116="NA",output!N116,calculations!N116-output!N116)</f>
        <v>0</v>
      </c>
      <c r="O116" s="34">
        <f>IF(calculations!O116="NA",output!O116,calculations!O116-output!O116)</f>
        <v>0</v>
      </c>
      <c r="P116" s="34">
        <f>IF(calculations!P116="NA",output!P116,calculations!P116-output!P116)</f>
        <v>0</v>
      </c>
      <c r="Q116" s="34">
        <f>IF(calculations!Q116="NA",output!Q116,calculations!Q116-output!Q116)</f>
        <v>0</v>
      </c>
      <c r="R116" s="34">
        <f>IF(calculations!R116="NA",output!R116,calculations!R116-output!R116)</f>
        <v>0</v>
      </c>
      <c r="S116" s="34">
        <f>IF(calculations!S116="NA",output!S116,calculations!S116-output!S116)</f>
        <v>0</v>
      </c>
      <c r="T116" s="34">
        <f>IF(calculations!T116="NA",output!T116,calculations!T116-output!T116)</f>
        <v>0</v>
      </c>
      <c r="U116" s="34">
        <f>IF(calculations!U116="NA",output!U116,calculations!U116-output!U116)</f>
        <v>0</v>
      </c>
      <c r="V116" s="34">
        <f>IF(calculations!V116="NA",output!V116,calculations!V116-output!V116)</f>
        <v>0</v>
      </c>
      <c r="W116" s="34">
        <f>IF(calculations!W116="NA",output!W116,calculations!W116-output!W116)</f>
        <v>0</v>
      </c>
      <c r="X116" s="34">
        <f>IF(calculations!X116="NA",output!X116,calculations!X116-output!X116)</f>
        <v>0</v>
      </c>
      <c r="Y116" s="34">
        <f>IF(calculations!Y116="NA",output!Y116,calculations!Y116-output!Y116)</f>
        <v>0</v>
      </c>
      <c r="Z116" s="34">
        <f>IF(calculations!Z116="NA",output!Z116,calculations!Z116-output!Z116)</f>
        <v>0</v>
      </c>
      <c r="AA116" s="34">
        <f>IF(calculations!AA116="NA",output!AA116,calculations!AA116-output!AA116)</f>
        <v>0</v>
      </c>
      <c r="AB116" s="34">
        <f>IF(calculations!AB116="NA",output!AB116,calculations!AB116-output!AB116)</f>
        <v>0</v>
      </c>
      <c r="AC116" s="34">
        <f>IF(calculations!AC116="NA",output!AC116,calculations!AC116-output!AC116)</f>
        <v>0</v>
      </c>
      <c r="AD116" s="34">
        <f>IF(calculations!AD116="NA",output!AD116,calculations!AD116-output!AD116)</f>
        <v>0</v>
      </c>
      <c r="AE116" s="34">
        <f>IF(calculations!AE116="NA",output!AE116,calculations!AE116-output!AE116)</f>
        <v>0</v>
      </c>
      <c r="AF116" s="34">
        <f>IF(calculations!AF116="NA",output!AF116,calculations!AF116-output!AF116)</f>
        <v>0</v>
      </c>
    </row>
    <row r="117" spans="1:32" x14ac:dyDescent="0.15">
      <c r="A117" t="b">
        <f>calculations!A117=output!A117</f>
        <v>1</v>
      </c>
      <c r="B117" t="b">
        <f>calculations!B117=output!B117</f>
        <v>1</v>
      </c>
      <c r="C117" s="34">
        <f>IF(calculations!C117="NA",output!C117,calculations!C117-output!C117)</f>
        <v>0</v>
      </c>
      <c r="D117" s="34">
        <f>IF(calculations!D117="NA",output!D117,calculations!D117-output!D117)</f>
        <v>8.8817841970012523E-16</v>
      </c>
      <c r="E117" s="34">
        <f>IF(calculations!E117="NA",output!E117,calculations!E117-output!E117)</f>
        <v>0</v>
      </c>
      <c r="F117" s="34">
        <f>IF(calculations!F117="NA",output!F117,calculations!F117-output!F117)</f>
        <v>-2.7755575615628914E-17</v>
      </c>
      <c r="G117" s="34">
        <f>IF(calculations!G117="NA",output!G117,calculations!G117-output!G117)</f>
        <v>-2.7755575615628914E-17</v>
      </c>
      <c r="H117" s="34">
        <f>IF(calculations!H117="NA",output!H117,calculations!H117-output!H117)</f>
        <v>0</v>
      </c>
      <c r="I117" s="34">
        <f>IF(calculations!I117="NA",output!I117,calculations!I117-output!I117)</f>
        <v>0</v>
      </c>
      <c r="J117" s="34">
        <f>IF(calculations!J117="NA",output!J117,calculations!J117-output!J117)</f>
        <v>4.163336342344337E-17</v>
      </c>
      <c r="K117" s="34">
        <f>IF(calculations!K117="NA",output!K117,calculations!K117-output!K117)</f>
        <v>0</v>
      </c>
      <c r="L117" s="34">
        <f>IF(calculations!L117="NA",output!L117,calculations!L117-output!L117)</f>
        <v>0</v>
      </c>
      <c r="M117" s="34">
        <f>IF(calculations!M117="NA",output!M117,calculations!M117-output!M117)</f>
        <v>0</v>
      </c>
      <c r="N117" s="34">
        <f>IF(calculations!N117="NA",output!N117,calculations!N117-output!N117)</f>
        <v>3.5527136788005009E-15</v>
      </c>
      <c r="O117" s="34">
        <f>IF(calculations!O117="NA",output!O117,calculations!O117-output!O117)</f>
        <v>-3.5527136788005009E-15</v>
      </c>
      <c r="P117" s="34">
        <f>IF(calculations!P117="NA",output!P117,calculations!P117-output!P117)</f>
        <v>1.7763568394002505E-15</v>
      </c>
      <c r="Q117" s="34">
        <f>IF(calculations!Q117="NA",output!Q117,calculations!Q117-output!Q117)</f>
        <v>0</v>
      </c>
      <c r="R117" s="34">
        <f>IF(calculations!R117="NA",output!R117,calculations!R117-output!R117)</f>
        <v>0</v>
      </c>
      <c r="S117" s="34">
        <f>IF(calculations!S117="NA",output!S117,calculations!S117-output!S117)</f>
        <v>0</v>
      </c>
      <c r="T117" s="34">
        <f>IF(calculations!T117="NA",output!T117,calculations!T117-output!T117)</f>
        <v>2.8421709430404007E-14</v>
      </c>
      <c r="U117" s="34">
        <f>IF(calculations!U117="NA",output!U117,calculations!U117-output!U117)</f>
        <v>0</v>
      </c>
      <c r="V117" s="34">
        <f>IF(calculations!V117="NA",output!V117,calculations!V117-output!V117)</f>
        <v>4.4408920985006262E-16</v>
      </c>
      <c r="W117" s="34">
        <f>IF(calculations!W117="NA",output!W117,calculations!W117-output!W117)</f>
        <v>0</v>
      </c>
      <c r="X117" s="34">
        <f>IF(calculations!X117="NA",output!X117,calculations!X117-output!X117)</f>
        <v>0</v>
      </c>
      <c r="Y117" s="34">
        <f>IF(calculations!Y117="NA",output!Y117,calculations!Y117-output!Y117)</f>
        <v>0</v>
      </c>
      <c r="Z117" s="34">
        <f>IF(calculations!Z117="NA",output!Z117,calculations!Z117-output!Z117)</f>
        <v>0</v>
      </c>
      <c r="AA117" s="34">
        <f>IF(calculations!AA117="NA",output!AA117,calculations!AA117-output!AA117)</f>
        <v>0</v>
      </c>
      <c r="AB117" s="34">
        <f>IF(calculations!AB117="NA",output!AB117,calculations!AB117-output!AB117)</f>
        <v>0</v>
      </c>
      <c r="AC117" s="34">
        <f>IF(calculations!AC117="NA",output!AC117,calculations!AC117-output!AC117)</f>
        <v>0</v>
      </c>
      <c r="AD117" s="34">
        <f>IF(calculations!AD117="NA",output!AD117,calculations!AD117-output!AD117)</f>
        <v>0</v>
      </c>
      <c r="AE117" s="34">
        <f>IF(calculations!AE117="NA",output!AE117,calculations!AE117-output!AE117)</f>
        <v>0</v>
      </c>
      <c r="AF117" s="34">
        <f>IF(calculations!AF117="NA",output!AF117,calculations!AF117-output!AF117)</f>
        <v>0</v>
      </c>
    </row>
    <row r="118" spans="1:32" x14ac:dyDescent="0.15">
      <c r="A118" t="b">
        <f>calculations!A118=output!A118</f>
        <v>1</v>
      </c>
      <c r="B118" t="b">
        <f>calculations!B118=output!B118</f>
        <v>1</v>
      </c>
      <c r="C118" s="34">
        <f>IF(calculations!C118="NA",output!C118,calculations!C118-output!C118)</f>
        <v>-3.5527136788005009E-15</v>
      </c>
      <c r="D118" s="34">
        <f>IF(calculations!D118="NA",output!D118,calculations!D118-output!D118)</f>
        <v>-3.5527136788005009E-15</v>
      </c>
      <c r="E118" s="34">
        <f>IF(calculations!E118="NA",output!E118,calculations!E118-output!E118)</f>
        <v>0</v>
      </c>
      <c r="F118" s="34">
        <f>IF(calculations!F118="NA",output!F118,calculations!F118-output!F118)</f>
        <v>-3.5527136788005009E-15</v>
      </c>
      <c r="G118" s="34">
        <f>IF(calculations!G118="NA",output!G118,calculations!G118-output!G118)</f>
        <v>0</v>
      </c>
      <c r="H118" s="34">
        <f>IF(calculations!H118="NA",output!H118,calculations!H118-output!H118)</f>
        <v>0</v>
      </c>
      <c r="I118" s="34">
        <f>IF(calculations!I118="NA",output!I118,calculations!I118-output!I118)</f>
        <v>0</v>
      </c>
      <c r="J118" s="34">
        <f>IF(calculations!J118="NA",output!J118,calculations!J118-output!J118)</f>
        <v>0</v>
      </c>
      <c r="K118" s="34">
        <f>IF(calculations!K118="NA",output!K118,calculations!K118-output!K118)</f>
        <v>-3.4694469519536142E-18</v>
      </c>
      <c r="L118" s="34">
        <f>IF(calculations!L118="NA",output!L118,calculations!L118-output!L118)</f>
        <v>0</v>
      </c>
      <c r="M118" s="34">
        <f>IF(calculations!M118="NA",output!M118,calculations!M118-output!M118)</f>
        <v>5.5511151231257827E-17</v>
      </c>
      <c r="N118" s="34">
        <f>IF(calculations!N118="NA",output!N118,calculations!N118-output!N118)</f>
        <v>0</v>
      </c>
      <c r="O118" s="34">
        <f>IF(calculations!O118="NA",output!O118,calculations!O118-output!O118)</f>
        <v>0</v>
      </c>
      <c r="P118" s="34">
        <f>IF(calculations!P118="NA",output!P118,calculations!P118-output!P118)</f>
        <v>-1.7763568394002505E-15</v>
      </c>
      <c r="Q118" s="34">
        <f>IF(calculations!Q118="NA",output!Q118,calculations!Q118-output!Q118)</f>
        <v>0</v>
      </c>
      <c r="R118" s="34">
        <f>IF(calculations!R118="NA",output!R118,calculations!R118-output!R118)</f>
        <v>0</v>
      </c>
      <c r="S118" s="34">
        <f>IF(calculations!S118="NA",output!S118,calculations!S118-output!S118)</f>
        <v>0</v>
      </c>
      <c r="T118" s="34">
        <f>IF(calculations!T118="NA",output!T118,calculations!T118-output!T118)</f>
        <v>0</v>
      </c>
      <c r="U118" s="34">
        <f>IF(calculations!U118="NA",output!U118,calculations!U118-output!U118)</f>
        <v>0</v>
      </c>
      <c r="V118" s="34">
        <f>IF(calculations!V118="NA",output!V118,calculations!V118-output!V118)</f>
        <v>0</v>
      </c>
      <c r="W118" s="34">
        <f>IF(calculations!W118="NA",output!W118,calculations!W118-output!W118)</f>
        <v>0</v>
      </c>
      <c r="X118" s="34">
        <f>IF(calculations!X118="NA",output!X118,calculations!X118-output!X118)</f>
        <v>1.7763568394002505E-15</v>
      </c>
      <c r="Y118" s="34">
        <f>IF(calculations!Y118="NA",output!Y118,calculations!Y118-output!Y118)</f>
        <v>0</v>
      </c>
      <c r="Z118" s="34">
        <f>IF(calculations!Z118="NA",output!Z118,calculations!Z118-output!Z118)</f>
        <v>0</v>
      </c>
      <c r="AA118" s="34">
        <f>IF(calculations!AA118="NA",output!AA118,calculations!AA118-output!AA118)</f>
        <v>0</v>
      </c>
      <c r="AB118" s="34">
        <f>IF(calculations!AB118="NA",output!AB118,calculations!AB118-output!AB118)</f>
        <v>0</v>
      </c>
      <c r="AC118" s="34">
        <f>IF(calculations!AC118="NA",output!AC118,calculations!AC118-output!AC118)</f>
        <v>0</v>
      </c>
      <c r="AD118" s="34">
        <f>IF(calculations!AD118="NA",output!AD118,calculations!AD118-output!AD118)</f>
        <v>0</v>
      </c>
      <c r="AE118" s="34">
        <f>IF(calculations!AE118="NA",output!AE118,calculations!AE118-output!AE118)</f>
        <v>0</v>
      </c>
      <c r="AF118" s="34">
        <f>IF(calculations!AF118="NA",output!AF118,calculations!AF118-output!AF118)</f>
        <v>0</v>
      </c>
    </row>
    <row r="119" spans="1:32" x14ac:dyDescent="0.15">
      <c r="A119" t="b">
        <f>calculations!A119=output!A119</f>
        <v>1</v>
      </c>
      <c r="B119" t="b">
        <f>calculations!B119=output!B119</f>
        <v>1</v>
      </c>
      <c r="C119" s="34">
        <f>IF(calculations!C119="NA",output!C119,calculations!C119-output!C119)</f>
        <v>0</v>
      </c>
      <c r="D119" s="34">
        <f>IF(calculations!D119="NA",output!D119,calculations!D119-output!D119)</f>
        <v>0</v>
      </c>
      <c r="E119" s="34">
        <f>IF(calculations!E119="NA",output!E119,calculations!E119-output!E119)</f>
        <v>0</v>
      </c>
      <c r="F119" s="34">
        <f>IF(calculations!F119="NA",output!F119,calculations!F119-output!F119)</f>
        <v>0</v>
      </c>
      <c r="G119" s="34">
        <f>IF(calculations!G119="NA",output!G119,calculations!G119-output!G119)</f>
        <v>5.5511151231257827E-17</v>
      </c>
      <c r="H119" s="34">
        <f>IF(calculations!H119="NA",output!H119,calculations!H119-output!H119)</f>
        <v>0</v>
      </c>
      <c r="I119" s="34">
        <f>IF(calculations!I119="NA",output!I119,calculations!I119-output!I119)</f>
        <v>0</v>
      </c>
      <c r="J119" s="34">
        <f>IF(calculations!J119="NA",output!J119,calculations!J119-output!J119)</f>
        <v>1.3877787807814457E-17</v>
      </c>
      <c r="K119" s="34">
        <f>IF(calculations!K119="NA",output!K119,calculations!K119-output!K119)</f>
        <v>0</v>
      </c>
      <c r="L119" s="34">
        <f>IF(calculations!L119="NA",output!L119,calculations!L119-output!L119)</f>
        <v>-5.6843418860808015E-14</v>
      </c>
      <c r="M119" s="34">
        <f>IF(calculations!M119="NA",output!M119,calculations!M119-output!M119)</f>
        <v>-2.8421709430404007E-14</v>
      </c>
      <c r="N119" s="34">
        <f>IF(calculations!N119="NA",output!N119,calculations!N119-output!N119)</f>
        <v>0</v>
      </c>
      <c r="O119" s="34">
        <f>IF(calculations!O119="NA",output!O119,calculations!O119-output!O119)</f>
        <v>0</v>
      </c>
      <c r="P119" s="34">
        <f>IF(calculations!P119="NA",output!P119,calculations!P119-output!P119)</f>
        <v>1.7763568394002505E-15</v>
      </c>
      <c r="Q119" s="34">
        <f>IF(calculations!Q119="NA",output!Q119,calculations!Q119-output!Q119)</f>
        <v>0</v>
      </c>
      <c r="R119" s="34">
        <f>IF(calculations!R119="NA",output!R119,calculations!R119-output!R119)</f>
        <v>0</v>
      </c>
      <c r="S119" s="34">
        <f>IF(calculations!S119="NA",output!S119,calculations!S119-output!S119)</f>
        <v>0</v>
      </c>
      <c r="T119" s="34">
        <f>IF(calculations!T119="NA",output!T119,calculations!T119-output!T119)</f>
        <v>0</v>
      </c>
      <c r="U119" s="34">
        <f>IF(calculations!U119="NA",output!U119,calculations!U119-output!U119)</f>
        <v>0</v>
      </c>
      <c r="V119" s="34">
        <f>IF(calculations!V119="NA",output!V119,calculations!V119-output!V119)</f>
        <v>-4.4408920985006262E-16</v>
      </c>
      <c r="W119" s="34">
        <f>IF(calculations!W119="NA",output!W119,calculations!W119-output!W119)</f>
        <v>0</v>
      </c>
      <c r="X119" s="34">
        <f>IF(calculations!X119="NA",output!X119,calculations!X119-output!X119)</f>
        <v>0</v>
      </c>
      <c r="Y119" s="34">
        <f>IF(calculations!Y119="NA",output!Y119,calculations!Y119-output!Y119)</f>
        <v>0</v>
      </c>
      <c r="Z119" s="34">
        <f>IF(calculations!Z119="NA",output!Z119,calculations!Z119-output!Z119)</f>
        <v>-4.4408920985006262E-16</v>
      </c>
      <c r="AA119" s="34">
        <f>IF(calculations!AA119="NA",output!AA119,calculations!AA119-output!AA119)</f>
        <v>0</v>
      </c>
      <c r="AB119" s="34">
        <f>IF(calculations!AB119="NA",output!AB119,calculations!AB119-output!AB119)</f>
        <v>0</v>
      </c>
      <c r="AC119" s="34">
        <f>IF(calculations!AC119="NA",output!AC119,calculations!AC119-output!AC119)</f>
        <v>0</v>
      </c>
      <c r="AD119" s="34">
        <f>IF(calculations!AD119="NA",output!AD119,calculations!AD119-output!AD119)</f>
        <v>0</v>
      </c>
      <c r="AE119" s="34">
        <f>IF(calculations!AE119="NA",output!AE119,calculations!AE119-output!AE119)</f>
        <v>0</v>
      </c>
      <c r="AF119" s="34">
        <f>IF(calculations!AF119="NA",output!AF119,calculations!AF119-output!AF119)</f>
        <v>1.7763568394002505E-15</v>
      </c>
    </row>
    <row r="120" spans="1:32" x14ac:dyDescent="0.15">
      <c r="A120" t="b">
        <f>calculations!A120=output!A120</f>
        <v>1</v>
      </c>
      <c r="B120" t="b">
        <f>calculations!B120=output!B120</f>
        <v>1</v>
      </c>
      <c r="C120" s="34">
        <f>IF(calculations!C120="NA",output!C120,calculations!C120-output!C120)</f>
        <v>0</v>
      </c>
      <c r="D120" s="34">
        <f>IF(calculations!D120="NA",output!D120,calculations!D120-output!D120)</f>
        <v>0</v>
      </c>
      <c r="E120" s="34">
        <f>IF(calculations!E120="NA",output!E120,calculations!E120-output!E120)</f>
        <v>0</v>
      </c>
      <c r="F120" s="34">
        <f>IF(calculations!F120="NA",output!F120,calculations!F120-output!F120)</f>
        <v>0</v>
      </c>
      <c r="G120" s="34">
        <f>IF(calculations!G120="NA",output!G120,calculations!G120-output!G120)</f>
        <v>1.7763568394002505E-15</v>
      </c>
      <c r="H120" s="34">
        <f>IF(calculations!H120="NA",output!H120,calculations!H120-output!H120)</f>
        <v>2.7755575615628914E-17</v>
      </c>
      <c r="I120" s="34">
        <f>IF(calculations!I120="NA",output!I120,calculations!I120-output!I120)</f>
        <v>0</v>
      </c>
      <c r="J120" s="34">
        <f>IF(calculations!J120="NA",output!J120,calculations!J120-output!J120)</f>
        <v>-1.1102230246251565E-16</v>
      </c>
      <c r="K120" s="34">
        <f>IF(calculations!K120="NA",output!K120,calculations!K120-output!K120)</f>
        <v>0</v>
      </c>
      <c r="L120" s="34">
        <f>IF(calculations!L120="NA",output!L120,calculations!L120-output!L120)</f>
        <v>5.6843418860808015E-14</v>
      </c>
      <c r="M120" s="34">
        <f>IF(calculations!M120="NA",output!M120,calculations!M120-output!M120)</f>
        <v>-2.8421709430404007E-14</v>
      </c>
      <c r="N120" s="34">
        <f>IF(calculations!N120="NA",output!N120,calculations!N120-output!N120)</f>
        <v>0</v>
      </c>
      <c r="O120" s="34">
        <f>IF(calculations!O120="NA",output!O120,calculations!O120-output!O120)</f>
        <v>0</v>
      </c>
      <c r="P120" s="34">
        <f>IF(calculations!P120="NA",output!P120,calculations!P120-output!P120)</f>
        <v>0</v>
      </c>
      <c r="Q120" s="34">
        <f>IF(calculations!Q120="NA",output!Q120,calculations!Q120-output!Q120)</f>
        <v>0</v>
      </c>
      <c r="R120" s="34">
        <f>IF(calculations!R120="NA",output!R120,calculations!R120-output!R120)</f>
        <v>0</v>
      </c>
      <c r="S120" s="34">
        <f>IF(calculations!S120="NA",output!S120,calculations!S120-output!S120)</f>
        <v>0</v>
      </c>
      <c r="T120" s="34">
        <f>IF(calculations!T120="NA",output!T120,calculations!T120-output!T120)</f>
        <v>0</v>
      </c>
      <c r="U120" s="34">
        <f>IF(calculations!U120="NA",output!U120,calculations!U120-output!U120)</f>
        <v>0</v>
      </c>
      <c r="V120" s="34">
        <f>IF(calculations!V120="NA",output!V120,calculations!V120-output!V120)</f>
        <v>-2.2204460492503131E-16</v>
      </c>
      <c r="W120" s="34">
        <f>IF(calculations!W120="NA",output!W120,calculations!W120-output!W120)</f>
        <v>0</v>
      </c>
      <c r="X120" s="34">
        <f>IF(calculations!X120="NA",output!X120,calculations!X120-output!X120)</f>
        <v>0</v>
      </c>
      <c r="Y120" s="34">
        <f>IF(calculations!Y120="NA",output!Y120,calculations!Y120-output!Y120)</f>
        <v>0</v>
      </c>
      <c r="Z120" s="34">
        <f>IF(calculations!Z120="NA",output!Z120,calculations!Z120-output!Z120)</f>
        <v>0</v>
      </c>
      <c r="AA120" s="34">
        <f>IF(calculations!AA120="NA",output!AA120,calculations!AA120-output!AA120)</f>
        <v>0</v>
      </c>
      <c r="AB120" s="34">
        <f>IF(calculations!AB120="NA",output!AB120,calculations!AB120-output!AB120)</f>
        <v>0</v>
      </c>
      <c r="AC120" s="34">
        <f>IF(calculations!AC120="NA",output!AC120,calculations!AC120-output!AC120)</f>
        <v>0</v>
      </c>
      <c r="AD120" s="34">
        <f>IF(calculations!AD120="NA",output!AD120,calculations!AD120-output!AD120)</f>
        <v>0</v>
      </c>
      <c r="AE120" s="34">
        <f>IF(calculations!AE120="NA",output!AE120,calculations!AE120-output!AE120)</f>
        <v>0</v>
      </c>
      <c r="AF120" s="34">
        <f>IF(calculations!AF120="NA",output!AF120,calculations!AF120-output!AF120)</f>
        <v>3.5527136788005009E-15</v>
      </c>
    </row>
    <row r="121" spans="1:32" x14ac:dyDescent="0.15">
      <c r="A121" t="b">
        <f>calculations!A121=output!A121</f>
        <v>1</v>
      </c>
      <c r="B121" t="b">
        <f>calculations!B121=output!B121</f>
        <v>1</v>
      </c>
      <c r="C121" s="34">
        <f>IF(calculations!C121="NA",output!C121,calculations!C121-output!C121)</f>
        <v>0</v>
      </c>
      <c r="D121" s="34">
        <f>IF(calculations!D121="NA",output!D121,calculations!D121-output!D121)</f>
        <v>0</v>
      </c>
      <c r="E121" s="34">
        <f>IF(calculations!E121="NA",output!E121,calculations!E121-output!E121)</f>
        <v>0</v>
      </c>
      <c r="F121" s="34">
        <f>IF(calculations!F121="NA",output!F121,calculations!F121-output!F121)</f>
        <v>0</v>
      </c>
      <c r="G121" s="34">
        <f>IF(calculations!G121="NA",output!G121,calculations!G121-output!G121)</f>
        <v>0</v>
      </c>
      <c r="H121" s="34">
        <f>IF(calculations!H121="NA",output!H121,calculations!H121-output!H121)</f>
        <v>0</v>
      </c>
      <c r="I121" s="34">
        <f>IF(calculations!I121="NA",output!I121,calculations!I121-output!I121)</f>
        <v>0</v>
      </c>
      <c r="J121" s="34">
        <f>IF(calculations!J121="NA",output!J121,calculations!J121-output!J121)</f>
        <v>-6.9388939039072284E-18</v>
      </c>
      <c r="K121" s="34">
        <f>IF(calculations!K121="NA",output!K121,calculations!K121-output!K121)</f>
        <v>0</v>
      </c>
      <c r="L121" s="34">
        <f>IF(calculations!L121="NA",output!L121,calculations!L121-output!L121)</f>
        <v>-5.6843418860808015E-14</v>
      </c>
      <c r="M121" s="34">
        <f>IF(calculations!M121="NA",output!M121,calculations!M121-output!M121)</f>
        <v>0</v>
      </c>
      <c r="N121" s="34">
        <f>IF(calculations!N121="NA",output!N121,calculations!N121-output!N121)</f>
        <v>0</v>
      </c>
      <c r="O121" s="34">
        <f>IF(calculations!O121="NA",output!O121,calculations!O121-output!O121)</f>
        <v>0</v>
      </c>
      <c r="P121" s="34">
        <f>IF(calculations!P121="NA",output!P121,calculations!P121-output!P121)</f>
        <v>-4.4408920985006262E-16</v>
      </c>
      <c r="Q121" s="34">
        <f>IF(calculations!Q121="NA",output!Q121,calculations!Q121-output!Q121)</f>
        <v>0</v>
      </c>
      <c r="R121" s="34">
        <f>IF(calculations!R121="NA",output!R121,calculations!R121-output!R121)</f>
        <v>0</v>
      </c>
      <c r="S121" s="34">
        <f>IF(calculations!S121="NA",output!S121,calculations!S121-output!S121)</f>
        <v>0</v>
      </c>
      <c r="T121" s="34">
        <f>IF(calculations!T121="NA",output!T121,calculations!T121-output!T121)</f>
        <v>0</v>
      </c>
      <c r="U121" s="34">
        <f>IF(calculations!U121="NA",output!U121,calculations!U121-output!U121)</f>
        <v>0</v>
      </c>
      <c r="V121" s="34">
        <f>IF(calculations!V121="NA",output!V121,calculations!V121-output!V121)</f>
        <v>4.4408920985006262E-16</v>
      </c>
      <c r="W121" s="34">
        <f>IF(calculations!W121="NA",output!W121,calculations!W121-output!W121)</f>
        <v>0</v>
      </c>
      <c r="X121" s="34">
        <f>IF(calculations!X121="NA",output!X121,calculations!X121-output!X121)</f>
        <v>0</v>
      </c>
      <c r="Y121" s="34">
        <f>IF(calculations!Y121="NA",output!Y121,calculations!Y121-output!Y121)</f>
        <v>0</v>
      </c>
      <c r="Z121" s="34">
        <f>IF(calculations!Z121="NA",output!Z121,calculations!Z121-output!Z121)</f>
        <v>2.2204460492503131E-16</v>
      </c>
      <c r="AA121" s="34">
        <f>IF(calculations!AA121="NA",output!AA121,calculations!AA121-output!AA121)</f>
        <v>0</v>
      </c>
      <c r="AB121" s="34">
        <f>IF(calculations!AB121="NA",output!AB121,calculations!AB121-output!AB121)</f>
        <v>0</v>
      </c>
      <c r="AC121" s="34">
        <f>IF(calculations!AC121="NA",output!AC121,calculations!AC121-output!AC121)</f>
        <v>0</v>
      </c>
      <c r="AD121" s="34">
        <f>IF(calculations!AD121="NA",output!AD121,calculations!AD121-output!AD121)</f>
        <v>0</v>
      </c>
      <c r="AE121" s="34">
        <f>IF(calculations!AE121="NA",output!AE121,calculations!AE121-output!AE121)</f>
        <v>0</v>
      </c>
      <c r="AF121" s="34">
        <f>IF(calculations!AF121="NA",output!AF121,calculations!AF121-output!AF121)</f>
        <v>-2.2204460492503131E-16</v>
      </c>
    </row>
    <row r="122" spans="1:32" x14ac:dyDescent="0.15">
      <c r="A122" t="b">
        <f>calculations!A122=output!A122</f>
        <v>1</v>
      </c>
      <c r="B122" t="b">
        <f>calculations!B122=output!B122</f>
        <v>1</v>
      </c>
      <c r="C122" s="34">
        <f>IF(calculations!C122="NA",output!C122,calculations!C122-output!C122)</f>
        <v>0</v>
      </c>
      <c r="D122" s="34">
        <f>IF(calculations!D122="NA",output!D122,calculations!D122-output!D122)</f>
        <v>0</v>
      </c>
      <c r="E122" s="34">
        <f>IF(calculations!E122="NA",output!E122,calculations!E122-output!E122)</f>
        <v>0</v>
      </c>
      <c r="F122" s="34">
        <f>IF(calculations!F122="NA",output!F122,calculations!F122-output!F122)</f>
        <v>0</v>
      </c>
      <c r="G122" s="34">
        <f>IF(calculations!G122="NA",output!G122,calculations!G122-output!G122)</f>
        <v>0</v>
      </c>
      <c r="H122" s="34">
        <f>IF(calculations!H122="NA",output!H122,calculations!H122-output!H122)</f>
        <v>0</v>
      </c>
      <c r="I122" s="34">
        <f>IF(calculations!I122="NA",output!I122,calculations!I122-output!I122)</f>
        <v>0</v>
      </c>
      <c r="J122" s="34">
        <f>IF(calculations!J122="NA",output!J122,calculations!J122-output!J122)</f>
        <v>0</v>
      </c>
      <c r="K122" s="34">
        <f>IF(calculations!K122="NA",output!K122,calculations!K122-output!K122)</f>
        <v>0</v>
      </c>
      <c r="L122" s="34">
        <f>IF(calculations!L122="NA",output!L122,calculations!L122-output!L122)</f>
        <v>0</v>
      </c>
      <c r="M122" s="34">
        <f>IF(calculations!M122="NA",output!M122,calculations!M122-output!M122)</f>
        <v>0</v>
      </c>
      <c r="N122" s="34">
        <f>IF(calculations!N122="NA",output!N122,calculations!N122-output!N122)</f>
        <v>0</v>
      </c>
      <c r="O122" s="34">
        <f>IF(calculations!O122="NA",output!O122,calculations!O122-output!O122)</f>
        <v>0</v>
      </c>
      <c r="P122" s="34">
        <f>IF(calculations!P122="NA",output!P122,calculations!P122-output!P122)</f>
        <v>0</v>
      </c>
      <c r="Q122" s="34">
        <f>IF(calculations!Q122="NA",output!Q122,calculations!Q122-output!Q122)</f>
        <v>0</v>
      </c>
      <c r="R122" s="34">
        <f>IF(calculations!R122="NA",output!R122,calculations!R122-output!R122)</f>
        <v>0</v>
      </c>
      <c r="S122" s="34">
        <f>IF(calculations!S122="NA",output!S122,calculations!S122-output!S122)</f>
        <v>0</v>
      </c>
      <c r="T122" s="34">
        <f>IF(calculations!T122="NA",output!T122,calculations!T122-output!T122)</f>
        <v>0</v>
      </c>
      <c r="U122" s="34">
        <f>IF(calculations!U122="NA",output!U122,calculations!U122-output!U122)</f>
        <v>0</v>
      </c>
      <c r="V122" s="34">
        <f>IF(calculations!V122="NA",output!V122,calculations!V122-output!V122)</f>
        <v>-2.2204460492503131E-16</v>
      </c>
      <c r="W122" s="34">
        <f>IF(calculations!W122="NA",output!W122,calculations!W122-output!W122)</f>
        <v>0</v>
      </c>
      <c r="X122" s="34">
        <f>IF(calculations!X122="NA",output!X122,calculations!X122-output!X122)</f>
        <v>2.8421709430404007E-14</v>
      </c>
      <c r="Y122" s="34">
        <f>IF(calculations!Y122="NA",output!Y122,calculations!Y122-output!Y122)</f>
        <v>0</v>
      </c>
      <c r="Z122" s="34">
        <f>IF(calculations!Z122="NA",output!Z122,calculations!Z122-output!Z122)</f>
        <v>0</v>
      </c>
      <c r="AA122" s="34">
        <f>IF(calculations!AA122="NA",output!AA122,calculations!AA122-output!AA122)</f>
        <v>0</v>
      </c>
      <c r="AB122" s="34">
        <f>IF(calculations!AB122="NA",output!AB122,calculations!AB122-output!AB122)</f>
        <v>0</v>
      </c>
      <c r="AC122" s="34">
        <f>IF(calculations!AC122="NA",output!AC122,calculations!AC122-output!AC122)</f>
        <v>0</v>
      </c>
      <c r="AD122" s="34">
        <f>IF(calculations!AD122="NA",output!AD122,calculations!AD122-output!AD122)</f>
        <v>0</v>
      </c>
      <c r="AE122" s="34">
        <f>IF(calculations!AE122="NA",output!AE122,calculations!AE122-output!AE122)</f>
        <v>0</v>
      </c>
      <c r="AF122" s="34">
        <f>IF(calculations!AF122="NA",output!AF122,calculations!AF122-output!AF122)</f>
        <v>4.4408920985006262E-16</v>
      </c>
    </row>
    <row r="123" spans="1:32" x14ac:dyDescent="0.15">
      <c r="A123" t="b">
        <f>calculations!A123=output!A123</f>
        <v>1</v>
      </c>
      <c r="B123" t="b">
        <f>calculations!B123=output!B123</f>
        <v>1</v>
      </c>
      <c r="C123" s="34">
        <f>IF(calculations!C123="NA",output!C123,calculations!C123-output!C123)</f>
        <v>0</v>
      </c>
      <c r="D123" s="34">
        <f>IF(calculations!D123="NA",output!D123,calculations!D123-output!D123)</f>
        <v>0</v>
      </c>
      <c r="E123" s="34">
        <f>IF(calculations!E123="NA",output!E123,calculations!E123-output!E123)</f>
        <v>0</v>
      </c>
      <c r="F123" s="34">
        <f>IF(calculations!F123="NA",output!F123,calculations!F123-output!F123)</f>
        <v>0</v>
      </c>
      <c r="G123" s="34">
        <f>IF(calculations!G123="NA",output!G123,calculations!G123-output!G123)</f>
        <v>5.5511151231257827E-17</v>
      </c>
      <c r="H123" s="34">
        <f>IF(calculations!H123="NA",output!H123,calculations!H123-output!H123)</f>
        <v>0</v>
      </c>
      <c r="I123" s="34">
        <f>IF(calculations!I123="NA",output!I123,calculations!I123-output!I123)</f>
        <v>0</v>
      </c>
      <c r="J123" s="34">
        <f>IF(calculations!J123="NA",output!J123,calculations!J123-output!J123)</f>
        <v>2.7755575615628914E-17</v>
      </c>
      <c r="K123" s="34">
        <f>IF(calculations!K123="NA",output!K123,calculations!K123-output!K123)</f>
        <v>-3.4694469519536142E-18</v>
      </c>
      <c r="L123" s="34">
        <f>IF(calculations!L123="NA",output!L123,calculations!L123-output!L123)</f>
        <v>0</v>
      </c>
      <c r="M123" s="34">
        <f>IF(calculations!M123="NA",output!M123,calculations!M123-output!M123)</f>
        <v>2.8421709430404007E-14</v>
      </c>
      <c r="N123" s="34">
        <f>IF(calculations!N123="NA",output!N123,calculations!N123-output!N123)</f>
        <v>-3.5527136788005009E-15</v>
      </c>
      <c r="O123" s="34">
        <f>IF(calculations!O123="NA",output!O123,calculations!O123-output!O123)</f>
        <v>-7.1054273576010019E-15</v>
      </c>
      <c r="P123" s="34">
        <f>IF(calculations!P123="NA",output!P123,calculations!P123-output!P123)</f>
        <v>0</v>
      </c>
      <c r="Q123" s="34">
        <f>IF(calculations!Q123="NA",output!Q123,calculations!Q123-output!Q123)</f>
        <v>0</v>
      </c>
      <c r="R123" s="34">
        <f>IF(calculations!R123="NA",output!R123,calculations!R123-output!R123)</f>
        <v>0</v>
      </c>
      <c r="S123" s="34">
        <f>IF(calculations!S123="NA",output!S123,calculations!S123-output!S123)</f>
        <v>0</v>
      </c>
      <c r="T123" s="34">
        <f>IF(calculations!T123="NA",output!T123,calculations!T123-output!T123)</f>
        <v>0</v>
      </c>
      <c r="U123" s="34">
        <f>IF(calculations!U123="NA",output!U123,calculations!U123-output!U123)</f>
        <v>0</v>
      </c>
      <c r="V123" s="34">
        <f>IF(calculations!V123="NA",output!V123,calculations!V123-output!V123)</f>
        <v>0</v>
      </c>
      <c r="W123" s="34">
        <f>IF(calculations!W123="NA",output!W123,calculations!W123-output!W123)</f>
        <v>0</v>
      </c>
      <c r="X123" s="34">
        <f>IF(calculations!X123="NA",output!X123,calculations!X123-output!X123)</f>
        <v>1.4210854715202004E-14</v>
      </c>
      <c r="Y123" s="34">
        <f>IF(calculations!Y123="NA",output!Y123,calculations!Y123-output!Y123)</f>
        <v>0</v>
      </c>
      <c r="Z123" s="34">
        <f>IF(calculations!Z123="NA",output!Z123,calculations!Z123-output!Z123)</f>
        <v>0</v>
      </c>
      <c r="AA123" s="34">
        <f>IF(calculations!AA123="NA",output!AA123,calculations!AA123-output!AA123)</f>
        <v>0</v>
      </c>
      <c r="AB123" s="34">
        <f>IF(calculations!AB123="NA",output!AB123,calculations!AB123-output!AB123)</f>
        <v>0</v>
      </c>
      <c r="AC123" s="34">
        <f>IF(calculations!AC123="NA",output!AC123,calculations!AC123-output!AC123)</f>
        <v>0</v>
      </c>
      <c r="AD123" s="34">
        <f>IF(calculations!AD123="NA",output!AD123,calculations!AD123-output!AD123)</f>
        <v>0</v>
      </c>
      <c r="AE123" s="34">
        <f>IF(calculations!AE123="NA",output!AE123,calculations!AE123-output!AE123)</f>
        <v>0</v>
      </c>
      <c r="AF123" s="34">
        <f>IF(calculations!AF123="NA",output!AF123,calculations!AF123-output!AF123)</f>
        <v>0</v>
      </c>
    </row>
    <row r="124" spans="1:32" x14ac:dyDescent="0.15">
      <c r="A124" t="b">
        <f>calculations!A124=output!A124</f>
        <v>1</v>
      </c>
      <c r="B124" t="b">
        <f>calculations!B124=output!B124</f>
        <v>1</v>
      </c>
      <c r="C124" s="34">
        <f>IF(calculations!C124="NA",output!C124,calculations!C124-output!C124)</f>
        <v>8.8817841970012523E-16</v>
      </c>
      <c r="D124" s="34">
        <f>IF(calculations!D124="NA",output!D124,calculations!D124-output!D124)</f>
        <v>4.4408920985006262E-16</v>
      </c>
      <c r="E124" s="34">
        <f>IF(calculations!E124="NA",output!E124,calculations!E124-output!E124)</f>
        <v>0</v>
      </c>
      <c r="F124" s="34">
        <f>IF(calculations!F124="NA",output!F124,calculations!F124-output!F124)</f>
        <v>0</v>
      </c>
      <c r="G124" s="34">
        <f>IF(calculations!G124="NA",output!G124,calculations!G124-output!G124)</f>
        <v>-2.7755575615628914E-17</v>
      </c>
      <c r="H124" s="34">
        <f>IF(calculations!H124="NA",output!H124,calculations!H124-output!H124)</f>
        <v>0</v>
      </c>
      <c r="I124" s="34">
        <f>IF(calculations!I124="NA",output!I124,calculations!I124-output!I124)</f>
        <v>0</v>
      </c>
      <c r="J124" s="34">
        <f>IF(calculations!J124="NA",output!J124,calculations!J124-output!J124)</f>
        <v>0</v>
      </c>
      <c r="K124" s="34">
        <f>IF(calculations!K124="NA",output!K124,calculations!K124-output!K124)</f>
        <v>0</v>
      </c>
      <c r="L124" s="34">
        <f>IF(calculations!L124="NA",output!L124,calculations!L124-output!L124)</f>
        <v>0</v>
      </c>
      <c r="M124" s="34">
        <f>IF(calculations!M124="NA",output!M124,calculations!M124-output!M124)</f>
        <v>0</v>
      </c>
      <c r="N124" s="34">
        <f>IF(calculations!N124="NA",output!N124,calculations!N124-output!N124)</f>
        <v>0</v>
      </c>
      <c r="O124" s="34">
        <f>IF(calculations!O124="NA",output!O124,calculations!O124-output!O124)</f>
        <v>1.7763568394002505E-15</v>
      </c>
      <c r="P124" s="34">
        <f>IF(calculations!P124="NA",output!P124,calculations!P124-output!P124)</f>
        <v>-4.4408920985006262E-16</v>
      </c>
      <c r="Q124" s="34">
        <f>IF(calculations!Q124="NA",output!Q124,calculations!Q124-output!Q124)</f>
        <v>0</v>
      </c>
      <c r="R124" s="34">
        <f>IF(calculations!R124="NA",output!R124,calculations!R124-output!R124)</f>
        <v>0</v>
      </c>
      <c r="S124" s="34">
        <f>IF(calculations!S124="NA",output!S124,calculations!S124-output!S124)</f>
        <v>0</v>
      </c>
      <c r="T124" s="34">
        <f>IF(calculations!T124="NA",output!T124,calculations!T124-output!T124)</f>
        <v>0</v>
      </c>
      <c r="U124" s="34">
        <f>IF(calculations!U124="NA",output!U124,calculations!U124-output!U124)</f>
        <v>0</v>
      </c>
      <c r="V124" s="34">
        <f>IF(calculations!V124="NA",output!V124,calculations!V124-output!V124)</f>
        <v>0</v>
      </c>
      <c r="W124" s="34">
        <f>IF(calculations!W124="NA",output!W124,calculations!W124-output!W124)</f>
        <v>0</v>
      </c>
      <c r="X124" s="34">
        <f>IF(calculations!X124="NA",output!X124,calculations!X124-output!X124)</f>
        <v>0</v>
      </c>
      <c r="Y124" s="34">
        <f>IF(calculations!Y124="NA",output!Y124,calculations!Y124-output!Y124)</f>
        <v>0</v>
      </c>
      <c r="Z124" s="34">
        <f>IF(calculations!Z124="NA",output!Z124,calculations!Z124-output!Z124)</f>
        <v>-4.4408920985006262E-16</v>
      </c>
      <c r="AA124" s="34">
        <f>IF(calculations!AA124="NA",output!AA124,calculations!AA124-output!AA124)</f>
        <v>0</v>
      </c>
      <c r="AB124" s="34">
        <f>IF(calculations!AB124="NA",output!AB124,calculations!AB124-output!AB124)</f>
        <v>0</v>
      </c>
      <c r="AC124" s="34">
        <f>IF(calculations!AC124="NA",output!AC124,calculations!AC124-output!AC124)</f>
        <v>0</v>
      </c>
      <c r="AD124" s="34">
        <f>IF(calculations!AD124="NA",output!AD124,calculations!AD124-output!AD124)</f>
        <v>0</v>
      </c>
      <c r="AE124" s="34">
        <f>IF(calculations!AE124="NA",output!AE124,calculations!AE124-output!AE124)</f>
        <v>0</v>
      </c>
      <c r="AF124" s="34">
        <f>IF(calculations!AF124="NA",output!AF124,calculations!AF124-output!AF124)</f>
        <v>-4.4408920985006262E-16</v>
      </c>
    </row>
    <row r="125" spans="1:32" x14ac:dyDescent="0.15">
      <c r="A125" t="b">
        <f>calculations!A125=output!A125</f>
        <v>1</v>
      </c>
      <c r="B125" t="b">
        <f>calculations!B125=output!B125</f>
        <v>1</v>
      </c>
      <c r="C125" s="34">
        <f>IF(calculations!C125="NA",output!C125,calculations!C125-output!C125)</f>
        <v>0</v>
      </c>
      <c r="D125" s="34">
        <f>IF(calculations!D125="NA",output!D125,calculations!D125-output!D125)</f>
        <v>0</v>
      </c>
      <c r="E125" s="34">
        <f>IF(calculations!E125="NA",output!E125,calculations!E125-output!E125)</f>
        <v>0</v>
      </c>
      <c r="F125" s="34">
        <f>IF(calculations!F125="NA",output!F125,calculations!F125-output!F125)</f>
        <v>0</v>
      </c>
      <c r="G125" s="34">
        <f>IF(calculations!G125="NA",output!G125,calculations!G125-output!G125)</f>
        <v>0</v>
      </c>
      <c r="H125" s="34">
        <f>IF(calculations!H125="NA",output!H125,calculations!H125-output!H125)</f>
        <v>0</v>
      </c>
      <c r="I125" s="34">
        <f>IF(calculations!I125="NA",output!I125,calculations!I125-output!I125)</f>
        <v>0</v>
      </c>
      <c r="J125" s="34">
        <f>IF(calculations!J125="NA",output!J125,calculations!J125-output!J125)</f>
        <v>0</v>
      </c>
      <c r="K125" s="34">
        <f>IF(calculations!K125="NA",output!K125,calculations!K125-output!K125)</f>
        <v>-3.4694469519536142E-18</v>
      </c>
      <c r="L125" s="34">
        <f>IF(calculations!L125="NA",output!L125,calculations!L125-output!L125)</f>
        <v>0</v>
      </c>
      <c r="M125" s="34">
        <f>IF(calculations!M125="NA",output!M125,calculations!M125-output!M125)</f>
        <v>0</v>
      </c>
      <c r="N125" s="34">
        <f>IF(calculations!N125="NA",output!N125,calculations!N125-output!N125)</f>
        <v>0</v>
      </c>
      <c r="O125" s="34">
        <f>IF(calculations!O125="NA",output!O125,calculations!O125-output!O125)</f>
        <v>-3.5527136788005009E-15</v>
      </c>
      <c r="P125" s="34">
        <f>IF(calculations!P125="NA",output!P125,calculations!P125-output!P125)</f>
        <v>0</v>
      </c>
      <c r="Q125" s="34">
        <f>IF(calculations!Q125="NA",output!Q125,calculations!Q125-output!Q125)</f>
        <v>0</v>
      </c>
      <c r="R125" s="34">
        <f>IF(calculations!R125="NA",output!R125,calculations!R125-output!R125)</f>
        <v>0</v>
      </c>
      <c r="S125" s="34">
        <f>IF(calculations!S125="NA",output!S125,calculations!S125-output!S125)</f>
        <v>0</v>
      </c>
      <c r="T125" s="34">
        <f>IF(calculations!T125="NA",output!T125,calculations!T125-output!T125)</f>
        <v>9.0949470177292824E-13</v>
      </c>
      <c r="U125" s="34">
        <f>IF(calculations!U125="NA",output!U125,calculations!U125-output!U125)</f>
        <v>0</v>
      </c>
      <c r="V125" s="34">
        <f>IF(calculations!V125="NA",output!V125,calculations!V125-output!V125)</f>
        <v>0</v>
      </c>
      <c r="W125" s="34">
        <f>IF(calculations!W125="NA",output!W125,calculations!W125-output!W125)</f>
        <v>0</v>
      </c>
      <c r="X125" s="34">
        <f>IF(calculations!X125="NA",output!X125,calculations!X125-output!X125)</f>
        <v>0</v>
      </c>
      <c r="Y125" s="34">
        <f>IF(calculations!Y125="NA",output!Y125,calculations!Y125-output!Y125)</f>
        <v>0</v>
      </c>
      <c r="Z125" s="34">
        <f>IF(calculations!Z125="NA",output!Z125,calculations!Z125-output!Z125)</f>
        <v>-8.8817841970012523E-16</v>
      </c>
      <c r="AA125" s="34">
        <f>IF(calculations!AA125="NA",output!AA125,calculations!AA125-output!AA125)</f>
        <v>0</v>
      </c>
      <c r="AB125" s="34">
        <f>IF(calculations!AB125="NA",output!AB125,calculations!AB125-output!AB125)</f>
        <v>0</v>
      </c>
      <c r="AC125" s="34">
        <f>IF(calculations!AC125="NA",output!AC125,calculations!AC125-output!AC125)</f>
        <v>0</v>
      </c>
      <c r="AD125" s="34">
        <f>IF(calculations!AD125="NA",output!AD125,calculations!AD125-output!AD125)</f>
        <v>0</v>
      </c>
      <c r="AE125" s="34">
        <f>IF(calculations!AE125="NA",output!AE125,calculations!AE125-output!AE125)</f>
        <v>0</v>
      </c>
      <c r="AF125" s="34">
        <f>IF(calculations!AF125="NA",output!AF125,calculations!AF125-output!AF125)</f>
        <v>0</v>
      </c>
    </row>
    <row r="126" spans="1:32" x14ac:dyDescent="0.15">
      <c r="A126" t="b">
        <f>calculations!A126=output!A126</f>
        <v>1</v>
      </c>
      <c r="B126" t="b">
        <f>calculations!B126=output!B126</f>
        <v>1</v>
      </c>
      <c r="C126" s="34">
        <f>IF(calculations!C126="NA",output!C126,calculations!C126-output!C126)</f>
        <v>3.4694469519536142E-18</v>
      </c>
      <c r="D126" s="34">
        <f>IF(calculations!D126="NA",output!D126,calculations!D126-output!D126)</f>
        <v>0</v>
      </c>
      <c r="E126" s="34">
        <f>IF(calculations!E126="NA",output!E126,calculations!E126-output!E126)</f>
        <v>0</v>
      </c>
      <c r="F126" s="34">
        <f>IF(calculations!F126="NA",output!F126,calculations!F126-output!F126)</f>
        <v>0</v>
      </c>
      <c r="G126" s="34">
        <f>IF(calculations!G126="NA",output!G126,calculations!G126-output!G126)</f>
        <v>-4.3368086899420177E-19</v>
      </c>
      <c r="H126" s="34">
        <f>IF(calculations!H126="NA",output!H126,calculations!H126-output!H126)</f>
        <v>0</v>
      </c>
      <c r="I126" s="34">
        <f>IF(calculations!I126="NA",output!I126,calculations!I126-output!I126)</f>
        <v>0</v>
      </c>
      <c r="J126" s="34">
        <f>IF(calculations!J126="NA",output!J126,calculations!J126-output!J126)</f>
        <v>1.3877787807814457E-17</v>
      </c>
      <c r="K126" s="34">
        <f>IF(calculations!K126="NA",output!K126,calculations!K126-output!K126)</f>
        <v>0</v>
      </c>
      <c r="L126" s="34">
        <f>IF(calculations!L126="NA",output!L126,calculations!L126-output!L126)</f>
        <v>5.6843418860808015E-14</v>
      </c>
      <c r="M126" s="34">
        <f>IF(calculations!M126="NA",output!M126,calculations!M126-output!M126)</f>
        <v>0</v>
      </c>
      <c r="N126" s="34">
        <f>IF(calculations!N126="NA",output!N126,calculations!N126-output!N126)</f>
        <v>0</v>
      </c>
      <c r="O126" s="34">
        <f>IF(calculations!O126="NA",output!O126,calculations!O126-output!O126)</f>
        <v>-4.4408920985006262E-16</v>
      </c>
      <c r="P126" s="34">
        <f>IF(calculations!P126="NA",output!P126,calculations!P126-output!P126)</f>
        <v>7.1054273576010019E-15</v>
      </c>
      <c r="Q126" s="34">
        <f>IF(calculations!Q126="NA",output!Q126,calculations!Q126-output!Q126)</f>
        <v>0</v>
      </c>
      <c r="R126" s="34">
        <f>IF(calculations!R126="NA",output!R126,calculations!R126-output!R126)</f>
        <v>0</v>
      </c>
      <c r="S126" s="34">
        <f>IF(calculations!S126="NA",output!S126,calculations!S126-output!S126)</f>
        <v>0</v>
      </c>
      <c r="T126" s="34">
        <f>IF(calculations!T126="NA",output!T126,calculations!T126-output!T126)</f>
        <v>0</v>
      </c>
      <c r="U126" s="34">
        <f>IF(calculations!U126="NA",output!U126,calculations!U126-output!U126)</f>
        <v>0</v>
      </c>
      <c r="V126" s="34">
        <f>IF(calculations!V126="NA",output!V126,calculations!V126-output!V126)</f>
        <v>-4.4408920985006262E-16</v>
      </c>
      <c r="W126" s="34">
        <f>IF(calculations!W126="NA",output!W126,calculations!W126-output!W126)</f>
        <v>-5.6843418860808015E-14</v>
      </c>
      <c r="X126" s="34">
        <f>IF(calculations!X126="NA",output!X126,calculations!X126-output!X126)</f>
        <v>0</v>
      </c>
      <c r="Y126" s="34">
        <f>IF(calculations!Y126="NA",output!Y126,calculations!Y126-output!Y126)</f>
        <v>0</v>
      </c>
      <c r="Z126" s="34">
        <f>IF(calculations!Z126="NA",output!Z126,calculations!Z126-output!Z126)</f>
        <v>4.4408920985006262E-16</v>
      </c>
      <c r="AA126" s="34">
        <f>IF(calculations!AA126="NA",output!AA126,calculations!AA126-output!AA126)</f>
        <v>0</v>
      </c>
      <c r="AB126" s="34">
        <f>IF(calculations!AB126="NA",output!AB126,calculations!AB126-output!AB126)</f>
        <v>0</v>
      </c>
      <c r="AC126" s="34">
        <f>IF(calculations!AC126="NA",output!AC126,calculations!AC126-output!AC126)</f>
        <v>0</v>
      </c>
      <c r="AD126" s="34">
        <f>IF(calculations!AD126="NA",output!AD126,calculations!AD126-output!AD126)</f>
        <v>0</v>
      </c>
      <c r="AE126" s="34">
        <f>IF(calculations!AE126="NA",output!AE126,calculations!AE126-output!AE126)</f>
        <v>0</v>
      </c>
      <c r="AF126" s="34">
        <f>IF(calculations!AF126="NA",output!AF126,calculations!AF126-output!AF126)</f>
        <v>7.1054273576010019E-15</v>
      </c>
    </row>
    <row r="127" spans="1:32" x14ac:dyDescent="0.15">
      <c r="A127" t="b">
        <f>calculations!A127=output!A127</f>
        <v>1</v>
      </c>
      <c r="B127" t="b">
        <f>calculations!B127=output!B127</f>
        <v>1</v>
      </c>
      <c r="C127" s="34">
        <f>IF(calculations!C127="NA",output!C127,calculations!C127-output!C127)</f>
        <v>-4.4408920985006262E-16</v>
      </c>
      <c r="D127" s="34">
        <f>IF(calculations!D127="NA",output!D127,calculations!D127-output!D127)</f>
        <v>2.2204460492503131E-16</v>
      </c>
      <c r="E127" s="34">
        <f>IF(calculations!E127="NA",output!E127,calculations!E127-output!E127)</f>
        <v>0</v>
      </c>
      <c r="F127" s="34">
        <f>IF(calculations!F127="NA",output!F127,calculations!F127-output!F127)</f>
        <v>0</v>
      </c>
      <c r="G127" s="34">
        <f>IF(calculations!G127="NA",output!G127,calculations!G127-output!G127)</f>
        <v>0</v>
      </c>
      <c r="H127" s="34">
        <f>IF(calculations!H127="NA",output!H127,calculations!H127-output!H127)</f>
        <v>0</v>
      </c>
      <c r="I127" s="34">
        <f>IF(calculations!I127="NA",output!I127,calculations!I127-output!I127)</f>
        <v>0</v>
      </c>
      <c r="J127" s="34">
        <f>IF(calculations!J127="NA",output!J127,calculations!J127-output!J127)</f>
        <v>-1.7347234759768071E-18</v>
      </c>
      <c r="K127" s="34">
        <f>IF(calculations!K127="NA",output!K127,calculations!K127-output!K127)</f>
        <v>0</v>
      </c>
      <c r="L127" s="34">
        <f>IF(calculations!L127="NA",output!L127,calculations!L127-output!L127)</f>
        <v>-5.6843418860808015E-14</v>
      </c>
      <c r="M127" s="34">
        <f>IF(calculations!M127="NA",output!M127,calculations!M127-output!M127)</f>
        <v>0</v>
      </c>
      <c r="N127" s="34">
        <f>IF(calculations!N127="NA",output!N127,calculations!N127-output!N127)</f>
        <v>0</v>
      </c>
      <c r="O127" s="34">
        <f>IF(calculations!O127="NA",output!O127,calculations!O127-output!O127)</f>
        <v>0</v>
      </c>
      <c r="P127" s="34">
        <f>IF(calculations!P127="NA",output!P127,calculations!P127-output!P127)</f>
        <v>0</v>
      </c>
      <c r="Q127" s="34">
        <f>IF(calculations!Q127="NA",output!Q127,calculations!Q127-output!Q127)</f>
        <v>0</v>
      </c>
      <c r="R127" s="34">
        <f>IF(calculations!R127="NA",output!R127,calculations!R127-output!R127)</f>
        <v>0</v>
      </c>
      <c r="S127" s="34">
        <f>IF(calculations!S127="NA",output!S127,calculations!S127-output!S127)</f>
        <v>0</v>
      </c>
      <c r="T127" s="34">
        <f>IF(calculations!T127="NA",output!T127,calculations!T127-output!T127)</f>
        <v>0</v>
      </c>
      <c r="U127" s="34">
        <f>IF(calculations!U127="NA",output!U127,calculations!U127-output!U127)</f>
        <v>0</v>
      </c>
      <c r="V127" s="34">
        <f>IF(calculations!V127="NA",output!V127,calculations!V127-output!V127)</f>
        <v>3.5527136788005009E-15</v>
      </c>
      <c r="W127" s="34">
        <f>IF(calculations!W127="NA",output!W127,calculations!W127-output!W127)</f>
        <v>0</v>
      </c>
      <c r="X127" s="34">
        <f>IF(calculations!X127="NA",output!X127,calculations!X127-output!X127)</f>
        <v>0</v>
      </c>
      <c r="Y127" s="34">
        <f>IF(calculations!Y127="NA",output!Y127,calculations!Y127-output!Y127)</f>
        <v>0</v>
      </c>
      <c r="Z127" s="34">
        <f>IF(calculations!Z127="NA",output!Z127,calculations!Z127-output!Z127)</f>
        <v>-4.4408920985006262E-16</v>
      </c>
      <c r="AA127" s="34">
        <f>IF(calculations!AA127="NA",output!AA127,calculations!AA127-output!AA127)</f>
        <v>0</v>
      </c>
      <c r="AB127" s="34">
        <f>IF(calculations!AB127="NA",output!AB127,calculations!AB127-output!AB127)</f>
        <v>0</v>
      </c>
      <c r="AC127" s="34">
        <f>IF(calculations!AC127="NA",output!AC127,calculations!AC127-output!AC127)</f>
        <v>0</v>
      </c>
      <c r="AD127" s="34">
        <f>IF(calculations!AD127="NA",output!AD127,calculations!AD127-output!AD127)</f>
        <v>0</v>
      </c>
      <c r="AE127" s="34">
        <f>IF(calculations!AE127="NA",output!AE127,calculations!AE127-output!AE127)</f>
        <v>0</v>
      </c>
      <c r="AF127" s="34">
        <f>IF(calculations!AF127="NA",output!AF127,calculations!AF127-output!AF127)</f>
        <v>5.5511151231257827E-17</v>
      </c>
    </row>
    <row r="128" spans="1:32" x14ac:dyDescent="0.15">
      <c r="A128" t="b">
        <f>calculations!A128=output!A128</f>
        <v>1</v>
      </c>
      <c r="B128" t="b">
        <f>calculations!B128=output!B128</f>
        <v>1</v>
      </c>
      <c r="C128" s="34">
        <f>IF(calculations!C128="NA",output!C128,calculations!C128-output!C128)</f>
        <v>6.9388939039072284E-18</v>
      </c>
      <c r="D128" s="34">
        <f>IF(calculations!D128="NA",output!D128,calculations!D128-output!D128)</f>
        <v>-4.163336342344337E-17</v>
      </c>
      <c r="E128" s="34">
        <f>IF(calculations!E128="NA",output!E128,calculations!E128-output!E128)</f>
        <v>0</v>
      </c>
      <c r="F128" s="34">
        <f>IF(calculations!F128="NA",output!F128,calculations!F128-output!F128)</f>
        <v>0</v>
      </c>
      <c r="G128" s="34">
        <f>IF(calculations!G128="NA",output!G128,calculations!G128-output!G128)</f>
        <v>0</v>
      </c>
      <c r="H128" s="34">
        <f>IF(calculations!H128="NA",output!H128,calculations!H128-output!H128)</f>
        <v>0</v>
      </c>
      <c r="I128" s="34">
        <f>IF(calculations!I128="NA",output!I128,calculations!I128-output!I128)</f>
        <v>0</v>
      </c>
      <c r="J128" s="34">
        <f>IF(calculations!J128="NA",output!J128,calculations!J128-output!J128)</f>
        <v>5.5511151231257827E-17</v>
      </c>
      <c r="K128" s="34">
        <f>IF(calculations!K128="NA",output!K128,calculations!K128-output!K128)</f>
        <v>-5.5511151231257827E-17</v>
      </c>
      <c r="L128" s="34">
        <f>IF(calculations!L128="NA",output!L128,calculations!L128-output!L128)</f>
        <v>0</v>
      </c>
      <c r="M128" s="34">
        <f>IF(calculations!M128="NA",output!M128,calculations!M128-output!M128)</f>
        <v>0</v>
      </c>
      <c r="N128" s="34">
        <f>IF(calculations!N128="NA",output!N128,calculations!N128-output!N128)</f>
        <v>0</v>
      </c>
      <c r="O128" s="34">
        <f>IF(calculations!O128="NA",output!O128,calculations!O128-output!O128)</f>
        <v>0</v>
      </c>
      <c r="P128" s="34">
        <f>IF(calculations!P128="NA",output!P128,calculations!P128-output!P128)</f>
        <v>-4.2632564145606011E-14</v>
      </c>
      <c r="Q128" s="34">
        <f>IF(calculations!Q128="NA",output!Q128,calculations!Q128-output!Q128)</f>
        <v>0</v>
      </c>
      <c r="R128" s="34">
        <f>IF(calculations!R128="NA",output!R128,calculations!R128-output!R128)</f>
        <v>0</v>
      </c>
      <c r="S128" s="34">
        <f>IF(calculations!S128="NA",output!S128,calculations!S128-output!S128)</f>
        <v>0</v>
      </c>
      <c r="T128" s="34">
        <f>IF(calculations!T128="NA",output!T128,calculations!T128-output!T128)</f>
        <v>0</v>
      </c>
      <c r="U128" s="34">
        <f>IF(calculations!U128="NA",output!U128,calculations!U128-output!U128)</f>
        <v>0</v>
      </c>
      <c r="V128" s="34">
        <f>IF(calculations!V128="NA",output!V128,calculations!V128-output!V128)</f>
        <v>0</v>
      </c>
      <c r="W128" s="34">
        <f>IF(calculations!W128="NA",output!W128,calculations!W128-output!W128)</f>
        <v>0</v>
      </c>
      <c r="X128" s="34">
        <f>IF(calculations!X128="NA",output!X128,calculations!X128-output!X128)</f>
        <v>0</v>
      </c>
      <c r="Y128" s="34">
        <f>IF(calculations!Y128="NA",output!Y128,calculations!Y128-output!Y128)</f>
        <v>0</v>
      </c>
      <c r="Z128" s="34">
        <f>IF(calculations!Z128="NA",output!Z128,calculations!Z128-output!Z128)</f>
        <v>0</v>
      </c>
      <c r="AA128" s="34">
        <f>IF(calculations!AA128="NA",output!AA128,calculations!AA128-output!AA128)</f>
        <v>0</v>
      </c>
      <c r="AB128" s="34">
        <f>IF(calculations!AB128="NA",output!AB128,calculations!AB128-output!AB128)</f>
        <v>0</v>
      </c>
      <c r="AC128" s="34">
        <f>IF(calculations!AC128="NA",output!AC128,calculations!AC128-output!AC128)</f>
        <v>0</v>
      </c>
      <c r="AD128" s="34">
        <f>IF(calculations!AD128="NA",output!AD128,calculations!AD128-output!AD128)</f>
        <v>0</v>
      </c>
      <c r="AE128" s="34">
        <f>IF(calculations!AE128="NA",output!AE128,calculations!AE128-output!AE128)</f>
        <v>0</v>
      </c>
      <c r="AF128" s="34">
        <f>IF(calculations!AF128="NA",output!AF128,calculations!AF128-output!AF128)</f>
        <v>-8.8817841970012523E-16</v>
      </c>
    </row>
    <row r="129" spans="1:32" x14ac:dyDescent="0.15">
      <c r="A129" t="b">
        <f>calculations!A129=output!A129</f>
        <v>1</v>
      </c>
      <c r="B129" t="b">
        <f>calculations!B129=output!B129</f>
        <v>1</v>
      </c>
      <c r="C129" s="34">
        <f>IF(calculations!C129="NA",output!C129,calculations!C129-output!C129)</f>
        <v>-4.4408920985006262E-16</v>
      </c>
      <c r="D129" s="34">
        <f>IF(calculations!D129="NA",output!D129,calculations!D129-output!D129)</f>
        <v>0</v>
      </c>
      <c r="E129" s="34">
        <f>IF(calculations!E129="NA",output!E129,calculations!E129-output!E129)</f>
        <v>0</v>
      </c>
      <c r="F129" s="34">
        <f>IF(calculations!F129="NA",output!F129,calculations!F129-output!F129)</f>
        <v>0</v>
      </c>
      <c r="G129" s="34">
        <f>IF(calculations!G129="NA",output!G129,calculations!G129-output!G129)</f>
        <v>0</v>
      </c>
      <c r="H129" s="34">
        <f>IF(calculations!H129="NA",output!H129,calculations!H129-output!H129)</f>
        <v>0</v>
      </c>
      <c r="I129" s="34">
        <f>IF(calculations!I129="NA",output!I129,calculations!I129-output!I129)</f>
        <v>0</v>
      </c>
      <c r="J129" s="34">
        <f>IF(calculations!J129="NA",output!J129,calculations!J129-output!J129)</f>
        <v>1.3877787807814457E-17</v>
      </c>
      <c r="K129" s="34">
        <f>IF(calculations!K129="NA",output!K129,calculations!K129-output!K129)</f>
        <v>1.0408340855860843E-17</v>
      </c>
      <c r="L129" s="34">
        <f>IF(calculations!L129="NA",output!L129,calculations!L129-output!L129)</f>
        <v>0</v>
      </c>
      <c r="M129" s="34">
        <f>IF(calculations!M129="NA",output!M129,calculations!M129-output!M129)</f>
        <v>2.8421709430404007E-14</v>
      </c>
      <c r="N129" s="34">
        <f>IF(calculations!N129="NA",output!N129,calculations!N129-output!N129)</f>
        <v>-1.7763568394002505E-15</v>
      </c>
      <c r="O129" s="34">
        <f>IF(calculations!O129="NA",output!O129,calculations!O129-output!O129)</f>
        <v>0</v>
      </c>
      <c r="P129" s="34">
        <f>IF(calculations!P129="NA",output!P129,calculations!P129-output!P129)</f>
        <v>5.3290705182007514E-15</v>
      </c>
      <c r="Q129" s="34">
        <f>IF(calculations!Q129="NA",output!Q129,calculations!Q129-output!Q129)</f>
        <v>3.5527136788005009E-15</v>
      </c>
      <c r="R129" s="34">
        <f>IF(calculations!R129="NA",output!R129,calculations!R129-output!R129)</f>
        <v>-3.5527136788005009E-15</v>
      </c>
      <c r="S129" s="34">
        <f>IF(calculations!S129="NA",output!S129,calculations!S129-output!S129)</f>
        <v>3.5527136788005009E-15</v>
      </c>
      <c r="T129" s="34">
        <f>IF(calculations!T129="NA",output!T129,calculations!T129-output!T129)</f>
        <v>0</v>
      </c>
      <c r="U129" s="34">
        <f>IF(calculations!U129="NA",output!U129,calculations!U129-output!U129)</f>
        <v>0</v>
      </c>
      <c r="V129" s="34">
        <f>IF(calculations!V129="NA",output!V129,calculations!V129-output!V129)</f>
        <v>4.4408920985006262E-16</v>
      </c>
      <c r="W129" s="34">
        <f>IF(calculations!W129="NA",output!W129,calculations!W129-output!W129)</f>
        <v>0</v>
      </c>
      <c r="X129" s="34">
        <f>IF(calculations!X129="NA",output!X129,calculations!X129-output!X129)</f>
        <v>0</v>
      </c>
      <c r="Y129" s="34">
        <f>IF(calculations!Y129="NA",output!Y129,calculations!Y129-output!Y129)</f>
        <v>0</v>
      </c>
      <c r="Z129" s="34">
        <f>IF(calculations!Z129="NA",output!Z129,calculations!Z129-output!Z129)</f>
        <v>0</v>
      </c>
      <c r="AA129" s="34">
        <f>IF(calculations!AA129="NA",output!AA129,calculations!AA129-output!AA129)</f>
        <v>0</v>
      </c>
      <c r="AB129" s="34">
        <f>IF(calculations!AB129="NA",output!AB129,calculations!AB129-output!AB129)</f>
        <v>0</v>
      </c>
      <c r="AC129" s="34">
        <f>IF(calculations!AC129="NA",output!AC129,calculations!AC129-output!AC129)</f>
        <v>0</v>
      </c>
      <c r="AD129" s="34">
        <f>IF(calculations!AD129="NA",output!AD129,calculations!AD129-output!AD129)</f>
        <v>0</v>
      </c>
      <c r="AE129" s="34">
        <f>IF(calculations!AE129="NA",output!AE129,calculations!AE129-output!AE129)</f>
        <v>0</v>
      </c>
      <c r="AF129" s="34">
        <f>IF(calculations!AF129="NA",output!AF129,calculations!AF129-output!AF129)</f>
        <v>5.3290705182007514E-15</v>
      </c>
    </row>
    <row r="130" spans="1:32" x14ac:dyDescent="0.15">
      <c r="A130" t="b">
        <f>calculations!A130=output!A130</f>
        <v>1</v>
      </c>
      <c r="B130" t="b">
        <f>calculations!B130=output!B130</f>
        <v>1</v>
      </c>
      <c r="C130" s="34">
        <f>IF(calculations!C130="NA",output!C130,calculations!C130-output!C130)</f>
        <v>0</v>
      </c>
      <c r="D130" s="34">
        <f>IF(calculations!D130="NA",output!D130,calculations!D130-output!D130)</f>
        <v>0</v>
      </c>
      <c r="E130" s="34">
        <f>IF(calculations!E130="NA",output!E130,calculations!E130-output!E130)</f>
        <v>0</v>
      </c>
      <c r="F130" s="34">
        <f>IF(calculations!F130="NA",output!F130,calculations!F130-output!F130)</f>
        <v>5.5511151231257827E-17</v>
      </c>
      <c r="G130" s="34">
        <f>IF(calculations!G130="NA",output!G130,calculations!G130-output!G130)</f>
        <v>0</v>
      </c>
      <c r="H130" s="34">
        <f>IF(calculations!H130="NA",output!H130,calculations!H130-output!H130)</f>
        <v>0</v>
      </c>
      <c r="I130" s="34">
        <f>IF(calculations!I130="NA",output!I130,calculations!I130-output!I130)</f>
        <v>0</v>
      </c>
      <c r="J130" s="34">
        <f>IF(calculations!J130="NA",output!J130,calculations!J130-output!J130)</f>
        <v>-3.4694469519536142E-18</v>
      </c>
      <c r="K130" s="34">
        <f>IF(calculations!K130="NA",output!K130,calculations!K130-output!K130)</f>
        <v>0</v>
      </c>
      <c r="L130" s="34">
        <f>IF(calculations!L130="NA",output!L130,calculations!L130-output!L130)</f>
        <v>0</v>
      </c>
      <c r="M130" s="34">
        <f>IF(calculations!M130="NA",output!M130,calculations!M130-output!M130)</f>
        <v>0</v>
      </c>
      <c r="N130" s="34">
        <f>IF(calculations!N130="NA",output!N130,calculations!N130-output!N130)</f>
        <v>0</v>
      </c>
      <c r="O130" s="34">
        <f>IF(calculations!O130="NA",output!O130,calculations!O130-output!O130)</f>
        <v>7.1054273576010019E-15</v>
      </c>
      <c r="P130" s="34">
        <f>IF(calculations!P130="NA",output!P130,calculations!P130-output!P130)</f>
        <v>4.4408920985006262E-16</v>
      </c>
      <c r="Q130" s="34">
        <f>IF(calculations!Q130="NA",output!Q130,calculations!Q130-output!Q130)</f>
        <v>0</v>
      </c>
      <c r="R130" s="34">
        <f>IF(calculations!R130="NA",output!R130,calculations!R130-output!R130)</f>
        <v>0</v>
      </c>
      <c r="S130" s="34">
        <f>IF(calculations!S130="NA",output!S130,calculations!S130-output!S130)</f>
        <v>0</v>
      </c>
      <c r="T130" s="34">
        <f>IF(calculations!T130="NA",output!T130,calculations!T130-output!T130)</f>
        <v>0</v>
      </c>
      <c r="U130" s="34">
        <f>IF(calculations!U130="NA",output!U130,calculations!U130-output!U130)</f>
        <v>0</v>
      </c>
      <c r="V130" s="34">
        <f>IF(calculations!V130="NA",output!V130,calculations!V130-output!V130)</f>
        <v>0</v>
      </c>
      <c r="W130" s="34">
        <f>IF(calculations!W130="NA",output!W130,calculations!W130-output!W130)</f>
        <v>0</v>
      </c>
      <c r="X130" s="34">
        <f>IF(calculations!X130="NA",output!X130,calculations!X130-output!X130)</f>
        <v>0</v>
      </c>
      <c r="Y130" s="34">
        <f>IF(calculations!Y130="NA",output!Y130,calculations!Y130-output!Y130)</f>
        <v>0</v>
      </c>
      <c r="Z130" s="34">
        <f>IF(calculations!Z130="NA",output!Z130,calculations!Z130-output!Z130)</f>
        <v>-4.4408920985006262E-16</v>
      </c>
      <c r="AA130" s="34">
        <f>IF(calculations!AA130="NA",output!AA130,calculations!AA130-output!AA130)</f>
        <v>0</v>
      </c>
      <c r="AB130" s="34">
        <f>IF(calculations!AB130="NA",output!AB130,calculations!AB130-output!AB130)</f>
        <v>0</v>
      </c>
      <c r="AC130" s="34">
        <f>IF(calculations!AC130="NA",output!AC130,calculations!AC130-output!AC130)</f>
        <v>0</v>
      </c>
      <c r="AD130" s="34">
        <f>IF(calculations!AD130="NA",output!AD130,calculations!AD130-output!AD130)</f>
        <v>0</v>
      </c>
      <c r="AE130" s="34">
        <f>IF(calculations!AE130="NA",output!AE130,calculations!AE130-output!AE130)</f>
        <v>0</v>
      </c>
      <c r="AF130" s="34">
        <f>IF(calculations!AF130="NA",output!AF130,calculations!AF130-output!AF130)</f>
        <v>4.4408920985006262E-16</v>
      </c>
    </row>
    <row r="131" spans="1:32" x14ac:dyDescent="0.15">
      <c r="A131" t="b">
        <f>calculations!A131=output!A131</f>
        <v>1</v>
      </c>
      <c r="B131" t="b">
        <f>calculations!B131=output!B131</f>
        <v>1</v>
      </c>
      <c r="C131" s="34">
        <f>IF(calculations!C131="NA",output!C131,calculations!C131-output!C131)</f>
        <v>0</v>
      </c>
      <c r="D131" s="34">
        <f>IF(calculations!D131="NA",output!D131,calculations!D131-output!D131)</f>
        <v>0</v>
      </c>
      <c r="E131" s="34">
        <f>IF(calculations!E131="NA",output!E131,calculations!E131-output!E131)</f>
        <v>0</v>
      </c>
      <c r="F131" s="34">
        <f>IF(calculations!F131="NA",output!F131,calculations!F131-output!F131)</f>
        <v>-5.5511151231257827E-17</v>
      </c>
      <c r="G131" s="34">
        <f>IF(calculations!G131="NA",output!G131,calculations!G131-output!G131)</f>
        <v>0</v>
      </c>
      <c r="H131" s="34">
        <f>IF(calculations!H131="NA",output!H131,calculations!H131-output!H131)</f>
        <v>0</v>
      </c>
      <c r="I131" s="34">
        <f>IF(calculations!I131="NA",output!I131,calculations!I131-output!I131)</f>
        <v>0</v>
      </c>
      <c r="J131" s="34">
        <f>IF(calculations!J131="NA",output!J131,calculations!J131-output!J131)</f>
        <v>0</v>
      </c>
      <c r="K131" s="34">
        <f>IF(calculations!K131="NA",output!K131,calculations!K131-output!K131)</f>
        <v>0</v>
      </c>
      <c r="L131" s="34">
        <f>IF(calculations!L131="NA",output!L131,calculations!L131-output!L131)</f>
        <v>-5.6843418860808015E-14</v>
      </c>
      <c r="M131" s="34">
        <f>IF(calculations!M131="NA",output!M131,calculations!M131-output!M131)</f>
        <v>0</v>
      </c>
      <c r="N131" s="34">
        <f>IF(calculations!N131="NA",output!N131,calculations!N131-output!N131)</f>
        <v>0</v>
      </c>
      <c r="O131" s="34">
        <f>IF(calculations!O131="NA",output!O131,calculations!O131-output!O131)</f>
        <v>0</v>
      </c>
      <c r="P131" s="34">
        <f>IF(calculations!P131="NA",output!P131,calculations!P131-output!P131)</f>
        <v>-4.4408920985006262E-16</v>
      </c>
      <c r="Q131" s="34">
        <f>IF(calculations!Q131="NA",output!Q131,calculations!Q131-output!Q131)</f>
        <v>0</v>
      </c>
      <c r="R131" s="34">
        <f>IF(calculations!R131="NA",output!R131,calculations!R131-output!R131)</f>
        <v>0</v>
      </c>
      <c r="S131" s="34">
        <f>IF(calculations!S131="NA",output!S131,calculations!S131-output!S131)</f>
        <v>0</v>
      </c>
      <c r="T131" s="34">
        <f>IF(calculations!T131="NA",output!T131,calculations!T131-output!T131)</f>
        <v>0</v>
      </c>
      <c r="U131" s="34">
        <f>IF(calculations!U131="NA",output!U131,calculations!U131-output!U131)</f>
        <v>0</v>
      </c>
      <c r="V131" s="34">
        <f>IF(calculations!V131="NA",output!V131,calculations!V131-output!V131)</f>
        <v>-4.4408920985006262E-16</v>
      </c>
      <c r="W131" s="34">
        <f>IF(calculations!W131="NA",output!W131,calculations!W131-output!W131)</f>
        <v>0</v>
      </c>
      <c r="X131" s="34">
        <f>IF(calculations!X131="NA",output!X131,calculations!X131-output!X131)</f>
        <v>0</v>
      </c>
      <c r="Y131" s="34">
        <f>IF(calculations!Y131="NA",output!Y131,calculations!Y131-output!Y131)</f>
        <v>0</v>
      </c>
      <c r="Z131" s="34">
        <f>IF(calculations!Z131="NA",output!Z131,calculations!Z131-output!Z131)</f>
        <v>8.8817841970012523E-16</v>
      </c>
      <c r="AA131" s="34">
        <f>IF(calculations!AA131="NA",output!AA131,calculations!AA131-output!AA131)</f>
        <v>0</v>
      </c>
      <c r="AB131" s="34">
        <f>IF(calculations!AB131="NA",output!AB131,calculations!AB131-output!AB131)</f>
        <v>0</v>
      </c>
      <c r="AC131" s="34">
        <f>IF(calculations!AC131="NA",output!AC131,calculations!AC131-output!AC131)</f>
        <v>0</v>
      </c>
      <c r="AD131" s="34">
        <f>IF(calculations!AD131="NA",output!AD131,calculations!AD131-output!AD131)</f>
        <v>0</v>
      </c>
      <c r="AE131" s="34">
        <f>IF(calculations!AE131="NA",output!AE131,calculations!AE131-output!AE131)</f>
        <v>0</v>
      </c>
      <c r="AF131" s="34">
        <f>IF(calculations!AF131="NA",output!AF131,calculations!AF131-output!AF131)</f>
        <v>-4.4408920985006262E-16</v>
      </c>
    </row>
    <row r="132" spans="1:32" x14ac:dyDescent="0.15">
      <c r="A132" t="b">
        <f>calculations!A132=output!A132</f>
        <v>1</v>
      </c>
      <c r="B132" t="b">
        <f>calculations!B132=output!B132</f>
        <v>1</v>
      </c>
      <c r="C132" s="34">
        <f>IF(calculations!C132="NA",output!C132,calculations!C132-output!C132)</f>
        <v>0</v>
      </c>
      <c r="D132" s="34">
        <f>IF(calculations!D132="NA",output!D132,calculations!D132-output!D132)</f>
        <v>0</v>
      </c>
      <c r="E132" s="34">
        <f>IF(calculations!E132="NA",output!E132,calculations!E132-output!E132)</f>
        <v>0</v>
      </c>
      <c r="F132" s="34">
        <f>IF(calculations!F132="NA",output!F132,calculations!F132-output!F132)</f>
        <v>-5.5511151231257827E-17</v>
      </c>
      <c r="G132" s="34">
        <f>IF(calculations!G132="NA",output!G132,calculations!G132-output!G132)</f>
        <v>0</v>
      </c>
      <c r="H132" s="34">
        <f>IF(calculations!H132="NA",output!H132,calculations!H132-output!H132)</f>
        <v>0</v>
      </c>
      <c r="I132" s="34">
        <f>IF(calculations!I132="NA",output!I132,calculations!I132-output!I132)</f>
        <v>0</v>
      </c>
      <c r="J132" s="34">
        <f>IF(calculations!J132="NA",output!J132,calculations!J132-output!J132)</f>
        <v>0</v>
      </c>
      <c r="K132" s="34">
        <f>IF(calculations!K132="NA",output!K132,calculations!K132-output!K132)</f>
        <v>0</v>
      </c>
      <c r="L132" s="34">
        <f>IF(calculations!L132="NA",output!L132,calculations!L132-output!L132)</f>
        <v>0</v>
      </c>
      <c r="M132" s="34">
        <f>IF(calculations!M132="NA",output!M132,calculations!M132-output!M132)</f>
        <v>0</v>
      </c>
      <c r="N132" s="34">
        <f>IF(calculations!N132="NA",output!N132,calculations!N132-output!N132)</f>
        <v>8.8817841970012523E-16</v>
      </c>
      <c r="O132" s="34">
        <f>IF(calculations!O132="NA",output!O132,calculations!O132-output!O132)</f>
        <v>-8.8817841970012523E-16</v>
      </c>
      <c r="P132" s="34">
        <f>IF(calculations!P132="NA",output!P132,calculations!P132-output!P132)</f>
        <v>-4.4408920985006262E-16</v>
      </c>
      <c r="Q132" s="34">
        <f>IF(calculations!Q132="NA",output!Q132,calculations!Q132-output!Q132)</f>
        <v>0</v>
      </c>
      <c r="R132" s="34">
        <f>IF(calculations!R132="NA",output!R132,calculations!R132-output!R132)</f>
        <v>0</v>
      </c>
      <c r="S132" s="34">
        <f>IF(calculations!S132="NA",output!S132,calculations!S132-output!S132)</f>
        <v>0</v>
      </c>
      <c r="T132" s="34">
        <f>IF(calculations!T132="NA",output!T132,calculations!T132-output!T132)</f>
        <v>0</v>
      </c>
      <c r="U132" s="34">
        <f>IF(calculations!U132="NA",output!U132,calculations!U132-output!U132)</f>
        <v>0</v>
      </c>
      <c r="V132" s="34">
        <f>IF(calculations!V132="NA",output!V132,calculations!V132-output!V132)</f>
        <v>-3.5527136788005009E-15</v>
      </c>
      <c r="W132" s="34">
        <f>IF(calculations!W132="NA",output!W132,calculations!W132-output!W132)</f>
        <v>0</v>
      </c>
      <c r="X132" s="34">
        <f>IF(calculations!X132="NA",output!X132,calculations!X132-output!X132)</f>
        <v>0</v>
      </c>
      <c r="Y132" s="34">
        <f>IF(calculations!Y132="NA",output!Y132,calculations!Y132-output!Y132)</f>
        <v>0</v>
      </c>
      <c r="Z132" s="34">
        <f>IF(calculations!Z132="NA",output!Z132,calculations!Z132-output!Z132)</f>
        <v>0</v>
      </c>
      <c r="AA132" s="34">
        <f>IF(calculations!AA132="NA",output!AA132,calculations!AA132-output!AA132)</f>
        <v>0</v>
      </c>
      <c r="AB132" s="34">
        <f>IF(calculations!AB132="NA",output!AB132,calculations!AB132-output!AB132)</f>
        <v>0</v>
      </c>
      <c r="AC132" s="34">
        <f>IF(calculations!AC132="NA",output!AC132,calculations!AC132-output!AC132)</f>
        <v>0</v>
      </c>
      <c r="AD132" s="34">
        <f>IF(calculations!AD132="NA",output!AD132,calculations!AD132-output!AD132)</f>
        <v>0</v>
      </c>
      <c r="AE132" s="34">
        <f>IF(calculations!AE132="NA",output!AE132,calculations!AE132-output!AE132)</f>
        <v>0</v>
      </c>
      <c r="AF132" s="34">
        <f>IF(calculations!AF132="NA",output!AF132,calculations!AF132-output!AF132)</f>
        <v>0</v>
      </c>
    </row>
    <row r="133" spans="1:32" x14ac:dyDescent="0.15">
      <c r="A133" t="b">
        <f>calculations!A133=output!A133</f>
        <v>1</v>
      </c>
      <c r="B133" t="b">
        <f>calculations!B133=output!B133</f>
        <v>1</v>
      </c>
      <c r="C133" s="34">
        <f>IF(calculations!C133="NA",output!C133,calculations!C133-output!C133)</f>
        <v>0</v>
      </c>
      <c r="D133" s="34">
        <f>IF(calculations!D133="NA",output!D133,calculations!D133-output!D133)</f>
        <v>0</v>
      </c>
      <c r="E133" s="34">
        <f>IF(calculations!E133="NA",output!E133,calculations!E133-output!E133)</f>
        <v>0</v>
      </c>
      <c r="F133" s="34">
        <f>IF(calculations!F133="NA",output!F133,calculations!F133-output!F133)</f>
        <v>0</v>
      </c>
      <c r="G133" s="34">
        <f>IF(calculations!G133="NA",output!G133,calculations!G133-output!G133)</f>
        <v>0</v>
      </c>
      <c r="H133" s="34">
        <f>IF(calculations!H133="NA",output!H133,calculations!H133-output!H133)</f>
        <v>0</v>
      </c>
      <c r="I133" s="34">
        <f>IF(calculations!I133="NA",output!I133,calculations!I133-output!I133)</f>
        <v>0</v>
      </c>
      <c r="J133" s="34">
        <f>IF(calculations!J133="NA",output!J133,calculations!J133-output!J133)</f>
        <v>0</v>
      </c>
      <c r="K133" s="34">
        <f>IF(calculations!K133="NA",output!K133,calculations!K133-output!K133)</f>
        <v>0</v>
      </c>
      <c r="L133" s="34">
        <f>IF(calculations!L133="NA",output!L133,calculations!L133-output!L133)</f>
        <v>0</v>
      </c>
      <c r="M133" s="34">
        <f>IF(calculations!M133="NA",output!M133,calculations!M133-output!M133)</f>
        <v>-3.5527136788005009E-15</v>
      </c>
      <c r="N133" s="34">
        <f>IF(calculations!N133="NA",output!N133,calculations!N133-output!N133)</f>
        <v>1.7763568394002505E-15</v>
      </c>
      <c r="O133" s="34">
        <f>IF(calculations!O133="NA",output!O133,calculations!O133-output!O133)</f>
        <v>0</v>
      </c>
      <c r="P133" s="34">
        <f>IF(calculations!P133="NA",output!P133,calculations!P133-output!P133)</f>
        <v>-5.5511151231257827E-17</v>
      </c>
      <c r="Q133" s="34">
        <f>IF(calculations!Q133="NA",output!Q133,calculations!Q133-output!Q133)</f>
        <v>0</v>
      </c>
      <c r="R133" s="34">
        <f>IF(calculations!R133="NA",output!R133,calculations!R133-output!R133)</f>
        <v>0</v>
      </c>
      <c r="S133" s="34">
        <f>IF(calculations!S133="NA",output!S133,calculations!S133-output!S133)</f>
        <v>0</v>
      </c>
      <c r="T133" s="34">
        <f>IF(calculations!T133="NA",output!T133,calculations!T133-output!T133)</f>
        <v>0</v>
      </c>
      <c r="U133" s="34">
        <f>IF(calculations!U133="NA",output!U133,calculations!U133-output!U133)</f>
        <v>0</v>
      </c>
      <c r="V133" s="34">
        <f>IF(calculations!V133="NA",output!V133,calculations!V133-output!V133)</f>
        <v>0</v>
      </c>
      <c r="W133" s="34">
        <f>IF(calculations!W133="NA",output!W133,calculations!W133-output!W133)</f>
        <v>0</v>
      </c>
      <c r="X133" s="34">
        <f>IF(calculations!X133="NA",output!X133,calculations!X133-output!X133)</f>
        <v>0</v>
      </c>
      <c r="Y133" s="34">
        <f>IF(calculations!Y133="NA",output!Y133,calculations!Y133-output!Y133)</f>
        <v>0</v>
      </c>
      <c r="Z133" s="34">
        <f>IF(calculations!Z133="NA",output!Z133,calculations!Z133-output!Z133)</f>
        <v>0</v>
      </c>
      <c r="AA133" s="34">
        <f>IF(calculations!AA133="NA",output!AA133,calculations!AA133-output!AA133)</f>
        <v>0</v>
      </c>
      <c r="AB133" s="34">
        <f>IF(calculations!AB133="NA",output!AB133,calculations!AB133-output!AB133)</f>
        <v>0</v>
      </c>
      <c r="AC133" s="34">
        <f>IF(calculations!AC133="NA",output!AC133,calculations!AC133-output!AC133)</f>
        <v>0</v>
      </c>
      <c r="AD133" s="34">
        <f>IF(calculations!AD133="NA",output!AD133,calculations!AD133-output!AD133)</f>
        <v>0</v>
      </c>
      <c r="AE133" s="34">
        <f>IF(calculations!AE133="NA",output!AE133,calculations!AE133-output!AE133)</f>
        <v>0</v>
      </c>
      <c r="AF133" s="34">
        <f>IF(calculations!AF133="NA",output!AF133,calculations!AF133-output!AF133)</f>
        <v>-2.7755575615628914E-17</v>
      </c>
    </row>
    <row r="134" spans="1:32" x14ac:dyDescent="0.15">
      <c r="A134" t="b">
        <f>calculations!A134=output!A134</f>
        <v>1</v>
      </c>
      <c r="B134" t="b">
        <f>calculations!B134=output!B134</f>
        <v>1</v>
      </c>
      <c r="C134" s="34">
        <f>IF(calculations!C134="NA",output!C134,calculations!C134-output!C134)</f>
        <v>-1.7763568394002505E-15</v>
      </c>
      <c r="D134" s="34">
        <f>IF(calculations!D134="NA",output!D134,calculations!D134-output!D134)</f>
        <v>0</v>
      </c>
      <c r="E134" s="34">
        <f>IF(calculations!E134="NA",output!E134,calculations!E134-output!E134)</f>
        <v>0</v>
      </c>
      <c r="F134" s="34">
        <f>IF(calculations!F134="NA",output!F134,calculations!F134-output!F134)</f>
        <v>5.5511151231257827E-17</v>
      </c>
      <c r="G134" s="34">
        <f>IF(calculations!G134="NA",output!G134,calculations!G134-output!G134)</f>
        <v>0</v>
      </c>
      <c r="H134" s="34">
        <f>IF(calculations!H134="NA",output!H134,calculations!H134-output!H134)</f>
        <v>0</v>
      </c>
      <c r="I134" s="34">
        <f>IF(calculations!I134="NA",output!I134,calculations!I134-output!I134)</f>
        <v>0</v>
      </c>
      <c r="J134" s="34">
        <f>IF(calculations!J134="NA",output!J134,calculations!J134-output!J134)</f>
        <v>0</v>
      </c>
      <c r="K134" s="34">
        <f>IF(calculations!K134="NA",output!K134,calculations!K134-output!K134)</f>
        <v>1.3877787807814457E-17</v>
      </c>
      <c r="L134" s="34">
        <f>IF(calculations!L134="NA",output!L134,calculations!L134-output!L134)</f>
        <v>0</v>
      </c>
      <c r="M134" s="34">
        <f>IF(calculations!M134="NA",output!M134,calculations!M134-output!M134)</f>
        <v>0</v>
      </c>
      <c r="N134" s="34">
        <f>IF(calculations!N134="NA",output!N134,calculations!N134-output!N134)</f>
        <v>7.1054273576010019E-15</v>
      </c>
      <c r="O134" s="34">
        <f>IF(calculations!O134="NA",output!O134,calculations!O134-output!O134)</f>
        <v>0</v>
      </c>
      <c r="P134" s="34">
        <f>IF(calculations!P134="NA",output!P134,calculations!P134-output!P134)</f>
        <v>7.1054273576010019E-15</v>
      </c>
      <c r="Q134" s="34">
        <f>IF(calculations!Q134="NA",output!Q134,calculations!Q134-output!Q134)</f>
        <v>0</v>
      </c>
      <c r="R134" s="34">
        <f>IF(calculations!R134="NA",output!R134,calculations!R134-output!R134)</f>
        <v>0</v>
      </c>
      <c r="S134" s="34">
        <f>IF(calculations!S134="NA",output!S134,calculations!S134-output!S134)</f>
        <v>0</v>
      </c>
      <c r="T134" s="34">
        <f>IF(calculations!T134="NA",output!T134,calculations!T134-output!T134)</f>
        <v>0</v>
      </c>
      <c r="U134" s="34">
        <f>IF(calculations!U134="NA",output!U134,calculations!U134-output!U134)</f>
        <v>0</v>
      </c>
      <c r="V134" s="34">
        <f>IF(calculations!V134="NA",output!V134,calculations!V134-output!V134)</f>
        <v>0</v>
      </c>
      <c r="W134" s="34">
        <f>IF(calculations!W134="NA",output!W134,calculations!W134-output!W134)</f>
        <v>0</v>
      </c>
      <c r="X134" s="34">
        <f>IF(calculations!X134="NA",output!X134,calculations!X134-output!X134)</f>
        <v>0</v>
      </c>
      <c r="Y134" s="34">
        <f>IF(calculations!Y134="NA",output!Y134,calculations!Y134-output!Y134)</f>
        <v>0</v>
      </c>
      <c r="Z134" s="34">
        <f>IF(calculations!Z134="NA",output!Z134,calculations!Z134-output!Z134)</f>
        <v>-2.2204460492503131E-16</v>
      </c>
      <c r="AA134" s="34">
        <f>IF(calculations!AA134="NA",output!AA134,calculations!AA134-output!AA134)</f>
        <v>0</v>
      </c>
      <c r="AB134" s="34">
        <f>IF(calculations!AB134="NA",output!AB134,calculations!AB134-output!AB134)</f>
        <v>0</v>
      </c>
      <c r="AC134" s="34">
        <f>IF(calculations!AC134="NA",output!AC134,calculations!AC134-output!AC134)</f>
        <v>0</v>
      </c>
      <c r="AD134" s="34">
        <f>IF(calculations!AD134="NA",output!AD134,calculations!AD134-output!AD134)</f>
        <v>0</v>
      </c>
      <c r="AE134" s="34">
        <f>IF(calculations!AE134="NA",output!AE134,calculations!AE134-output!AE134)</f>
        <v>0</v>
      </c>
      <c r="AF134" s="34">
        <f>IF(calculations!AF134="NA",output!AF134,calculations!AF134-output!AF134)</f>
        <v>7.1054273576010019E-15</v>
      </c>
    </row>
    <row r="135" spans="1:32" x14ac:dyDescent="0.15">
      <c r="A135" t="b">
        <f>calculations!A135=output!A135</f>
        <v>1</v>
      </c>
      <c r="B135" t="b">
        <f>calculations!B135=output!B135</f>
        <v>1</v>
      </c>
      <c r="C135" s="34">
        <f>IF(calculations!C135="NA",output!C135,calculations!C135-output!C135)</f>
        <v>0</v>
      </c>
      <c r="D135" s="34">
        <f>IF(calculations!D135="NA",output!D135,calculations!D135-output!D135)</f>
        <v>0</v>
      </c>
      <c r="E135" s="34">
        <f>IF(calculations!E135="NA",output!E135,calculations!E135-output!E135)</f>
        <v>0</v>
      </c>
      <c r="F135" s="34">
        <f>IF(calculations!F135="NA",output!F135,calculations!F135-output!F135)</f>
        <v>-5.5511151231257827E-17</v>
      </c>
      <c r="G135" s="34">
        <f>IF(calculations!G135="NA",output!G135,calculations!G135-output!G135)</f>
        <v>2.2204460492503131E-16</v>
      </c>
      <c r="H135" s="34">
        <f>IF(calculations!H135="NA",output!H135,calculations!H135-output!H135)</f>
        <v>0</v>
      </c>
      <c r="I135" s="34">
        <f>IF(calculations!I135="NA",output!I135,calculations!I135-output!I135)</f>
        <v>0</v>
      </c>
      <c r="J135" s="34">
        <f>IF(calculations!J135="NA",output!J135,calculations!J135-output!J135)</f>
        <v>5.5511151231257827E-17</v>
      </c>
      <c r="K135" s="34">
        <f>IF(calculations!K135="NA",output!K135,calculations!K135-output!K135)</f>
        <v>1.3877787807814457E-17</v>
      </c>
      <c r="L135" s="34">
        <f>IF(calculations!L135="NA",output!L135,calculations!L135-output!L135)</f>
        <v>5.6843418860808015E-14</v>
      </c>
      <c r="M135" s="34">
        <f>IF(calculations!M135="NA",output!M135,calculations!M135-output!M135)</f>
        <v>0</v>
      </c>
      <c r="N135" s="34">
        <f>IF(calculations!N135="NA",output!N135,calculations!N135-output!N135)</f>
        <v>0</v>
      </c>
      <c r="O135" s="34">
        <f>IF(calculations!O135="NA",output!O135,calculations!O135-output!O135)</f>
        <v>0</v>
      </c>
      <c r="P135" s="34">
        <f>IF(calculations!P135="NA",output!P135,calculations!P135-output!P135)</f>
        <v>3.5527136788005009E-15</v>
      </c>
      <c r="Q135" s="34">
        <f>IF(calculations!Q135="NA",output!Q135,calculations!Q135-output!Q135)</f>
        <v>0</v>
      </c>
      <c r="R135" s="34">
        <f>IF(calculations!R135="NA",output!R135,calculations!R135-output!R135)</f>
        <v>0</v>
      </c>
      <c r="S135" s="34">
        <f>IF(calculations!S135="NA",output!S135,calculations!S135-output!S135)</f>
        <v>0</v>
      </c>
      <c r="T135" s="34">
        <f>IF(calculations!T135="NA",output!T135,calculations!T135-output!T135)</f>
        <v>0</v>
      </c>
      <c r="U135" s="34">
        <f>IF(calculations!U135="NA",output!U135,calculations!U135-output!U135)</f>
        <v>0</v>
      </c>
      <c r="V135" s="34">
        <f>IF(calculations!V135="NA",output!V135,calculations!V135-output!V135)</f>
        <v>0</v>
      </c>
      <c r="W135" s="34">
        <f>IF(calculations!W135="NA",output!W135,calculations!W135-output!W135)</f>
        <v>0</v>
      </c>
      <c r="X135" s="34">
        <f>IF(calculations!X135="NA",output!X135,calculations!X135-output!X135)</f>
        <v>0</v>
      </c>
      <c r="Y135" s="34">
        <f>IF(calculations!Y135="NA",output!Y135,calculations!Y135-output!Y135)</f>
        <v>0</v>
      </c>
      <c r="Z135" s="34">
        <f>IF(calculations!Z135="NA",output!Z135,calculations!Z135-output!Z135)</f>
        <v>0</v>
      </c>
      <c r="AA135" s="34">
        <f>IF(calculations!AA135="NA",output!AA135,calculations!AA135-output!AA135)</f>
        <v>0</v>
      </c>
      <c r="AB135" s="34">
        <f>IF(calculations!AB135="NA",output!AB135,calculations!AB135-output!AB135)</f>
        <v>0</v>
      </c>
      <c r="AC135" s="34">
        <f>IF(calculations!AC135="NA",output!AC135,calculations!AC135-output!AC135)</f>
        <v>0</v>
      </c>
      <c r="AD135" s="34">
        <f>IF(calculations!AD135="NA",output!AD135,calculations!AD135-output!AD135)</f>
        <v>0</v>
      </c>
      <c r="AE135" s="34">
        <f>IF(calculations!AE135="NA",output!AE135,calculations!AE135-output!AE135)</f>
        <v>0</v>
      </c>
      <c r="AF135" s="34">
        <f>IF(calculations!AF135="NA",output!AF135,calculations!AF135-output!AF135)</f>
        <v>3.5527136788005009E-15</v>
      </c>
    </row>
    <row r="136" spans="1:32" x14ac:dyDescent="0.15">
      <c r="A136" t="b">
        <f>calculations!A136=output!A136</f>
        <v>1</v>
      </c>
      <c r="B136" t="b">
        <f>calculations!B136=output!B136</f>
        <v>1</v>
      </c>
      <c r="C136" s="34">
        <f>IF(calculations!C136="NA",output!C136,calculations!C136-output!C136)</f>
        <v>0</v>
      </c>
      <c r="D136" s="34">
        <f>IF(calculations!D136="NA",output!D136,calculations!D136-output!D136)</f>
        <v>0</v>
      </c>
      <c r="E136" s="34">
        <f>IF(calculations!E136="NA",output!E136,calculations!E136-output!E136)</f>
        <v>0</v>
      </c>
      <c r="F136" s="34">
        <f>IF(calculations!F136="NA",output!F136,calculations!F136-output!F136)</f>
        <v>0</v>
      </c>
      <c r="G136" s="34">
        <f>IF(calculations!G136="NA",output!G136,calculations!G136-output!G136)</f>
        <v>0</v>
      </c>
      <c r="H136" s="34">
        <f>IF(calculations!H136="NA",output!H136,calculations!H136-output!H136)</f>
        <v>0</v>
      </c>
      <c r="I136" s="34">
        <f>IF(calculations!I136="NA",output!I136,calculations!I136-output!I136)</f>
        <v>0</v>
      </c>
      <c r="J136" s="34">
        <f>IF(calculations!J136="NA",output!J136,calculations!J136-output!J136)</f>
        <v>0</v>
      </c>
      <c r="K136" s="34">
        <f>IF(calculations!K136="NA",output!K136,calculations!K136-output!K136)</f>
        <v>0</v>
      </c>
      <c r="L136" s="34">
        <f>IF(calculations!L136="NA",output!L136,calculations!L136-output!L136)</f>
        <v>0</v>
      </c>
      <c r="M136" s="34">
        <f>IF(calculations!M136="NA",output!M136,calculations!M136-output!M136)</f>
        <v>0</v>
      </c>
      <c r="N136" s="34">
        <f>IF(calculations!N136="NA",output!N136,calculations!N136-output!N136)</f>
        <v>0</v>
      </c>
      <c r="O136" s="34">
        <f>IF(calculations!O136="NA",output!O136,calculations!O136-output!O136)</f>
        <v>0</v>
      </c>
      <c r="P136" s="34">
        <f>IF(calculations!P136="NA",output!P136,calculations!P136-output!P136)</f>
        <v>-5.5511151231257827E-17</v>
      </c>
      <c r="Q136" s="34">
        <f>IF(calculations!Q136="NA",output!Q136,calculations!Q136-output!Q136)</f>
        <v>0</v>
      </c>
      <c r="R136" s="34">
        <f>IF(calculations!R136="NA",output!R136,calculations!R136-output!R136)</f>
        <v>0</v>
      </c>
      <c r="S136" s="34">
        <f>IF(calculations!S136="NA",output!S136,calculations!S136-output!S136)</f>
        <v>0</v>
      </c>
      <c r="T136" s="34">
        <f>IF(calculations!T136="NA",output!T136,calculations!T136-output!T136)</f>
        <v>0</v>
      </c>
      <c r="U136" s="34">
        <f>IF(calculations!U136="NA",output!U136,calculations!U136-output!U136)</f>
        <v>0</v>
      </c>
      <c r="V136" s="34">
        <f>IF(calculations!V136="NA",output!V136,calculations!V136-output!V136)</f>
        <v>0</v>
      </c>
      <c r="W136" s="34">
        <f>IF(calculations!W136="NA",output!W136,calculations!W136-output!W136)</f>
        <v>0</v>
      </c>
      <c r="X136" s="34">
        <f>IF(calculations!X136="NA",output!X136,calculations!X136-output!X136)</f>
        <v>-3.5527136788005009E-15</v>
      </c>
      <c r="Y136" s="34">
        <f>IF(calculations!Y136="NA",output!Y136,calculations!Y136-output!Y136)</f>
        <v>0</v>
      </c>
      <c r="Z136" s="34">
        <f>IF(calculations!Z136="NA",output!Z136,calculations!Z136-output!Z136)</f>
        <v>-4.4408920985006262E-16</v>
      </c>
      <c r="AA136" s="34">
        <f>IF(calculations!AA136="NA",output!AA136,calculations!AA136-output!AA136)</f>
        <v>0</v>
      </c>
      <c r="AB136" s="34">
        <f>IF(calculations!AB136="NA",output!AB136,calculations!AB136-output!AB136)</f>
        <v>0</v>
      </c>
      <c r="AC136" s="34">
        <f>IF(calculations!AC136="NA",output!AC136,calculations!AC136-output!AC136)</f>
        <v>0</v>
      </c>
      <c r="AD136" s="34">
        <f>IF(calculations!AD136="NA",output!AD136,calculations!AD136-output!AD136)</f>
        <v>0</v>
      </c>
      <c r="AE136" s="34">
        <f>IF(calculations!AE136="NA",output!AE136,calculations!AE136-output!AE136)</f>
        <v>0</v>
      </c>
      <c r="AF136" s="34">
        <f>IF(calculations!AF136="NA",output!AF136,calculations!AF136-output!AF136)</f>
        <v>-5.5511151231257827E-17</v>
      </c>
    </row>
    <row r="137" spans="1:32" x14ac:dyDescent="0.15">
      <c r="A137" t="b">
        <f>calculations!A137=output!A137</f>
        <v>1</v>
      </c>
      <c r="B137" t="b">
        <f>calculations!B137=output!B137</f>
        <v>1</v>
      </c>
      <c r="C137" s="34">
        <f>IF(calculations!C137="NA",output!C137,calculations!C137-output!C137)</f>
        <v>0</v>
      </c>
      <c r="D137" s="34">
        <f>IF(calculations!D137="NA",output!D137,calculations!D137-output!D137)</f>
        <v>0</v>
      </c>
      <c r="E137" s="34">
        <f>IF(calculations!E137="NA",output!E137,calculations!E137-output!E137)</f>
        <v>0</v>
      </c>
      <c r="F137" s="34">
        <f>IF(calculations!F137="NA",output!F137,calculations!F137-output!F137)</f>
        <v>-5.5511151231257827E-17</v>
      </c>
      <c r="G137" s="34">
        <f>IF(calculations!G137="NA",output!G137,calculations!G137-output!G137)</f>
        <v>-2.7755575615628914E-17</v>
      </c>
      <c r="H137" s="34">
        <f>IF(calculations!H137="NA",output!H137,calculations!H137-output!H137)</f>
        <v>0</v>
      </c>
      <c r="I137" s="34">
        <f>IF(calculations!I137="NA",output!I137,calculations!I137-output!I137)</f>
        <v>0</v>
      </c>
      <c r="J137" s="34">
        <f>IF(calculations!J137="NA",output!J137,calculations!J137-output!J137)</f>
        <v>2.7755575615628914E-17</v>
      </c>
      <c r="K137" s="34">
        <f>IF(calculations!K137="NA",output!K137,calculations!K137-output!K137)</f>
        <v>6.9388939039072284E-18</v>
      </c>
      <c r="L137" s="34">
        <f>IF(calculations!L137="NA",output!L137,calculations!L137-output!L137)</f>
        <v>-5.6843418860808015E-14</v>
      </c>
      <c r="M137" s="34">
        <f>IF(calculations!M137="NA",output!M137,calculations!M137-output!M137)</f>
        <v>0</v>
      </c>
      <c r="N137" s="34">
        <f>IF(calculations!N137="NA",output!N137,calculations!N137-output!N137)</f>
        <v>1.7763568394002505E-15</v>
      </c>
      <c r="O137" s="34">
        <f>IF(calculations!O137="NA",output!O137,calculations!O137-output!O137)</f>
        <v>0</v>
      </c>
      <c r="P137" s="34">
        <f>IF(calculations!P137="NA",output!P137,calculations!P137-output!P137)</f>
        <v>1.7763568394002505E-15</v>
      </c>
      <c r="Q137" s="34">
        <f>IF(calculations!Q137="NA",output!Q137,calculations!Q137-output!Q137)</f>
        <v>0</v>
      </c>
      <c r="R137" s="34">
        <f>IF(calculations!R137="NA",output!R137,calculations!R137-output!R137)</f>
        <v>0</v>
      </c>
      <c r="S137" s="34">
        <f>IF(calculations!S137="NA",output!S137,calculations!S137-output!S137)</f>
        <v>0</v>
      </c>
      <c r="T137" s="34">
        <f>IF(calculations!T137="NA",output!T137,calculations!T137-output!T137)</f>
        <v>-3.5527136788005009E-15</v>
      </c>
      <c r="U137" s="34">
        <f>IF(calculations!U137="NA",output!U137,calculations!U137-output!U137)</f>
        <v>0</v>
      </c>
      <c r="V137" s="34">
        <f>IF(calculations!V137="NA",output!V137,calculations!V137-output!V137)</f>
        <v>0</v>
      </c>
      <c r="W137" s="34">
        <f>IF(calculations!W137="NA",output!W137,calculations!W137-output!W137)</f>
        <v>0</v>
      </c>
      <c r="X137" s="34">
        <f>IF(calculations!X137="NA",output!X137,calculations!X137-output!X137)</f>
        <v>1.7763568394002505E-15</v>
      </c>
      <c r="Y137" s="34">
        <f>IF(calculations!Y137="NA",output!Y137,calculations!Y137-output!Y137)</f>
        <v>0</v>
      </c>
      <c r="Z137" s="34">
        <f>IF(calculations!Z137="NA",output!Z137,calculations!Z137-output!Z137)</f>
        <v>2.2204460492503131E-16</v>
      </c>
      <c r="AA137" s="34">
        <f>IF(calculations!AA137="NA",output!AA137,calculations!AA137-output!AA137)</f>
        <v>0</v>
      </c>
      <c r="AB137" s="34">
        <f>IF(calculations!AB137="NA",output!AB137,calculations!AB137-output!AB137)</f>
        <v>0</v>
      </c>
      <c r="AC137" s="34">
        <f>IF(calculations!AC137="NA",output!AC137,calculations!AC137-output!AC137)</f>
        <v>0</v>
      </c>
      <c r="AD137" s="34">
        <f>IF(calculations!AD137="NA",output!AD137,calculations!AD137-output!AD137)</f>
        <v>0</v>
      </c>
      <c r="AE137" s="34">
        <f>IF(calculations!AE137="NA",output!AE137,calculations!AE137-output!AE137)</f>
        <v>0</v>
      </c>
      <c r="AF137" s="34">
        <f>IF(calculations!AF137="NA",output!AF137,calculations!AF137-output!AF137)</f>
        <v>8.8817841970012523E-16</v>
      </c>
    </row>
    <row r="138" spans="1:32" x14ac:dyDescent="0.15">
      <c r="A138" t="b">
        <f>calculations!A138=output!A138</f>
        <v>1</v>
      </c>
      <c r="B138" t="b">
        <f>calculations!B138=output!B138</f>
        <v>1</v>
      </c>
      <c r="C138" s="34">
        <f>IF(calculations!C138="NA",output!C138,calculations!C138-output!C138)</f>
        <v>1.7763568394002505E-15</v>
      </c>
      <c r="D138" s="34">
        <f>IF(calculations!D138="NA",output!D138,calculations!D138-output!D138)</f>
        <v>0</v>
      </c>
      <c r="E138" s="34">
        <f>IF(calculations!E138="NA",output!E138,calculations!E138-output!E138)</f>
        <v>0</v>
      </c>
      <c r="F138" s="34">
        <f>IF(calculations!F138="NA",output!F138,calculations!F138-output!F138)</f>
        <v>2.7755575615628914E-17</v>
      </c>
      <c r="G138" s="34">
        <f>IF(calculations!G138="NA",output!G138,calculations!G138-output!G138)</f>
        <v>5.5511151231257827E-17</v>
      </c>
      <c r="H138" s="34">
        <f>IF(calculations!H138="NA",output!H138,calculations!H138-output!H138)</f>
        <v>0</v>
      </c>
      <c r="I138" s="34">
        <f>IF(calculations!I138="NA",output!I138,calculations!I138-output!I138)</f>
        <v>0</v>
      </c>
      <c r="J138" s="34">
        <f>IF(calculations!J138="NA",output!J138,calculations!J138-output!J138)</f>
        <v>0</v>
      </c>
      <c r="K138" s="34">
        <f>IF(calculations!K138="NA",output!K138,calculations!K138-output!K138)</f>
        <v>5.4210108624275222E-20</v>
      </c>
      <c r="L138" s="34">
        <f>IF(calculations!L138="NA",output!L138,calculations!L138-output!L138)</f>
        <v>0</v>
      </c>
      <c r="M138" s="34">
        <f>IF(calculations!M138="NA",output!M138,calculations!M138-output!M138)</f>
        <v>0</v>
      </c>
      <c r="N138" s="34">
        <f>IF(calculations!N138="NA",output!N138,calculations!N138-output!N138)</f>
        <v>-1.7763568394002505E-15</v>
      </c>
      <c r="O138" s="34">
        <f>IF(calculations!O138="NA",output!O138,calculations!O138-output!O138)</f>
        <v>0</v>
      </c>
      <c r="P138" s="34">
        <f>IF(calculations!P138="NA",output!P138,calculations!P138-output!P138)</f>
        <v>0</v>
      </c>
      <c r="Q138" s="34">
        <f>IF(calculations!Q138="NA",output!Q138,calculations!Q138-output!Q138)</f>
        <v>0</v>
      </c>
      <c r="R138" s="34">
        <f>IF(calculations!R138="NA",output!R138,calculations!R138-output!R138)</f>
        <v>0</v>
      </c>
      <c r="S138" s="34">
        <f>IF(calculations!S138="NA",output!S138,calculations!S138-output!S138)</f>
        <v>0</v>
      </c>
      <c r="T138" s="34">
        <f>IF(calculations!T138="NA",output!T138,calculations!T138-output!T138)</f>
        <v>2.8421709430404007E-14</v>
      </c>
      <c r="U138" s="34">
        <f>IF(calculations!U138="NA",output!U138,calculations!U138-output!U138)</f>
        <v>0</v>
      </c>
      <c r="V138" s="34">
        <f>IF(calculations!V138="NA",output!V138,calculations!V138-output!V138)</f>
        <v>0</v>
      </c>
      <c r="W138" s="34">
        <f>IF(calculations!W138="NA",output!W138,calculations!W138-output!W138)</f>
        <v>0</v>
      </c>
      <c r="X138" s="34">
        <f>IF(calculations!X138="NA",output!X138,calculations!X138-output!X138)</f>
        <v>0</v>
      </c>
      <c r="Y138" s="34">
        <f>IF(calculations!Y138="NA",output!Y138,calculations!Y138-output!Y138)</f>
        <v>0</v>
      </c>
      <c r="Z138" s="34">
        <f>IF(calculations!Z138="NA",output!Z138,calculations!Z138-output!Z138)</f>
        <v>0</v>
      </c>
      <c r="AA138" s="34">
        <f>IF(calculations!AA138="NA",output!AA138,calculations!AA138-output!AA138)</f>
        <v>0</v>
      </c>
      <c r="AB138" s="34">
        <f>IF(calculations!AB138="NA",output!AB138,calculations!AB138-output!AB138)</f>
        <v>0</v>
      </c>
      <c r="AC138" s="34">
        <f>IF(calculations!AC138="NA",output!AC138,calculations!AC138-output!AC138)</f>
        <v>0</v>
      </c>
      <c r="AD138" s="34">
        <f>IF(calculations!AD138="NA",output!AD138,calculations!AD138-output!AD138)</f>
        <v>0</v>
      </c>
      <c r="AE138" s="34">
        <f>IF(calculations!AE138="NA",output!AE138,calculations!AE138-output!AE138)</f>
        <v>0</v>
      </c>
      <c r="AF138" s="34">
        <f>IF(calculations!AF138="NA",output!AF138,calculations!AF138-output!AF138)</f>
        <v>0</v>
      </c>
    </row>
    <row r="139" spans="1:32" x14ac:dyDescent="0.15">
      <c r="A139" t="b">
        <f>calculations!A139=output!A139</f>
        <v>1</v>
      </c>
      <c r="B139" t="b">
        <f>calculations!B139=output!B139</f>
        <v>1</v>
      </c>
      <c r="C139" s="34">
        <f>IF(calculations!C139="NA",output!C139,calculations!C139-output!C139)</f>
        <v>4.4408920985006262E-16</v>
      </c>
      <c r="D139" s="34">
        <f>IF(calculations!D139="NA",output!D139,calculations!D139-output!D139)</f>
        <v>0</v>
      </c>
      <c r="E139" s="34">
        <f>IF(calculations!E139="NA",output!E139,calculations!E139-output!E139)</f>
        <v>0</v>
      </c>
      <c r="F139" s="34">
        <f>IF(calculations!F139="NA",output!F139,calculations!F139-output!F139)</f>
        <v>0</v>
      </c>
      <c r="G139" s="34">
        <f>IF(calculations!G139="NA",output!G139,calculations!G139-output!G139)</f>
        <v>-4.4408920985006262E-16</v>
      </c>
      <c r="H139" s="34">
        <f>IF(calculations!H139="NA",output!H139,calculations!H139-output!H139)</f>
        <v>0</v>
      </c>
      <c r="I139" s="34">
        <f>IF(calculations!I139="NA",output!I139,calculations!I139-output!I139)</f>
        <v>0</v>
      </c>
      <c r="J139" s="34">
        <f>IF(calculations!J139="NA",output!J139,calculations!J139-output!J139)</f>
        <v>-5.5511151231257827E-17</v>
      </c>
      <c r="K139" s="34">
        <f>IF(calculations!K139="NA",output!K139,calculations!K139-output!K139)</f>
        <v>0</v>
      </c>
      <c r="L139" s="34">
        <f>IF(calculations!L139="NA",output!L139,calculations!L139-output!L139)</f>
        <v>0</v>
      </c>
      <c r="M139" s="34">
        <f>IF(calculations!M139="NA",output!M139,calculations!M139-output!M139)</f>
        <v>0</v>
      </c>
      <c r="N139" s="34">
        <f>IF(calculations!N139="NA",output!N139,calculations!N139-output!N139)</f>
        <v>0</v>
      </c>
      <c r="O139" s="34">
        <f>IF(calculations!O139="NA",output!O139,calculations!O139-output!O139)</f>
        <v>0</v>
      </c>
      <c r="P139" s="34">
        <f>IF(calculations!P139="NA",output!P139,calculations!P139-output!P139)</f>
        <v>0</v>
      </c>
      <c r="Q139" s="34">
        <f>IF(calculations!Q139="NA",output!Q139,calculations!Q139-output!Q139)</f>
        <v>0</v>
      </c>
      <c r="R139" s="34">
        <f>IF(calculations!R139="NA",output!R139,calculations!R139-output!R139)</f>
        <v>0</v>
      </c>
      <c r="S139" s="34">
        <f>IF(calculations!S139="NA",output!S139,calculations!S139-output!S139)</f>
        <v>0</v>
      </c>
      <c r="T139" s="34">
        <f>IF(calculations!T139="NA",output!T139,calculations!T139-output!T139)</f>
        <v>0</v>
      </c>
      <c r="U139" s="34">
        <f>IF(calculations!U139="NA",output!U139,calculations!U139-output!U139)</f>
        <v>0</v>
      </c>
      <c r="V139" s="34">
        <f>IF(calculations!V139="NA",output!V139,calculations!V139-output!V139)</f>
        <v>-4.4408920985006262E-16</v>
      </c>
      <c r="W139" s="34">
        <f>IF(calculations!W139="NA",output!W139,calculations!W139-output!W139)</f>
        <v>0</v>
      </c>
      <c r="X139" s="34">
        <f>IF(calculations!X139="NA",output!X139,calculations!X139-output!X139)</f>
        <v>0</v>
      </c>
      <c r="Y139" s="34">
        <f>IF(calculations!Y139="NA",output!Y139,calculations!Y139-output!Y139)</f>
        <v>0</v>
      </c>
      <c r="Z139" s="34">
        <f>IF(calculations!Z139="NA",output!Z139,calculations!Z139-output!Z139)</f>
        <v>0</v>
      </c>
      <c r="AA139" s="34">
        <f>IF(calculations!AA139="NA",output!AA139,calculations!AA139-output!AA139)</f>
        <v>0</v>
      </c>
      <c r="AB139" s="34">
        <f>IF(calculations!AB139="NA",output!AB139,calculations!AB139-output!AB139)</f>
        <v>0</v>
      </c>
      <c r="AC139" s="34">
        <f>IF(calculations!AC139="NA",output!AC139,calculations!AC139-output!AC139)</f>
        <v>0</v>
      </c>
      <c r="AD139" s="34">
        <f>IF(calculations!AD139="NA",output!AD139,calculations!AD139-output!AD139)</f>
        <v>0</v>
      </c>
      <c r="AE139" s="34">
        <f>IF(calculations!AE139="NA",output!AE139,calculations!AE139-output!AE139)</f>
        <v>0</v>
      </c>
      <c r="AF139" s="34">
        <f>IF(calculations!AF139="NA",output!AF139,calculations!AF139-output!AF139)</f>
        <v>-5.3290705182007514E-15</v>
      </c>
    </row>
    <row r="140" spans="1:32" x14ac:dyDescent="0.15">
      <c r="A140" t="b">
        <f>calculations!A140=output!A140</f>
        <v>1</v>
      </c>
      <c r="B140" t="b">
        <f>calculations!B140=output!B140</f>
        <v>1</v>
      </c>
      <c r="C140" s="34">
        <f>IF(calculations!C140="NA",output!C140,calculations!C140-output!C140)</f>
        <v>2.8421709430404007E-14</v>
      </c>
      <c r="D140" s="34">
        <f>IF(calculations!D140="NA",output!D140,calculations!D140-output!D140)</f>
        <v>-2.8421709430404007E-14</v>
      </c>
      <c r="E140" s="34">
        <f>IF(calculations!E140="NA",output!E140,calculations!E140-output!E140)</f>
        <v>0</v>
      </c>
      <c r="F140" s="34">
        <f>IF(calculations!F140="NA",output!F140,calculations!F140-output!F140)</f>
        <v>5.5511151231257827E-17</v>
      </c>
      <c r="G140" s="34">
        <f>IF(calculations!G140="NA",output!G140,calculations!G140-output!G140)</f>
        <v>0</v>
      </c>
      <c r="H140" s="34">
        <f>IF(calculations!H140="NA",output!H140,calculations!H140-output!H140)</f>
        <v>0</v>
      </c>
      <c r="I140" s="34">
        <f>IF(calculations!I140="NA",output!I140,calculations!I140-output!I140)</f>
        <v>0</v>
      </c>
      <c r="J140" s="34">
        <f>IF(calculations!J140="NA",output!J140,calculations!J140-output!J140)</f>
        <v>0</v>
      </c>
      <c r="K140" s="34">
        <f>IF(calculations!K140="NA",output!K140,calculations!K140-output!K140)</f>
        <v>0</v>
      </c>
      <c r="L140" s="34">
        <f>IF(calculations!L140="NA",output!L140,calculations!L140-output!L140)</f>
        <v>5.6843418860808015E-14</v>
      </c>
      <c r="M140" s="34">
        <f>IF(calculations!M140="NA",output!M140,calculations!M140-output!M140)</f>
        <v>0</v>
      </c>
      <c r="N140" s="34">
        <f>IF(calculations!N140="NA",output!N140,calculations!N140-output!N140)</f>
        <v>3.5527136788005009E-15</v>
      </c>
      <c r="O140" s="34">
        <f>IF(calculations!O140="NA",output!O140,calculations!O140-output!O140)</f>
        <v>3.5527136788005009E-15</v>
      </c>
      <c r="P140" s="34">
        <f>IF(calculations!P140="NA",output!P140,calculations!P140-output!P140)</f>
        <v>-3.5527136788005009E-15</v>
      </c>
      <c r="Q140" s="34">
        <f>IF(calculations!Q140="NA",output!Q140,calculations!Q140-output!Q140)</f>
        <v>0</v>
      </c>
      <c r="R140" s="34">
        <f>IF(calculations!R140="NA",output!R140,calculations!R140-output!R140)</f>
        <v>0</v>
      </c>
      <c r="S140" s="34">
        <f>IF(calculations!S140="NA",output!S140,calculations!S140-output!S140)</f>
        <v>0</v>
      </c>
      <c r="T140" s="34">
        <f>IF(calculations!T140="NA",output!T140,calculations!T140-output!T140)</f>
        <v>0</v>
      </c>
      <c r="U140" s="34">
        <f>IF(calculations!U140="NA",output!U140,calculations!U140-output!U140)</f>
        <v>0</v>
      </c>
      <c r="V140" s="34">
        <f>IF(calculations!V140="NA",output!V140,calculations!V140-output!V140)</f>
        <v>0</v>
      </c>
      <c r="W140" s="34">
        <f>IF(calculations!W140="NA",output!W140,calculations!W140-output!W140)</f>
        <v>0</v>
      </c>
      <c r="X140" s="34">
        <f>IF(calculations!X140="NA",output!X140,calculations!X140-output!X140)</f>
        <v>-7.1054273576010019E-15</v>
      </c>
      <c r="Y140" s="34">
        <f>IF(calculations!Y140="NA",output!Y140,calculations!Y140-output!Y140)</f>
        <v>0</v>
      </c>
      <c r="Z140" s="34">
        <f>IF(calculations!Z140="NA",output!Z140,calculations!Z140-output!Z140)</f>
        <v>0</v>
      </c>
      <c r="AA140" s="34">
        <f>IF(calculations!AA140="NA",output!AA140,calculations!AA140-output!AA140)</f>
        <v>0</v>
      </c>
      <c r="AB140" s="34">
        <f>IF(calculations!AB140="NA",output!AB140,calculations!AB140-output!AB140)</f>
        <v>0</v>
      </c>
      <c r="AC140" s="34">
        <f>IF(calculations!AC140="NA",output!AC140,calculations!AC140-output!AC140)</f>
        <v>0</v>
      </c>
      <c r="AD140" s="34">
        <f>IF(calculations!AD140="NA",output!AD140,calculations!AD140-output!AD140)</f>
        <v>0</v>
      </c>
      <c r="AE140" s="34">
        <f>IF(calculations!AE140="NA",output!AE140,calculations!AE140-output!AE140)</f>
        <v>0</v>
      </c>
      <c r="AF140" s="34">
        <f>IF(calculations!AF140="NA",output!AF140,calculations!AF140-output!AF140)</f>
        <v>4.4408920985006262E-16</v>
      </c>
    </row>
    <row r="141" spans="1:32" x14ac:dyDescent="0.15">
      <c r="A141" t="b">
        <f>calculations!A141=output!A141</f>
        <v>1</v>
      </c>
      <c r="B141" t="b">
        <f>calculations!B141=output!B141</f>
        <v>1</v>
      </c>
      <c r="C141" s="34">
        <f>IF(calculations!C141="NA",output!C141,calculations!C141-output!C141)</f>
        <v>0</v>
      </c>
      <c r="D141" s="34">
        <f>IF(calculations!D141="NA",output!D141,calculations!D141-output!D141)</f>
        <v>0</v>
      </c>
      <c r="E141" s="34">
        <f>IF(calculations!E141="NA",output!E141,calculations!E141-output!E141)</f>
        <v>0</v>
      </c>
      <c r="F141" s="34">
        <f>IF(calculations!F141="NA",output!F141,calculations!F141-output!F141)</f>
        <v>0</v>
      </c>
      <c r="G141" s="34">
        <f>IF(calculations!G141="NA",output!G141,calculations!G141-output!G141)</f>
        <v>0</v>
      </c>
      <c r="H141" s="34">
        <f>IF(calculations!H141="NA",output!H141,calculations!H141-output!H141)</f>
        <v>0</v>
      </c>
      <c r="I141" s="34">
        <f>IF(calculations!I141="NA",output!I141,calculations!I141-output!I141)</f>
        <v>0</v>
      </c>
      <c r="J141" s="34">
        <f>IF(calculations!J141="NA",output!J141,calculations!J141-output!J141)</f>
        <v>0</v>
      </c>
      <c r="K141" s="34">
        <f>IF(calculations!K141="NA",output!K141,calculations!K141-output!K141)</f>
        <v>1.7347234759768071E-18</v>
      </c>
      <c r="L141" s="34">
        <f>IF(calculations!L141="NA",output!L141,calculations!L141-output!L141)</f>
        <v>5.6843418860808015E-14</v>
      </c>
      <c r="M141" s="34">
        <f>IF(calculations!M141="NA",output!M141,calculations!M141-output!M141)</f>
        <v>0</v>
      </c>
      <c r="N141" s="34">
        <f>IF(calculations!N141="NA",output!N141,calculations!N141-output!N141)</f>
        <v>0</v>
      </c>
      <c r="O141" s="34">
        <f>IF(calculations!O141="NA",output!O141,calculations!O141-output!O141)</f>
        <v>0</v>
      </c>
      <c r="P141" s="34">
        <f>IF(calculations!P141="NA",output!P141,calculations!P141-output!P141)</f>
        <v>-4.4408920985006262E-16</v>
      </c>
      <c r="Q141" s="34">
        <f>IF(calculations!Q141="NA",output!Q141,calculations!Q141-output!Q141)</f>
        <v>0</v>
      </c>
      <c r="R141" s="34">
        <f>IF(calculations!R141="NA",output!R141,calculations!R141-output!R141)</f>
        <v>0</v>
      </c>
      <c r="S141" s="34">
        <f>IF(calculations!S141="NA",output!S141,calculations!S141-output!S141)</f>
        <v>0</v>
      </c>
      <c r="T141" s="34">
        <f>IF(calculations!T141="NA",output!T141,calculations!T141-output!T141)</f>
        <v>0</v>
      </c>
      <c r="U141" s="34">
        <f>IF(calculations!U141="NA",output!U141,calculations!U141-output!U141)</f>
        <v>0</v>
      </c>
      <c r="V141" s="34">
        <f>IF(calculations!V141="NA",output!V141,calculations!V141-output!V141)</f>
        <v>0</v>
      </c>
      <c r="W141" s="34">
        <f>IF(calculations!W141="NA",output!W141,calculations!W141-output!W141)</f>
        <v>0</v>
      </c>
      <c r="X141" s="34">
        <f>IF(calculations!X141="NA",output!X141,calculations!X141-output!X141)</f>
        <v>0</v>
      </c>
      <c r="Y141" s="34">
        <f>IF(calculations!Y141="NA",output!Y141,calculations!Y141-output!Y141)</f>
        <v>0</v>
      </c>
      <c r="Z141" s="34">
        <f>IF(calculations!Z141="NA",output!Z141,calculations!Z141-output!Z141)</f>
        <v>0</v>
      </c>
      <c r="AA141" s="34">
        <f>IF(calculations!AA141="NA",output!AA141,calculations!AA141-output!AA141)</f>
        <v>0</v>
      </c>
      <c r="AB141" s="34">
        <f>IF(calculations!AB141="NA",output!AB141,calculations!AB141-output!AB141)</f>
        <v>0</v>
      </c>
      <c r="AC141" s="34">
        <f>IF(calculations!AC141="NA",output!AC141,calculations!AC141-output!AC141)</f>
        <v>0</v>
      </c>
      <c r="AD141" s="34">
        <f>IF(calculations!AD141="NA",output!AD141,calculations!AD141-output!AD141)</f>
        <v>0</v>
      </c>
      <c r="AE141" s="34">
        <f>IF(calculations!AE141="NA",output!AE141,calculations!AE141-output!AE141)</f>
        <v>0</v>
      </c>
      <c r="AF141" s="34">
        <f>IF(calculations!AF141="NA",output!AF141,calculations!AF141-output!AF141)</f>
        <v>-4.4408920985006262E-16</v>
      </c>
    </row>
    <row r="142" spans="1:32" x14ac:dyDescent="0.15">
      <c r="A142" t="b">
        <f>calculations!A142=output!A142</f>
        <v>1</v>
      </c>
      <c r="B142" t="b">
        <f>calculations!B142=output!B142</f>
        <v>1</v>
      </c>
      <c r="C142" s="34">
        <f>IF(calculations!C142="NA",output!C142,calculations!C142-output!C142)</f>
        <v>0</v>
      </c>
      <c r="D142" s="34">
        <f>IF(calculations!D142="NA",output!D142,calculations!D142-output!D142)</f>
        <v>0</v>
      </c>
      <c r="E142" s="34">
        <f>IF(calculations!E142="NA",output!E142,calculations!E142-output!E142)</f>
        <v>0</v>
      </c>
      <c r="F142" s="34">
        <f>IF(calculations!F142="NA",output!F142,calculations!F142-output!F142)</f>
        <v>0</v>
      </c>
      <c r="G142" s="34">
        <f>IF(calculations!G142="NA",output!G142,calculations!G142-output!G142)</f>
        <v>5.5511151231257827E-17</v>
      </c>
      <c r="H142" s="34">
        <f>IF(calculations!H142="NA",output!H142,calculations!H142-output!H142)</f>
        <v>0</v>
      </c>
      <c r="I142" s="34">
        <f>IF(calculations!I142="NA",output!I142,calculations!I142-output!I142)</f>
        <v>0</v>
      </c>
      <c r="J142" s="34">
        <f>IF(calculations!J142="NA",output!J142,calculations!J142-output!J142)</f>
        <v>0</v>
      </c>
      <c r="K142" s="34">
        <f>IF(calculations!K142="NA",output!K142,calculations!K142-output!K142)</f>
        <v>0</v>
      </c>
      <c r="L142" s="34">
        <f>IF(calculations!L142="NA",output!L142,calculations!L142-output!L142)</f>
        <v>0</v>
      </c>
      <c r="M142" s="34">
        <f>IF(calculations!M142="NA",output!M142,calculations!M142-output!M142)</f>
        <v>0</v>
      </c>
      <c r="N142" s="34">
        <f>IF(calculations!N142="NA",output!N142,calculations!N142-output!N142)</f>
        <v>0</v>
      </c>
      <c r="O142" s="34">
        <f>IF(calculations!O142="NA",output!O142,calculations!O142-output!O142)</f>
        <v>0</v>
      </c>
      <c r="P142" s="34">
        <f>IF(calculations!P142="NA",output!P142,calculations!P142-output!P142)</f>
        <v>0</v>
      </c>
      <c r="Q142" s="34">
        <f>IF(calculations!Q142="NA",output!Q142,calculations!Q142-output!Q142)</f>
        <v>0</v>
      </c>
      <c r="R142" s="34">
        <f>IF(calculations!R142="NA",output!R142,calculations!R142-output!R142)</f>
        <v>0</v>
      </c>
      <c r="S142" s="34">
        <f>IF(calculations!S142="NA",output!S142,calculations!S142-output!S142)</f>
        <v>0</v>
      </c>
      <c r="T142" s="34">
        <f>IF(calculations!T142="NA",output!T142,calculations!T142-output!T142)</f>
        <v>0</v>
      </c>
      <c r="U142" s="34">
        <f>IF(calculations!U142="NA",output!U142,calculations!U142-output!U142)</f>
        <v>0</v>
      </c>
      <c r="V142" s="34">
        <f>IF(calculations!V142="NA",output!V142,calculations!V142-output!V142)</f>
        <v>0</v>
      </c>
      <c r="W142" s="34">
        <f>IF(calculations!W142="NA",output!W142,calculations!W142-output!W142)</f>
        <v>0</v>
      </c>
      <c r="X142" s="34">
        <f>IF(calculations!X142="NA",output!X142,calculations!X142-output!X142)</f>
        <v>0</v>
      </c>
      <c r="Y142" s="34">
        <f>IF(calculations!Y142="NA",output!Y142,calculations!Y142-output!Y142)</f>
        <v>0</v>
      </c>
      <c r="Z142" s="34">
        <f>IF(calculations!Z142="NA",output!Z142,calculations!Z142-output!Z142)</f>
        <v>0</v>
      </c>
      <c r="AA142" s="34">
        <f>IF(calculations!AA142="NA",output!AA142,calculations!AA142-output!AA142)</f>
        <v>0</v>
      </c>
      <c r="AB142" s="34">
        <f>IF(calculations!AB142="NA",output!AB142,calculations!AB142-output!AB142)</f>
        <v>0</v>
      </c>
      <c r="AC142" s="34">
        <f>IF(calculations!AC142="NA",output!AC142,calculations!AC142-output!AC142)</f>
        <v>0</v>
      </c>
      <c r="AD142" s="34">
        <f>IF(calculations!AD142="NA",output!AD142,calculations!AD142-output!AD142)</f>
        <v>0</v>
      </c>
      <c r="AE142" s="34">
        <f>IF(calculations!AE142="NA",output!AE142,calculations!AE142-output!AE142)</f>
        <v>0</v>
      </c>
      <c r="AF142" s="34">
        <f>IF(calculations!AF142="NA",output!AF142,calculations!AF142-output!AF142)</f>
        <v>0</v>
      </c>
    </row>
    <row r="143" spans="1:32" x14ac:dyDescent="0.15">
      <c r="A143" t="b">
        <f>calculations!A143=output!A143</f>
        <v>1</v>
      </c>
      <c r="B143" t="b">
        <f>calculations!B143=output!B143</f>
        <v>1</v>
      </c>
      <c r="C143" s="34">
        <f>IF(calculations!C143="NA",output!C143,calculations!C143-output!C143)</f>
        <v>5.5511151231257827E-17</v>
      </c>
      <c r="D143" s="34">
        <f>IF(calculations!D143="NA",output!D143,calculations!D143-output!D143)</f>
        <v>0</v>
      </c>
      <c r="E143" s="34">
        <f>IF(calculations!E143="NA",output!E143,calculations!E143-output!E143)</f>
        <v>0</v>
      </c>
      <c r="F143" s="34">
        <f>IF(calculations!F143="NA",output!F143,calculations!F143-output!F143)</f>
        <v>0</v>
      </c>
      <c r="G143" s="34">
        <f>IF(calculations!G143="NA",output!G143,calculations!G143-output!G143)</f>
        <v>2.7755575615628914E-17</v>
      </c>
      <c r="H143" s="34">
        <f>IF(calculations!H143="NA",output!H143,calculations!H143-output!H143)</f>
        <v>0</v>
      </c>
      <c r="I143" s="34">
        <f>IF(calculations!I143="NA",output!I143,calculations!I143-output!I143)</f>
        <v>0</v>
      </c>
      <c r="J143" s="34">
        <f>IF(calculations!J143="NA",output!J143,calculations!J143-output!J143)</f>
        <v>3.4694469519536142E-18</v>
      </c>
      <c r="K143" s="34">
        <f>IF(calculations!K143="NA",output!K143,calculations!K143-output!K143)</f>
        <v>0</v>
      </c>
      <c r="L143" s="34">
        <f>IF(calculations!L143="NA",output!L143,calculations!L143-output!L143)</f>
        <v>-2.8421709430404007E-14</v>
      </c>
      <c r="M143" s="34">
        <f>IF(calculations!M143="NA",output!M143,calculations!M143-output!M143)</f>
        <v>0</v>
      </c>
      <c r="N143" s="34">
        <f>IF(calculations!N143="NA",output!N143,calculations!N143-output!N143)</f>
        <v>-3.5527136788005009E-15</v>
      </c>
      <c r="O143" s="34">
        <f>IF(calculations!O143="NA",output!O143,calculations!O143-output!O143)</f>
        <v>0</v>
      </c>
      <c r="P143" s="34">
        <f>IF(calculations!P143="NA",output!P143,calculations!P143-output!P143)</f>
        <v>0</v>
      </c>
      <c r="Q143" s="34">
        <f>IF(calculations!Q143="NA",output!Q143,calculations!Q143-output!Q143)</f>
        <v>3.5527136788005009E-15</v>
      </c>
      <c r="R143" s="34">
        <f>IF(calculations!R143="NA",output!R143,calculations!R143-output!R143)</f>
        <v>-3.5527136788005009E-15</v>
      </c>
      <c r="S143" s="34">
        <f>IF(calculations!S143="NA",output!S143,calculations!S143-output!S143)</f>
        <v>-5.3290705182007514E-15</v>
      </c>
      <c r="T143" s="34">
        <f>IF(calculations!T143="NA",output!T143,calculations!T143-output!T143)</f>
        <v>0</v>
      </c>
      <c r="U143" s="34">
        <f>IF(calculations!U143="NA",output!U143,calculations!U143-output!U143)</f>
        <v>0</v>
      </c>
      <c r="V143" s="34">
        <f>IF(calculations!V143="NA",output!V143,calculations!V143-output!V143)</f>
        <v>2.2204460492503131E-16</v>
      </c>
      <c r="W143" s="34">
        <f>IF(calculations!W143="NA",output!W143,calculations!W143-output!W143)</f>
        <v>0</v>
      </c>
      <c r="X143" s="34">
        <f>IF(calculations!X143="NA",output!X143,calculations!X143-output!X143)</f>
        <v>0</v>
      </c>
      <c r="Y143" s="34">
        <f>IF(calculations!Y143="NA",output!Y143,calculations!Y143-output!Y143)</f>
        <v>0</v>
      </c>
      <c r="Z143" s="34">
        <f>IF(calculations!Z143="NA",output!Z143,calculations!Z143-output!Z143)</f>
        <v>0</v>
      </c>
      <c r="AA143" s="34">
        <f>IF(calculations!AA143="NA",output!AA143,calculations!AA143-output!AA143)</f>
        <v>0</v>
      </c>
      <c r="AB143" s="34">
        <f>IF(calculations!AB143="NA",output!AB143,calculations!AB143-output!AB143)</f>
        <v>0</v>
      </c>
      <c r="AC143" s="34">
        <f>IF(calculations!AC143="NA",output!AC143,calculations!AC143-output!AC143)</f>
        <v>0</v>
      </c>
      <c r="AD143" s="34">
        <f>IF(calculations!AD143="NA",output!AD143,calculations!AD143-output!AD143)</f>
        <v>0</v>
      </c>
      <c r="AE143" s="34">
        <f>IF(calculations!AE143="NA",output!AE143,calculations!AE143-output!AE143)</f>
        <v>0</v>
      </c>
      <c r="AF143" s="34">
        <f>IF(calculations!AF143="NA",output!AF143,calculations!AF143-output!AF143)</f>
        <v>0</v>
      </c>
    </row>
    <row r="144" spans="1:32" x14ac:dyDescent="0.15">
      <c r="A144" t="b">
        <f>calculations!A144=output!A144</f>
        <v>1</v>
      </c>
      <c r="B144" t="b">
        <f>calculations!B144=output!B144</f>
        <v>1</v>
      </c>
      <c r="C144" s="34">
        <f>IF(calculations!C144="NA",output!C144,calculations!C144-output!C144)</f>
        <v>0</v>
      </c>
      <c r="D144" s="34">
        <f>IF(calculations!D144="NA",output!D144,calculations!D144-output!D144)</f>
        <v>7.1054273576010019E-15</v>
      </c>
      <c r="E144" s="34">
        <f>IF(calculations!E144="NA",output!E144,calculations!E144-output!E144)</f>
        <v>0</v>
      </c>
      <c r="F144" s="34">
        <f>IF(calculations!F144="NA",output!F144,calculations!F144-output!F144)</f>
        <v>0</v>
      </c>
      <c r="G144" s="34">
        <f>IF(calculations!G144="NA",output!G144,calculations!G144-output!G144)</f>
        <v>0</v>
      </c>
      <c r="H144" s="34">
        <f>IF(calculations!H144="NA",output!H144,calculations!H144-output!H144)</f>
        <v>0</v>
      </c>
      <c r="I144" s="34">
        <f>IF(calculations!I144="NA",output!I144,calculations!I144-output!I144)</f>
        <v>0</v>
      </c>
      <c r="J144" s="34">
        <f>IF(calculations!J144="NA",output!J144,calculations!J144-output!J144)</f>
        <v>2.7755575615628914E-17</v>
      </c>
      <c r="K144" s="34">
        <f>IF(calculations!K144="NA",output!K144,calculations!K144-output!K144)</f>
        <v>-3.4694469519536142E-18</v>
      </c>
      <c r="L144" s="34">
        <f>IF(calculations!L144="NA",output!L144,calculations!L144-output!L144)</f>
        <v>-2.8421709430404007E-14</v>
      </c>
      <c r="M144" s="34">
        <f>IF(calculations!M144="NA",output!M144,calculations!M144-output!M144)</f>
        <v>3.5527136788005009E-15</v>
      </c>
      <c r="N144" s="34">
        <f>IF(calculations!N144="NA",output!N144,calculations!N144-output!N144)</f>
        <v>0</v>
      </c>
      <c r="O144" s="34">
        <f>IF(calculations!O144="NA",output!O144,calculations!O144-output!O144)</f>
        <v>0</v>
      </c>
      <c r="P144" s="34">
        <f>IF(calculations!P144="NA",output!P144,calculations!P144-output!P144)</f>
        <v>8.8817841970012523E-16</v>
      </c>
      <c r="Q144" s="34">
        <f>IF(calculations!Q144="NA",output!Q144,calculations!Q144-output!Q144)</f>
        <v>0</v>
      </c>
      <c r="R144" s="34">
        <f>IF(calculations!R144="NA",output!R144,calculations!R144-output!R144)</f>
        <v>0</v>
      </c>
      <c r="S144" s="34">
        <f>IF(calculations!S144="NA",output!S144,calculations!S144-output!S144)</f>
        <v>0</v>
      </c>
      <c r="T144" s="34">
        <f>IF(calculations!T144="NA",output!T144,calculations!T144-output!T144)</f>
        <v>0</v>
      </c>
      <c r="U144" s="34">
        <f>IF(calculations!U144="NA",output!U144,calculations!U144-output!U144)</f>
        <v>0</v>
      </c>
      <c r="V144" s="34">
        <f>IF(calculations!V144="NA",output!V144,calculations!V144-output!V144)</f>
        <v>0</v>
      </c>
      <c r="W144" s="34">
        <f>IF(calculations!W144="NA",output!W144,calculations!W144-output!W144)</f>
        <v>0</v>
      </c>
      <c r="X144" s="34">
        <f>IF(calculations!X144="NA",output!X144,calculations!X144-output!X144)</f>
        <v>3.5527136788005009E-15</v>
      </c>
      <c r="Y144" s="34">
        <f>IF(calculations!Y144="NA",output!Y144,calculations!Y144-output!Y144)</f>
        <v>0</v>
      </c>
      <c r="Z144" s="34">
        <f>IF(calculations!Z144="NA",output!Z144,calculations!Z144-output!Z144)</f>
        <v>0</v>
      </c>
      <c r="AA144" s="34">
        <f>IF(calculations!AA144="NA",output!AA144,calculations!AA144-output!AA144)</f>
        <v>0</v>
      </c>
      <c r="AB144" s="34">
        <f>IF(calculations!AB144="NA",output!AB144,calculations!AB144-output!AB144)</f>
        <v>0</v>
      </c>
      <c r="AC144" s="34">
        <f>IF(calculations!AC144="NA",output!AC144,calculations!AC144-output!AC144)</f>
        <v>0</v>
      </c>
      <c r="AD144" s="34">
        <f>IF(calculations!AD144="NA",output!AD144,calculations!AD144-output!AD144)</f>
        <v>0</v>
      </c>
      <c r="AE144" s="34">
        <f>IF(calculations!AE144="NA",output!AE144,calculations!AE144-output!AE144)</f>
        <v>0</v>
      </c>
      <c r="AF144" s="34">
        <f>IF(calculations!AF144="NA",output!AF144,calculations!AF144-output!AF144)</f>
        <v>8.8817841970012523E-16</v>
      </c>
    </row>
    <row r="145" spans="1:32" x14ac:dyDescent="0.15">
      <c r="A145" t="b">
        <f>calculations!A145=output!A145</f>
        <v>1</v>
      </c>
      <c r="B145" t="b">
        <f>calculations!B145=output!B145</f>
        <v>1</v>
      </c>
      <c r="C145" s="34">
        <f>IF(calculations!C145="NA",output!C145,calculations!C145-output!C145)</f>
        <v>3.5527136788005009E-15</v>
      </c>
      <c r="D145" s="34">
        <f>IF(calculations!D145="NA",output!D145,calculations!D145-output!D145)</f>
        <v>1.7763568394002505E-15</v>
      </c>
      <c r="E145" s="34">
        <f>IF(calculations!E145="NA",output!E145,calculations!E145-output!E145)</f>
        <v>0</v>
      </c>
      <c r="F145" s="34">
        <f>IF(calculations!F145="NA",output!F145,calculations!F145-output!F145)</f>
        <v>5.5511151231257827E-17</v>
      </c>
      <c r="G145" s="34">
        <f>IF(calculations!G145="NA",output!G145,calculations!G145-output!G145)</f>
        <v>0</v>
      </c>
      <c r="H145" s="34">
        <f>IF(calculations!H145="NA",output!H145,calculations!H145-output!H145)</f>
        <v>0</v>
      </c>
      <c r="I145" s="34">
        <f>IF(calculations!I145="NA",output!I145,calculations!I145-output!I145)</f>
        <v>0</v>
      </c>
      <c r="J145" s="34">
        <f>IF(calculations!J145="NA",output!J145,calculations!J145-output!J145)</f>
        <v>0</v>
      </c>
      <c r="K145" s="34">
        <f>IF(calculations!K145="NA",output!K145,calculations!K145-output!K145)</f>
        <v>-2.7755575615628914E-17</v>
      </c>
      <c r="L145" s="34">
        <f>IF(calculations!L145="NA",output!L145,calculations!L145-output!L145)</f>
        <v>0</v>
      </c>
      <c r="M145" s="34">
        <f>IF(calculations!M145="NA",output!M145,calculations!M145-output!M145)</f>
        <v>0</v>
      </c>
      <c r="N145" s="34">
        <f>IF(calculations!N145="NA",output!N145,calculations!N145-output!N145)</f>
        <v>0</v>
      </c>
      <c r="O145" s="34">
        <f>IF(calculations!O145="NA",output!O145,calculations!O145-output!O145)</f>
        <v>0</v>
      </c>
      <c r="P145" s="34">
        <f>IF(calculations!P145="NA",output!P145,calculations!P145-output!P145)</f>
        <v>0</v>
      </c>
      <c r="Q145" s="34">
        <f>IF(calculations!Q145="NA",output!Q145,calculations!Q145-output!Q145)</f>
        <v>0</v>
      </c>
      <c r="R145" s="34">
        <f>IF(calculations!R145="NA",output!R145,calculations!R145-output!R145)</f>
        <v>0</v>
      </c>
      <c r="S145" s="34">
        <f>IF(calculations!S145="NA",output!S145,calculations!S145-output!S145)</f>
        <v>0</v>
      </c>
      <c r="T145" s="34">
        <f>IF(calculations!T145="NA",output!T145,calculations!T145-output!T145)</f>
        <v>7.1054273576010019E-15</v>
      </c>
      <c r="U145" s="34">
        <f>IF(calculations!U145="NA",output!U145,calculations!U145-output!U145)</f>
        <v>0</v>
      </c>
      <c r="V145" s="34">
        <f>IF(calculations!V145="NA",output!V145,calculations!V145-output!V145)</f>
        <v>0</v>
      </c>
      <c r="W145" s="34">
        <f>IF(calculations!W145="NA",output!W145,calculations!W145-output!W145)</f>
        <v>0</v>
      </c>
      <c r="X145" s="34">
        <f>IF(calculations!X145="NA",output!X145,calculations!X145-output!X145)</f>
        <v>-2.8421709430404007E-14</v>
      </c>
      <c r="Y145" s="34">
        <f>IF(calculations!Y145="NA",output!Y145,calculations!Y145-output!Y145)</f>
        <v>0</v>
      </c>
      <c r="Z145" s="34">
        <f>IF(calculations!Z145="NA",output!Z145,calculations!Z145-output!Z145)</f>
        <v>2.2204460492503131E-16</v>
      </c>
      <c r="AA145" s="34">
        <f>IF(calculations!AA145="NA",output!AA145,calculations!AA145-output!AA145)</f>
        <v>0</v>
      </c>
      <c r="AB145" s="34">
        <f>IF(calculations!AB145="NA",output!AB145,calculations!AB145-output!AB145)</f>
        <v>0</v>
      </c>
      <c r="AC145" s="34">
        <f>IF(calculations!AC145="NA",output!AC145,calculations!AC145-output!AC145)</f>
        <v>0</v>
      </c>
      <c r="AD145" s="34">
        <f>IF(calculations!AD145="NA",output!AD145,calculations!AD145-output!AD145)</f>
        <v>0</v>
      </c>
      <c r="AE145" s="34">
        <f>IF(calculations!AE145="NA",output!AE145,calculations!AE145-output!AE145)</f>
        <v>0</v>
      </c>
      <c r="AF145" s="34">
        <f>IF(calculations!AF145="NA",output!AF145,calculations!AF145-output!AF145)</f>
        <v>0</v>
      </c>
    </row>
    <row r="146" spans="1:32" x14ac:dyDescent="0.15">
      <c r="A146" t="b">
        <f>calculations!A146=output!A146</f>
        <v>1</v>
      </c>
      <c r="B146" t="b">
        <f>calculations!B146=output!B146</f>
        <v>1</v>
      </c>
      <c r="C146" s="34">
        <f>IF(calculations!C146="NA",output!C146,calculations!C146-output!C146)</f>
        <v>4.4408920985006262E-16</v>
      </c>
      <c r="D146" s="34">
        <f>IF(calculations!D146="NA",output!D146,calculations!D146-output!D146)</f>
        <v>0</v>
      </c>
      <c r="E146" s="34">
        <f>IF(calculations!E146="NA",output!E146,calculations!E146-output!E146)</f>
        <v>0</v>
      </c>
      <c r="F146" s="34">
        <f>IF(calculations!F146="NA",output!F146,calculations!F146-output!F146)</f>
        <v>0</v>
      </c>
      <c r="G146" s="34">
        <f>IF(calculations!G146="NA",output!G146,calculations!G146-output!G146)</f>
        <v>0</v>
      </c>
      <c r="H146" s="34">
        <f>IF(calculations!H146="NA",output!H146,calculations!H146-output!H146)</f>
        <v>0</v>
      </c>
      <c r="I146" s="34">
        <f>IF(calculations!I146="NA",output!I146,calculations!I146-output!I146)</f>
        <v>0</v>
      </c>
      <c r="J146" s="34">
        <f>IF(calculations!J146="NA",output!J146,calculations!J146-output!J146)</f>
        <v>0</v>
      </c>
      <c r="K146" s="34">
        <f>IF(calculations!K146="NA",output!K146,calculations!K146-output!K146)</f>
        <v>0</v>
      </c>
      <c r="L146" s="34">
        <f>IF(calculations!L146="NA",output!L146,calculations!L146-output!L146)</f>
        <v>-5.6843418860808015E-14</v>
      </c>
      <c r="M146" s="34">
        <f>IF(calculations!M146="NA",output!M146,calculations!M146-output!M146)</f>
        <v>0</v>
      </c>
      <c r="N146" s="34">
        <f>IF(calculations!N146="NA",output!N146,calculations!N146-output!N146)</f>
        <v>0</v>
      </c>
      <c r="O146" s="34">
        <f>IF(calculations!O146="NA",output!O146,calculations!O146-output!O146)</f>
        <v>0</v>
      </c>
      <c r="P146" s="34">
        <f>IF(calculations!P146="NA",output!P146,calculations!P146-output!P146)</f>
        <v>2.2204460492503131E-16</v>
      </c>
      <c r="Q146" s="34">
        <f>IF(calculations!Q146="NA",output!Q146,calculations!Q146-output!Q146)</f>
        <v>0</v>
      </c>
      <c r="R146" s="34">
        <f>IF(calculations!R146="NA",output!R146,calculations!R146-output!R146)</f>
        <v>0</v>
      </c>
      <c r="S146" s="34">
        <f>IF(calculations!S146="NA",output!S146,calculations!S146-output!S146)</f>
        <v>0</v>
      </c>
      <c r="T146" s="34">
        <f>IF(calculations!T146="NA",output!T146,calculations!T146-output!T146)</f>
        <v>3.5527136788005009E-15</v>
      </c>
      <c r="U146" s="34">
        <f>IF(calculations!U146="NA",output!U146,calculations!U146-output!U146)</f>
        <v>0</v>
      </c>
      <c r="V146" s="34">
        <f>IF(calculations!V146="NA",output!V146,calculations!V146-output!V146)</f>
        <v>0</v>
      </c>
      <c r="W146" s="34">
        <f>IF(calculations!W146="NA",output!W146,calculations!W146-output!W146)</f>
        <v>0</v>
      </c>
      <c r="X146" s="34">
        <f>IF(calculations!X146="NA",output!X146,calculations!X146-output!X146)</f>
        <v>0</v>
      </c>
      <c r="Y146" s="34">
        <f>IF(calculations!Y146="NA",output!Y146,calculations!Y146-output!Y146)</f>
        <v>0</v>
      </c>
      <c r="Z146" s="34">
        <f>IF(calculations!Z146="NA",output!Z146,calculations!Z146-output!Z146)</f>
        <v>4.4408920985006262E-16</v>
      </c>
      <c r="AA146" s="34">
        <f>IF(calculations!AA146="NA",output!AA146,calculations!AA146-output!AA146)</f>
        <v>0</v>
      </c>
      <c r="AB146" s="34">
        <f>IF(calculations!AB146="NA",output!AB146,calculations!AB146-output!AB146)</f>
        <v>0</v>
      </c>
      <c r="AC146" s="34">
        <f>IF(calculations!AC146="NA",output!AC146,calculations!AC146-output!AC146)</f>
        <v>0</v>
      </c>
      <c r="AD146" s="34">
        <f>IF(calculations!AD146="NA",output!AD146,calculations!AD146-output!AD146)</f>
        <v>0</v>
      </c>
      <c r="AE146" s="34">
        <f>IF(calculations!AE146="NA",output!AE146,calculations!AE146-output!AE146)</f>
        <v>0</v>
      </c>
      <c r="AF146" s="34">
        <f>IF(calculations!AF146="NA",output!AF146,calculations!AF146-output!AF146)</f>
        <v>2.2204460492503131E-16</v>
      </c>
    </row>
    <row r="147" spans="1:32" x14ac:dyDescent="0.15">
      <c r="A147" t="b">
        <f>calculations!A147=output!A147</f>
        <v>1</v>
      </c>
      <c r="B147" t="b">
        <f>calculations!B147=output!B147</f>
        <v>1</v>
      </c>
      <c r="C147" s="34">
        <f>IF(calculations!C147="NA",output!C147,calculations!C147-output!C147)</f>
        <v>0</v>
      </c>
      <c r="D147" s="34">
        <f>IF(calculations!D147="NA",output!D147,calculations!D147-output!D147)</f>
        <v>0</v>
      </c>
      <c r="E147" s="34">
        <f>IF(calculations!E147="NA",output!E147,calculations!E147-output!E147)</f>
        <v>0</v>
      </c>
      <c r="F147" s="34">
        <f>IF(calculations!F147="NA",output!F147,calculations!F147-output!F147)</f>
        <v>0</v>
      </c>
      <c r="G147" s="34">
        <f>IF(calculations!G147="NA",output!G147,calculations!G147-output!G147)</f>
        <v>0</v>
      </c>
      <c r="H147" s="34">
        <f>IF(calculations!H147="NA",output!H147,calculations!H147-output!H147)</f>
        <v>0</v>
      </c>
      <c r="I147" s="34">
        <f>IF(calculations!I147="NA",output!I147,calculations!I147-output!I147)</f>
        <v>0</v>
      </c>
      <c r="J147" s="34">
        <f>IF(calculations!J147="NA",output!J147,calculations!J147-output!J147)</f>
        <v>6.9388939039072284E-18</v>
      </c>
      <c r="K147" s="34">
        <f>IF(calculations!K147="NA",output!K147,calculations!K147-output!K147)</f>
        <v>0</v>
      </c>
      <c r="L147" s="34">
        <f>IF(calculations!L147="NA",output!L147,calculations!L147-output!L147)</f>
        <v>0</v>
      </c>
      <c r="M147" s="34">
        <f>IF(calculations!M147="NA",output!M147,calculations!M147-output!M147)</f>
        <v>0</v>
      </c>
      <c r="N147" s="34">
        <f>IF(calculations!N147="NA",output!N147,calculations!N147-output!N147)</f>
        <v>0</v>
      </c>
      <c r="O147" s="34">
        <f>IF(calculations!O147="NA",output!O147,calculations!O147-output!O147)</f>
        <v>0</v>
      </c>
      <c r="P147" s="34">
        <f>IF(calculations!P147="NA",output!P147,calculations!P147-output!P147)</f>
        <v>2.2204460492503131E-16</v>
      </c>
      <c r="Q147" s="34">
        <f>IF(calculations!Q147="NA",output!Q147,calculations!Q147-output!Q147)</f>
        <v>0</v>
      </c>
      <c r="R147" s="34">
        <f>IF(calculations!R147="NA",output!R147,calculations!R147-output!R147)</f>
        <v>0</v>
      </c>
      <c r="S147" s="34">
        <f>IF(calculations!S147="NA",output!S147,calculations!S147-output!S147)</f>
        <v>0</v>
      </c>
      <c r="T147" s="34">
        <f>IF(calculations!T147="NA",output!T147,calculations!T147-output!T147)</f>
        <v>0</v>
      </c>
      <c r="U147" s="34">
        <f>IF(calculations!U147="NA",output!U147,calculations!U147-output!U147)</f>
        <v>0</v>
      </c>
      <c r="V147" s="34">
        <f>IF(calculations!V147="NA",output!V147,calculations!V147-output!V147)</f>
        <v>0</v>
      </c>
      <c r="W147" s="34">
        <f>IF(calculations!W147="NA",output!W147,calculations!W147-output!W147)</f>
        <v>0</v>
      </c>
      <c r="X147" s="34">
        <f>IF(calculations!X147="NA",output!X147,calculations!X147-output!X147)</f>
        <v>3.5527136788005009E-15</v>
      </c>
      <c r="Y147" s="34">
        <f>IF(calculations!Y147="NA",output!Y147,calculations!Y147-output!Y147)</f>
        <v>0</v>
      </c>
      <c r="Z147" s="34">
        <f>IF(calculations!Z147="NA",output!Z147,calculations!Z147-output!Z147)</f>
        <v>2.2204460492503131E-16</v>
      </c>
      <c r="AA147" s="34">
        <f>IF(calculations!AA147="NA",output!AA147,calculations!AA147-output!AA147)</f>
        <v>0</v>
      </c>
      <c r="AB147" s="34">
        <f>IF(calculations!AB147="NA",output!AB147,calculations!AB147-output!AB147)</f>
        <v>0</v>
      </c>
      <c r="AC147" s="34">
        <f>IF(calculations!AC147="NA",output!AC147,calculations!AC147-output!AC147)</f>
        <v>0</v>
      </c>
      <c r="AD147" s="34">
        <f>IF(calculations!AD147="NA",output!AD147,calculations!AD147-output!AD147)</f>
        <v>0</v>
      </c>
      <c r="AE147" s="34">
        <f>IF(calculations!AE147="NA",output!AE147,calculations!AE147-output!AE147)</f>
        <v>0</v>
      </c>
      <c r="AF147" s="34">
        <f>IF(calculations!AF147="NA",output!AF147,calculations!AF147-output!AF147)</f>
        <v>2.2204460492503131E-16</v>
      </c>
    </row>
    <row r="148" spans="1:32" x14ac:dyDescent="0.15">
      <c r="A148" t="b">
        <f>calculations!A148=output!A148</f>
        <v>1</v>
      </c>
      <c r="B148" t="b">
        <f>calculations!B148=output!B148</f>
        <v>1</v>
      </c>
      <c r="C148" s="34">
        <f>IF(calculations!C148="NA",output!C148,calculations!C148-output!C148)</f>
        <v>0</v>
      </c>
      <c r="D148" s="34">
        <f>IF(calculations!D148="NA",output!D148,calculations!D148-output!D148)</f>
        <v>-4.4408920985006262E-16</v>
      </c>
      <c r="E148" s="34">
        <f>IF(calculations!E148="NA",output!E148,calculations!E148-output!E148)</f>
        <v>0</v>
      </c>
      <c r="F148" s="34">
        <f>IF(calculations!F148="NA",output!F148,calculations!F148-output!F148)</f>
        <v>0</v>
      </c>
      <c r="G148" s="34">
        <f>IF(calculations!G148="NA",output!G148,calculations!G148-output!G148)</f>
        <v>0</v>
      </c>
      <c r="H148" s="34">
        <f>IF(calculations!H148="NA",output!H148,calculations!H148-output!H148)</f>
        <v>0</v>
      </c>
      <c r="I148" s="34">
        <f>IF(calculations!I148="NA",output!I148,calculations!I148-output!I148)</f>
        <v>0</v>
      </c>
      <c r="J148" s="34">
        <f>IF(calculations!J148="NA",output!J148,calculations!J148-output!J148)</f>
        <v>-2.7755575615628914E-17</v>
      </c>
      <c r="K148" s="34">
        <f>IF(calculations!K148="NA",output!K148,calculations!K148-output!K148)</f>
        <v>0</v>
      </c>
      <c r="L148" s="34">
        <f>IF(calculations!L148="NA",output!L148,calculations!L148-output!L148)</f>
        <v>0</v>
      </c>
      <c r="M148" s="34">
        <f>IF(calculations!M148="NA",output!M148,calculations!M148-output!M148)</f>
        <v>0</v>
      </c>
      <c r="N148" s="34">
        <f>IF(calculations!N148="NA",output!N148,calculations!N148-output!N148)</f>
        <v>3.5527136788005009E-15</v>
      </c>
      <c r="O148" s="34">
        <f>IF(calculations!O148="NA",output!O148,calculations!O148-output!O148)</f>
        <v>0</v>
      </c>
      <c r="P148" s="34">
        <f>IF(calculations!P148="NA",output!P148,calculations!P148-output!P148)</f>
        <v>-1.7763568394002505E-15</v>
      </c>
      <c r="Q148" s="34">
        <f>IF(calculations!Q148="NA",output!Q148,calculations!Q148-output!Q148)</f>
        <v>0</v>
      </c>
      <c r="R148" s="34">
        <f>IF(calculations!R148="NA",output!R148,calculations!R148-output!R148)</f>
        <v>0</v>
      </c>
      <c r="S148" s="34">
        <f>IF(calculations!S148="NA",output!S148,calculations!S148-output!S148)</f>
        <v>0</v>
      </c>
      <c r="T148" s="34">
        <f>IF(calculations!T148="NA",output!T148,calculations!T148-output!T148)</f>
        <v>0</v>
      </c>
      <c r="U148" s="34">
        <f>IF(calculations!U148="NA",output!U148,calculations!U148-output!U148)</f>
        <v>0</v>
      </c>
      <c r="V148" s="34">
        <f>IF(calculations!V148="NA",output!V148,calculations!V148-output!V148)</f>
        <v>0</v>
      </c>
      <c r="W148" s="34">
        <f>IF(calculations!W148="NA",output!W148,calculations!W148-output!W148)</f>
        <v>0</v>
      </c>
      <c r="X148" s="34">
        <f>IF(calculations!X148="NA",output!X148,calculations!X148-output!X148)</f>
        <v>0</v>
      </c>
      <c r="Y148" s="34">
        <f>IF(calculations!Y148="NA",output!Y148,calculations!Y148-output!Y148)</f>
        <v>0</v>
      </c>
      <c r="Z148" s="34">
        <f>IF(calculations!Z148="NA",output!Z148,calculations!Z148-output!Z148)</f>
        <v>0</v>
      </c>
      <c r="AA148" s="34">
        <f>IF(calculations!AA148="NA",output!AA148,calculations!AA148-output!AA148)</f>
        <v>0</v>
      </c>
      <c r="AB148" s="34">
        <f>IF(calculations!AB148="NA",output!AB148,calculations!AB148-output!AB148)</f>
        <v>0</v>
      </c>
      <c r="AC148" s="34">
        <f>IF(calculations!AC148="NA",output!AC148,calculations!AC148-output!AC148)</f>
        <v>0</v>
      </c>
      <c r="AD148" s="34">
        <f>IF(calculations!AD148="NA",output!AD148,calculations!AD148-output!AD148)</f>
        <v>0</v>
      </c>
      <c r="AE148" s="34">
        <f>IF(calculations!AE148="NA",output!AE148,calculations!AE148-output!AE148)</f>
        <v>0</v>
      </c>
      <c r="AF148" s="34">
        <f>IF(calculations!AF148="NA",output!AF148,calculations!AF148-output!AF148)</f>
        <v>0</v>
      </c>
    </row>
    <row r="149" spans="1:32" x14ac:dyDescent="0.15">
      <c r="A149" t="b">
        <f>calculations!A149=output!A149</f>
        <v>1</v>
      </c>
      <c r="B149" t="b">
        <f>calculations!B149=output!B149</f>
        <v>1</v>
      </c>
      <c r="C149" s="34">
        <f>IF(calculations!C149="NA",output!C149,calculations!C149-output!C149)</f>
        <v>2.8421709430404007E-14</v>
      </c>
      <c r="D149" s="34">
        <f>IF(calculations!D149="NA",output!D149,calculations!D149-output!D149)</f>
        <v>0</v>
      </c>
      <c r="E149" s="34">
        <f>IF(calculations!E149="NA",output!E149,calculations!E149-output!E149)</f>
        <v>0</v>
      </c>
      <c r="F149" s="34">
        <f>IF(calculations!F149="NA",output!F149,calculations!F149-output!F149)</f>
        <v>-5.5511151231257827E-17</v>
      </c>
      <c r="G149" s="34">
        <f>IF(calculations!G149="NA",output!G149,calculations!G149-output!G149)</f>
        <v>0</v>
      </c>
      <c r="H149" s="34">
        <f>IF(calculations!H149="NA",output!H149,calculations!H149-output!H149)</f>
        <v>0</v>
      </c>
      <c r="I149" s="34">
        <f>IF(calculations!I149="NA",output!I149,calculations!I149-output!I149)</f>
        <v>0</v>
      </c>
      <c r="J149" s="34">
        <f>IF(calculations!J149="NA",output!J149,calculations!J149-output!J149)</f>
        <v>0</v>
      </c>
      <c r="K149" s="34">
        <f>IF(calculations!K149="NA",output!K149,calculations!K149-output!K149)</f>
        <v>0</v>
      </c>
      <c r="L149" s="34">
        <f>IF(calculations!L149="NA",output!L149,calculations!L149-output!L149)</f>
        <v>5.6843418860808015E-14</v>
      </c>
      <c r="M149" s="34">
        <f>IF(calculations!M149="NA",output!M149,calculations!M149-output!M149)</f>
        <v>0</v>
      </c>
      <c r="N149" s="34">
        <f>IF(calculations!N149="NA",output!N149,calculations!N149-output!N149)</f>
        <v>0</v>
      </c>
      <c r="O149" s="34">
        <f>IF(calculations!O149="NA",output!O149,calculations!O149-output!O149)</f>
        <v>-3.5527136788005009E-15</v>
      </c>
      <c r="P149" s="34">
        <f>IF(calculations!P149="NA",output!P149,calculations!P149-output!P149)</f>
        <v>1.7763568394002505E-15</v>
      </c>
      <c r="Q149" s="34">
        <f>IF(calculations!Q149="NA",output!Q149,calculations!Q149-output!Q149)</f>
        <v>0</v>
      </c>
      <c r="R149" s="34">
        <f>IF(calculations!R149="NA",output!R149,calculations!R149-output!R149)</f>
        <v>0</v>
      </c>
      <c r="S149" s="34">
        <f>IF(calculations!S149="NA",output!S149,calculations!S149-output!S149)</f>
        <v>0</v>
      </c>
      <c r="T149" s="34">
        <f>IF(calculations!T149="NA",output!T149,calculations!T149-output!T149)</f>
        <v>0</v>
      </c>
      <c r="U149" s="34">
        <f>IF(calculations!U149="NA",output!U149,calculations!U149-output!U149)</f>
        <v>0</v>
      </c>
      <c r="V149" s="34">
        <f>IF(calculations!V149="NA",output!V149,calculations!V149-output!V149)</f>
        <v>4.4408920985006262E-16</v>
      </c>
      <c r="W149" s="34">
        <f>IF(calculations!W149="NA",output!W149,calculations!W149-output!W149)</f>
        <v>0</v>
      </c>
      <c r="X149" s="34">
        <f>IF(calculations!X149="NA",output!X149,calculations!X149-output!X149)</f>
        <v>-7.1054273576010019E-15</v>
      </c>
      <c r="Y149" s="34">
        <f>IF(calculations!Y149="NA",output!Y149,calculations!Y149-output!Y149)</f>
        <v>0</v>
      </c>
      <c r="Z149" s="34">
        <f>IF(calculations!Z149="NA",output!Z149,calculations!Z149-output!Z149)</f>
        <v>4.4408920985006262E-16</v>
      </c>
      <c r="AA149" s="34">
        <f>IF(calculations!AA149="NA",output!AA149,calculations!AA149-output!AA149)</f>
        <v>0</v>
      </c>
      <c r="AB149" s="34">
        <f>IF(calculations!AB149="NA",output!AB149,calculations!AB149-output!AB149)</f>
        <v>0</v>
      </c>
      <c r="AC149" s="34">
        <f>IF(calculations!AC149="NA",output!AC149,calculations!AC149-output!AC149)</f>
        <v>0</v>
      </c>
      <c r="AD149" s="34">
        <f>IF(calculations!AD149="NA",output!AD149,calculations!AD149-output!AD149)</f>
        <v>0</v>
      </c>
      <c r="AE149" s="34">
        <f>IF(calculations!AE149="NA",output!AE149,calculations!AE149-output!AE149)</f>
        <v>0</v>
      </c>
      <c r="AF149" s="34">
        <f>IF(calculations!AF149="NA",output!AF149,calculations!AF149-output!AF149)</f>
        <v>0</v>
      </c>
    </row>
    <row r="150" spans="1:32" x14ac:dyDescent="0.15">
      <c r="A150" t="b">
        <f>calculations!A150=output!A150</f>
        <v>1</v>
      </c>
      <c r="B150" t="b">
        <f>calculations!B150=output!B150</f>
        <v>1</v>
      </c>
      <c r="C150" s="34">
        <f>IF(calculations!C150="NA",output!C150,calculations!C150-output!C150)</f>
        <v>0</v>
      </c>
      <c r="D150" s="34">
        <f>IF(calculations!D150="NA",output!D150,calculations!D150-output!D150)</f>
        <v>5.5511151231257827E-17</v>
      </c>
      <c r="E150" s="34">
        <f>IF(calculations!E150="NA",output!E150,calculations!E150-output!E150)</f>
        <v>0</v>
      </c>
      <c r="F150" s="34">
        <f>IF(calculations!F150="NA",output!F150,calculations!F150-output!F150)</f>
        <v>0</v>
      </c>
      <c r="G150" s="34">
        <f>IF(calculations!G150="NA",output!G150,calculations!G150-output!G150)</f>
        <v>2.7755575615628914E-17</v>
      </c>
      <c r="H150" s="34">
        <f>IF(calculations!H150="NA",output!H150,calculations!H150-output!H150)</f>
        <v>0</v>
      </c>
      <c r="I150" s="34">
        <f>IF(calculations!I150="NA",output!I150,calculations!I150-output!I150)</f>
        <v>0</v>
      </c>
      <c r="J150" s="34">
        <f>IF(calculations!J150="NA",output!J150,calculations!J150-output!J150)</f>
        <v>4.163336342344337E-17</v>
      </c>
      <c r="K150" s="34">
        <f>IF(calculations!K150="NA",output!K150,calculations!K150-output!K150)</f>
        <v>6.9388939039072284E-18</v>
      </c>
      <c r="L150" s="34">
        <f>IF(calculations!L150="NA",output!L150,calculations!L150-output!L150)</f>
        <v>0</v>
      </c>
      <c r="M150" s="34">
        <f>IF(calculations!M150="NA",output!M150,calculations!M150-output!M150)</f>
        <v>2.8421709430404007E-14</v>
      </c>
      <c r="N150" s="34">
        <f>IF(calculations!N150="NA",output!N150,calculations!N150-output!N150)</f>
        <v>0</v>
      </c>
      <c r="O150" s="34">
        <f>IF(calculations!O150="NA",output!O150,calculations!O150-output!O150)</f>
        <v>0</v>
      </c>
      <c r="P150" s="34">
        <f>IF(calculations!P150="NA",output!P150,calculations!P150-output!P150)</f>
        <v>5.3290705182007514E-15</v>
      </c>
      <c r="Q150" s="34">
        <f>IF(calculations!Q150="NA",output!Q150,calculations!Q150-output!Q150)</f>
        <v>0</v>
      </c>
      <c r="R150" s="34">
        <f>IF(calculations!R150="NA",output!R150,calculations!R150-output!R150)</f>
        <v>0</v>
      </c>
      <c r="S150" s="34">
        <f>IF(calculations!S150="NA",output!S150,calculations!S150-output!S150)</f>
        <v>0</v>
      </c>
      <c r="T150" s="34">
        <f>IF(calculations!T150="NA",output!T150,calculations!T150-output!T150)</f>
        <v>0</v>
      </c>
      <c r="U150" s="34">
        <f>IF(calculations!U150="NA",output!U150,calculations!U150-output!U150)</f>
        <v>0</v>
      </c>
      <c r="V150" s="34">
        <f>IF(calculations!V150="NA",output!V150,calculations!V150-output!V150)</f>
        <v>-2.2204460492503131E-16</v>
      </c>
      <c r="W150" s="34">
        <f>IF(calculations!W150="NA",output!W150,calculations!W150-output!W150)</f>
        <v>0</v>
      </c>
      <c r="X150" s="34">
        <f>IF(calculations!X150="NA",output!X150,calculations!X150-output!X150)</f>
        <v>2.8421709430404007E-14</v>
      </c>
      <c r="Y150" s="34">
        <f>IF(calculations!Y150="NA",output!Y150,calculations!Y150-output!Y150)</f>
        <v>0</v>
      </c>
      <c r="Z150" s="34">
        <f>IF(calculations!Z150="NA",output!Z150,calculations!Z150-output!Z150)</f>
        <v>-2.2204460492503131E-16</v>
      </c>
      <c r="AA150" s="34">
        <f>IF(calculations!AA150="NA",output!AA150,calculations!AA150-output!AA150)</f>
        <v>0</v>
      </c>
      <c r="AB150" s="34">
        <f>IF(calculations!AB150="NA",output!AB150,calculations!AB150-output!AB150)</f>
        <v>0</v>
      </c>
      <c r="AC150" s="34">
        <f>IF(calculations!AC150="NA",output!AC150,calculations!AC150-output!AC150)</f>
        <v>0</v>
      </c>
      <c r="AD150" s="34">
        <f>IF(calculations!AD150="NA",output!AD150,calculations!AD150-output!AD150)</f>
        <v>0</v>
      </c>
      <c r="AE150" s="34">
        <f>IF(calculations!AE150="NA",output!AE150,calculations!AE150-output!AE150)</f>
        <v>0</v>
      </c>
      <c r="AF150" s="34">
        <f>IF(calculations!AF150="NA",output!AF150,calculations!AF150-output!AF150)</f>
        <v>5.3290705182007514E-15</v>
      </c>
    </row>
    <row r="151" spans="1:32" x14ac:dyDescent="0.15">
      <c r="A151" t="b">
        <f>calculations!A151=output!A151</f>
        <v>1</v>
      </c>
      <c r="B151" t="b">
        <f>calculations!B151=output!B151</f>
        <v>1</v>
      </c>
      <c r="C151" s="34">
        <f>IF(calculations!C151="NA",output!C151,calculations!C151-output!C151)</f>
        <v>2.2204460492503131E-16</v>
      </c>
      <c r="D151" s="34">
        <f>IF(calculations!D151="NA",output!D151,calculations!D151-output!D151)</f>
        <v>-4.4408920985006262E-16</v>
      </c>
      <c r="E151" s="34">
        <f>IF(calculations!E151="NA",output!E151,calculations!E151-output!E151)</f>
        <v>0</v>
      </c>
      <c r="F151" s="34">
        <f>IF(calculations!F151="NA",output!F151,calculations!F151-output!F151)</f>
        <v>2.7755575615628914E-17</v>
      </c>
      <c r="G151" s="34">
        <f>IF(calculations!G151="NA",output!G151,calculations!G151-output!G151)</f>
        <v>0</v>
      </c>
      <c r="H151" s="34">
        <f>IF(calculations!H151="NA",output!H151,calculations!H151-output!H151)</f>
        <v>1.3877787807814457E-17</v>
      </c>
      <c r="I151" s="34">
        <f>IF(calculations!I151="NA",output!I151,calculations!I151-output!I151)</f>
        <v>0</v>
      </c>
      <c r="J151" s="34">
        <f>IF(calculations!J151="NA",output!J151,calculations!J151-output!J151)</f>
        <v>0</v>
      </c>
      <c r="K151" s="34">
        <f>IF(calculations!K151="NA",output!K151,calculations!K151-output!K151)</f>
        <v>0</v>
      </c>
      <c r="L151" s="34">
        <f>IF(calculations!L151="NA",output!L151,calculations!L151-output!L151)</f>
        <v>5.6843418860808015E-14</v>
      </c>
      <c r="M151" s="34">
        <f>IF(calculations!M151="NA",output!M151,calculations!M151-output!M151)</f>
        <v>0</v>
      </c>
      <c r="N151" s="34">
        <f>IF(calculations!N151="NA",output!N151,calculations!N151-output!N151)</f>
        <v>0</v>
      </c>
      <c r="O151" s="34">
        <f>IF(calculations!O151="NA",output!O151,calculations!O151-output!O151)</f>
        <v>-1.7763568394002505E-15</v>
      </c>
      <c r="P151" s="34">
        <f>IF(calculations!P151="NA",output!P151,calculations!P151-output!P151)</f>
        <v>3.5527136788005009E-15</v>
      </c>
      <c r="Q151" s="34">
        <f>IF(calculations!Q151="NA",output!Q151,calculations!Q151-output!Q151)</f>
        <v>0</v>
      </c>
      <c r="R151" s="34">
        <f>IF(calculations!R151="NA",output!R151,calculations!R151-output!R151)</f>
        <v>0</v>
      </c>
      <c r="S151" s="34">
        <f>IF(calculations!S151="NA",output!S151,calculations!S151-output!S151)</f>
        <v>0</v>
      </c>
      <c r="T151" s="34">
        <f>IF(calculations!T151="NA",output!T151,calculations!T151-output!T151)</f>
        <v>-3.5527136788005009E-15</v>
      </c>
      <c r="U151" s="34">
        <f>IF(calculations!U151="NA",output!U151,calculations!U151-output!U151)</f>
        <v>0</v>
      </c>
      <c r="V151" s="34">
        <f>IF(calculations!V151="NA",output!V151,calculations!V151-output!V151)</f>
        <v>0</v>
      </c>
      <c r="W151" s="34">
        <f>IF(calculations!W151="NA",output!W151,calculations!W151-output!W151)</f>
        <v>0</v>
      </c>
      <c r="X151" s="34">
        <f>IF(calculations!X151="NA",output!X151,calculations!X151-output!X151)</f>
        <v>0</v>
      </c>
      <c r="Y151" s="34">
        <f>IF(calculations!Y151="NA",output!Y151,calculations!Y151-output!Y151)</f>
        <v>0</v>
      </c>
      <c r="Z151" s="34">
        <f>IF(calculations!Z151="NA",output!Z151,calculations!Z151-output!Z151)</f>
        <v>-4.4408920985006262E-16</v>
      </c>
      <c r="AA151" s="34">
        <f>IF(calculations!AA151="NA",output!AA151,calculations!AA151-output!AA151)</f>
        <v>0</v>
      </c>
      <c r="AB151" s="34">
        <f>IF(calculations!AB151="NA",output!AB151,calculations!AB151-output!AB151)</f>
        <v>0</v>
      </c>
      <c r="AC151" s="34">
        <f>IF(calculations!AC151="NA",output!AC151,calculations!AC151-output!AC151)</f>
        <v>0</v>
      </c>
      <c r="AD151" s="34">
        <f>IF(calculations!AD151="NA",output!AD151,calculations!AD151-output!AD151)</f>
        <v>0</v>
      </c>
      <c r="AE151" s="34">
        <f>IF(calculations!AE151="NA",output!AE151,calculations!AE151-output!AE151)</f>
        <v>0</v>
      </c>
      <c r="AF151" s="34">
        <f>IF(calculations!AF151="NA",output!AF151,calculations!AF151-output!AF151)</f>
        <v>4.4408920985006262E-16</v>
      </c>
    </row>
    <row r="152" spans="1:32" x14ac:dyDescent="0.15">
      <c r="A152" t="b">
        <f>calculations!A152=output!A152</f>
        <v>1</v>
      </c>
      <c r="B152" t="b">
        <f>calculations!B152=output!B152</f>
        <v>1</v>
      </c>
      <c r="C152" s="34">
        <f>IF(calculations!C152="NA",output!C152,calculations!C152-output!C152)</f>
        <v>0</v>
      </c>
      <c r="D152" s="34">
        <f>IF(calculations!D152="NA",output!D152,calculations!D152-output!D152)</f>
        <v>0</v>
      </c>
      <c r="E152" s="34">
        <f>IF(calculations!E152="NA",output!E152,calculations!E152-output!E152)</f>
        <v>0</v>
      </c>
      <c r="F152" s="34">
        <f>IF(calculations!F152="NA",output!F152,calculations!F152-output!F152)</f>
        <v>-2.7755575615628914E-17</v>
      </c>
      <c r="G152" s="34">
        <f>IF(calculations!G152="NA",output!G152,calculations!G152-output!G152)</f>
        <v>0</v>
      </c>
      <c r="H152" s="34">
        <f>IF(calculations!H152="NA",output!H152,calculations!H152-output!H152)</f>
        <v>0</v>
      </c>
      <c r="I152" s="34">
        <f>IF(calculations!I152="NA",output!I152,calculations!I152-output!I152)</f>
        <v>0</v>
      </c>
      <c r="J152" s="34">
        <f>IF(calculations!J152="NA",output!J152,calculations!J152-output!J152)</f>
        <v>0</v>
      </c>
      <c r="K152" s="34">
        <f>IF(calculations!K152="NA",output!K152,calculations!K152-output!K152)</f>
        <v>0</v>
      </c>
      <c r="L152" s="34">
        <f>IF(calculations!L152="NA",output!L152,calculations!L152-output!L152)</f>
        <v>2.8421709430404007E-14</v>
      </c>
      <c r="M152" s="34">
        <f>IF(calculations!M152="NA",output!M152,calculations!M152-output!M152)</f>
        <v>0</v>
      </c>
      <c r="N152" s="34">
        <f>IF(calculations!N152="NA",output!N152,calculations!N152-output!N152)</f>
        <v>0</v>
      </c>
      <c r="O152" s="34">
        <f>IF(calculations!O152="NA",output!O152,calculations!O152-output!O152)</f>
        <v>0</v>
      </c>
      <c r="P152" s="34">
        <f>IF(calculations!P152="NA",output!P152,calculations!P152-output!P152)</f>
        <v>0</v>
      </c>
      <c r="Q152" s="34">
        <f>IF(calculations!Q152="NA",output!Q152,calculations!Q152-output!Q152)</f>
        <v>0</v>
      </c>
      <c r="R152" s="34">
        <f>IF(calculations!R152="NA",output!R152,calculations!R152-output!R152)</f>
        <v>0</v>
      </c>
      <c r="S152" s="34">
        <f>IF(calculations!S152="NA",output!S152,calculations!S152-output!S152)</f>
        <v>0</v>
      </c>
      <c r="T152" s="34">
        <f>IF(calculations!T152="NA",output!T152,calculations!T152-output!T152)</f>
        <v>0</v>
      </c>
      <c r="U152" s="34">
        <f>IF(calculations!U152="NA",output!U152,calculations!U152-output!U152)</f>
        <v>0</v>
      </c>
      <c r="V152" s="34">
        <f>IF(calculations!V152="NA",output!V152,calculations!V152-output!V152)</f>
        <v>0</v>
      </c>
      <c r="W152" s="34">
        <f>IF(calculations!W152="NA",output!W152,calculations!W152-output!W152)</f>
        <v>0</v>
      </c>
      <c r="X152" s="34">
        <f>IF(calculations!X152="NA",output!X152,calculations!X152-output!X152)</f>
        <v>1.4210854715202004E-14</v>
      </c>
      <c r="Y152" s="34">
        <f>IF(calculations!Y152="NA",output!Y152,calculations!Y152-output!Y152)</f>
        <v>0</v>
      </c>
      <c r="Z152" s="34">
        <f>IF(calculations!Z152="NA",output!Z152,calculations!Z152-output!Z152)</f>
        <v>4.4408920985006262E-16</v>
      </c>
      <c r="AA152" s="34">
        <f>IF(calculations!AA152="NA",output!AA152,calculations!AA152-output!AA152)</f>
        <v>0</v>
      </c>
      <c r="AB152" s="34">
        <f>IF(calculations!AB152="NA",output!AB152,calculations!AB152-output!AB152)</f>
        <v>0</v>
      </c>
      <c r="AC152" s="34">
        <f>IF(calculations!AC152="NA",output!AC152,calculations!AC152-output!AC152)</f>
        <v>0</v>
      </c>
      <c r="AD152" s="34">
        <f>IF(calculations!AD152="NA",output!AD152,calculations!AD152-output!AD152)</f>
        <v>0</v>
      </c>
      <c r="AE152" s="34">
        <f>IF(calculations!AE152="NA",output!AE152,calculations!AE152-output!AE152)</f>
        <v>0</v>
      </c>
      <c r="AF152" s="34">
        <f>IF(calculations!AF152="NA",output!AF152,calculations!AF152-output!AF152)</f>
        <v>2.2204460492503131E-16</v>
      </c>
    </row>
    <row r="153" spans="1:32" x14ac:dyDescent="0.15">
      <c r="A153" t="b">
        <f>calculations!A153=output!A153</f>
        <v>1</v>
      </c>
      <c r="B153" t="b">
        <f>calculations!B153=output!B153</f>
        <v>1</v>
      </c>
      <c r="C153" s="34">
        <f>IF(calculations!C153="NA",output!C153,calculations!C153-output!C153)</f>
        <v>0</v>
      </c>
      <c r="D153" s="34">
        <f>IF(calculations!D153="NA",output!D153,calculations!D153-output!D153)</f>
        <v>0</v>
      </c>
      <c r="E153" s="34">
        <f>IF(calculations!E153="NA",output!E153,calculations!E153-output!E153)</f>
        <v>0</v>
      </c>
      <c r="F153" s="34">
        <f>IF(calculations!F153="NA",output!F153,calculations!F153-output!F153)</f>
        <v>2.7755575615628914E-17</v>
      </c>
      <c r="G153" s="34">
        <f>IF(calculations!G153="NA",output!G153,calculations!G153-output!G153)</f>
        <v>-2.7755575615628914E-17</v>
      </c>
      <c r="H153" s="34">
        <f>IF(calculations!H153="NA",output!H153,calculations!H153-output!H153)</f>
        <v>0</v>
      </c>
      <c r="I153" s="34">
        <f>IF(calculations!I153="NA",output!I153,calculations!I153-output!I153)</f>
        <v>0</v>
      </c>
      <c r="J153" s="34">
        <f>IF(calculations!J153="NA",output!J153,calculations!J153-output!J153)</f>
        <v>0</v>
      </c>
      <c r="K153" s="34">
        <f>IF(calculations!K153="NA",output!K153,calculations!K153-output!K153)</f>
        <v>0</v>
      </c>
      <c r="L153" s="34">
        <f>IF(calculations!L153="NA",output!L153,calculations!L153-output!L153)</f>
        <v>0</v>
      </c>
      <c r="M153" s="34">
        <f>IF(calculations!M153="NA",output!M153,calculations!M153-output!M153)</f>
        <v>0</v>
      </c>
      <c r="N153" s="34">
        <f>IF(calculations!N153="NA",output!N153,calculations!N153-output!N153)</f>
        <v>0</v>
      </c>
      <c r="O153" s="34">
        <f>IF(calculations!O153="NA",output!O153,calculations!O153-output!O153)</f>
        <v>-3.5527136788005009E-15</v>
      </c>
      <c r="P153" s="34">
        <f>IF(calculations!P153="NA",output!P153,calculations!P153-output!P153)</f>
        <v>0</v>
      </c>
      <c r="Q153" s="34">
        <f>IF(calculations!Q153="NA",output!Q153,calculations!Q153-output!Q153)</f>
        <v>0</v>
      </c>
      <c r="R153" s="34">
        <f>IF(calculations!R153="NA",output!R153,calculations!R153-output!R153)</f>
        <v>0</v>
      </c>
      <c r="S153" s="34">
        <f>IF(calculations!S153="NA",output!S153,calculations!S153-output!S153)</f>
        <v>0</v>
      </c>
      <c r="T153" s="34">
        <f>IF(calculations!T153="NA",output!T153,calculations!T153-output!T153)</f>
        <v>0</v>
      </c>
      <c r="U153" s="34">
        <f>IF(calculations!U153="NA",output!U153,calculations!U153-output!U153)</f>
        <v>0</v>
      </c>
      <c r="V153" s="34">
        <f>IF(calculations!V153="NA",output!V153,calculations!V153-output!V153)</f>
        <v>4.4408920985006262E-16</v>
      </c>
      <c r="W153" s="34">
        <f>IF(calculations!W153="NA",output!W153,calculations!W153-output!W153)</f>
        <v>0</v>
      </c>
      <c r="X153" s="34">
        <f>IF(calculations!X153="NA",output!X153,calculations!X153-output!X153)</f>
        <v>-7.1054273576010019E-15</v>
      </c>
      <c r="Y153" s="34">
        <f>IF(calculations!Y153="NA",output!Y153,calculations!Y153-output!Y153)</f>
        <v>0</v>
      </c>
      <c r="Z153" s="34">
        <f>IF(calculations!Z153="NA",output!Z153,calculations!Z153-output!Z153)</f>
        <v>0</v>
      </c>
      <c r="AA153" s="34">
        <f>IF(calculations!AA153="NA",output!AA153,calculations!AA153-output!AA153)</f>
        <v>0</v>
      </c>
      <c r="AB153" s="34">
        <f>IF(calculations!AB153="NA",output!AB153,calculations!AB153-output!AB153)</f>
        <v>0</v>
      </c>
      <c r="AC153" s="34">
        <f>IF(calculations!AC153="NA",output!AC153,calculations!AC153-output!AC153)</f>
        <v>0</v>
      </c>
      <c r="AD153" s="34">
        <f>IF(calculations!AD153="NA",output!AD153,calculations!AD153-output!AD153)</f>
        <v>0</v>
      </c>
      <c r="AE153" s="34">
        <f>IF(calculations!AE153="NA",output!AE153,calculations!AE153-output!AE153)</f>
        <v>0</v>
      </c>
      <c r="AF153" s="34">
        <f>IF(calculations!AF153="NA",output!AF153,calculations!AF153-output!AF153)</f>
        <v>0</v>
      </c>
    </row>
    <row r="154" spans="1:32" x14ac:dyDescent="0.15">
      <c r="A154" t="b">
        <f>calculations!A154=output!A154</f>
        <v>1</v>
      </c>
      <c r="B154" t="b">
        <f>calculations!B154=output!B154</f>
        <v>1</v>
      </c>
      <c r="C154" s="34">
        <f>IF(calculations!C154="NA",output!C154,calculations!C154-output!C154)</f>
        <v>0</v>
      </c>
      <c r="D154" s="34">
        <f>IF(calculations!D154="NA",output!D154,calculations!D154-output!D154)</f>
        <v>0</v>
      </c>
      <c r="E154" s="34">
        <f>IF(calculations!E154="NA",output!E154,calculations!E154-output!E154)</f>
        <v>0</v>
      </c>
      <c r="F154" s="34">
        <f>IF(calculations!F154="NA",output!F154,calculations!F154-output!F154)</f>
        <v>0</v>
      </c>
      <c r="G154" s="34">
        <f>IF(calculations!G154="NA",output!G154,calculations!G154-output!G154)</f>
        <v>-5.5511151231257827E-17</v>
      </c>
      <c r="H154" s="34">
        <f>IF(calculations!H154="NA",output!H154,calculations!H154-output!H154)</f>
        <v>0</v>
      </c>
      <c r="I154" s="34">
        <f>IF(calculations!I154="NA",output!I154,calculations!I154-output!I154)</f>
        <v>0</v>
      </c>
      <c r="J154" s="34">
        <f>IF(calculations!J154="NA",output!J154,calculations!J154-output!J154)</f>
        <v>-1.7347234759768071E-18</v>
      </c>
      <c r="K154" s="34">
        <f>IF(calculations!K154="NA",output!K154,calculations!K154-output!K154)</f>
        <v>0</v>
      </c>
      <c r="L154" s="34">
        <f>IF(calculations!L154="NA",output!L154,calculations!L154-output!L154)</f>
        <v>0</v>
      </c>
      <c r="M154" s="34">
        <f>IF(calculations!M154="NA",output!M154,calculations!M154-output!M154)</f>
        <v>0</v>
      </c>
      <c r="N154" s="34">
        <f>IF(calculations!N154="NA",output!N154,calculations!N154-output!N154)</f>
        <v>0</v>
      </c>
      <c r="O154" s="34">
        <f>IF(calculations!O154="NA",output!O154,calculations!O154-output!O154)</f>
        <v>0</v>
      </c>
      <c r="P154" s="34">
        <f>IF(calculations!P154="NA",output!P154,calculations!P154-output!P154)</f>
        <v>0</v>
      </c>
      <c r="Q154" s="34">
        <f>IF(calculations!Q154="NA",output!Q154,calculations!Q154-output!Q154)</f>
        <v>0</v>
      </c>
      <c r="R154" s="34">
        <f>IF(calculations!R154="NA",output!R154,calculations!R154-output!R154)</f>
        <v>0</v>
      </c>
      <c r="S154" s="34">
        <f>IF(calculations!S154="NA",output!S154,calculations!S154-output!S154)</f>
        <v>0</v>
      </c>
      <c r="T154" s="34">
        <f>IF(calculations!T154="NA",output!T154,calculations!T154-output!T154)</f>
        <v>0</v>
      </c>
      <c r="U154" s="34">
        <f>IF(calculations!U154="NA",output!U154,calculations!U154-output!U154)</f>
        <v>0</v>
      </c>
      <c r="V154" s="34">
        <f>IF(calculations!V154="NA",output!V154,calculations!V154-output!V154)</f>
        <v>-4.4408920985006262E-16</v>
      </c>
      <c r="W154" s="34">
        <f>IF(calculations!W154="NA",output!W154,calculations!W154-output!W154)</f>
        <v>0</v>
      </c>
      <c r="X154" s="34">
        <f>IF(calculations!X154="NA",output!X154,calculations!X154-output!X154)</f>
        <v>7.1054273576010019E-15</v>
      </c>
      <c r="Y154" s="34">
        <f>IF(calculations!Y154="NA",output!Y154,calculations!Y154-output!Y154)</f>
        <v>0</v>
      </c>
      <c r="Z154" s="34">
        <f>IF(calculations!Z154="NA",output!Z154,calculations!Z154-output!Z154)</f>
        <v>0</v>
      </c>
      <c r="AA154" s="34">
        <f>IF(calculations!AA154="NA",output!AA154,calculations!AA154-output!AA154)</f>
        <v>0</v>
      </c>
      <c r="AB154" s="34">
        <f>IF(calculations!AB154="NA",output!AB154,calculations!AB154-output!AB154)</f>
        <v>0</v>
      </c>
      <c r="AC154" s="34">
        <f>IF(calculations!AC154="NA",output!AC154,calculations!AC154-output!AC154)</f>
        <v>0</v>
      </c>
      <c r="AD154" s="34">
        <f>IF(calculations!AD154="NA",output!AD154,calculations!AD154-output!AD154)</f>
        <v>0</v>
      </c>
      <c r="AE154" s="34">
        <f>IF(calculations!AE154="NA",output!AE154,calculations!AE154-output!AE154)</f>
        <v>0</v>
      </c>
      <c r="AF154" s="34">
        <f>IF(calculations!AF154="NA",output!AF154,calculations!AF154-output!AF154)</f>
        <v>0</v>
      </c>
    </row>
    <row r="155" spans="1:32" x14ac:dyDescent="0.15">
      <c r="A155" t="b">
        <f>calculations!A155=output!A155</f>
        <v>1</v>
      </c>
      <c r="B155" t="b">
        <f>calculations!B155=output!B155</f>
        <v>1</v>
      </c>
      <c r="C155" s="34">
        <f>IF(calculations!C155="NA",output!C155,calculations!C155-output!C155)</f>
        <v>0</v>
      </c>
      <c r="D155" s="34">
        <f>IF(calculations!D155="NA",output!D155,calculations!D155-output!D155)</f>
        <v>0</v>
      </c>
      <c r="E155" s="34">
        <f>IF(calculations!E155="NA",output!E155,calculations!E155-output!E155)</f>
        <v>0</v>
      </c>
      <c r="F155" s="34">
        <f>IF(calculations!F155="NA",output!F155,calculations!F155-output!F155)</f>
        <v>0</v>
      </c>
      <c r="G155" s="34">
        <f>IF(calculations!G155="NA",output!G155,calculations!G155-output!G155)</f>
        <v>-5.5511151231257827E-17</v>
      </c>
      <c r="H155" s="34">
        <f>IF(calculations!H155="NA",output!H155,calculations!H155-output!H155)</f>
        <v>0</v>
      </c>
      <c r="I155" s="34">
        <f>IF(calculations!I155="NA",output!I155,calculations!I155-output!I155)</f>
        <v>0</v>
      </c>
      <c r="J155" s="34">
        <f>IF(calculations!J155="NA",output!J155,calculations!J155-output!J155)</f>
        <v>-1.7347234759768071E-18</v>
      </c>
      <c r="K155" s="34">
        <f>IF(calculations!K155="NA",output!K155,calculations!K155-output!K155)</f>
        <v>0</v>
      </c>
      <c r="L155" s="34">
        <f>IF(calculations!L155="NA",output!L155,calculations!L155-output!L155)</f>
        <v>0</v>
      </c>
      <c r="M155" s="34">
        <f>IF(calculations!M155="NA",output!M155,calculations!M155-output!M155)</f>
        <v>0</v>
      </c>
      <c r="N155" s="34">
        <f>IF(calculations!N155="NA",output!N155,calculations!N155-output!N155)</f>
        <v>0</v>
      </c>
      <c r="O155" s="34">
        <f>IF(calculations!O155="NA",output!O155,calculations!O155-output!O155)</f>
        <v>0</v>
      </c>
      <c r="P155" s="34">
        <f>IF(calculations!P155="NA",output!P155,calculations!P155-output!P155)</f>
        <v>0</v>
      </c>
      <c r="Q155" s="34">
        <f>IF(calculations!Q155="NA",output!Q155,calculations!Q155-output!Q155)</f>
        <v>0</v>
      </c>
      <c r="R155" s="34">
        <f>IF(calculations!R155="NA",output!R155,calculations!R155-output!R155)</f>
        <v>0</v>
      </c>
      <c r="S155" s="34">
        <f>IF(calculations!S155="NA",output!S155,calculations!S155-output!S155)</f>
        <v>0</v>
      </c>
      <c r="T155" s="34">
        <f>IF(calculations!T155="NA",output!T155,calculations!T155-output!T155)</f>
        <v>0</v>
      </c>
      <c r="U155" s="34">
        <f>IF(calculations!U155="NA",output!U155,calculations!U155-output!U155)</f>
        <v>0</v>
      </c>
      <c r="V155" s="34">
        <f>IF(calculations!V155="NA",output!V155,calculations!V155-output!V155)</f>
        <v>-4.4408920985006262E-16</v>
      </c>
      <c r="W155" s="34">
        <f>IF(calculations!W155="NA",output!W155,calculations!W155-output!W155)</f>
        <v>0</v>
      </c>
      <c r="X155" s="34">
        <f>IF(calculations!X155="NA",output!X155,calculations!X155-output!X155)</f>
        <v>7.1054273576010019E-15</v>
      </c>
      <c r="Y155" s="34">
        <f>IF(calculations!Y155="NA",output!Y155,calculations!Y155-output!Y155)</f>
        <v>0</v>
      </c>
      <c r="Z155" s="34">
        <f>IF(calculations!Z155="NA",output!Z155,calculations!Z155-output!Z155)</f>
        <v>0</v>
      </c>
      <c r="AA155" s="34">
        <f>IF(calculations!AA155="NA",output!AA155,calculations!AA155-output!AA155)</f>
        <v>0</v>
      </c>
      <c r="AB155" s="34">
        <f>IF(calculations!AB155="NA",output!AB155,calculations!AB155-output!AB155)</f>
        <v>0</v>
      </c>
      <c r="AC155" s="34">
        <f>IF(calculations!AC155="NA",output!AC155,calculations!AC155-output!AC155)</f>
        <v>0</v>
      </c>
      <c r="AD155" s="34">
        <f>IF(calculations!AD155="NA",output!AD155,calculations!AD155-output!AD155)</f>
        <v>0</v>
      </c>
      <c r="AE155" s="34">
        <f>IF(calculations!AE155="NA",output!AE155,calculations!AE155-output!AE155)</f>
        <v>0</v>
      </c>
      <c r="AF155" s="34">
        <f>IF(calculations!AF155="NA",output!AF155,calculations!AF155-output!AF155)</f>
        <v>0</v>
      </c>
    </row>
    <row r="156" spans="1:32" x14ac:dyDescent="0.15">
      <c r="A156" t="b">
        <f>calculations!A156=output!A156</f>
        <v>1</v>
      </c>
      <c r="B156" t="b">
        <f>calculations!B156=output!B156</f>
        <v>1</v>
      </c>
      <c r="C156" s="34">
        <f>IF(calculations!C156="NA",output!C156,calculations!C156-output!C156)</f>
        <v>0</v>
      </c>
      <c r="D156" s="34">
        <f>IF(calculations!D156="NA",output!D156,calculations!D156-output!D156)</f>
        <v>2.2204460492503131E-16</v>
      </c>
      <c r="E156" s="34">
        <f>IF(calculations!E156="NA",output!E156,calculations!E156-output!E156)</f>
        <v>0</v>
      </c>
      <c r="F156" s="34">
        <f>IF(calculations!F156="NA",output!F156,calculations!F156-output!F156)</f>
        <v>-5.5511151231257827E-17</v>
      </c>
      <c r="G156" s="34">
        <f>IF(calculations!G156="NA",output!G156,calculations!G156-output!G156)</f>
        <v>0</v>
      </c>
      <c r="H156" s="34">
        <f>IF(calculations!H156="NA",output!H156,calculations!H156-output!H156)</f>
        <v>0</v>
      </c>
      <c r="I156" s="34">
        <f>IF(calculations!I156="NA",output!I156,calculations!I156-output!I156)</f>
        <v>0</v>
      </c>
      <c r="J156" s="34">
        <f>IF(calculations!J156="NA",output!J156,calculations!J156-output!J156)</f>
        <v>0</v>
      </c>
      <c r="K156" s="34">
        <f>IF(calculations!K156="NA",output!K156,calculations!K156-output!K156)</f>
        <v>-3.4694469519536142E-18</v>
      </c>
      <c r="L156" s="34">
        <f>IF(calculations!L156="NA",output!L156,calculations!L156-output!L156)</f>
        <v>2.8421709430404007E-14</v>
      </c>
      <c r="M156" s="34">
        <f>IF(calculations!M156="NA",output!M156,calculations!M156-output!M156)</f>
        <v>0</v>
      </c>
      <c r="N156" s="34">
        <f>IF(calculations!N156="NA",output!N156,calculations!N156-output!N156)</f>
        <v>7.1054273576010019E-15</v>
      </c>
      <c r="O156" s="34">
        <f>IF(calculations!O156="NA",output!O156,calculations!O156-output!O156)</f>
        <v>-7.1054273576010019E-15</v>
      </c>
      <c r="P156" s="34">
        <f>IF(calculations!P156="NA",output!P156,calculations!P156-output!P156)</f>
        <v>4.4408920985006262E-16</v>
      </c>
      <c r="Q156" s="34">
        <f>IF(calculations!Q156="NA",output!Q156,calculations!Q156-output!Q156)</f>
        <v>0</v>
      </c>
      <c r="R156" s="34">
        <f>IF(calculations!R156="NA",output!R156,calculations!R156-output!R156)</f>
        <v>0</v>
      </c>
      <c r="S156" s="34">
        <f>IF(calculations!S156="NA",output!S156,calculations!S156-output!S156)</f>
        <v>0</v>
      </c>
      <c r="T156" s="34">
        <f>IF(calculations!T156="NA",output!T156,calculations!T156-output!T156)</f>
        <v>0</v>
      </c>
      <c r="U156" s="34">
        <f>IF(calculations!U156="NA",output!U156,calculations!U156-output!U156)</f>
        <v>0</v>
      </c>
      <c r="V156" s="34">
        <f>IF(calculations!V156="NA",output!V156,calculations!V156-output!V156)</f>
        <v>0</v>
      </c>
      <c r="W156" s="34">
        <f>IF(calculations!W156="NA",output!W156,calculations!W156-output!W156)</f>
        <v>0</v>
      </c>
      <c r="X156" s="34">
        <f>IF(calculations!X156="NA",output!X156,calculations!X156-output!X156)</f>
        <v>0</v>
      </c>
      <c r="Y156" s="34">
        <f>IF(calculations!Y156="NA",output!Y156,calculations!Y156-output!Y156)</f>
        <v>0</v>
      </c>
      <c r="Z156" s="34">
        <f>IF(calculations!Z156="NA",output!Z156,calculations!Z156-output!Z156)</f>
        <v>-2.2204460492503131E-16</v>
      </c>
      <c r="AA156" s="34">
        <f>IF(calculations!AA156="NA",output!AA156,calculations!AA156-output!AA156)</f>
        <v>0</v>
      </c>
      <c r="AB156" s="34">
        <f>IF(calculations!AB156="NA",output!AB156,calculations!AB156-output!AB156)</f>
        <v>0</v>
      </c>
      <c r="AC156" s="34">
        <f>IF(calculations!AC156="NA",output!AC156,calculations!AC156-output!AC156)</f>
        <v>0</v>
      </c>
      <c r="AD156" s="34">
        <f>IF(calculations!AD156="NA",output!AD156,calculations!AD156-output!AD156)</f>
        <v>0</v>
      </c>
      <c r="AE156" s="34">
        <f>IF(calculations!AE156="NA",output!AE156,calculations!AE156-output!AE156)</f>
        <v>0</v>
      </c>
      <c r="AF156" s="34">
        <f>IF(calculations!AF156="NA",output!AF156,calculations!AF156-output!AF156)</f>
        <v>4.4408920985006262E-16</v>
      </c>
    </row>
    <row r="157" spans="1:32" x14ac:dyDescent="0.15">
      <c r="A157" t="b">
        <f>calculations!A157=output!A157</f>
        <v>1</v>
      </c>
      <c r="B157" t="b">
        <f>calculations!B157=output!B157</f>
        <v>1</v>
      </c>
      <c r="C157" s="34">
        <f>IF(calculations!C157="NA",output!C157,calculations!C157-output!C157)</f>
        <v>-6.9388939039072284E-18</v>
      </c>
      <c r="D157" s="34">
        <f>IF(calculations!D157="NA",output!D157,calculations!D157-output!D157)</f>
        <v>0</v>
      </c>
      <c r="E157" s="34">
        <f>IF(calculations!E157="NA",output!E157,calculations!E157-output!E157)</f>
        <v>0</v>
      </c>
      <c r="F157" s="34">
        <f>IF(calculations!F157="NA",output!F157,calculations!F157-output!F157)</f>
        <v>0</v>
      </c>
      <c r="G157" s="34">
        <f>IF(calculations!G157="NA",output!G157,calculations!G157-output!G157)</f>
        <v>3.4694469519536142E-18</v>
      </c>
      <c r="H157" s="34">
        <f>IF(calculations!H157="NA",output!H157,calculations!H157-output!H157)</f>
        <v>0</v>
      </c>
      <c r="I157" s="34">
        <f>IF(calculations!I157="NA",output!I157,calculations!I157-output!I157)</f>
        <v>0</v>
      </c>
      <c r="J157" s="34">
        <f>IF(calculations!J157="NA",output!J157,calculations!J157-output!J157)</f>
        <v>0</v>
      </c>
      <c r="K157" s="34">
        <f>IF(calculations!K157="NA",output!K157,calculations!K157-output!K157)</f>
        <v>-5.2041704279304213E-18</v>
      </c>
      <c r="L157" s="34">
        <f>IF(calculations!L157="NA",output!L157,calculations!L157-output!L157)</f>
        <v>2.8421709430404007E-14</v>
      </c>
      <c r="M157" s="34">
        <f>IF(calculations!M157="NA",output!M157,calculations!M157-output!M157)</f>
        <v>7.1054273576010019E-15</v>
      </c>
      <c r="N157" s="34">
        <f>IF(calculations!N157="NA",output!N157,calculations!N157-output!N157)</f>
        <v>-4.4408920985006262E-16</v>
      </c>
      <c r="O157" s="34">
        <f>IF(calculations!O157="NA",output!O157,calculations!O157-output!O157)</f>
        <v>0</v>
      </c>
      <c r="P157" s="34">
        <f>IF(calculations!P157="NA",output!P157,calculations!P157-output!P157)</f>
        <v>0</v>
      </c>
      <c r="Q157" s="34">
        <f>IF(calculations!Q157="NA",output!Q157,calculations!Q157-output!Q157)</f>
        <v>0</v>
      </c>
      <c r="R157" s="34">
        <f>IF(calculations!R157="NA",output!R157,calculations!R157-output!R157)</f>
        <v>0</v>
      </c>
      <c r="S157" s="34">
        <f>IF(calculations!S157="NA",output!S157,calculations!S157-output!S157)</f>
        <v>0</v>
      </c>
      <c r="T157" s="34">
        <f>IF(calculations!T157="NA",output!T157,calculations!T157-output!T157)</f>
        <v>-8.8817841970012523E-16</v>
      </c>
      <c r="U157" s="34">
        <f>IF(calculations!U157="NA",output!U157,calculations!U157-output!U157)</f>
        <v>0</v>
      </c>
      <c r="V157" s="34">
        <f>IF(calculations!V157="NA",output!V157,calculations!V157-output!V157)</f>
        <v>0</v>
      </c>
      <c r="W157" s="34">
        <f>IF(calculations!W157="NA",output!W157,calculations!W157-output!W157)</f>
        <v>0</v>
      </c>
      <c r="X157" s="34">
        <f>IF(calculations!X157="NA",output!X157,calculations!X157-output!X157)</f>
        <v>0</v>
      </c>
      <c r="Y157" s="34">
        <f>IF(calculations!Y157="NA",output!Y157,calculations!Y157-output!Y157)</f>
        <v>0</v>
      </c>
      <c r="Z157" s="34">
        <f>IF(calculations!Z157="NA",output!Z157,calculations!Z157-output!Z157)</f>
        <v>4.4408920985006262E-16</v>
      </c>
      <c r="AA157" s="34">
        <f>IF(calculations!AA157="NA",output!AA157,calculations!AA157-output!AA157)</f>
        <v>0</v>
      </c>
      <c r="AB157" s="34">
        <f>IF(calculations!AB157="NA",output!AB157,calculations!AB157-output!AB157)</f>
        <v>0</v>
      </c>
      <c r="AC157" s="34">
        <f>IF(calculations!AC157="NA",output!AC157,calculations!AC157-output!AC157)</f>
        <v>0</v>
      </c>
      <c r="AD157" s="34">
        <f>IF(calculations!AD157="NA",output!AD157,calculations!AD157-output!AD157)</f>
        <v>0</v>
      </c>
      <c r="AE157" s="34">
        <f>IF(calculations!AE157="NA",output!AE157,calculations!AE157-output!AE157)</f>
        <v>0</v>
      </c>
      <c r="AF157" s="34">
        <f>IF(calculations!AF157="NA",output!AF157,calculations!AF157-output!AF157)</f>
        <v>0</v>
      </c>
    </row>
    <row r="158" spans="1:32" x14ac:dyDescent="0.15">
      <c r="A158" t="b">
        <f>calculations!A158=output!A158</f>
        <v>1</v>
      </c>
      <c r="B158" t="b">
        <f>calculations!B158=output!B158</f>
        <v>1</v>
      </c>
      <c r="C158" s="34">
        <f>IF(calculations!C158="NA",output!C158,calculations!C158-output!C158)</f>
        <v>0</v>
      </c>
      <c r="D158" s="34">
        <f>IF(calculations!D158="NA",output!D158,calculations!D158-output!D158)</f>
        <v>0</v>
      </c>
      <c r="E158" s="34">
        <f>IF(calculations!E158="NA",output!E158,calculations!E158-output!E158)</f>
        <v>-5.5511151231257827E-17</v>
      </c>
      <c r="F158" s="34">
        <f>IF(calculations!F158="NA",output!F158,calculations!F158-output!F158)</f>
        <v>-2.7755575615628914E-17</v>
      </c>
      <c r="G158" s="34">
        <f>IF(calculations!G158="NA",output!G158,calculations!G158-output!G158)</f>
        <v>-2.7755575615628914E-17</v>
      </c>
      <c r="H158" s="34">
        <f>IF(calculations!H158="NA",output!H158,calculations!H158-output!H158)</f>
        <v>0</v>
      </c>
      <c r="I158" s="34">
        <f>IF(calculations!I158="NA",output!I158,calculations!I158-output!I158)</f>
        <v>0</v>
      </c>
      <c r="J158" s="34">
        <f>IF(calculations!J158="NA",output!J158,calculations!J158-output!J158)</f>
        <v>0</v>
      </c>
      <c r="K158" s="34">
        <f>IF(calculations!K158="NA",output!K158,calculations!K158-output!K158)</f>
        <v>0</v>
      </c>
      <c r="L158" s="34">
        <f>IF(calculations!L158="NA",output!L158,calculations!L158-output!L158)</f>
        <v>5.6843418860808015E-14</v>
      </c>
      <c r="M158" s="34">
        <f>IF(calculations!M158="NA",output!M158,calculations!M158-output!M158)</f>
        <v>3.5527136788005009E-15</v>
      </c>
      <c r="N158" s="34">
        <f>IF(calculations!N158="NA",output!N158,calculations!N158-output!N158)</f>
        <v>0</v>
      </c>
      <c r="O158" s="34">
        <f>IF(calculations!O158="NA",output!O158,calculations!O158-output!O158)</f>
        <v>0</v>
      </c>
      <c r="P158" s="34">
        <f>IF(calculations!P158="NA",output!P158,calculations!P158-output!P158)</f>
        <v>2.7755575615628914E-17</v>
      </c>
      <c r="Q158" s="34">
        <f>IF(calculations!Q158="NA",output!Q158,calculations!Q158-output!Q158)</f>
        <v>0</v>
      </c>
      <c r="R158" s="34">
        <f>IF(calculations!R158="NA",output!R158,calculations!R158-output!R158)</f>
        <v>-7.1054273576010019E-15</v>
      </c>
      <c r="S158" s="34">
        <f>IF(calculations!S158="NA",output!S158,calculations!S158-output!S158)</f>
        <v>7.1054273576010019E-15</v>
      </c>
      <c r="T158" s="34">
        <f>IF(calculations!T158="NA",output!T158,calculations!T158-output!T158)</f>
        <v>3.5527136788005009E-15</v>
      </c>
      <c r="U158" s="34">
        <f>IF(calculations!U158="NA",output!U158,calculations!U158-output!U158)</f>
        <v>0</v>
      </c>
      <c r="V158" s="34">
        <f>IF(calculations!V158="NA",output!V158,calculations!V158-output!V158)</f>
        <v>3.5527136788005009E-15</v>
      </c>
      <c r="W158" s="34">
        <f>IF(calculations!W158="NA",output!W158,calculations!W158-output!W158)</f>
        <v>0</v>
      </c>
      <c r="X158" s="34">
        <f>IF(calculations!X158="NA",output!X158,calculations!X158-output!X158)</f>
        <v>0</v>
      </c>
      <c r="Y158" s="34">
        <f>IF(calculations!Y158="NA",output!Y158,calculations!Y158-output!Y158)</f>
        <v>-3.5527136788005009E-15</v>
      </c>
      <c r="Z158" s="34">
        <f>IF(calculations!Z158="NA",output!Z158,calculations!Z158-output!Z158)</f>
        <v>0</v>
      </c>
      <c r="AA158" s="34">
        <f>IF(calculations!AA158="NA",output!AA158,calculations!AA158-output!AA158)</f>
        <v>0</v>
      </c>
      <c r="AB158" s="34">
        <f>IF(calculations!AB158="NA",output!AB158,calculations!AB158-output!AB158)</f>
        <v>0</v>
      </c>
      <c r="AC158" s="34">
        <f>IF(calculations!AC158="NA",output!AC158,calculations!AC158-output!AC158)</f>
        <v>0</v>
      </c>
      <c r="AD158" s="34">
        <f>IF(calculations!AD158="NA",output!AD158,calculations!AD158-output!AD158)</f>
        <v>0</v>
      </c>
      <c r="AE158" s="34">
        <f>IF(calculations!AE158="NA",output!AE158,calculations!AE158-output!AE158)</f>
        <v>0</v>
      </c>
      <c r="AF158" s="34">
        <f>IF(calculations!AF158="NA",output!AF158,calculations!AF158-output!AF158)</f>
        <v>2.7755575615628914E-17</v>
      </c>
    </row>
    <row r="159" spans="1:32" x14ac:dyDescent="0.15">
      <c r="A159" t="b">
        <f>calculations!A159=output!A159</f>
        <v>1</v>
      </c>
      <c r="B159" t="b">
        <f>calculations!B159=output!B159</f>
        <v>1</v>
      </c>
      <c r="C159" s="34">
        <f>IF(calculations!C159="NA",output!C159,calculations!C159-output!C159)</f>
        <v>0</v>
      </c>
      <c r="D159" s="34">
        <f>IF(calculations!D159="NA",output!D159,calculations!D159-output!D159)</f>
        <v>0</v>
      </c>
      <c r="E159" s="34">
        <f>IF(calculations!E159="NA",output!E159,calculations!E159-output!E159)</f>
        <v>0</v>
      </c>
      <c r="F159" s="34">
        <f>IF(calculations!F159="NA",output!F159,calculations!F159-output!F159)</f>
        <v>0</v>
      </c>
      <c r="G159" s="34">
        <f>IF(calculations!G159="NA",output!G159,calculations!G159-output!G159)</f>
        <v>0</v>
      </c>
      <c r="H159" s="34">
        <f>IF(calculations!H159="NA",output!H159,calculations!H159-output!H159)</f>
        <v>0</v>
      </c>
      <c r="I159" s="34">
        <f>IF(calculations!I159="NA",output!I159,calculations!I159-output!I159)</f>
        <v>0</v>
      </c>
      <c r="J159" s="34">
        <f>IF(calculations!J159="NA",output!J159,calculations!J159-output!J159)</f>
        <v>0</v>
      </c>
      <c r="K159" s="34">
        <f>IF(calculations!K159="NA",output!K159,calculations!K159-output!K159)</f>
        <v>1.3877787807814457E-17</v>
      </c>
      <c r="L159" s="34">
        <f>IF(calculations!L159="NA",output!L159,calculations!L159-output!L159)</f>
        <v>5.6843418860808015E-14</v>
      </c>
      <c r="M159" s="34">
        <f>IF(calculations!M159="NA",output!M159,calculations!M159-output!M159)</f>
        <v>0</v>
      </c>
      <c r="N159" s="34">
        <f>IF(calculations!N159="NA",output!N159,calculations!N159-output!N159)</f>
        <v>7.1054273576010019E-15</v>
      </c>
      <c r="O159" s="34">
        <f>IF(calculations!O159="NA",output!O159,calculations!O159-output!O159)</f>
        <v>0</v>
      </c>
      <c r="P159" s="34">
        <f>IF(calculations!P159="NA",output!P159,calculations!P159-output!P159)</f>
        <v>0</v>
      </c>
      <c r="Q159" s="34">
        <f>IF(calculations!Q159="NA",output!Q159,calculations!Q159-output!Q159)</f>
        <v>0</v>
      </c>
      <c r="R159" s="34">
        <f>IF(calculations!R159="NA",output!R159,calculations!R159-output!R159)</f>
        <v>0</v>
      </c>
      <c r="S159" s="34">
        <f>IF(calculations!S159="NA",output!S159,calculations!S159-output!S159)</f>
        <v>0</v>
      </c>
      <c r="T159" s="34">
        <f>IF(calculations!T159="NA",output!T159,calculations!T159-output!T159)</f>
        <v>7.1054273576010019E-15</v>
      </c>
      <c r="U159" s="34">
        <f>IF(calculations!U159="NA",output!U159,calculations!U159-output!U159)</f>
        <v>0</v>
      </c>
      <c r="V159" s="34">
        <f>IF(calculations!V159="NA",output!V159,calculations!V159-output!V159)</f>
        <v>0</v>
      </c>
      <c r="W159" s="34">
        <f>IF(calculations!W159="NA",output!W159,calculations!W159-output!W159)</f>
        <v>0</v>
      </c>
      <c r="X159" s="34">
        <f>IF(calculations!X159="NA",output!X159,calculations!X159-output!X159)</f>
        <v>0</v>
      </c>
      <c r="Y159" s="34">
        <f>IF(calculations!Y159="NA",output!Y159,calculations!Y159-output!Y159)</f>
        <v>0</v>
      </c>
      <c r="Z159" s="34">
        <f>IF(calculations!Z159="NA",output!Z159,calculations!Z159-output!Z159)</f>
        <v>-5.5511151231257827E-17</v>
      </c>
      <c r="AA159" s="34">
        <f>IF(calculations!AA159="NA",output!AA159,calculations!AA159-output!AA159)</f>
        <v>0</v>
      </c>
      <c r="AB159" s="34">
        <f>IF(calculations!AB159="NA",output!AB159,calculations!AB159-output!AB159)</f>
        <v>0</v>
      </c>
      <c r="AC159" s="34">
        <f>IF(calculations!AC159="NA",output!AC159,calculations!AC159-output!AC159)</f>
        <v>0</v>
      </c>
      <c r="AD159" s="34">
        <f>IF(calculations!AD159="NA",output!AD159,calculations!AD159-output!AD159)</f>
        <v>0</v>
      </c>
      <c r="AE159" s="34">
        <f>IF(calculations!AE159="NA",output!AE159,calculations!AE159-output!AE159)</f>
        <v>0</v>
      </c>
      <c r="AF159" s="34">
        <f>IF(calculations!AF159="NA",output!AF159,calculations!AF159-output!AF159)</f>
        <v>-2.2204460492503131E-16</v>
      </c>
    </row>
    <row r="160" spans="1:32" x14ac:dyDescent="0.15">
      <c r="A160" t="b">
        <f>calculations!A160=output!A160</f>
        <v>1</v>
      </c>
      <c r="B160" t="b">
        <f>calculations!B160=output!B160</f>
        <v>1</v>
      </c>
      <c r="C160" s="34">
        <f>IF(calculations!C160="NA",output!C160,calculations!C160-output!C160)</f>
        <v>0</v>
      </c>
      <c r="D160" s="34">
        <f>IF(calculations!D160="NA",output!D160,calculations!D160-output!D160)</f>
        <v>0</v>
      </c>
      <c r="E160" s="34">
        <f>IF(calculations!E160="NA",output!E160,calculations!E160-output!E160)</f>
        <v>0</v>
      </c>
      <c r="F160" s="34">
        <f>IF(calculations!F160="NA",output!F160,calculations!F160-output!F160)</f>
        <v>0</v>
      </c>
      <c r="G160" s="34">
        <f>IF(calculations!G160="NA",output!G160,calculations!G160-output!G160)</f>
        <v>0</v>
      </c>
      <c r="H160" s="34">
        <f>IF(calculations!H160="NA",output!H160,calculations!H160-output!H160)</f>
        <v>0</v>
      </c>
      <c r="I160" s="34">
        <f>IF(calculations!I160="NA",output!I160,calculations!I160-output!I160)</f>
        <v>0</v>
      </c>
      <c r="J160" s="34">
        <f>IF(calculations!J160="NA",output!J160,calculations!J160-output!J160)</f>
        <v>0</v>
      </c>
      <c r="K160" s="34">
        <f>IF(calculations!K160="NA",output!K160,calculations!K160-output!K160)</f>
        <v>0</v>
      </c>
      <c r="L160" s="34">
        <f>IF(calculations!L160="NA",output!L160,calculations!L160-output!L160)</f>
        <v>-5.6843418860808015E-14</v>
      </c>
      <c r="M160" s="34">
        <f>IF(calculations!M160="NA",output!M160,calculations!M160-output!M160)</f>
        <v>2.8421709430404007E-14</v>
      </c>
      <c r="N160" s="34">
        <f>IF(calculations!N160="NA",output!N160,calculations!N160-output!N160)</f>
        <v>0</v>
      </c>
      <c r="O160" s="34">
        <f>IF(calculations!O160="NA",output!O160,calculations!O160-output!O160)</f>
        <v>0</v>
      </c>
      <c r="P160" s="34">
        <f>IF(calculations!P160="NA",output!P160,calculations!P160-output!P160)</f>
        <v>-3.5527136788005009E-15</v>
      </c>
      <c r="Q160" s="34">
        <f>IF(calculations!Q160="NA",output!Q160,calculations!Q160-output!Q160)</f>
        <v>0</v>
      </c>
      <c r="R160" s="34">
        <f>IF(calculations!R160="NA",output!R160,calculations!R160-output!R160)</f>
        <v>0</v>
      </c>
      <c r="S160" s="34">
        <f>IF(calculations!S160="NA",output!S160,calculations!S160-output!S160)</f>
        <v>0</v>
      </c>
      <c r="T160" s="34">
        <f>IF(calculations!T160="NA",output!T160,calculations!T160-output!T160)</f>
        <v>0</v>
      </c>
      <c r="U160" s="34">
        <f>IF(calculations!U160="NA",output!U160,calculations!U160-output!U160)</f>
        <v>0</v>
      </c>
      <c r="V160" s="34">
        <f>IF(calculations!V160="NA",output!V160,calculations!V160-output!V160)</f>
        <v>0</v>
      </c>
      <c r="W160" s="34">
        <f>IF(calculations!W160="NA",output!W160,calculations!W160-output!W160)</f>
        <v>0</v>
      </c>
      <c r="X160" s="34">
        <f>IF(calculations!X160="NA",output!X160,calculations!X160-output!X160)</f>
        <v>2.8421709430404007E-14</v>
      </c>
      <c r="Y160" s="34">
        <f>IF(calculations!Y160="NA",output!Y160,calculations!Y160-output!Y160)</f>
        <v>0</v>
      </c>
      <c r="Z160" s="34">
        <f>IF(calculations!Z160="NA",output!Z160,calculations!Z160-output!Z160)</f>
        <v>4.4408920985006262E-16</v>
      </c>
      <c r="AA160" s="34">
        <f>IF(calculations!AA160="NA",output!AA160,calculations!AA160-output!AA160)</f>
        <v>0</v>
      </c>
      <c r="AB160" s="34">
        <f>IF(calculations!AB160="NA",output!AB160,calculations!AB160-output!AB160)</f>
        <v>0</v>
      </c>
      <c r="AC160" s="34">
        <f>IF(calculations!AC160="NA",output!AC160,calculations!AC160-output!AC160)</f>
        <v>0</v>
      </c>
      <c r="AD160" s="34">
        <f>IF(calculations!AD160="NA",output!AD160,calculations!AD160-output!AD160)</f>
        <v>0</v>
      </c>
      <c r="AE160" s="34">
        <f>IF(calculations!AE160="NA",output!AE160,calculations!AE160-output!AE160)</f>
        <v>0</v>
      </c>
      <c r="AF160" s="34">
        <f>IF(calculations!AF160="NA",output!AF160,calculations!AF160-output!AF160)</f>
        <v>8.8817841970012523E-16</v>
      </c>
    </row>
    <row r="161" spans="1:32" x14ac:dyDescent="0.15">
      <c r="A161" t="b">
        <f>calculations!A161=output!A161</f>
        <v>1</v>
      </c>
      <c r="B161" t="b">
        <f>calculations!B161=output!B161</f>
        <v>1</v>
      </c>
      <c r="C161" s="34">
        <f>IF(calculations!C161="NA",output!C161,calculations!C161-output!C161)</f>
        <v>6.9388939039072284E-18</v>
      </c>
      <c r="D161" s="34">
        <f>IF(calculations!D161="NA",output!D161,calculations!D161-output!D161)</f>
        <v>-2.7755575615628914E-17</v>
      </c>
      <c r="E161" s="34">
        <f>IF(calculations!E161="NA",output!E161,calculations!E161-output!E161)</f>
        <v>0</v>
      </c>
      <c r="F161" s="34">
        <f>IF(calculations!F161="NA",output!F161,calculations!F161-output!F161)</f>
        <v>0</v>
      </c>
      <c r="G161" s="34">
        <f>IF(calculations!G161="NA",output!G161,calculations!G161-output!G161)</f>
        <v>0</v>
      </c>
      <c r="H161" s="34">
        <f>IF(calculations!H161="NA",output!H161,calculations!H161-output!H161)</f>
        <v>0</v>
      </c>
      <c r="I161" s="34">
        <f>IF(calculations!I161="NA",output!I161,calculations!I161-output!I161)</f>
        <v>0</v>
      </c>
      <c r="J161" s="34">
        <f>IF(calculations!J161="NA",output!J161,calculations!J161-output!J161)</f>
        <v>5.5511151231257827E-17</v>
      </c>
      <c r="K161" s="34">
        <f>IF(calculations!K161="NA",output!K161,calculations!K161-output!K161)</f>
        <v>-6.9388939039072284E-18</v>
      </c>
      <c r="L161" s="34">
        <f>IF(calculations!L161="NA",output!L161,calculations!L161-output!L161)</f>
        <v>0</v>
      </c>
      <c r="M161" s="34">
        <f>IF(calculations!M161="NA",output!M161,calculations!M161-output!M161)</f>
        <v>0</v>
      </c>
      <c r="N161" s="34">
        <f>IF(calculations!N161="NA",output!N161,calculations!N161-output!N161)</f>
        <v>0</v>
      </c>
      <c r="O161" s="34">
        <f>IF(calculations!O161="NA",output!O161,calculations!O161-output!O161)</f>
        <v>4.4408920985006262E-16</v>
      </c>
      <c r="P161" s="34">
        <f>IF(calculations!P161="NA",output!P161,calculations!P161-output!P161)</f>
        <v>0</v>
      </c>
      <c r="Q161" s="34">
        <f>IF(calculations!Q161="NA",output!Q161,calculations!Q161-output!Q161)</f>
        <v>0</v>
      </c>
      <c r="R161" s="34">
        <f>IF(calculations!R161="NA",output!R161,calculations!R161-output!R161)</f>
        <v>0</v>
      </c>
      <c r="S161" s="34">
        <f>IF(calculations!S161="NA",output!S161,calculations!S161-output!S161)</f>
        <v>0</v>
      </c>
      <c r="T161" s="34">
        <f>IF(calculations!T161="NA",output!T161,calculations!T161-output!T161)</f>
        <v>0</v>
      </c>
      <c r="U161" s="34">
        <f>IF(calculations!U161="NA",output!U161,calculations!U161-output!U161)</f>
        <v>-7.1054273576010019E-15</v>
      </c>
      <c r="V161" s="34">
        <f>IF(calculations!V161="NA",output!V161,calculations!V161-output!V161)</f>
        <v>4.4408920985006262E-16</v>
      </c>
      <c r="W161" s="34">
        <f>IF(calculations!W161="NA",output!W161,calculations!W161-output!W161)</f>
        <v>0</v>
      </c>
      <c r="X161" s="34">
        <f>IF(calculations!X161="NA",output!X161,calculations!X161-output!X161)</f>
        <v>0</v>
      </c>
      <c r="Y161" s="34">
        <f>IF(calculations!Y161="NA",output!Y161,calculations!Y161-output!Y161)</f>
        <v>0</v>
      </c>
      <c r="Z161" s="34">
        <f>IF(calculations!Z161="NA",output!Z161,calculations!Z161-output!Z161)</f>
        <v>2.2204460492503131E-16</v>
      </c>
      <c r="AA161" s="34">
        <f>IF(calculations!AA161="NA",output!AA161,calculations!AA161-output!AA161)</f>
        <v>0</v>
      </c>
      <c r="AB161" s="34">
        <f>IF(calculations!AB161="NA",output!AB161,calculations!AB161-output!AB161)</f>
        <v>0</v>
      </c>
      <c r="AC161" s="34">
        <f>IF(calculations!AC161="NA",output!AC161,calculations!AC161-output!AC161)</f>
        <v>0</v>
      </c>
      <c r="AD161" s="34">
        <f>IF(calculations!AD161="NA",output!AD161,calculations!AD161-output!AD161)</f>
        <v>0</v>
      </c>
      <c r="AE161" s="34">
        <f>IF(calculations!AE161="NA",output!AE161,calculations!AE161-output!AE161)</f>
        <v>0</v>
      </c>
      <c r="AF161" s="34">
        <f>IF(calculations!AF161="NA",output!AF161,calculations!AF161-output!AF161)</f>
        <v>0</v>
      </c>
    </row>
    <row r="162" spans="1:32" x14ac:dyDescent="0.15">
      <c r="A162" t="b">
        <f>calculations!A162=output!A162</f>
        <v>1</v>
      </c>
      <c r="B162" t="b">
        <f>calculations!B162=output!B162</f>
        <v>1</v>
      </c>
      <c r="C162" s="34">
        <f>IF(calculations!C162="NA",output!C162,calculations!C162-output!C162)</f>
        <v>0</v>
      </c>
      <c r="D162" s="34">
        <f>IF(calculations!D162="NA",output!D162,calculations!D162-output!D162)</f>
        <v>0</v>
      </c>
      <c r="E162" s="34">
        <f>IF(calculations!E162="NA",output!E162,calculations!E162-output!E162)</f>
        <v>0</v>
      </c>
      <c r="F162" s="34">
        <f>IF(calculations!F162="NA",output!F162,calculations!F162-output!F162)</f>
        <v>0</v>
      </c>
      <c r="G162" s="34">
        <f>IF(calculations!G162="NA",output!G162,calculations!G162-output!G162)</f>
        <v>0</v>
      </c>
      <c r="H162" s="34">
        <f>IF(calculations!H162="NA",output!H162,calculations!H162-output!H162)</f>
        <v>0</v>
      </c>
      <c r="I162" s="34">
        <f>IF(calculations!I162="NA",output!I162,calculations!I162-output!I162)</f>
        <v>0</v>
      </c>
      <c r="J162" s="34">
        <f>IF(calculations!J162="NA",output!J162,calculations!J162-output!J162)</f>
        <v>2.7755575615628914E-17</v>
      </c>
      <c r="K162" s="34">
        <f>IF(calculations!K162="NA",output!K162,calculations!K162-output!K162)</f>
        <v>0</v>
      </c>
      <c r="L162" s="34">
        <f>IF(calculations!L162="NA",output!L162,calculations!L162-output!L162)</f>
        <v>-5.6843418860808015E-14</v>
      </c>
      <c r="M162" s="34">
        <f>IF(calculations!M162="NA",output!M162,calculations!M162-output!M162)</f>
        <v>0</v>
      </c>
      <c r="N162" s="34">
        <f>IF(calculations!N162="NA",output!N162,calculations!N162-output!N162)</f>
        <v>0</v>
      </c>
      <c r="O162" s="34">
        <f>IF(calculations!O162="NA",output!O162,calculations!O162-output!O162)</f>
        <v>1.7763568394002505E-15</v>
      </c>
      <c r="P162" s="34">
        <f>IF(calculations!P162="NA",output!P162,calculations!P162-output!P162)</f>
        <v>0</v>
      </c>
      <c r="Q162" s="34">
        <f>IF(calculations!Q162="NA",output!Q162,calculations!Q162-output!Q162)</f>
        <v>0</v>
      </c>
      <c r="R162" s="34">
        <f>IF(calculations!R162="NA",output!R162,calculations!R162-output!R162)</f>
        <v>0</v>
      </c>
      <c r="S162" s="34">
        <f>IF(calculations!S162="NA",output!S162,calculations!S162-output!S162)</f>
        <v>0</v>
      </c>
      <c r="T162" s="34">
        <f>IF(calculations!T162="NA",output!T162,calculations!T162-output!T162)</f>
        <v>2.8421709430404007E-14</v>
      </c>
      <c r="U162" s="34">
        <f>IF(calculations!U162="NA",output!U162,calculations!U162-output!U162)</f>
        <v>0</v>
      </c>
      <c r="V162" s="34">
        <f>IF(calculations!V162="NA",output!V162,calculations!V162-output!V162)</f>
        <v>0</v>
      </c>
      <c r="W162" s="34">
        <f>IF(calculations!W162="NA",output!W162,calculations!W162-output!W162)</f>
        <v>0</v>
      </c>
      <c r="X162" s="34">
        <f>IF(calculations!X162="NA",output!X162,calculations!X162-output!X162)</f>
        <v>0</v>
      </c>
      <c r="Y162" s="34">
        <f>IF(calculations!Y162="NA",output!Y162,calculations!Y162-output!Y162)</f>
        <v>0</v>
      </c>
      <c r="Z162" s="34">
        <f>IF(calculations!Z162="NA",output!Z162,calculations!Z162-output!Z162)</f>
        <v>-4.4408920985006262E-16</v>
      </c>
      <c r="AA162" s="34">
        <f>IF(calculations!AA162="NA",output!AA162,calculations!AA162-output!AA162)</f>
        <v>0</v>
      </c>
      <c r="AB162" s="34">
        <f>IF(calculations!AB162="NA",output!AB162,calculations!AB162-output!AB162)</f>
        <v>0</v>
      </c>
      <c r="AC162" s="34">
        <f>IF(calculations!AC162="NA",output!AC162,calculations!AC162-output!AC162)</f>
        <v>0</v>
      </c>
      <c r="AD162" s="34">
        <f>IF(calculations!AD162="NA",output!AD162,calculations!AD162-output!AD162)</f>
        <v>0</v>
      </c>
      <c r="AE162" s="34">
        <f>IF(calculations!AE162="NA",output!AE162,calculations!AE162-output!AE162)</f>
        <v>0</v>
      </c>
      <c r="AF162" s="34">
        <f>IF(calculations!AF162="NA",output!AF162,calculations!AF162-output!AF162)</f>
        <v>0</v>
      </c>
    </row>
    <row r="163" spans="1:32" x14ac:dyDescent="0.15">
      <c r="A163" t="b">
        <f>calculations!A163=output!A163</f>
        <v>1</v>
      </c>
      <c r="B163" t="b">
        <f>calculations!B163=output!B163</f>
        <v>1</v>
      </c>
      <c r="C163" s="34">
        <f>IF(calculations!C163="NA",output!C163,calculations!C163-output!C163)</f>
        <v>3.5527136788005009E-15</v>
      </c>
      <c r="D163" s="34">
        <f>IF(calculations!D163="NA",output!D163,calculations!D163-output!D163)</f>
        <v>-3.5527136788005009E-15</v>
      </c>
      <c r="E163" s="34">
        <f>IF(calculations!E163="NA",output!E163,calculations!E163-output!E163)</f>
        <v>0</v>
      </c>
      <c r="F163" s="34">
        <f>IF(calculations!F163="NA",output!F163,calculations!F163-output!F163)</f>
        <v>0</v>
      </c>
      <c r="G163" s="34">
        <f>IF(calculations!G163="NA",output!G163,calculations!G163-output!G163)</f>
        <v>0</v>
      </c>
      <c r="H163" s="34">
        <f>IF(calculations!H163="NA",output!H163,calculations!H163-output!H163)</f>
        <v>0</v>
      </c>
      <c r="I163" s="34">
        <f>IF(calculations!I163="NA",output!I163,calculations!I163-output!I163)</f>
        <v>0</v>
      </c>
      <c r="J163" s="34">
        <f>IF(calculations!J163="NA",output!J163,calculations!J163-output!J163)</f>
        <v>0</v>
      </c>
      <c r="K163" s="34">
        <f>IF(calculations!K163="NA",output!K163,calculations!K163-output!K163)</f>
        <v>4.3368086899420177E-19</v>
      </c>
      <c r="L163" s="34">
        <f>IF(calculations!L163="NA",output!L163,calculations!L163-output!L163)</f>
        <v>2.8421709430404007E-14</v>
      </c>
      <c r="M163" s="34">
        <f>IF(calculations!M163="NA",output!M163,calculations!M163-output!M163)</f>
        <v>-7.1054273576010019E-15</v>
      </c>
      <c r="N163" s="34">
        <f>IF(calculations!N163="NA",output!N163,calculations!N163-output!N163)</f>
        <v>-3.5527136788005009E-15</v>
      </c>
      <c r="O163" s="34">
        <f>IF(calculations!O163="NA",output!O163,calculations!O163-output!O163)</f>
        <v>0</v>
      </c>
      <c r="P163" s="34">
        <f>IF(calculations!P163="NA",output!P163,calculations!P163-output!P163)</f>
        <v>0</v>
      </c>
      <c r="Q163" s="34">
        <f>IF(calculations!Q163="NA",output!Q163,calculations!Q163-output!Q163)</f>
        <v>0</v>
      </c>
      <c r="R163" s="34">
        <f>IF(calculations!R163="NA",output!R163,calculations!R163-output!R163)</f>
        <v>0</v>
      </c>
      <c r="S163" s="34">
        <f>IF(calculations!S163="NA",output!S163,calculations!S163-output!S163)</f>
        <v>0</v>
      </c>
      <c r="T163" s="34">
        <f>IF(calculations!T163="NA",output!T163,calculations!T163-output!T163)</f>
        <v>2.8421709430404007E-14</v>
      </c>
      <c r="U163" s="34">
        <f>IF(calculations!U163="NA",output!U163,calculations!U163-output!U163)</f>
        <v>0</v>
      </c>
      <c r="V163" s="34">
        <f>IF(calculations!V163="NA",output!V163,calculations!V163-output!V163)</f>
        <v>4.4408920985006262E-16</v>
      </c>
      <c r="W163" s="34">
        <f>IF(calculations!W163="NA",output!W163,calculations!W163-output!W163)</f>
        <v>0</v>
      </c>
      <c r="X163" s="34">
        <f>IF(calculations!X163="NA",output!X163,calculations!X163-output!X163)</f>
        <v>0</v>
      </c>
      <c r="Y163" s="34">
        <f>IF(calculations!Y163="NA",output!Y163,calculations!Y163-output!Y163)</f>
        <v>0</v>
      </c>
      <c r="Z163" s="34">
        <f>IF(calculations!Z163="NA",output!Z163,calculations!Z163-output!Z163)</f>
        <v>0</v>
      </c>
      <c r="AA163" s="34">
        <f>IF(calculations!AA163="NA",output!AA163,calculations!AA163-output!AA163)</f>
        <v>0</v>
      </c>
      <c r="AB163" s="34">
        <f>IF(calculations!AB163="NA",output!AB163,calculations!AB163-output!AB163)</f>
        <v>0</v>
      </c>
      <c r="AC163" s="34">
        <f>IF(calculations!AC163="NA",output!AC163,calculations!AC163-output!AC163)</f>
        <v>0</v>
      </c>
      <c r="AD163" s="34">
        <f>IF(calculations!AD163="NA",output!AD163,calculations!AD163-output!AD163)</f>
        <v>0</v>
      </c>
      <c r="AE163" s="34">
        <f>IF(calculations!AE163="NA",output!AE163,calculations!AE163-output!AE163)</f>
        <v>0</v>
      </c>
      <c r="AF163" s="34">
        <f>IF(calculations!AF163="NA",output!AF163,calculations!AF163-output!AF163)</f>
        <v>-5.5511151231257827E-17</v>
      </c>
    </row>
    <row r="164" spans="1:32" x14ac:dyDescent="0.15">
      <c r="A164" t="b">
        <f>calculations!A164=output!A164</f>
        <v>1</v>
      </c>
      <c r="B164" t="b">
        <f>calculations!B164=output!B164</f>
        <v>1</v>
      </c>
      <c r="C164" s="34">
        <f>IF(calculations!C164="NA",output!C164,calculations!C164-output!C164)</f>
        <v>0</v>
      </c>
      <c r="D164" s="34">
        <f>IF(calculations!D164="NA",output!D164,calculations!D164-output!D164)</f>
        <v>0</v>
      </c>
      <c r="E164" s="34">
        <f>IF(calculations!E164="NA",output!E164,calculations!E164-output!E164)</f>
        <v>0</v>
      </c>
      <c r="F164" s="34">
        <f>IF(calculations!F164="NA",output!F164,calculations!F164-output!F164)</f>
        <v>0</v>
      </c>
      <c r="G164" s="34">
        <f>IF(calculations!G164="NA",output!G164,calculations!G164-output!G164)</f>
        <v>0</v>
      </c>
      <c r="H164" s="34">
        <f>IF(calculations!H164="NA",output!H164,calculations!H164-output!H164)</f>
        <v>0</v>
      </c>
      <c r="I164" s="34">
        <f>IF(calculations!I164="NA",output!I164,calculations!I164-output!I164)</f>
        <v>0</v>
      </c>
      <c r="J164" s="34">
        <f>IF(calculations!J164="NA",output!J164,calculations!J164-output!J164)</f>
        <v>0</v>
      </c>
      <c r="K164" s="34">
        <f>IF(calculations!K164="NA",output!K164,calculations!K164-output!K164)</f>
        <v>0</v>
      </c>
      <c r="L164" s="34">
        <f>IF(calculations!L164="NA",output!L164,calculations!L164-output!L164)</f>
        <v>0</v>
      </c>
      <c r="M164" s="34">
        <f>IF(calculations!M164="NA",output!M164,calculations!M164-output!M164)</f>
        <v>0</v>
      </c>
      <c r="N164" s="34">
        <f>IF(calculations!N164="NA",output!N164,calculations!N164-output!N164)</f>
        <v>0</v>
      </c>
      <c r="O164" s="34">
        <f>IF(calculations!O164="NA",output!O164,calculations!O164-output!O164)</f>
        <v>0</v>
      </c>
      <c r="P164" s="34">
        <f>IF(calculations!P164="NA",output!P164,calculations!P164-output!P164)</f>
        <v>0</v>
      </c>
      <c r="Q164" s="34">
        <f>IF(calculations!Q164="NA",output!Q164,calculations!Q164-output!Q164)</f>
        <v>0</v>
      </c>
      <c r="R164" s="34">
        <f>IF(calculations!R164="NA",output!R164,calculations!R164-output!R164)</f>
        <v>0</v>
      </c>
      <c r="S164" s="34">
        <f>IF(calculations!S164="NA",output!S164,calculations!S164-output!S164)</f>
        <v>0</v>
      </c>
      <c r="T164" s="34">
        <f>IF(calculations!T164="NA",output!T164,calculations!T164-output!T164)</f>
        <v>0</v>
      </c>
      <c r="U164" s="34">
        <f>IF(calculations!U164="NA",output!U164,calculations!U164-output!U164)</f>
        <v>0</v>
      </c>
      <c r="V164" s="34">
        <f>IF(calculations!V164="NA",output!V164,calculations!V164-output!V164)</f>
        <v>0</v>
      </c>
      <c r="W164" s="34">
        <f>IF(calculations!W164="NA",output!W164,calculations!W164-output!W164)</f>
        <v>0</v>
      </c>
      <c r="X164" s="34">
        <f>IF(calculations!X164="NA",output!X164,calculations!X164-output!X164)</f>
        <v>0</v>
      </c>
      <c r="Y164" s="34">
        <f>IF(calculations!Y164="NA",output!Y164,calculations!Y164-output!Y164)</f>
        <v>0</v>
      </c>
      <c r="Z164" s="34">
        <f>IF(calculations!Z164="NA",output!Z164,calculations!Z164-output!Z164)</f>
        <v>0</v>
      </c>
      <c r="AA164" s="34">
        <f>IF(calculations!AA164="NA",output!AA164,calculations!AA164-output!AA164)</f>
        <v>0</v>
      </c>
      <c r="AB164" s="34">
        <f>IF(calculations!AB164="NA",output!AB164,calculations!AB164-output!AB164)</f>
        <v>0</v>
      </c>
      <c r="AC164" s="34">
        <f>IF(calculations!AC164="NA",output!AC164,calculations!AC164-output!AC164)</f>
        <v>0</v>
      </c>
      <c r="AD164" s="34">
        <f>IF(calculations!AD164="NA",output!AD164,calculations!AD164-output!AD164)</f>
        <v>0</v>
      </c>
      <c r="AE164" s="34">
        <f>IF(calculations!AE164="NA",output!AE164,calculations!AE164-output!AE164)</f>
        <v>0</v>
      </c>
      <c r="AF164" s="34">
        <f>IF(calculations!AF164="NA",output!AF164,calculations!AF164-output!AF164)</f>
        <v>0</v>
      </c>
    </row>
    <row r="165" spans="1:32" x14ac:dyDescent="0.15">
      <c r="A165" t="b">
        <f>calculations!A165=output!A165</f>
        <v>1</v>
      </c>
      <c r="B165" t="b">
        <f>calculations!B165=output!B165</f>
        <v>1</v>
      </c>
      <c r="C165" s="34">
        <f>IF(calculations!C165="NA",output!C165,calculations!C165-output!C165)</f>
        <v>5.6843418860808015E-14</v>
      </c>
      <c r="D165" s="34">
        <f>IF(calculations!D165="NA",output!D165,calculations!D165-output!D165)</f>
        <v>2.8421709430404007E-14</v>
      </c>
      <c r="E165" s="34">
        <f>IF(calculations!E165="NA",output!E165,calculations!E165-output!E165)</f>
        <v>0</v>
      </c>
      <c r="F165" s="34">
        <f>IF(calculations!F165="NA",output!F165,calculations!F165-output!F165)</f>
        <v>0</v>
      </c>
      <c r="G165" s="34">
        <f>IF(calculations!G165="NA",output!G165,calculations!G165-output!G165)</f>
        <v>-5.5511151231257827E-17</v>
      </c>
      <c r="H165" s="34">
        <f>IF(calculations!H165="NA",output!H165,calculations!H165-output!H165)</f>
        <v>0</v>
      </c>
      <c r="I165" s="34">
        <f>IF(calculations!I165="NA",output!I165,calculations!I165-output!I165)</f>
        <v>0</v>
      </c>
      <c r="J165" s="34">
        <f>IF(calculations!J165="NA",output!J165,calculations!J165-output!J165)</f>
        <v>-5.5511151231257827E-17</v>
      </c>
      <c r="K165" s="34">
        <f>IF(calculations!K165="NA",output!K165,calculations!K165-output!K165)</f>
        <v>0</v>
      </c>
      <c r="L165" s="34">
        <f>IF(calculations!L165="NA",output!L165,calculations!L165-output!L165)</f>
        <v>2.8421709430404007E-14</v>
      </c>
      <c r="M165" s="34">
        <f>IF(calculations!M165="NA",output!M165,calculations!M165-output!M165)</f>
        <v>0</v>
      </c>
      <c r="N165" s="34">
        <f>IF(calculations!N165="NA",output!N165,calculations!N165-output!N165)</f>
        <v>0</v>
      </c>
      <c r="O165" s="34">
        <f>IF(calculations!O165="NA",output!O165,calculations!O165-output!O165)</f>
        <v>-3.5527136788005009E-15</v>
      </c>
      <c r="P165" s="34">
        <f>IF(calculations!P165="NA",output!P165,calculations!P165-output!P165)</f>
        <v>-3.5527136788005009E-15</v>
      </c>
      <c r="Q165" s="34">
        <f>IF(calculations!Q165="NA",output!Q165,calculations!Q165-output!Q165)</f>
        <v>0</v>
      </c>
      <c r="R165" s="34">
        <f>IF(calculations!R165="NA",output!R165,calculations!R165-output!R165)</f>
        <v>0</v>
      </c>
      <c r="S165" s="34">
        <f>IF(calculations!S165="NA",output!S165,calculations!S165-output!S165)</f>
        <v>0</v>
      </c>
      <c r="T165" s="34">
        <f>IF(calculations!T165="NA",output!T165,calculations!T165-output!T165)</f>
        <v>2.2737367544323206E-13</v>
      </c>
      <c r="U165" s="34">
        <f>IF(calculations!U165="NA",output!U165,calculations!U165-output!U165)</f>
        <v>0</v>
      </c>
      <c r="V165" s="34">
        <f>IF(calculations!V165="NA",output!V165,calculations!V165-output!V165)</f>
        <v>0</v>
      </c>
      <c r="W165" s="34">
        <f>IF(calculations!W165="NA",output!W165,calculations!W165-output!W165)</f>
        <v>0</v>
      </c>
      <c r="X165" s="34">
        <f>IF(calculations!X165="NA",output!X165,calculations!X165-output!X165)</f>
        <v>0</v>
      </c>
      <c r="Y165" s="34">
        <f>IF(calculations!Y165="NA",output!Y165,calculations!Y165-output!Y165)</f>
        <v>0</v>
      </c>
      <c r="Z165" s="34">
        <f>IF(calculations!Z165="NA",output!Z165,calculations!Z165-output!Z165)</f>
        <v>4.4408920985006262E-16</v>
      </c>
      <c r="AA165" s="34">
        <f>IF(calculations!AA165="NA",output!AA165,calculations!AA165-output!AA165)</f>
        <v>0</v>
      </c>
      <c r="AB165" s="34">
        <f>IF(calculations!AB165="NA",output!AB165,calculations!AB165-output!AB165)</f>
        <v>0</v>
      </c>
      <c r="AC165" s="34">
        <f>IF(calculations!AC165="NA",output!AC165,calculations!AC165-output!AC165)</f>
        <v>0</v>
      </c>
      <c r="AD165" s="34">
        <f>IF(calculations!AD165="NA",output!AD165,calculations!AD165-output!AD165)</f>
        <v>0</v>
      </c>
      <c r="AE165" s="34">
        <f>IF(calculations!AE165="NA",output!AE165,calculations!AE165-output!AE165)</f>
        <v>0</v>
      </c>
      <c r="AF165" s="34">
        <f>IF(calculations!AF165="NA",output!AF165,calculations!AF165-output!AF165)</f>
        <v>-4.4408920985006262E-16</v>
      </c>
    </row>
    <row r="166" spans="1:32" x14ac:dyDescent="0.15">
      <c r="A166" t="b">
        <f>calculations!A166=output!A166</f>
        <v>1</v>
      </c>
      <c r="B166" t="b">
        <f>calculations!B166=output!B166</f>
        <v>1</v>
      </c>
      <c r="C166" s="34">
        <f>IF(calculations!C166="NA",output!C166,calculations!C166-output!C166)</f>
        <v>0</v>
      </c>
      <c r="D166" s="34">
        <f>IF(calculations!D166="NA",output!D166,calculations!D166-output!D166)</f>
        <v>0</v>
      </c>
      <c r="E166" s="34">
        <f>IF(calculations!E166="NA",output!E166,calculations!E166-output!E166)</f>
        <v>0</v>
      </c>
      <c r="F166" s="34">
        <f>IF(calculations!F166="NA",output!F166,calculations!F166-output!F166)</f>
        <v>0</v>
      </c>
      <c r="G166" s="34">
        <f>IF(calculations!G166="NA",output!G166,calculations!G166-output!G166)</f>
        <v>0</v>
      </c>
      <c r="H166" s="34">
        <f>IF(calculations!H166="NA",output!H166,calculations!H166-output!H166)</f>
        <v>0</v>
      </c>
      <c r="I166" s="34">
        <f>IF(calculations!I166="NA",output!I166,calculations!I166-output!I166)</f>
        <v>0</v>
      </c>
      <c r="J166" s="34">
        <f>IF(calculations!J166="NA",output!J166,calculations!J166-output!J166)</f>
        <v>-2.7755575615628914E-17</v>
      </c>
      <c r="K166" s="34">
        <f>IF(calculations!K166="NA",output!K166,calculations!K166-output!K166)</f>
        <v>6.9388939039072284E-18</v>
      </c>
      <c r="L166" s="34">
        <f>IF(calculations!L166="NA",output!L166,calculations!L166-output!L166)</f>
        <v>0</v>
      </c>
      <c r="M166" s="34">
        <f>IF(calculations!M166="NA",output!M166,calculations!M166-output!M166)</f>
        <v>0</v>
      </c>
      <c r="N166" s="34">
        <f>IF(calculations!N166="NA",output!N166,calculations!N166-output!N166)</f>
        <v>-7.1054273576010019E-15</v>
      </c>
      <c r="O166" s="34">
        <f>IF(calculations!O166="NA",output!O166,calculations!O166-output!O166)</f>
        <v>3.5527136788005009E-15</v>
      </c>
      <c r="P166" s="34">
        <f>IF(calculations!P166="NA",output!P166,calculations!P166-output!P166)</f>
        <v>0</v>
      </c>
      <c r="Q166" s="34">
        <f>IF(calculations!Q166="NA",output!Q166,calculations!Q166-output!Q166)</f>
        <v>0</v>
      </c>
      <c r="R166" s="34">
        <f>IF(calculations!R166="NA",output!R166,calculations!R166-output!R166)</f>
        <v>0</v>
      </c>
      <c r="S166" s="34">
        <f>IF(calculations!S166="NA",output!S166,calculations!S166-output!S166)</f>
        <v>0</v>
      </c>
      <c r="T166" s="34">
        <f>IF(calculations!T166="NA",output!T166,calculations!T166-output!T166)</f>
        <v>0</v>
      </c>
      <c r="U166" s="34">
        <f>IF(calculations!U166="NA",output!U166,calculations!U166-output!U166)</f>
        <v>0</v>
      </c>
      <c r="V166" s="34">
        <f>IF(calculations!V166="NA",output!V166,calculations!V166-output!V166)</f>
        <v>0</v>
      </c>
      <c r="W166" s="34">
        <f>IF(calculations!W166="NA",output!W166,calculations!W166-output!W166)</f>
        <v>0</v>
      </c>
      <c r="X166" s="34">
        <f>IF(calculations!X166="NA",output!X166,calculations!X166-output!X166)</f>
        <v>0</v>
      </c>
      <c r="Y166" s="34">
        <f>IF(calculations!Y166="NA",output!Y166,calculations!Y166-output!Y166)</f>
        <v>0</v>
      </c>
      <c r="Z166" s="34">
        <f>IF(calculations!Z166="NA",output!Z166,calculations!Z166-output!Z166)</f>
        <v>-4.4408920985006262E-16</v>
      </c>
      <c r="AA166" s="34">
        <f>IF(calculations!AA166="NA",output!AA166,calculations!AA166-output!AA166)</f>
        <v>0</v>
      </c>
      <c r="AB166" s="34">
        <f>IF(calculations!AB166="NA",output!AB166,calculations!AB166-output!AB166)</f>
        <v>0</v>
      </c>
      <c r="AC166" s="34">
        <f>IF(calculations!AC166="NA",output!AC166,calculations!AC166-output!AC166)</f>
        <v>0</v>
      </c>
      <c r="AD166" s="34">
        <f>IF(calculations!AD166="NA",output!AD166,calculations!AD166-output!AD166)</f>
        <v>0</v>
      </c>
      <c r="AE166" s="34">
        <f>IF(calculations!AE166="NA",output!AE166,calculations!AE166-output!AE166)</f>
        <v>0</v>
      </c>
      <c r="AF166" s="34">
        <f>IF(calculations!AF166="NA",output!AF166,calculations!AF166-output!AF166)</f>
        <v>0</v>
      </c>
    </row>
    <row r="167" spans="1:32" x14ac:dyDescent="0.15">
      <c r="A167" t="b">
        <f>calculations!A167=output!A167</f>
        <v>1</v>
      </c>
      <c r="B167" t="b">
        <f>calculations!B167=output!B167</f>
        <v>1</v>
      </c>
      <c r="C167" s="34">
        <f>IF(calculations!C167="NA",output!C167,calculations!C167-output!C167)</f>
        <v>2.8421709430404007E-14</v>
      </c>
      <c r="D167" s="34">
        <f>IF(calculations!D167="NA",output!D167,calculations!D167-output!D167)</f>
        <v>0</v>
      </c>
      <c r="E167" s="34">
        <f>IF(calculations!E167="NA",output!E167,calculations!E167-output!E167)</f>
        <v>0</v>
      </c>
      <c r="F167" s="34">
        <f>IF(calculations!F167="NA",output!F167,calculations!F167-output!F167)</f>
        <v>0</v>
      </c>
      <c r="G167" s="34">
        <f>IF(calculations!G167="NA",output!G167,calculations!G167-output!G167)</f>
        <v>0</v>
      </c>
      <c r="H167" s="34">
        <f>IF(calculations!H167="NA",output!H167,calculations!H167-output!H167)</f>
        <v>0</v>
      </c>
      <c r="I167" s="34">
        <f>IF(calculations!I167="NA",output!I167,calculations!I167-output!I167)</f>
        <v>0</v>
      </c>
      <c r="J167" s="34">
        <f>IF(calculations!J167="NA",output!J167,calculations!J167-output!J167)</f>
        <v>0</v>
      </c>
      <c r="K167" s="34">
        <f>IF(calculations!K167="NA",output!K167,calculations!K167-output!K167)</f>
        <v>0</v>
      </c>
      <c r="L167" s="34">
        <f>IF(calculations!L167="NA",output!L167,calculations!L167-output!L167)</f>
        <v>-2.8421709430404007E-14</v>
      </c>
      <c r="M167" s="34">
        <f>IF(calculations!M167="NA",output!M167,calculations!M167-output!M167)</f>
        <v>0</v>
      </c>
      <c r="N167" s="34">
        <f>IF(calculations!N167="NA",output!N167,calculations!N167-output!N167)</f>
        <v>0</v>
      </c>
      <c r="O167" s="34">
        <f>IF(calculations!O167="NA",output!O167,calculations!O167-output!O167)</f>
        <v>3.5527136788005009E-15</v>
      </c>
      <c r="P167" s="34">
        <f>IF(calculations!P167="NA",output!P167,calculations!P167-output!P167)</f>
        <v>-2.2204460492503131E-16</v>
      </c>
      <c r="Q167" s="34">
        <f>IF(calculations!Q167="NA",output!Q167,calculations!Q167-output!Q167)</f>
        <v>0</v>
      </c>
      <c r="R167" s="34">
        <f>IF(calculations!R167="NA",output!R167,calculations!R167-output!R167)</f>
        <v>0</v>
      </c>
      <c r="S167" s="34">
        <f>IF(calculations!S167="NA",output!S167,calculations!S167-output!S167)</f>
        <v>0</v>
      </c>
      <c r="T167" s="34">
        <f>IF(calculations!T167="NA",output!T167,calculations!T167-output!T167)</f>
        <v>-2.2737367544323206E-13</v>
      </c>
      <c r="U167" s="34">
        <f>IF(calculations!U167="NA",output!U167,calculations!U167-output!U167)</f>
        <v>0</v>
      </c>
      <c r="V167" s="34">
        <f>IF(calculations!V167="NA",output!V167,calculations!V167-output!V167)</f>
        <v>0</v>
      </c>
      <c r="W167" s="34">
        <f>IF(calculations!W167="NA",output!W167,calculations!W167-output!W167)</f>
        <v>0</v>
      </c>
      <c r="X167" s="34">
        <f>IF(calculations!X167="NA",output!X167,calculations!X167-output!X167)</f>
        <v>0</v>
      </c>
      <c r="Y167" s="34">
        <f>IF(calculations!Y167="NA",output!Y167,calculations!Y167-output!Y167)</f>
        <v>0</v>
      </c>
      <c r="Z167" s="34">
        <f>IF(calculations!Z167="NA",output!Z167,calculations!Z167-output!Z167)</f>
        <v>0</v>
      </c>
      <c r="AA167" s="34">
        <f>IF(calculations!AA167="NA",output!AA167,calculations!AA167-output!AA167)</f>
        <v>0</v>
      </c>
      <c r="AB167" s="34">
        <f>IF(calculations!AB167="NA",output!AB167,calculations!AB167-output!AB167)</f>
        <v>0</v>
      </c>
      <c r="AC167" s="34">
        <f>IF(calculations!AC167="NA",output!AC167,calculations!AC167-output!AC167)</f>
        <v>0</v>
      </c>
      <c r="AD167" s="34">
        <f>IF(calculations!AD167="NA",output!AD167,calculations!AD167-output!AD167)</f>
        <v>0</v>
      </c>
      <c r="AE167" s="34">
        <f>IF(calculations!AE167="NA",output!AE167,calculations!AE167-output!AE167)</f>
        <v>0</v>
      </c>
      <c r="AF167" s="34">
        <f>IF(calculations!AF167="NA",output!AF167,calculations!AF167-output!AF167)</f>
        <v>-2.2204460492503131E-16</v>
      </c>
    </row>
    <row r="168" spans="1:32" x14ac:dyDescent="0.15">
      <c r="A168" t="b">
        <f>calculations!A168=output!A168</f>
        <v>1</v>
      </c>
      <c r="B168" t="b">
        <f>calculations!B168=output!B168</f>
        <v>1</v>
      </c>
      <c r="C168" s="34">
        <f>IF(calculations!C168="NA",output!C168,calculations!C168-output!C168)</f>
        <v>0</v>
      </c>
      <c r="D168" s="34">
        <f>IF(calculations!D168="NA",output!D168,calculations!D168-output!D168)</f>
        <v>0</v>
      </c>
      <c r="E168" s="34">
        <f>IF(calculations!E168="NA",output!E168,calculations!E168-output!E168)</f>
        <v>0</v>
      </c>
      <c r="F168" s="34">
        <f>IF(calculations!F168="NA",output!F168,calculations!F168-output!F168)</f>
        <v>-5.5511151231257827E-17</v>
      </c>
      <c r="G168" s="34">
        <f>IF(calculations!G168="NA",output!G168,calculations!G168-output!G168)</f>
        <v>5.5511151231257827E-17</v>
      </c>
      <c r="H168" s="34">
        <f>IF(calculations!H168="NA",output!H168,calculations!H168-output!H168)</f>
        <v>0</v>
      </c>
      <c r="I168" s="34">
        <f>IF(calculations!I168="NA",output!I168,calculations!I168-output!I168)</f>
        <v>0</v>
      </c>
      <c r="J168" s="34">
        <f>IF(calculations!J168="NA",output!J168,calculations!J168-output!J168)</f>
        <v>-3.4694469519536142E-18</v>
      </c>
      <c r="K168" s="34">
        <f>IF(calculations!K168="NA",output!K168,calculations!K168-output!K168)</f>
        <v>0</v>
      </c>
      <c r="L168" s="34">
        <f>IF(calculations!L168="NA",output!L168,calculations!L168-output!L168)</f>
        <v>-2.8421709430404007E-14</v>
      </c>
      <c r="M168" s="34">
        <f>IF(calculations!M168="NA",output!M168,calculations!M168-output!M168)</f>
        <v>0</v>
      </c>
      <c r="N168" s="34">
        <f>IF(calculations!N168="NA",output!N168,calculations!N168-output!N168)</f>
        <v>0</v>
      </c>
      <c r="O168" s="34">
        <f>IF(calculations!O168="NA",output!O168,calculations!O168-output!O168)</f>
        <v>0</v>
      </c>
      <c r="P168" s="34">
        <f>IF(calculations!P168="NA",output!P168,calculations!P168-output!P168)</f>
        <v>2.2204460492503131E-16</v>
      </c>
      <c r="Q168" s="34">
        <f>IF(calculations!Q168="NA",output!Q168,calculations!Q168-output!Q168)</f>
        <v>0</v>
      </c>
      <c r="R168" s="34">
        <f>IF(calculations!R168="NA",output!R168,calculations!R168-output!R168)</f>
        <v>0</v>
      </c>
      <c r="S168" s="34">
        <f>IF(calculations!S168="NA",output!S168,calculations!S168-output!S168)</f>
        <v>0</v>
      </c>
      <c r="T168" s="34">
        <f>IF(calculations!T168="NA",output!T168,calculations!T168-output!T168)</f>
        <v>0</v>
      </c>
      <c r="U168" s="34">
        <f>IF(calculations!U168="NA",output!U168,calculations!U168-output!U168)</f>
        <v>0</v>
      </c>
      <c r="V168" s="34">
        <f>IF(calculations!V168="NA",output!V168,calculations!V168-output!V168)</f>
        <v>4.4408920985006262E-16</v>
      </c>
      <c r="W168" s="34">
        <f>IF(calculations!W168="NA",output!W168,calculations!W168-output!W168)</f>
        <v>0</v>
      </c>
      <c r="X168" s="34">
        <f>IF(calculations!X168="NA",output!X168,calculations!X168-output!X168)</f>
        <v>0</v>
      </c>
      <c r="Y168" s="34">
        <f>IF(calculations!Y168="NA",output!Y168,calculations!Y168-output!Y168)</f>
        <v>0</v>
      </c>
      <c r="Z168" s="34">
        <f>IF(calculations!Z168="NA",output!Z168,calculations!Z168-output!Z168)</f>
        <v>0</v>
      </c>
      <c r="AA168" s="34">
        <f>IF(calculations!AA168="NA",output!AA168,calculations!AA168-output!AA168)</f>
        <v>0</v>
      </c>
      <c r="AB168" s="34">
        <f>IF(calculations!AB168="NA",output!AB168,calculations!AB168-output!AB168)</f>
        <v>0</v>
      </c>
      <c r="AC168" s="34">
        <f>IF(calculations!AC168="NA",output!AC168,calculations!AC168-output!AC168)</f>
        <v>0</v>
      </c>
      <c r="AD168" s="34">
        <f>IF(calculations!AD168="NA",output!AD168,calculations!AD168-output!AD168)</f>
        <v>0</v>
      </c>
      <c r="AE168" s="34">
        <f>IF(calculations!AE168="NA",output!AE168,calculations!AE168-output!AE168)</f>
        <v>0</v>
      </c>
      <c r="AF168" s="34">
        <f>IF(calculations!AF168="NA",output!AF168,calculations!AF168-output!AF168)</f>
        <v>2.2204460492503131E-16</v>
      </c>
    </row>
    <row r="169" spans="1:32" x14ac:dyDescent="0.15">
      <c r="A169" t="b">
        <f>calculations!A169=output!A169</f>
        <v>1</v>
      </c>
      <c r="B169" t="b">
        <f>calculations!B169=output!B169</f>
        <v>1</v>
      </c>
      <c r="C169" s="34">
        <f>IF(calculations!C169="NA",output!C169,calculations!C169-output!C169)</f>
        <v>0</v>
      </c>
      <c r="D169" s="34">
        <f>IF(calculations!D169="NA",output!D169,calculations!D169-output!D169)</f>
        <v>0</v>
      </c>
      <c r="E169" s="34">
        <f>IF(calculations!E169="NA",output!E169,calculations!E169-output!E169)</f>
        <v>0</v>
      </c>
      <c r="F169" s="34">
        <f>IF(calculations!F169="NA",output!F169,calculations!F169-output!F169)</f>
        <v>0</v>
      </c>
      <c r="G169" s="34">
        <f>IF(calculations!G169="NA",output!G169,calculations!G169-output!G169)</f>
        <v>0</v>
      </c>
      <c r="H169" s="34">
        <f>IF(calculations!H169="NA",output!H169,calculations!H169-output!H169)</f>
        <v>0</v>
      </c>
      <c r="I169" s="34">
        <f>IF(calculations!I169="NA",output!I169,calculations!I169-output!I169)</f>
        <v>0</v>
      </c>
      <c r="J169" s="34">
        <f>IF(calculations!J169="NA",output!J169,calculations!J169-output!J169)</f>
        <v>0</v>
      </c>
      <c r="K169" s="34">
        <f>IF(calculations!K169="NA",output!K169,calculations!K169-output!K169)</f>
        <v>0</v>
      </c>
      <c r="L169" s="34">
        <f>IF(calculations!L169="NA",output!L169,calculations!L169-output!L169)</f>
        <v>0</v>
      </c>
      <c r="M169" s="34">
        <f>IF(calculations!M169="NA",output!M169,calculations!M169-output!M169)</f>
        <v>3.5527136788005009E-15</v>
      </c>
      <c r="N169" s="34">
        <f>IF(calculations!N169="NA",output!N169,calculations!N169-output!N169)</f>
        <v>3.5527136788005009E-15</v>
      </c>
      <c r="O169" s="34">
        <f>IF(calculations!O169="NA",output!O169,calculations!O169-output!O169)</f>
        <v>3.5527136788005009E-15</v>
      </c>
      <c r="P169" s="34">
        <f>IF(calculations!P169="NA",output!P169,calculations!P169-output!P169)</f>
        <v>5.5511151231257827E-17</v>
      </c>
      <c r="Q169" s="34">
        <f>IF(calculations!Q169="NA",output!Q169,calculations!Q169-output!Q169)</f>
        <v>0</v>
      </c>
      <c r="R169" s="34">
        <f>IF(calculations!R169="NA",output!R169,calculations!R169-output!R169)</f>
        <v>0</v>
      </c>
      <c r="S169" s="34">
        <f>IF(calculations!S169="NA",output!S169,calculations!S169-output!S169)</f>
        <v>0</v>
      </c>
      <c r="T169" s="34">
        <f>IF(calculations!T169="NA",output!T169,calculations!T169-output!T169)</f>
        <v>0</v>
      </c>
      <c r="U169" s="34">
        <f>IF(calculations!U169="NA",output!U169,calculations!U169-output!U169)</f>
        <v>0</v>
      </c>
      <c r="V169" s="34">
        <f>IF(calculations!V169="NA",output!V169,calculations!V169-output!V169)</f>
        <v>0</v>
      </c>
      <c r="W169" s="34">
        <f>IF(calculations!W169="NA",output!W169,calculations!W169-output!W169)</f>
        <v>0</v>
      </c>
      <c r="X169" s="34">
        <f>IF(calculations!X169="NA",output!X169,calculations!X169-output!X169)</f>
        <v>0</v>
      </c>
      <c r="Y169" s="34">
        <f>IF(calculations!Y169="NA",output!Y169,calculations!Y169-output!Y169)</f>
        <v>0</v>
      </c>
      <c r="Z169" s="34">
        <f>IF(calculations!Z169="NA",output!Z169,calculations!Z169-output!Z169)</f>
        <v>0</v>
      </c>
      <c r="AA169" s="34">
        <f>IF(calculations!AA169="NA",output!AA169,calculations!AA169-output!AA169)</f>
        <v>0</v>
      </c>
      <c r="AB169" s="34">
        <f>IF(calculations!AB169="NA",output!AB169,calculations!AB169-output!AB169)</f>
        <v>0</v>
      </c>
      <c r="AC169" s="34">
        <f>IF(calculations!AC169="NA",output!AC169,calculations!AC169-output!AC169)</f>
        <v>0</v>
      </c>
      <c r="AD169" s="34">
        <f>IF(calculations!AD169="NA",output!AD169,calculations!AD169-output!AD169)</f>
        <v>0</v>
      </c>
      <c r="AE169" s="34">
        <f>IF(calculations!AE169="NA",output!AE169,calculations!AE169-output!AE169)</f>
        <v>0</v>
      </c>
      <c r="AF169" s="34">
        <f>IF(calculations!AF169="NA",output!AF169,calculations!AF169-output!AF169)</f>
        <v>5.5511151231257827E-17</v>
      </c>
    </row>
    <row r="170" spans="1:32" x14ac:dyDescent="0.15">
      <c r="A170" t="b">
        <f>calculations!A170=output!A170</f>
        <v>1</v>
      </c>
      <c r="B170" t="b">
        <f>calculations!B170=output!B170</f>
        <v>1</v>
      </c>
      <c r="C170" s="34">
        <f>IF(calculations!C170="NA",output!C170,calculations!C170-output!C170)</f>
        <v>0</v>
      </c>
      <c r="D170" s="34">
        <f>IF(calculations!D170="NA",output!D170,calculations!D170-output!D170)</f>
        <v>0</v>
      </c>
      <c r="E170" s="34">
        <f>IF(calculations!E170="NA",output!E170,calculations!E170-output!E170)</f>
        <v>0</v>
      </c>
      <c r="F170" s="34">
        <f>IF(calculations!F170="NA",output!F170,calculations!F170-output!F170)</f>
        <v>-5.5511151231257827E-17</v>
      </c>
      <c r="G170" s="34">
        <f>IF(calculations!G170="NA",output!G170,calculations!G170-output!G170)</f>
        <v>0</v>
      </c>
      <c r="H170" s="34">
        <f>IF(calculations!H170="NA",output!H170,calculations!H170-output!H170)</f>
        <v>0</v>
      </c>
      <c r="I170" s="34">
        <f>IF(calculations!I170="NA",output!I170,calculations!I170-output!I170)</f>
        <v>0</v>
      </c>
      <c r="J170" s="34">
        <f>IF(calculations!J170="NA",output!J170,calculations!J170-output!J170)</f>
        <v>0</v>
      </c>
      <c r="K170" s="34">
        <f>IF(calculations!K170="NA",output!K170,calculations!K170-output!K170)</f>
        <v>0</v>
      </c>
      <c r="L170" s="34">
        <f>IF(calculations!L170="NA",output!L170,calculations!L170-output!L170)</f>
        <v>5.6843418860808015E-14</v>
      </c>
      <c r="M170" s="34">
        <f>IF(calculations!M170="NA",output!M170,calculations!M170-output!M170)</f>
        <v>0</v>
      </c>
      <c r="N170" s="34">
        <f>IF(calculations!N170="NA",output!N170,calculations!N170-output!N170)</f>
        <v>0</v>
      </c>
      <c r="O170" s="34">
        <f>IF(calculations!O170="NA",output!O170,calculations!O170-output!O170)</f>
        <v>0</v>
      </c>
      <c r="P170" s="34">
        <f>IF(calculations!P170="NA",output!P170,calculations!P170-output!P170)</f>
        <v>0</v>
      </c>
      <c r="Q170" s="34">
        <f>IF(calculations!Q170="NA",output!Q170,calculations!Q170-output!Q170)</f>
        <v>0</v>
      </c>
      <c r="R170" s="34">
        <f>IF(calculations!R170="NA",output!R170,calculations!R170-output!R170)</f>
        <v>0</v>
      </c>
      <c r="S170" s="34">
        <f>IF(calculations!S170="NA",output!S170,calculations!S170-output!S170)</f>
        <v>0</v>
      </c>
      <c r="T170" s="34">
        <f>IF(calculations!T170="NA",output!T170,calculations!T170-output!T170)</f>
        <v>3.5527136788005009E-15</v>
      </c>
      <c r="U170" s="34">
        <f>IF(calculations!U170="NA",output!U170,calculations!U170-output!U170)</f>
        <v>0</v>
      </c>
      <c r="V170" s="34">
        <f>IF(calculations!V170="NA",output!V170,calculations!V170-output!V170)</f>
        <v>-4.4408920985006262E-16</v>
      </c>
      <c r="W170" s="34">
        <f>IF(calculations!W170="NA",output!W170,calculations!W170-output!W170)</f>
        <v>0</v>
      </c>
      <c r="X170" s="34">
        <f>IF(calculations!X170="NA",output!X170,calculations!X170-output!X170)</f>
        <v>0</v>
      </c>
      <c r="Y170" s="34">
        <f>IF(calculations!Y170="NA",output!Y170,calculations!Y170-output!Y170)</f>
        <v>0</v>
      </c>
      <c r="Z170" s="34">
        <f>IF(calculations!Z170="NA",output!Z170,calculations!Z170-output!Z170)</f>
        <v>0</v>
      </c>
      <c r="AA170" s="34">
        <f>IF(calculations!AA170="NA",output!AA170,calculations!AA170-output!AA170)</f>
        <v>0</v>
      </c>
      <c r="AB170" s="34">
        <f>IF(calculations!AB170="NA",output!AB170,calculations!AB170-output!AB170)</f>
        <v>0</v>
      </c>
      <c r="AC170" s="34">
        <f>IF(calculations!AC170="NA",output!AC170,calculations!AC170-output!AC170)</f>
        <v>0</v>
      </c>
      <c r="AD170" s="34">
        <f>IF(calculations!AD170="NA",output!AD170,calculations!AD170-output!AD170)</f>
        <v>0</v>
      </c>
      <c r="AE170" s="34">
        <f>IF(calculations!AE170="NA",output!AE170,calculations!AE170-output!AE170)</f>
        <v>0</v>
      </c>
      <c r="AF170" s="34">
        <f>IF(calculations!AF170="NA",output!AF170,calculations!AF170-output!AF170)</f>
        <v>0</v>
      </c>
    </row>
    <row r="171" spans="1:32" x14ac:dyDescent="0.15">
      <c r="A171" t="b">
        <f>calculations!A171=output!A171</f>
        <v>1</v>
      </c>
      <c r="B171" t="b">
        <f>calculations!B171=output!B171</f>
        <v>1</v>
      </c>
      <c r="C171" s="34">
        <f>IF(calculations!C171="NA",output!C171,calculations!C171-output!C171)</f>
        <v>0</v>
      </c>
      <c r="D171" s="34">
        <f>IF(calculations!D171="NA",output!D171,calculations!D171-output!D171)</f>
        <v>0</v>
      </c>
      <c r="E171" s="34">
        <f>IF(calculations!E171="NA",output!E171,calculations!E171-output!E171)</f>
        <v>0</v>
      </c>
      <c r="F171" s="34">
        <f>IF(calculations!F171="NA",output!F171,calculations!F171-output!F171)</f>
        <v>0</v>
      </c>
      <c r="G171" s="34">
        <f>IF(calculations!G171="NA",output!G171,calculations!G171-output!G171)</f>
        <v>-2.7755575615628914E-17</v>
      </c>
      <c r="H171" s="34">
        <f>IF(calculations!H171="NA",output!H171,calculations!H171-output!H171)</f>
        <v>0</v>
      </c>
      <c r="I171" s="34">
        <f>IF(calculations!I171="NA",output!I171,calculations!I171-output!I171)</f>
        <v>0</v>
      </c>
      <c r="J171" s="34">
        <f>IF(calculations!J171="NA",output!J171,calculations!J171-output!J171)</f>
        <v>0</v>
      </c>
      <c r="K171" s="34">
        <f>IF(calculations!K171="NA",output!K171,calculations!K171-output!K171)</f>
        <v>0</v>
      </c>
      <c r="L171" s="34">
        <f>IF(calculations!L171="NA",output!L171,calculations!L171-output!L171)</f>
        <v>-2.8421709430404007E-14</v>
      </c>
      <c r="M171" s="34">
        <f>IF(calculations!M171="NA",output!M171,calculations!M171-output!M171)</f>
        <v>1.4210854715202004E-14</v>
      </c>
      <c r="N171" s="34">
        <f>IF(calculations!N171="NA",output!N171,calculations!N171-output!N171)</f>
        <v>0</v>
      </c>
      <c r="O171" s="34">
        <f>IF(calculations!O171="NA",output!O171,calculations!O171-output!O171)</f>
        <v>0</v>
      </c>
      <c r="P171" s="34">
        <f>IF(calculations!P171="NA",output!P171,calculations!P171-output!P171)</f>
        <v>0</v>
      </c>
      <c r="Q171" s="34">
        <f>IF(calculations!Q171="NA",output!Q171,calculations!Q171-output!Q171)</f>
        <v>0</v>
      </c>
      <c r="R171" s="34">
        <f>IF(calculations!R171="NA",output!R171,calculations!R171-output!R171)</f>
        <v>0</v>
      </c>
      <c r="S171" s="34">
        <f>IF(calculations!S171="NA",output!S171,calculations!S171-output!S171)</f>
        <v>0</v>
      </c>
      <c r="T171" s="34">
        <f>IF(calculations!T171="NA",output!T171,calculations!T171-output!T171)</f>
        <v>0</v>
      </c>
      <c r="U171" s="34">
        <f>IF(calculations!U171="NA",output!U171,calculations!U171-output!U171)</f>
        <v>0</v>
      </c>
      <c r="V171" s="34">
        <f>IF(calculations!V171="NA",output!V171,calculations!V171-output!V171)</f>
        <v>0</v>
      </c>
      <c r="W171" s="34">
        <f>IF(calculations!W171="NA",output!W171,calculations!W171-output!W171)</f>
        <v>0</v>
      </c>
      <c r="X171" s="34">
        <f>IF(calculations!X171="NA",output!X171,calculations!X171-output!X171)</f>
        <v>0</v>
      </c>
      <c r="Y171" s="34">
        <f>IF(calculations!Y171="NA",output!Y171,calculations!Y171-output!Y171)</f>
        <v>0</v>
      </c>
      <c r="Z171" s="34">
        <f>IF(calculations!Z171="NA",output!Z171,calculations!Z171-output!Z171)</f>
        <v>0</v>
      </c>
      <c r="AA171" s="34">
        <f>IF(calculations!AA171="NA",output!AA171,calculations!AA171-output!AA171)</f>
        <v>0</v>
      </c>
      <c r="AB171" s="34">
        <f>IF(calculations!AB171="NA",output!AB171,calculations!AB171-output!AB171)</f>
        <v>0</v>
      </c>
      <c r="AC171" s="34">
        <f>IF(calculations!AC171="NA",output!AC171,calculations!AC171-output!AC171)</f>
        <v>0</v>
      </c>
      <c r="AD171" s="34">
        <f>IF(calculations!AD171="NA",output!AD171,calculations!AD171-output!AD171)</f>
        <v>0</v>
      </c>
      <c r="AE171" s="34">
        <f>IF(calculations!AE171="NA",output!AE171,calculations!AE171-output!AE171)</f>
        <v>0</v>
      </c>
      <c r="AF171" s="34">
        <f>IF(calculations!AF171="NA",output!AF171,calculations!AF171-output!AF171)</f>
        <v>0</v>
      </c>
    </row>
    <row r="172" spans="1:32" x14ac:dyDescent="0.15">
      <c r="A172" t="b">
        <f>calculations!A172=output!A172</f>
        <v>1</v>
      </c>
      <c r="B172" t="b">
        <f>calculations!B172=output!B172</f>
        <v>1</v>
      </c>
      <c r="C172" s="34">
        <f>IF(calculations!C172="NA",output!C172,calculations!C172-output!C172)</f>
        <v>0</v>
      </c>
      <c r="D172" s="34">
        <f>IF(calculations!D172="NA",output!D172,calculations!D172-output!D172)</f>
        <v>2.8421709430404007E-14</v>
      </c>
      <c r="E172" s="34">
        <f>IF(calculations!E172="NA",output!E172,calculations!E172-output!E172)</f>
        <v>0</v>
      </c>
      <c r="F172" s="34">
        <f>IF(calculations!F172="NA",output!F172,calculations!F172-output!F172)</f>
        <v>0</v>
      </c>
      <c r="G172" s="34">
        <f>IF(calculations!G172="NA",output!G172,calculations!G172-output!G172)</f>
        <v>0</v>
      </c>
      <c r="H172" s="34">
        <f>IF(calculations!H172="NA",output!H172,calculations!H172-output!H172)</f>
        <v>0</v>
      </c>
      <c r="I172" s="34">
        <f>IF(calculations!I172="NA",output!I172,calculations!I172-output!I172)</f>
        <v>0</v>
      </c>
      <c r="J172" s="34">
        <f>IF(calculations!J172="NA",output!J172,calculations!J172-output!J172)</f>
        <v>0</v>
      </c>
      <c r="K172" s="34">
        <f>IF(calculations!K172="NA",output!K172,calculations!K172-output!K172)</f>
        <v>0</v>
      </c>
      <c r="L172" s="34">
        <f>IF(calculations!L172="NA",output!L172,calculations!L172-output!L172)</f>
        <v>2.8421709430404007E-14</v>
      </c>
      <c r="M172" s="34">
        <f>IF(calculations!M172="NA",output!M172,calculations!M172-output!M172)</f>
        <v>3.5527136788005009E-15</v>
      </c>
      <c r="N172" s="34">
        <f>IF(calculations!N172="NA",output!N172,calculations!N172-output!N172)</f>
        <v>0</v>
      </c>
      <c r="O172" s="34">
        <f>IF(calculations!O172="NA",output!O172,calculations!O172-output!O172)</f>
        <v>0</v>
      </c>
      <c r="P172" s="34">
        <f>IF(calculations!P172="NA",output!P172,calculations!P172-output!P172)</f>
        <v>0</v>
      </c>
      <c r="Q172" s="34">
        <f>IF(calculations!Q172="NA",output!Q172,calculations!Q172-output!Q172)</f>
        <v>0</v>
      </c>
      <c r="R172" s="34">
        <f>IF(calculations!R172="NA",output!R172,calculations!R172-output!R172)</f>
        <v>0</v>
      </c>
      <c r="S172" s="34">
        <f>IF(calculations!S172="NA",output!S172,calculations!S172-output!S172)</f>
        <v>0</v>
      </c>
      <c r="T172" s="34">
        <f>IF(calculations!T172="NA",output!T172,calculations!T172-output!T172)</f>
        <v>-4.5474735088646412E-13</v>
      </c>
      <c r="U172" s="34">
        <f>IF(calculations!U172="NA",output!U172,calculations!U172-output!U172)</f>
        <v>0</v>
      </c>
      <c r="V172" s="34">
        <f>IF(calculations!V172="NA",output!V172,calculations!V172-output!V172)</f>
        <v>0</v>
      </c>
      <c r="W172" s="34">
        <f>IF(calculations!W172="NA",output!W172,calculations!W172-output!W172)</f>
        <v>0</v>
      </c>
      <c r="X172" s="34">
        <f>IF(calculations!X172="NA",output!X172,calculations!X172-output!X172)</f>
        <v>3.5527136788005009E-15</v>
      </c>
      <c r="Y172" s="34">
        <f>IF(calculations!Y172="NA",output!Y172,calculations!Y172-output!Y172)</f>
        <v>0</v>
      </c>
      <c r="Z172" s="34">
        <f>IF(calculations!Z172="NA",output!Z172,calculations!Z172-output!Z172)</f>
        <v>-2.2204460492503131E-16</v>
      </c>
      <c r="AA172" s="34">
        <f>IF(calculations!AA172="NA",output!AA172,calculations!AA172-output!AA172)</f>
        <v>0</v>
      </c>
      <c r="AB172" s="34">
        <f>IF(calculations!AB172="NA",output!AB172,calculations!AB172-output!AB172)</f>
        <v>0</v>
      </c>
      <c r="AC172" s="34">
        <f>IF(calculations!AC172="NA",output!AC172,calculations!AC172-output!AC172)</f>
        <v>0</v>
      </c>
      <c r="AD172" s="34">
        <f>IF(calculations!AD172="NA",output!AD172,calculations!AD172-output!AD172)</f>
        <v>0</v>
      </c>
      <c r="AE172" s="34">
        <f>IF(calculations!AE172="NA",output!AE172,calculations!AE172-output!AE172)</f>
        <v>0</v>
      </c>
      <c r="AF172" s="34">
        <f>IF(calculations!AF172="NA",output!AF172,calculations!AF172-output!AF172)</f>
        <v>4.4408920985006262E-16</v>
      </c>
    </row>
    <row r="173" spans="1:32" x14ac:dyDescent="0.15">
      <c r="A173" t="b">
        <f>calculations!A173=output!A173</f>
        <v>1</v>
      </c>
      <c r="B173" t="b">
        <f>calculations!B173=output!B173</f>
        <v>1</v>
      </c>
      <c r="C173" s="34">
        <f>IF(calculations!C173="NA",output!C173,calculations!C173-output!C173)</f>
        <v>0</v>
      </c>
      <c r="D173" s="34">
        <f>IF(calculations!D173="NA",output!D173,calculations!D173-output!D173)</f>
        <v>0</v>
      </c>
      <c r="E173" s="34">
        <f>IF(calculations!E173="NA",output!E173,calculations!E173-output!E173)</f>
        <v>0</v>
      </c>
      <c r="F173" s="34">
        <f>IF(calculations!F173="NA",output!F173,calculations!F173-output!F173)</f>
        <v>-2.7755575615628914E-17</v>
      </c>
      <c r="G173" s="34">
        <f>IF(calculations!G173="NA",output!G173,calculations!G173-output!G173)</f>
        <v>-3.4694469519536142E-18</v>
      </c>
      <c r="H173" s="34">
        <f>IF(calculations!H173="NA",output!H173,calculations!H173-output!H173)</f>
        <v>0</v>
      </c>
      <c r="I173" s="34">
        <f>IF(calculations!I173="NA",output!I173,calculations!I173-output!I173)</f>
        <v>0</v>
      </c>
      <c r="J173" s="34">
        <f>IF(calculations!J173="NA",output!J173,calculations!J173-output!J173)</f>
        <v>0</v>
      </c>
      <c r="K173" s="34">
        <f>IF(calculations!K173="NA",output!K173,calculations!K173-output!K173)</f>
        <v>0</v>
      </c>
      <c r="L173" s="34">
        <f>IF(calculations!L173="NA",output!L173,calculations!L173-output!L173)</f>
        <v>-4.2632564145606011E-14</v>
      </c>
      <c r="M173" s="34">
        <f>IF(calculations!M173="NA",output!M173,calculations!M173-output!M173)</f>
        <v>3.5527136788005009E-15</v>
      </c>
      <c r="N173" s="34">
        <f>IF(calculations!N173="NA",output!N173,calculations!N173-output!N173)</f>
        <v>-2.2204460492503131E-16</v>
      </c>
      <c r="O173" s="34">
        <f>IF(calculations!O173="NA",output!O173,calculations!O173-output!O173)</f>
        <v>-8.8817841970012523E-16</v>
      </c>
      <c r="P173" s="34">
        <f>IF(calculations!P173="NA",output!P173,calculations!P173-output!P173)</f>
        <v>0</v>
      </c>
      <c r="Q173" s="34">
        <f>IF(calculations!Q173="NA",output!Q173,calculations!Q173-output!Q173)</f>
        <v>0</v>
      </c>
      <c r="R173" s="34">
        <f>IF(calculations!R173="NA",output!R173,calculations!R173-output!R173)</f>
        <v>0</v>
      </c>
      <c r="S173" s="34">
        <f>IF(calculations!S173="NA",output!S173,calculations!S173-output!S173)</f>
        <v>0</v>
      </c>
      <c r="T173" s="34">
        <f>IF(calculations!T173="NA",output!T173,calculations!T173-output!T173)</f>
        <v>0</v>
      </c>
      <c r="U173" s="34">
        <f>IF(calculations!U173="NA",output!U173,calculations!U173-output!U173)</f>
        <v>0</v>
      </c>
      <c r="V173" s="34">
        <f>IF(calculations!V173="NA",output!V173,calculations!V173-output!V173)</f>
        <v>0</v>
      </c>
      <c r="W173" s="34">
        <f>IF(calculations!W173="NA",output!W173,calculations!W173-output!W173)</f>
        <v>0</v>
      </c>
      <c r="X173" s="34">
        <f>IF(calculations!X173="NA",output!X173,calculations!X173-output!X173)</f>
        <v>0</v>
      </c>
      <c r="Y173" s="34">
        <f>IF(calculations!Y173="NA",output!Y173,calculations!Y173-output!Y173)</f>
        <v>0</v>
      </c>
      <c r="Z173" s="34">
        <f>IF(calculations!Z173="NA",output!Z173,calculations!Z173-output!Z173)</f>
        <v>-2.7755575615628914E-17</v>
      </c>
      <c r="AA173" s="34">
        <f>IF(calculations!AA173="NA",output!AA173,calculations!AA173-output!AA173)</f>
        <v>0</v>
      </c>
      <c r="AB173" s="34">
        <f>IF(calculations!AB173="NA",output!AB173,calculations!AB173-output!AB173)</f>
        <v>0</v>
      </c>
      <c r="AC173" s="34">
        <f>IF(calculations!AC173="NA",output!AC173,calculations!AC173-output!AC173)</f>
        <v>0</v>
      </c>
      <c r="AD173" s="34">
        <f>IF(calculations!AD173="NA",output!AD173,calculations!AD173-output!AD173)</f>
        <v>0</v>
      </c>
      <c r="AE173" s="34">
        <f>IF(calculations!AE173="NA",output!AE173,calculations!AE173-output!AE173)</f>
        <v>0</v>
      </c>
      <c r="AF173" s="34">
        <f>IF(calculations!AF173="NA",output!AF173,calculations!AF173-output!AF173)</f>
        <v>0</v>
      </c>
    </row>
    <row r="174" spans="1:32" x14ac:dyDescent="0.15">
      <c r="A174" t="b">
        <f>calculations!A174=output!A174</f>
        <v>1</v>
      </c>
      <c r="B174" t="b">
        <f>calculations!B174=output!B174</f>
        <v>1</v>
      </c>
      <c r="C174" s="34">
        <f>IF(calculations!C174="NA",output!C174,calculations!C174-output!C174)</f>
        <v>0</v>
      </c>
      <c r="D174" s="34">
        <f>IF(calculations!D174="NA",output!D174,calculations!D174-output!D174)</f>
        <v>0</v>
      </c>
      <c r="E174" s="34">
        <f>IF(calculations!E174="NA",output!E174,calculations!E174-output!E174)</f>
        <v>0</v>
      </c>
      <c r="F174" s="34">
        <f>IF(calculations!F174="NA",output!F174,calculations!F174-output!F174)</f>
        <v>-4.4408920985006262E-16</v>
      </c>
      <c r="G174" s="34">
        <f>IF(calculations!G174="NA",output!G174,calculations!G174-output!G174)</f>
        <v>0</v>
      </c>
      <c r="H174" s="34">
        <f>IF(calculations!H174="NA",output!H174,calculations!H174-output!H174)</f>
        <v>0</v>
      </c>
      <c r="I174" s="34">
        <f>IF(calculations!I174="NA",output!I174,calculations!I174-output!I174)</f>
        <v>0</v>
      </c>
      <c r="J174" s="34">
        <f>IF(calculations!J174="NA",output!J174,calculations!J174-output!J174)</f>
        <v>0</v>
      </c>
      <c r="K174" s="34">
        <f>IF(calculations!K174="NA",output!K174,calculations!K174-output!K174)</f>
        <v>2.1684043449710089E-19</v>
      </c>
      <c r="L174" s="34">
        <f>IF(calculations!L174="NA",output!L174,calculations!L174-output!L174)</f>
        <v>2.8421709430404007E-14</v>
      </c>
      <c r="M174" s="34">
        <f>IF(calculations!M174="NA",output!M174,calculations!M174-output!M174)</f>
        <v>0</v>
      </c>
      <c r="N174" s="34">
        <f>IF(calculations!N174="NA",output!N174,calculations!N174-output!N174)</f>
        <v>0</v>
      </c>
      <c r="O174" s="34">
        <f>IF(calculations!O174="NA",output!O174,calculations!O174-output!O174)</f>
        <v>0</v>
      </c>
      <c r="P174" s="34">
        <f>IF(calculations!P174="NA",output!P174,calculations!P174-output!P174)</f>
        <v>-2.7755575615628914E-17</v>
      </c>
      <c r="Q174" s="34">
        <f>IF(calculations!Q174="NA",output!Q174,calculations!Q174-output!Q174)</f>
        <v>0</v>
      </c>
      <c r="R174" s="34">
        <f>IF(calculations!R174="NA",output!R174,calculations!R174-output!R174)</f>
        <v>0</v>
      </c>
      <c r="S174" s="34">
        <f>IF(calculations!S174="NA",output!S174,calculations!S174-output!S174)</f>
        <v>0</v>
      </c>
      <c r="T174" s="34">
        <f>IF(calculations!T174="NA",output!T174,calculations!T174-output!T174)</f>
        <v>0</v>
      </c>
      <c r="U174" s="34">
        <f>IF(calculations!U174="NA",output!U174,calculations!U174-output!U174)</f>
        <v>0</v>
      </c>
      <c r="V174" s="34">
        <f>IF(calculations!V174="NA",output!V174,calculations!V174-output!V174)</f>
        <v>0</v>
      </c>
      <c r="W174" s="34">
        <f>IF(calculations!W174="NA",output!W174,calculations!W174-output!W174)</f>
        <v>0</v>
      </c>
      <c r="X174" s="34">
        <f>IF(calculations!X174="NA",output!X174,calculations!X174-output!X174)</f>
        <v>0</v>
      </c>
      <c r="Y174" s="34">
        <f>IF(calculations!Y174="NA",output!Y174,calculations!Y174-output!Y174)</f>
        <v>0</v>
      </c>
      <c r="Z174" s="34">
        <f>IF(calculations!Z174="NA",output!Z174,calculations!Z174-output!Z174)</f>
        <v>0</v>
      </c>
      <c r="AA174" s="34">
        <f>IF(calculations!AA174="NA",output!AA174,calculations!AA174-output!AA174)</f>
        <v>0</v>
      </c>
      <c r="AB174" s="34">
        <f>IF(calculations!AB174="NA",output!AB174,calculations!AB174-output!AB174)</f>
        <v>0</v>
      </c>
      <c r="AC174" s="34">
        <f>IF(calculations!AC174="NA",output!AC174,calculations!AC174-output!AC174)</f>
        <v>0</v>
      </c>
      <c r="AD174" s="34">
        <f>IF(calculations!AD174="NA",output!AD174,calculations!AD174-output!AD174)</f>
        <v>0</v>
      </c>
      <c r="AE174" s="34">
        <f>IF(calculations!AE174="NA",output!AE174,calculations!AE174-output!AE174)</f>
        <v>0</v>
      </c>
      <c r="AF174" s="34">
        <f>IF(calculations!AF174="NA",output!AF174,calculations!AF174-output!AF174)</f>
        <v>-2.7755575615628914E-17</v>
      </c>
    </row>
    <row r="175" spans="1:32" x14ac:dyDescent="0.15">
      <c r="A175" t="b">
        <f>calculations!A175=output!A175</f>
        <v>1</v>
      </c>
      <c r="B175" t="b">
        <f>calculations!B175=output!B175</f>
        <v>1</v>
      </c>
      <c r="C175" s="34">
        <f>IF(calculations!C175="NA",output!C175,calculations!C175-output!C175)</f>
        <v>-5.6843418860808015E-14</v>
      </c>
      <c r="D175" s="34">
        <f>IF(calculations!D175="NA",output!D175,calculations!D175-output!D175)</f>
        <v>5.6843418860808015E-14</v>
      </c>
      <c r="E175" s="34">
        <f>IF(calculations!E175="NA",output!E175,calculations!E175-output!E175)</f>
        <v>0</v>
      </c>
      <c r="F175" s="34">
        <f>IF(calculations!F175="NA",output!F175,calculations!F175-output!F175)</f>
        <v>0</v>
      </c>
      <c r="G175" s="34">
        <f>IF(calculations!G175="NA",output!G175,calculations!G175-output!G175)</f>
        <v>2.7755575615628914E-17</v>
      </c>
      <c r="H175" s="34">
        <f>IF(calculations!H175="NA",output!H175,calculations!H175-output!H175)</f>
        <v>0</v>
      </c>
      <c r="I175" s="34">
        <f>IF(calculations!I175="NA",output!I175,calculations!I175-output!I175)</f>
        <v>0</v>
      </c>
      <c r="J175" s="34">
        <f>IF(calculations!J175="NA",output!J175,calculations!J175-output!J175)</f>
        <v>3.4694469519536142E-18</v>
      </c>
      <c r="K175" s="34">
        <f>IF(calculations!K175="NA",output!K175,calculations!K175-output!K175)</f>
        <v>0</v>
      </c>
      <c r="L175" s="34">
        <f>IF(calculations!L175="NA",output!L175,calculations!L175-output!L175)</f>
        <v>2.8421709430404007E-14</v>
      </c>
      <c r="M175" s="34">
        <f>IF(calculations!M175="NA",output!M175,calculations!M175-output!M175)</f>
        <v>1.4210854715202004E-14</v>
      </c>
      <c r="N175" s="34">
        <f>IF(calculations!N175="NA",output!N175,calculations!N175-output!N175)</f>
        <v>0</v>
      </c>
      <c r="O175" s="34">
        <f>IF(calculations!O175="NA",output!O175,calculations!O175-output!O175)</f>
        <v>0</v>
      </c>
      <c r="P175" s="34">
        <f>IF(calculations!P175="NA",output!P175,calculations!P175-output!P175)</f>
        <v>4.4408920985006262E-16</v>
      </c>
      <c r="Q175" s="34">
        <f>IF(calculations!Q175="NA",output!Q175,calculations!Q175-output!Q175)</f>
        <v>0</v>
      </c>
      <c r="R175" s="34">
        <f>IF(calculations!R175="NA",output!R175,calculations!R175-output!R175)</f>
        <v>0</v>
      </c>
      <c r="S175" s="34">
        <f>IF(calculations!S175="NA",output!S175,calculations!S175-output!S175)</f>
        <v>0</v>
      </c>
      <c r="T175" s="34">
        <f>IF(calculations!T175="NA",output!T175,calculations!T175-output!T175)</f>
        <v>0</v>
      </c>
      <c r="U175" s="34">
        <f>IF(calculations!U175="NA",output!U175,calculations!U175-output!U175)</f>
        <v>0</v>
      </c>
      <c r="V175" s="34">
        <f>IF(calculations!V175="NA",output!V175,calculations!V175-output!V175)</f>
        <v>0</v>
      </c>
      <c r="W175" s="34">
        <f>IF(calculations!W175="NA",output!W175,calculations!W175-output!W175)</f>
        <v>0</v>
      </c>
      <c r="X175" s="34">
        <f>IF(calculations!X175="NA",output!X175,calculations!X175-output!X175)</f>
        <v>0</v>
      </c>
      <c r="Y175" s="34">
        <f>IF(calculations!Y175="NA",output!Y175,calculations!Y175-output!Y175)</f>
        <v>0</v>
      </c>
      <c r="Z175" s="34">
        <f>IF(calculations!Z175="NA",output!Z175,calculations!Z175-output!Z175)</f>
        <v>0</v>
      </c>
      <c r="AA175" s="34">
        <f>IF(calculations!AA175="NA",output!AA175,calculations!AA175-output!AA175)</f>
        <v>0</v>
      </c>
      <c r="AB175" s="34">
        <f>IF(calculations!AB175="NA",output!AB175,calculations!AB175-output!AB175)</f>
        <v>0</v>
      </c>
      <c r="AC175" s="34">
        <f>IF(calculations!AC175="NA",output!AC175,calculations!AC175-output!AC175)</f>
        <v>0</v>
      </c>
      <c r="AD175" s="34">
        <f>IF(calculations!AD175="NA",output!AD175,calculations!AD175-output!AD175)</f>
        <v>0</v>
      </c>
      <c r="AE175" s="34">
        <f>IF(calculations!AE175="NA",output!AE175,calculations!AE175-output!AE175)</f>
        <v>0</v>
      </c>
      <c r="AF175" s="34">
        <f>IF(calculations!AF175="NA",output!AF175,calculations!AF175-output!AF175)</f>
        <v>4.4408920985006262E-16</v>
      </c>
    </row>
    <row r="176" spans="1:32" x14ac:dyDescent="0.15">
      <c r="A176" t="b">
        <f>calculations!A176=output!A176</f>
        <v>1</v>
      </c>
      <c r="B176" t="b">
        <f>calculations!B176=output!B176</f>
        <v>1</v>
      </c>
      <c r="C176" s="34">
        <f>IF(calculations!C176="NA",output!C176,calculations!C176-output!C176)</f>
        <v>0</v>
      </c>
      <c r="D176" s="34">
        <f>IF(calculations!D176="NA",output!D176,calculations!D176-output!D176)</f>
        <v>0</v>
      </c>
      <c r="E176" s="34">
        <f>IF(calculations!E176="NA",output!E176,calculations!E176-output!E176)</f>
        <v>0</v>
      </c>
      <c r="F176" s="34">
        <f>IF(calculations!F176="NA",output!F176,calculations!F176-output!F176)</f>
        <v>0</v>
      </c>
      <c r="G176" s="34">
        <f>IF(calculations!G176="NA",output!G176,calculations!G176-output!G176)</f>
        <v>0</v>
      </c>
      <c r="H176" s="34">
        <f>IF(calculations!H176="NA",output!H176,calculations!H176-output!H176)</f>
        <v>-2.7755575615628914E-17</v>
      </c>
      <c r="I176" s="34">
        <f>IF(calculations!I176="NA",output!I176,calculations!I176-output!I176)</f>
        <v>0</v>
      </c>
      <c r="J176" s="34">
        <f>IF(calculations!J176="NA",output!J176,calculations!J176-output!J176)</f>
        <v>0</v>
      </c>
      <c r="K176" s="34">
        <f>IF(calculations!K176="NA",output!K176,calculations!K176-output!K176)</f>
        <v>0</v>
      </c>
      <c r="L176" s="34">
        <f>IF(calculations!L176="NA",output!L176,calculations!L176-output!L176)</f>
        <v>2.8421709430404007E-14</v>
      </c>
      <c r="M176" s="34">
        <f>IF(calculations!M176="NA",output!M176,calculations!M176-output!M176)</f>
        <v>0</v>
      </c>
      <c r="N176" s="34">
        <f>IF(calculations!N176="NA",output!N176,calculations!N176-output!N176)</f>
        <v>-3.5527136788005009E-15</v>
      </c>
      <c r="O176" s="34">
        <f>IF(calculations!O176="NA",output!O176,calculations!O176-output!O176)</f>
        <v>0</v>
      </c>
      <c r="P176" s="34">
        <f>IF(calculations!P176="NA",output!P176,calculations!P176-output!P176)</f>
        <v>0</v>
      </c>
      <c r="Q176" s="34">
        <f>IF(calculations!Q176="NA",output!Q176,calculations!Q176-output!Q176)</f>
        <v>0</v>
      </c>
      <c r="R176" s="34">
        <f>IF(calculations!R176="NA",output!R176,calculations!R176-output!R176)</f>
        <v>0</v>
      </c>
      <c r="S176" s="34">
        <f>IF(calculations!S176="NA",output!S176,calculations!S176-output!S176)</f>
        <v>0</v>
      </c>
      <c r="T176" s="34">
        <f>IF(calculations!T176="NA",output!T176,calculations!T176-output!T176)</f>
        <v>0</v>
      </c>
      <c r="U176" s="34">
        <f>IF(calculations!U176="NA",output!U176,calculations!U176-output!U176)</f>
        <v>0</v>
      </c>
      <c r="V176" s="34">
        <f>IF(calculations!V176="NA",output!V176,calculations!V176-output!V176)</f>
        <v>0</v>
      </c>
      <c r="W176" s="34">
        <f>IF(calculations!W176="NA",output!W176,calculations!W176-output!W176)</f>
        <v>0</v>
      </c>
      <c r="X176" s="34">
        <f>IF(calculations!X176="NA",output!X176,calculations!X176-output!X176)</f>
        <v>-3.5527136788005009E-15</v>
      </c>
      <c r="Y176" s="34">
        <f>IF(calculations!Y176="NA",output!Y176,calculations!Y176-output!Y176)</f>
        <v>0</v>
      </c>
      <c r="Z176" s="34">
        <f>IF(calculations!Z176="NA",output!Z176,calculations!Z176-output!Z176)</f>
        <v>0</v>
      </c>
      <c r="AA176" s="34">
        <f>IF(calculations!AA176="NA",output!AA176,calculations!AA176-output!AA176)</f>
        <v>0</v>
      </c>
      <c r="AB176" s="34">
        <f>IF(calculations!AB176="NA",output!AB176,calculations!AB176-output!AB176)</f>
        <v>0</v>
      </c>
      <c r="AC176" s="34">
        <f>IF(calculations!AC176="NA",output!AC176,calculations!AC176-output!AC176)</f>
        <v>0</v>
      </c>
      <c r="AD176" s="34">
        <f>IF(calculations!AD176="NA",output!AD176,calculations!AD176-output!AD176)</f>
        <v>0</v>
      </c>
      <c r="AE176" s="34">
        <f>IF(calculations!AE176="NA",output!AE176,calculations!AE176-output!AE176)</f>
        <v>0</v>
      </c>
      <c r="AF176" s="34">
        <f>IF(calculations!AF176="NA",output!AF176,calculations!AF176-output!AF176)</f>
        <v>-2.7755575615628914E-17</v>
      </c>
    </row>
    <row r="177" spans="1:32" x14ac:dyDescent="0.15">
      <c r="A177" t="b">
        <f>calculations!A177=output!A177</f>
        <v>1</v>
      </c>
      <c r="B177" t="b">
        <f>calculations!B177=output!B177</f>
        <v>1</v>
      </c>
      <c r="C177" s="34">
        <f>IF(calculations!C177="NA",output!C177,calculations!C177-output!C177)</f>
        <v>0</v>
      </c>
      <c r="D177" s="34">
        <f>IF(calculations!D177="NA",output!D177,calculations!D177-output!D177)</f>
        <v>-3.5527136788005009E-15</v>
      </c>
      <c r="E177" s="34">
        <f>IF(calculations!E177="NA",output!E177,calculations!E177-output!E177)</f>
        <v>0</v>
      </c>
      <c r="F177" s="34">
        <f>IF(calculations!F177="NA",output!F177,calculations!F177-output!F177)</f>
        <v>-5.5511151231257827E-17</v>
      </c>
      <c r="G177" s="34">
        <f>IF(calculations!G177="NA",output!G177,calculations!G177-output!G177)</f>
        <v>0</v>
      </c>
      <c r="H177" s="34">
        <f>IF(calculations!H177="NA",output!H177,calculations!H177-output!H177)</f>
        <v>0</v>
      </c>
      <c r="I177" s="34">
        <f>IF(calculations!I177="NA",output!I177,calculations!I177-output!I177)</f>
        <v>0</v>
      </c>
      <c r="J177" s="34">
        <f>IF(calculations!J177="NA",output!J177,calculations!J177-output!J177)</f>
        <v>0</v>
      </c>
      <c r="K177" s="34">
        <f>IF(calculations!K177="NA",output!K177,calculations!K177-output!K177)</f>
        <v>-4.163336342344337E-17</v>
      </c>
      <c r="L177" s="34">
        <f>IF(calculations!L177="NA",output!L177,calculations!L177-output!L177)</f>
        <v>-2.8421709430404007E-14</v>
      </c>
      <c r="M177" s="34">
        <f>IF(calculations!M177="NA",output!M177,calculations!M177-output!M177)</f>
        <v>1.4210854715202004E-14</v>
      </c>
      <c r="N177" s="34">
        <f>IF(calculations!N177="NA",output!N177,calculations!N177-output!N177)</f>
        <v>0</v>
      </c>
      <c r="O177" s="34">
        <f>IF(calculations!O177="NA",output!O177,calculations!O177-output!O177)</f>
        <v>3.5527136788005009E-15</v>
      </c>
      <c r="P177" s="34">
        <f>IF(calculations!P177="NA",output!P177,calculations!P177-output!P177)</f>
        <v>0</v>
      </c>
      <c r="Q177" s="34">
        <f>IF(calculations!Q177="NA",output!Q177,calculations!Q177-output!Q177)</f>
        <v>0</v>
      </c>
      <c r="R177" s="34">
        <f>IF(calculations!R177="NA",output!R177,calculations!R177-output!R177)</f>
        <v>0</v>
      </c>
      <c r="S177" s="34">
        <f>IF(calculations!S177="NA",output!S177,calculations!S177-output!S177)</f>
        <v>0</v>
      </c>
      <c r="T177" s="34">
        <f>IF(calculations!T177="NA",output!T177,calculations!T177-output!T177)</f>
        <v>0</v>
      </c>
      <c r="U177" s="34">
        <f>IF(calculations!U177="NA",output!U177,calculations!U177-output!U177)</f>
        <v>0</v>
      </c>
      <c r="V177" s="34">
        <f>IF(calculations!V177="NA",output!V177,calculations!V177-output!V177)</f>
        <v>2.2204460492503131E-16</v>
      </c>
      <c r="W177" s="34">
        <f>IF(calculations!W177="NA",output!W177,calculations!W177-output!W177)</f>
        <v>0</v>
      </c>
      <c r="X177" s="34">
        <f>IF(calculations!X177="NA",output!X177,calculations!X177-output!X177)</f>
        <v>0</v>
      </c>
      <c r="Y177" s="34">
        <f>IF(calculations!Y177="NA",output!Y177,calculations!Y177-output!Y177)</f>
        <v>0</v>
      </c>
      <c r="Z177" s="34">
        <f>IF(calculations!Z177="NA",output!Z177,calculations!Z177-output!Z177)</f>
        <v>0</v>
      </c>
      <c r="AA177" s="34">
        <f>IF(calculations!AA177="NA",output!AA177,calculations!AA177-output!AA177)</f>
        <v>0</v>
      </c>
      <c r="AB177" s="34">
        <f>IF(calculations!AB177="NA",output!AB177,calculations!AB177-output!AB177)</f>
        <v>0</v>
      </c>
      <c r="AC177" s="34">
        <f>IF(calculations!AC177="NA",output!AC177,calculations!AC177-output!AC177)</f>
        <v>0</v>
      </c>
      <c r="AD177" s="34">
        <f>IF(calculations!AD177="NA",output!AD177,calculations!AD177-output!AD177)</f>
        <v>0</v>
      </c>
      <c r="AE177" s="34">
        <f>IF(calculations!AE177="NA",output!AE177,calculations!AE177-output!AE177)</f>
        <v>0</v>
      </c>
      <c r="AF177" s="34">
        <f>IF(calculations!AF177="NA",output!AF177,calculations!AF177-output!AF177)</f>
        <v>0</v>
      </c>
    </row>
    <row r="178" spans="1:32" x14ac:dyDescent="0.15">
      <c r="A178" t="b">
        <f>calculations!A178=output!A178</f>
        <v>1</v>
      </c>
      <c r="B178" t="b">
        <f>calculations!B178=output!B178</f>
        <v>1</v>
      </c>
      <c r="C178" s="34">
        <f>IF(calculations!C178="NA",output!C178,calculations!C178-output!C178)</f>
        <v>0</v>
      </c>
      <c r="D178" s="34">
        <f>IF(calculations!D178="NA",output!D178,calculations!D178-output!D178)</f>
        <v>-4.4408920985006262E-16</v>
      </c>
      <c r="E178" s="34">
        <f>IF(calculations!E178="NA",output!E178,calculations!E178-output!E178)</f>
        <v>0</v>
      </c>
      <c r="F178" s="34">
        <f>IF(calculations!F178="NA",output!F178,calculations!F178-output!F178)</f>
        <v>0</v>
      </c>
      <c r="G178" s="34">
        <f>IF(calculations!G178="NA",output!G178,calculations!G178-output!G178)</f>
        <v>0</v>
      </c>
      <c r="H178" s="34">
        <f>IF(calculations!H178="NA",output!H178,calculations!H178-output!H178)</f>
        <v>0</v>
      </c>
      <c r="I178" s="34">
        <f>IF(calculations!I178="NA",output!I178,calculations!I178-output!I178)</f>
        <v>0</v>
      </c>
      <c r="J178" s="34">
        <f>IF(calculations!J178="NA",output!J178,calculations!J178-output!J178)</f>
        <v>5.5511151231257827E-17</v>
      </c>
      <c r="K178" s="34">
        <f>IF(calculations!K178="NA",output!K178,calculations!K178-output!K178)</f>
        <v>0</v>
      </c>
      <c r="L178" s="34">
        <f>IF(calculations!L178="NA",output!L178,calculations!L178-output!L178)</f>
        <v>-2.8421709430404007E-14</v>
      </c>
      <c r="M178" s="34">
        <f>IF(calculations!M178="NA",output!M178,calculations!M178-output!M178)</f>
        <v>1.7763568394002505E-15</v>
      </c>
      <c r="N178" s="34">
        <f>IF(calculations!N178="NA",output!N178,calculations!N178-output!N178)</f>
        <v>0</v>
      </c>
      <c r="O178" s="34">
        <f>IF(calculations!O178="NA",output!O178,calculations!O178-output!O178)</f>
        <v>0</v>
      </c>
      <c r="P178" s="34">
        <f>IF(calculations!P178="NA",output!P178,calculations!P178-output!P178)</f>
        <v>0</v>
      </c>
      <c r="Q178" s="34">
        <f>IF(calculations!Q178="NA",output!Q178,calculations!Q178-output!Q178)</f>
        <v>0</v>
      </c>
      <c r="R178" s="34">
        <f>IF(calculations!R178="NA",output!R178,calculations!R178-output!R178)</f>
        <v>0</v>
      </c>
      <c r="S178" s="34">
        <f>IF(calculations!S178="NA",output!S178,calculations!S178-output!S178)</f>
        <v>0</v>
      </c>
      <c r="T178" s="34">
        <f>IF(calculations!T178="NA",output!T178,calculations!T178-output!T178)</f>
        <v>7.1054273576010019E-15</v>
      </c>
      <c r="U178" s="34">
        <f>IF(calculations!U178="NA",output!U178,calculations!U178-output!U178)</f>
        <v>0</v>
      </c>
      <c r="V178" s="34">
        <f>IF(calculations!V178="NA",output!V178,calculations!V178-output!V178)</f>
        <v>1.7763568394002505E-15</v>
      </c>
      <c r="W178" s="34">
        <f>IF(calculations!W178="NA",output!W178,calculations!W178-output!W178)</f>
        <v>0</v>
      </c>
      <c r="X178" s="34">
        <f>IF(calculations!X178="NA",output!X178,calculations!X178-output!X178)</f>
        <v>3.5527136788005009E-15</v>
      </c>
      <c r="Y178" s="34">
        <f>IF(calculations!Y178="NA",output!Y178,calculations!Y178-output!Y178)</f>
        <v>0</v>
      </c>
      <c r="Z178" s="34">
        <f>IF(calculations!Z178="NA",output!Z178,calculations!Z178-output!Z178)</f>
        <v>0</v>
      </c>
      <c r="AA178" s="34">
        <f>IF(calculations!AA178="NA",output!AA178,calculations!AA178-output!AA178)</f>
        <v>0</v>
      </c>
      <c r="AB178" s="34">
        <f>IF(calculations!AB178="NA",output!AB178,calculations!AB178-output!AB178)</f>
        <v>0</v>
      </c>
      <c r="AC178" s="34">
        <f>IF(calculations!AC178="NA",output!AC178,calculations!AC178-output!AC178)</f>
        <v>0</v>
      </c>
      <c r="AD178" s="34">
        <f>IF(calculations!AD178="NA",output!AD178,calculations!AD178-output!AD178)</f>
        <v>0</v>
      </c>
      <c r="AE178" s="34">
        <f>IF(calculations!AE178="NA",output!AE178,calculations!AE178-output!AE178)</f>
        <v>0</v>
      </c>
      <c r="AF178" s="34">
        <f>IF(calculations!AF178="NA",output!AF178,calculations!AF178-output!AF178)</f>
        <v>0</v>
      </c>
    </row>
    <row r="179" spans="1:32" x14ac:dyDescent="0.15">
      <c r="A179" t="b">
        <f>calculations!A179=output!A179</f>
        <v>1</v>
      </c>
      <c r="B179" t="b">
        <f>calculations!B179=output!B179</f>
        <v>1</v>
      </c>
      <c r="C179" s="34">
        <f>IF(calculations!C179="NA",output!C179,calculations!C179-output!C179)</f>
        <v>0</v>
      </c>
      <c r="D179" s="34">
        <f>IF(calculations!D179="NA",output!D179,calculations!D179-output!D179)</f>
        <v>-7.1054273576010019E-15</v>
      </c>
      <c r="E179" s="34">
        <f>IF(calculations!E179="NA",output!E179,calculations!E179-output!E179)</f>
        <v>0</v>
      </c>
      <c r="F179" s="34">
        <f>IF(calculations!F179="NA",output!F179,calculations!F179-output!F179)</f>
        <v>0</v>
      </c>
      <c r="G179" s="34">
        <f>IF(calculations!G179="NA",output!G179,calculations!G179-output!G179)</f>
        <v>2.2204460492503131E-16</v>
      </c>
      <c r="H179" s="34">
        <f>IF(calculations!H179="NA",output!H179,calculations!H179-output!H179)</f>
        <v>0</v>
      </c>
      <c r="I179" s="34">
        <f>IF(calculations!I179="NA",output!I179,calculations!I179-output!I179)</f>
        <v>0</v>
      </c>
      <c r="J179" s="34">
        <f>IF(calculations!J179="NA",output!J179,calculations!J179-output!J179)</f>
        <v>0</v>
      </c>
      <c r="K179" s="34">
        <f>IF(calculations!K179="NA",output!K179,calculations!K179-output!K179)</f>
        <v>0</v>
      </c>
      <c r="L179" s="34">
        <f>IF(calculations!L179="NA",output!L179,calculations!L179-output!L179)</f>
        <v>-2.8421709430404007E-14</v>
      </c>
      <c r="M179" s="34">
        <f>IF(calculations!M179="NA",output!M179,calculations!M179-output!M179)</f>
        <v>-1.7763568394002505E-15</v>
      </c>
      <c r="N179" s="34">
        <f>IF(calculations!N179="NA",output!N179,calculations!N179-output!N179)</f>
        <v>-1.7763568394002505E-15</v>
      </c>
      <c r="O179" s="34">
        <f>IF(calculations!O179="NA",output!O179,calculations!O179-output!O179)</f>
        <v>-1.7763568394002505E-15</v>
      </c>
      <c r="P179" s="34">
        <f>IF(calculations!P179="NA",output!P179,calculations!P179-output!P179)</f>
        <v>-3.5527136788005009E-15</v>
      </c>
      <c r="Q179" s="34">
        <f>IF(calculations!Q179="NA",output!Q179,calculations!Q179-output!Q179)</f>
        <v>0</v>
      </c>
      <c r="R179" s="34">
        <f>IF(calculations!R179="NA",output!R179,calculations!R179-output!R179)</f>
        <v>0</v>
      </c>
      <c r="S179" s="34">
        <f>IF(calculations!S179="NA",output!S179,calculations!S179-output!S179)</f>
        <v>0</v>
      </c>
      <c r="T179" s="34">
        <f>IF(calculations!T179="NA",output!T179,calculations!T179-output!T179)</f>
        <v>0</v>
      </c>
      <c r="U179" s="34">
        <f>IF(calculations!U179="NA",output!U179,calculations!U179-output!U179)</f>
        <v>0</v>
      </c>
      <c r="V179" s="34">
        <f>IF(calculations!V179="NA",output!V179,calculations!V179-output!V179)</f>
        <v>-3.5527136788005009E-15</v>
      </c>
      <c r="W179" s="34">
        <f>IF(calculations!W179="NA",output!W179,calculations!W179-output!W179)</f>
        <v>0</v>
      </c>
      <c r="X179" s="34">
        <f>IF(calculations!X179="NA",output!X179,calculations!X179-output!X179)</f>
        <v>-3.5527136788005009E-15</v>
      </c>
      <c r="Y179" s="34">
        <f>IF(calculations!Y179="NA",output!Y179,calculations!Y179-output!Y179)</f>
        <v>0</v>
      </c>
      <c r="Z179" s="34">
        <f>IF(calculations!Z179="NA",output!Z179,calculations!Z179-output!Z179)</f>
        <v>4.4408920985006262E-16</v>
      </c>
      <c r="AA179" s="34">
        <f>IF(calculations!AA179="NA",output!AA179,calculations!AA179-output!AA179)</f>
        <v>0</v>
      </c>
      <c r="AB179" s="34">
        <f>IF(calculations!AB179="NA",output!AB179,calculations!AB179-output!AB179)</f>
        <v>0</v>
      </c>
      <c r="AC179" s="34">
        <f>IF(calculations!AC179="NA",output!AC179,calculations!AC179-output!AC179)</f>
        <v>0</v>
      </c>
      <c r="AD179" s="34">
        <f>IF(calculations!AD179="NA",output!AD179,calculations!AD179-output!AD179)</f>
        <v>0</v>
      </c>
      <c r="AE179" s="34">
        <f>IF(calculations!AE179="NA",output!AE179,calculations!AE179-output!AE179)</f>
        <v>0</v>
      </c>
      <c r="AF179" s="34">
        <f>IF(calculations!AF179="NA",output!AF179,calculations!AF179-output!AF179)</f>
        <v>2.2204460492503131E-16</v>
      </c>
    </row>
    <row r="180" spans="1:32" x14ac:dyDescent="0.15">
      <c r="A180" t="b">
        <f>calculations!A180=output!A180</f>
        <v>1</v>
      </c>
      <c r="B180" t="b">
        <f>calculations!B180=output!B180</f>
        <v>1</v>
      </c>
      <c r="C180" s="34">
        <f>IF(calculations!C180="NA",output!C180,calculations!C180-output!C180)</f>
        <v>0</v>
      </c>
      <c r="D180" s="34">
        <f>IF(calculations!D180="NA",output!D180,calculations!D180-output!D180)</f>
        <v>0</v>
      </c>
      <c r="E180" s="34">
        <f>IF(calculations!E180="NA",output!E180,calculations!E180-output!E180)</f>
        <v>0</v>
      </c>
      <c r="F180" s="34">
        <f>IF(calculations!F180="NA",output!F180,calculations!F180-output!F180)</f>
        <v>-2.7755575615628914E-17</v>
      </c>
      <c r="G180" s="34">
        <f>IF(calculations!G180="NA",output!G180,calculations!G180-output!G180)</f>
        <v>0</v>
      </c>
      <c r="H180" s="34">
        <f>IF(calculations!H180="NA",output!H180,calculations!H180-output!H180)</f>
        <v>0</v>
      </c>
      <c r="I180" s="34">
        <f>IF(calculations!I180="NA",output!I180,calculations!I180-output!I180)</f>
        <v>0</v>
      </c>
      <c r="J180" s="34">
        <f>IF(calculations!J180="NA",output!J180,calculations!J180-output!J180)</f>
        <v>-3.4694469519536142E-18</v>
      </c>
      <c r="K180" s="34">
        <f>IF(calculations!K180="NA",output!K180,calculations!K180-output!K180)</f>
        <v>-1.7347234759768071E-18</v>
      </c>
      <c r="L180" s="34">
        <f>IF(calculations!L180="NA",output!L180,calculations!L180-output!L180)</f>
        <v>-2.8421709430404007E-14</v>
      </c>
      <c r="M180" s="34">
        <f>IF(calculations!M180="NA",output!M180,calculations!M180-output!M180)</f>
        <v>0</v>
      </c>
      <c r="N180" s="34">
        <f>IF(calculations!N180="NA",output!N180,calculations!N180-output!N180)</f>
        <v>0</v>
      </c>
      <c r="O180" s="34">
        <f>IF(calculations!O180="NA",output!O180,calculations!O180-output!O180)</f>
        <v>-7.1054273576010019E-15</v>
      </c>
      <c r="P180" s="34">
        <f>IF(calculations!P180="NA",output!P180,calculations!P180-output!P180)</f>
        <v>4.4408920985006262E-16</v>
      </c>
      <c r="Q180" s="34">
        <f>IF(calculations!Q180="NA",output!Q180,calculations!Q180-output!Q180)</f>
        <v>0</v>
      </c>
      <c r="R180" s="34">
        <f>IF(calculations!R180="NA",output!R180,calculations!R180-output!R180)</f>
        <v>0</v>
      </c>
      <c r="S180" s="34">
        <f>IF(calculations!S180="NA",output!S180,calculations!S180-output!S180)</f>
        <v>0</v>
      </c>
      <c r="T180" s="34">
        <f>IF(calculations!T180="NA",output!T180,calculations!T180-output!T180)</f>
        <v>0</v>
      </c>
      <c r="U180" s="34">
        <f>IF(calculations!U180="NA",output!U180,calculations!U180-output!U180)</f>
        <v>0</v>
      </c>
      <c r="V180" s="34">
        <f>IF(calculations!V180="NA",output!V180,calculations!V180-output!V180)</f>
        <v>0</v>
      </c>
      <c r="W180" s="34">
        <f>IF(calculations!W180="NA",output!W180,calculations!W180-output!W180)</f>
        <v>0</v>
      </c>
      <c r="X180" s="34">
        <f>IF(calculations!X180="NA",output!X180,calculations!X180-output!X180)</f>
        <v>0</v>
      </c>
      <c r="Y180" s="34">
        <f>IF(calculations!Y180="NA",output!Y180,calculations!Y180-output!Y180)</f>
        <v>0</v>
      </c>
      <c r="Z180" s="34">
        <f>IF(calculations!Z180="NA",output!Z180,calculations!Z180-output!Z180)</f>
        <v>0</v>
      </c>
      <c r="AA180" s="34">
        <f>IF(calculations!AA180="NA",output!AA180,calculations!AA180-output!AA180)</f>
        <v>0</v>
      </c>
      <c r="AB180" s="34">
        <f>IF(calculations!AB180="NA",output!AB180,calculations!AB180-output!AB180)</f>
        <v>0</v>
      </c>
      <c r="AC180" s="34">
        <f>IF(calculations!AC180="NA",output!AC180,calculations!AC180-output!AC180)</f>
        <v>0</v>
      </c>
      <c r="AD180" s="34">
        <f>IF(calculations!AD180="NA",output!AD180,calculations!AD180-output!AD180)</f>
        <v>0</v>
      </c>
      <c r="AE180" s="34">
        <f>IF(calculations!AE180="NA",output!AE180,calculations!AE180-output!AE180)</f>
        <v>0</v>
      </c>
      <c r="AF180" s="34">
        <f>IF(calculations!AF180="NA",output!AF180,calculations!AF180-output!AF180)</f>
        <v>-4.4408920985006262E-16</v>
      </c>
    </row>
    <row r="181" spans="1:32" x14ac:dyDescent="0.15">
      <c r="A181" t="b">
        <f>calculations!A181=output!A181</f>
        <v>1</v>
      </c>
      <c r="B181" t="b">
        <f>calculations!B181=output!B181</f>
        <v>1</v>
      </c>
      <c r="C181" s="34">
        <f>IF(calculations!C181="NA",output!C181,calculations!C181-output!C181)</f>
        <v>0</v>
      </c>
      <c r="D181" s="34">
        <f>IF(calculations!D181="NA",output!D181,calculations!D181-output!D181)</f>
        <v>0</v>
      </c>
      <c r="E181" s="34">
        <f>IF(calculations!E181="NA",output!E181,calculations!E181-output!E181)</f>
        <v>0</v>
      </c>
      <c r="F181" s="34">
        <f>IF(calculations!F181="NA",output!F181,calculations!F181-output!F181)</f>
        <v>0</v>
      </c>
      <c r="G181" s="34">
        <f>IF(calculations!G181="NA",output!G181,calculations!G181-output!G181)</f>
        <v>-2.2204460492503131E-16</v>
      </c>
      <c r="H181" s="34">
        <f>IF(calculations!H181="NA",output!H181,calculations!H181-output!H181)</f>
        <v>0</v>
      </c>
      <c r="I181" s="34">
        <f>IF(calculations!I181="NA",output!I181,calculations!I181-output!I181)</f>
        <v>0</v>
      </c>
      <c r="J181" s="34">
        <f>IF(calculations!J181="NA",output!J181,calculations!J181-output!J181)</f>
        <v>0</v>
      </c>
      <c r="K181" s="34">
        <f>IF(calculations!K181="NA",output!K181,calculations!K181-output!K181)</f>
        <v>0</v>
      </c>
      <c r="L181" s="34">
        <f>IF(calculations!L181="NA",output!L181,calculations!L181-output!L181)</f>
        <v>2.8421709430404007E-14</v>
      </c>
      <c r="M181" s="34">
        <f>IF(calculations!M181="NA",output!M181,calculations!M181-output!M181)</f>
        <v>3.5527136788005009E-15</v>
      </c>
      <c r="N181" s="34">
        <f>IF(calculations!N181="NA",output!N181,calculations!N181-output!N181)</f>
        <v>0</v>
      </c>
      <c r="O181" s="34">
        <f>IF(calculations!O181="NA",output!O181,calculations!O181-output!O181)</f>
        <v>0</v>
      </c>
      <c r="P181" s="34">
        <f>IF(calculations!P181="NA",output!P181,calculations!P181-output!P181)</f>
        <v>0</v>
      </c>
      <c r="Q181" s="34">
        <f>IF(calculations!Q181="NA",output!Q181,calculations!Q181-output!Q181)</f>
        <v>0</v>
      </c>
      <c r="R181" s="34">
        <f>IF(calculations!R181="NA",output!R181,calculations!R181-output!R181)</f>
        <v>0</v>
      </c>
      <c r="S181" s="34">
        <f>IF(calculations!S181="NA",output!S181,calculations!S181-output!S181)</f>
        <v>0</v>
      </c>
      <c r="T181" s="34">
        <f>IF(calculations!T181="NA",output!T181,calculations!T181-output!T181)</f>
        <v>0</v>
      </c>
      <c r="U181" s="34">
        <f>IF(calculations!U181="NA",output!U181,calculations!U181-output!U181)</f>
        <v>0</v>
      </c>
      <c r="V181" s="34">
        <f>IF(calculations!V181="NA",output!V181,calculations!V181-output!V181)</f>
        <v>0</v>
      </c>
      <c r="W181" s="34">
        <f>IF(calculations!W181="NA",output!W181,calculations!W181-output!W181)</f>
        <v>0</v>
      </c>
      <c r="X181" s="34">
        <f>IF(calculations!X181="NA",output!X181,calculations!X181-output!X181)</f>
        <v>0</v>
      </c>
      <c r="Y181" s="34">
        <f>IF(calculations!Y181="NA",output!Y181,calculations!Y181-output!Y181)</f>
        <v>0</v>
      </c>
      <c r="Z181" s="34">
        <f>IF(calculations!Z181="NA",output!Z181,calculations!Z181-output!Z181)</f>
        <v>-4.4408920985006262E-16</v>
      </c>
      <c r="AA181" s="34">
        <f>IF(calculations!AA181="NA",output!AA181,calculations!AA181-output!AA181)</f>
        <v>0</v>
      </c>
      <c r="AB181" s="34">
        <f>IF(calculations!AB181="NA",output!AB181,calculations!AB181-output!AB181)</f>
        <v>0</v>
      </c>
      <c r="AC181" s="34">
        <f>IF(calculations!AC181="NA",output!AC181,calculations!AC181-output!AC181)</f>
        <v>0</v>
      </c>
      <c r="AD181" s="34">
        <f>IF(calculations!AD181="NA",output!AD181,calculations!AD181-output!AD181)</f>
        <v>0</v>
      </c>
      <c r="AE181" s="34">
        <f>IF(calculations!AE181="NA",output!AE181,calculations!AE181-output!AE181)</f>
        <v>0</v>
      </c>
      <c r="AF181" s="34">
        <f>IF(calculations!AF181="NA",output!AF181,calculations!AF181-output!AF181)</f>
        <v>0</v>
      </c>
    </row>
    <row r="182" spans="1:32" x14ac:dyDescent="0.15">
      <c r="A182" t="b">
        <f>calculations!A182=output!A182</f>
        <v>1</v>
      </c>
      <c r="B182" t="b">
        <f>calculations!B182=output!B182</f>
        <v>1</v>
      </c>
      <c r="C182" s="34">
        <f>IF(calculations!C182="NA",output!C182,calculations!C182-output!C182)</f>
        <v>0</v>
      </c>
      <c r="D182" s="34">
        <f>IF(calculations!D182="NA",output!D182,calculations!D182-output!D182)</f>
        <v>5.6843418860808015E-14</v>
      </c>
      <c r="E182" s="34">
        <f>IF(calculations!E182="NA",output!E182,calculations!E182-output!E182)</f>
        <v>0</v>
      </c>
      <c r="F182" s="34">
        <f>IF(calculations!F182="NA",output!F182,calculations!F182-output!F182)</f>
        <v>0</v>
      </c>
      <c r="G182" s="34">
        <f>IF(calculations!G182="NA",output!G182,calculations!G182-output!G182)</f>
        <v>0</v>
      </c>
      <c r="H182" s="34">
        <f>IF(calculations!H182="NA",output!H182,calculations!H182-output!H182)</f>
        <v>0</v>
      </c>
      <c r="I182" s="34">
        <f>IF(calculations!I182="NA",output!I182,calculations!I182-output!I182)</f>
        <v>0</v>
      </c>
      <c r="J182" s="34">
        <f>IF(calculations!J182="NA",output!J182,calculations!J182-output!J182)</f>
        <v>-5.5511151231257827E-17</v>
      </c>
      <c r="K182" s="34">
        <f>IF(calculations!K182="NA",output!K182,calculations!K182-output!K182)</f>
        <v>6.9388939039072284E-18</v>
      </c>
      <c r="L182" s="34">
        <f>IF(calculations!L182="NA",output!L182,calculations!L182-output!L182)</f>
        <v>-2.8421709430404007E-14</v>
      </c>
      <c r="M182" s="34">
        <f>IF(calculations!M182="NA",output!M182,calculations!M182-output!M182)</f>
        <v>0</v>
      </c>
      <c r="N182" s="34">
        <f>IF(calculations!N182="NA",output!N182,calculations!N182-output!N182)</f>
        <v>3.5527136788005009E-15</v>
      </c>
      <c r="O182" s="34">
        <f>IF(calculations!O182="NA",output!O182,calculations!O182-output!O182)</f>
        <v>0</v>
      </c>
      <c r="P182" s="34">
        <f>IF(calculations!P182="NA",output!P182,calculations!P182-output!P182)</f>
        <v>1.7763568394002505E-15</v>
      </c>
      <c r="Q182" s="34">
        <f>IF(calculations!Q182="NA",output!Q182,calculations!Q182-output!Q182)</f>
        <v>0</v>
      </c>
      <c r="R182" s="34">
        <f>IF(calculations!R182="NA",output!R182,calculations!R182-output!R182)</f>
        <v>0</v>
      </c>
      <c r="S182" s="34">
        <f>IF(calculations!S182="NA",output!S182,calculations!S182-output!S182)</f>
        <v>0</v>
      </c>
      <c r="T182" s="34">
        <f>IF(calculations!T182="NA",output!T182,calculations!T182-output!T182)</f>
        <v>0</v>
      </c>
      <c r="U182" s="34">
        <f>IF(calculations!U182="NA",output!U182,calculations!U182-output!U182)</f>
        <v>0</v>
      </c>
      <c r="V182" s="34">
        <f>IF(calculations!V182="NA",output!V182,calculations!V182-output!V182)</f>
        <v>-4.4408920985006262E-16</v>
      </c>
      <c r="W182" s="34">
        <f>IF(calculations!W182="NA",output!W182,calculations!W182-output!W182)</f>
        <v>0</v>
      </c>
      <c r="X182" s="34">
        <f>IF(calculations!X182="NA",output!X182,calculations!X182-output!X182)</f>
        <v>0</v>
      </c>
      <c r="Y182" s="34">
        <f>IF(calculations!Y182="NA",output!Y182,calculations!Y182-output!Y182)</f>
        <v>0</v>
      </c>
      <c r="Z182" s="34">
        <f>IF(calculations!Z182="NA",output!Z182,calculations!Z182-output!Z182)</f>
        <v>0</v>
      </c>
      <c r="AA182" s="34">
        <f>IF(calculations!AA182="NA",output!AA182,calculations!AA182-output!AA182)</f>
        <v>0</v>
      </c>
      <c r="AB182" s="34">
        <f>IF(calculations!AB182="NA",output!AB182,calculations!AB182-output!AB182)</f>
        <v>0</v>
      </c>
      <c r="AC182" s="34">
        <f>IF(calculations!AC182="NA",output!AC182,calculations!AC182-output!AC182)</f>
        <v>0</v>
      </c>
      <c r="AD182" s="34">
        <f>IF(calculations!AD182="NA",output!AD182,calculations!AD182-output!AD182)</f>
        <v>0</v>
      </c>
      <c r="AE182" s="34">
        <f>IF(calculations!AE182="NA",output!AE182,calculations!AE182-output!AE182)</f>
        <v>0</v>
      </c>
      <c r="AF182" s="34">
        <f>IF(calculations!AF182="NA",output!AF182,calculations!AF182-output!AF182)</f>
        <v>1.7763568394002505E-15</v>
      </c>
    </row>
    <row r="183" spans="1:32" x14ac:dyDescent="0.15">
      <c r="A183" t="b">
        <f>calculations!A183=output!A183</f>
        <v>1</v>
      </c>
      <c r="B183" t="b">
        <f>calculations!B183=output!B183</f>
        <v>1</v>
      </c>
      <c r="C183" s="34">
        <f>IF(calculations!C183="NA",output!C183,calculations!C183-output!C183)</f>
        <v>0</v>
      </c>
      <c r="D183" s="34">
        <f>IF(calculations!D183="NA",output!D183,calculations!D183-output!D183)</f>
        <v>0</v>
      </c>
      <c r="E183" s="34">
        <f>IF(calculations!E183="NA",output!E183,calculations!E183-output!E183)</f>
        <v>0</v>
      </c>
      <c r="F183" s="34">
        <f>IF(calculations!F183="NA",output!F183,calculations!F183-output!F183)</f>
        <v>0</v>
      </c>
      <c r="G183" s="34">
        <f>IF(calculations!G183="NA",output!G183,calculations!G183-output!G183)</f>
        <v>-4.4408920985006262E-16</v>
      </c>
      <c r="H183" s="34">
        <f>IF(calculations!H183="NA",output!H183,calculations!H183-output!H183)</f>
        <v>6.9388939039072284E-18</v>
      </c>
      <c r="I183" s="34">
        <f>IF(calculations!I183="NA",output!I183,calculations!I183-output!I183)</f>
        <v>0</v>
      </c>
      <c r="J183" s="34">
        <f>IF(calculations!J183="NA",output!J183,calculations!J183-output!J183)</f>
        <v>0</v>
      </c>
      <c r="K183" s="34">
        <f>IF(calculations!K183="NA",output!K183,calculations!K183-output!K183)</f>
        <v>-6.9388939039072284E-18</v>
      </c>
      <c r="L183" s="34">
        <f>IF(calculations!L183="NA",output!L183,calculations!L183-output!L183)</f>
        <v>2.8421709430404007E-14</v>
      </c>
      <c r="M183" s="34">
        <f>IF(calculations!M183="NA",output!M183,calculations!M183-output!M183)</f>
        <v>0</v>
      </c>
      <c r="N183" s="34">
        <f>IF(calculations!N183="NA",output!N183,calculations!N183-output!N183)</f>
        <v>7.1054273576010019E-15</v>
      </c>
      <c r="O183" s="34">
        <f>IF(calculations!O183="NA",output!O183,calculations!O183-output!O183)</f>
        <v>7.1054273576010019E-15</v>
      </c>
      <c r="P183" s="34">
        <f>IF(calculations!P183="NA",output!P183,calculations!P183-output!P183)</f>
        <v>0</v>
      </c>
      <c r="Q183" s="34">
        <f>IF(calculations!Q183="NA",output!Q183,calculations!Q183-output!Q183)</f>
        <v>0</v>
      </c>
      <c r="R183" s="34">
        <f>IF(calculations!R183="NA",output!R183,calculations!R183-output!R183)</f>
        <v>0</v>
      </c>
      <c r="S183" s="34">
        <f>IF(calculations!S183="NA",output!S183,calculations!S183-output!S183)</f>
        <v>0</v>
      </c>
      <c r="T183" s="34">
        <f>IF(calculations!T183="NA",output!T183,calculations!T183-output!T183)</f>
        <v>0</v>
      </c>
      <c r="U183" s="34">
        <f>IF(calculations!U183="NA",output!U183,calculations!U183-output!U183)</f>
        <v>0</v>
      </c>
      <c r="V183" s="34">
        <f>IF(calculations!V183="NA",output!V183,calculations!V183-output!V183)</f>
        <v>-4.4408920985006262E-16</v>
      </c>
      <c r="W183" s="34">
        <f>IF(calculations!W183="NA",output!W183,calculations!W183-output!W183)</f>
        <v>0</v>
      </c>
      <c r="X183" s="34">
        <f>IF(calculations!X183="NA",output!X183,calculations!X183-output!X183)</f>
        <v>0</v>
      </c>
      <c r="Y183" s="34">
        <f>IF(calculations!Y183="NA",output!Y183,calculations!Y183-output!Y183)</f>
        <v>0</v>
      </c>
      <c r="Z183" s="34">
        <f>IF(calculations!Z183="NA",output!Z183,calculations!Z183-output!Z183)</f>
        <v>-2.2204460492503131E-16</v>
      </c>
      <c r="AA183" s="34">
        <f>IF(calculations!AA183="NA",output!AA183,calculations!AA183-output!AA183)</f>
        <v>0</v>
      </c>
      <c r="AB183" s="34">
        <f>IF(calculations!AB183="NA",output!AB183,calculations!AB183-output!AB183)</f>
        <v>0</v>
      </c>
      <c r="AC183" s="34">
        <f>IF(calculations!AC183="NA",output!AC183,calculations!AC183-output!AC183)</f>
        <v>0</v>
      </c>
      <c r="AD183" s="34">
        <f>IF(calculations!AD183="NA",output!AD183,calculations!AD183-output!AD183)</f>
        <v>0</v>
      </c>
      <c r="AE183" s="34">
        <f>IF(calculations!AE183="NA",output!AE183,calculations!AE183-output!AE183)</f>
        <v>0</v>
      </c>
      <c r="AF183" s="34">
        <f>IF(calculations!AF183="NA",output!AF183,calculations!AF183-output!AF183)</f>
        <v>0</v>
      </c>
    </row>
    <row r="184" spans="1:32" x14ac:dyDescent="0.15">
      <c r="A184" t="b">
        <f>calculations!A184=output!A184</f>
        <v>1</v>
      </c>
      <c r="B184" t="b">
        <f>calculations!B184=output!B184</f>
        <v>1</v>
      </c>
      <c r="C184" s="34">
        <f>IF(calculations!C184="NA",output!C184,calculations!C184-output!C184)</f>
        <v>0</v>
      </c>
      <c r="D184" s="34">
        <f>IF(calculations!D184="NA",output!D184,calculations!D184-output!D184)</f>
        <v>1.7763568394002505E-15</v>
      </c>
      <c r="E184" s="34">
        <f>IF(calculations!E184="NA",output!E184,calculations!E184-output!E184)</f>
        <v>0</v>
      </c>
      <c r="F184" s="34">
        <f>IF(calculations!F184="NA",output!F184,calculations!F184-output!F184)</f>
        <v>0</v>
      </c>
      <c r="G184" s="34">
        <f>IF(calculations!G184="NA",output!G184,calculations!G184-output!G184)</f>
        <v>0</v>
      </c>
      <c r="H184" s="34">
        <f>IF(calculations!H184="NA",output!H184,calculations!H184-output!H184)</f>
        <v>0</v>
      </c>
      <c r="I184" s="34">
        <f>IF(calculations!I184="NA",output!I184,calculations!I184-output!I184)</f>
        <v>0</v>
      </c>
      <c r="J184" s="34">
        <f>IF(calculations!J184="NA",output!J184,calculations!J184-output!J184)</f>
        <v>-5.5511151231257827E-17</v>
      </c>
      <c r="K184" s="34">
        <f>IF(calculations!K184="NA",output!K184,calculations!K184-output!K184)</f>
        <v>-6.9388939039072284E-18</v>
      </c>
      <c r="L184" s="34">
        <f>IF(calculations!L184="NA",output!L184,calculations!L184-output!L184)</f>
        <v>-4.2632564145606011E-14</v>
      </c>
      <c r="M184" s="34">
        <f>IF(calculations!M184="NA",output!M184,calculations!M184-output!M184)</f>
        <v>0</v>
      </c>
      <c r="N184" s="34">
        <f>IF(calculations!N184="NA",output!N184,calculations!N184-output!N184)</f>
        <v>-3.5527136788005009E-15</v>
      </c>
      <c r="O184" s="34">
        <f>IF(calculations!O184="NA",output!O184,calculations!O184-output!O184)</f>
        <v>0</v>
      </c>
      <c r="P184" s="34">
        <f>IF(calculations!P184="NA",output!P184,calculations!P184-output!P184)</f>
        <v>1.7763568394002505E-15</v>
      </c>
      <c r="Q184" s="34">
        <f>IF(calculations!Q184="NA",output!Q184,calculations!Q184-output!Q184)</f>
        <v>0</v>
      </c>
      <c r="R184" s="34">
        <f>IF(calculations!R184="NA",output!R184,calculations!R184-output!R184)</f>
        <v>0</v>
      </c>
      <c r="S184" s="34">
        <f>IF(calculations!S184="NA",output!S184,calculations!S184-output!S184)</f>
        <v>0</v>
      </c>
      <c r="T184" s="34">
        <f>IF(calculations!T184="NA",output!T184,calculations!T184-output!T184)</f>
        <v>0</v>
      </c>
      <c r="U184" s="34">
        <f>IF(calculations!U184="NA",output!U184,calculations!U184-output!U184)</f>
        <v>0</v>
      </c>
      <c r="V184" s="34">
        <f>IF(calculations!V184="NA",output!V184,calculations!V184-output!V184)</f>
        <v>0</v>
      </c>
      <c r="W184" s="34">
        <f>IF(calculations!W184="NA",output!W184,calculations!W184-output!W184)</f>
        <v>0</v>
      </c>
      <c r="X184" s="34">
        <f>IF(calculations!X184="NA",output!X184,calculations!X184-output!X184)</f>
        <v>0</v>
      </c>
      <c r="Y184" s="34">
        <f>IF(calculations!Y184="NA",output!Y184,calculations!Y184-output!Y184)</f>
        <v>0</v>
      </c>
      <c r="Z184" s="34">
        <f>IF(calculations!Z184="NA",output!Z184,calculations!Z184-output!Z184)</f>
        <v>0</v>
      </c>
      <c r="AA184" s="34">
        <f>IF(calculations!AA184="NA",output!AA184,calculations!AA184-output!AA184)</f>
        <v>0</v>
      </c>
      <c r="AB184" s="34">
        <f>IF(calculations!AB184="NA",output!AB184,calculations!AB184-output!AB184)</f>
        <v>0</v>
      </c>
      <c r="AC184" s="34">
        <f>IF(calculations!AC184="NA",output!AC184,calculations!AC184-output!AC184)</f>
        <v>0</v>
      </c>
      <c r="AD184" s="34">
        <f>IF(calculations!AD184="NA",output!AD184,calculations!AD184-output!AD184)</f>
        <v>0</v>
      </c>
      <c r="AE184" s="34">
        <f>IF(calculations!AE184="NA",output!AE184,calculations!AE184-output!AE184)</f>
        <v>0</v>
      </c>
      <c r="AF184" s="34">
        <f>IF(calculations!AF184="NA",output!AF184,calculations!AF184-output!AF184)</f>
        <v>0</v>
      </c>
    </row>
    <row r="185" spans="1:32" x14ac:dyDescent="0.15">
      <c r="A185" t="b">
        <f>calculations!A185=output!A185</f>
        <v>1</v>
      </c>
      <c r="B185" t="b">
        <f>calculations!B185=output!B185</f>
        <v>1</v>
      </c>
      <c r="C185" s="34">
        <f>IF(calculations!C185="NA",output!C185,calculations!C185-output!C185)</f>
        <v>0</v>
      </c>
      <c r="D185" s="34">
        <f>IF(calculations!D185="NA",output!D185,calculations!D185-output!D185)</f>
        <v>0</v>
      </c>
      <c r="E185" s="34">
        <f>IF(calculations!E185="NA",output!E185,calculations!E185-output!E185)</f>
        <v>0</v>
      </c>
      <c r="F185" s="34">
        <f>IF(calculations!F185="NA",output!F185,calculations!F185-output!F185)</f>
        <v>-5.5511151231257827E-17</v>
      </c>
      <c r="G185" s="34">
        <f>IF(calculations!G185="NA",output!G185,calculations!G185-output!G185)</f>
        <v>0</v>
      </c>
      <c r="H185" s="34">
        <f>IF(calculations!H185="NA",output!H185,calculations!H185-output!H185)</f>
        <v>0</v>
      </c>
      <c r="I185" s="34">
        <f>IF(calculations!I185="NA",output!I185,calculations!I185-output!I185)</f>
        <v>0</v>
      </c>
      <c r="J185" s="34">
        <f>IF(calculations!J185="NA",output!J185,calculations!J185-output!J185)</f>
        <v>5.5511151231257827E-17</v>
      </c>
      <c r="K185" s="34">
        <f>IF(calculations!K185="NA",output!K185,calculations!K185-output!K185)</f>
        <v>8.3266726846886741E-17</v>
      </c>
      <c r="L185" s="34">
        <f>IF(calculations!L185="NA",output!L185,calculations!L185-output!L185)</f>
        <v>2.8421709430404007E-14</v>
      </c>
      <c r="M185" s="34">
        <f>IF(calculations!M185="NA",output!M185,calculations!M185-output!M185)</f>
        <v>0</v>
      </c>
      <c r="N185" s="34">
        <f>IF(calculations!N185="NA",output!N185,calculations!N185-output!N185)</f>
        <v>0</v>
      </c>
      <c r="O185" s="34">
        <f>IF(calculations!O185="NA",output!O185,calculations!O185-output!O185)</f>
        <v>-3.5527136788005009E-15</v>
      </c>
      <c r="P185" s="34">
        <f>IF(calculations!P185="NA",output!P185,calculations!P185-output!P185)</f>
        <v>7.1054273576010019E-15</v>
      </c>
      <c r="Q185" s="34">
        <f>IF(calculations!Q185="NA",output!Q185,calculations!Q185-output!Q185)</f>
        <v>0</v>
      </c>
      <c r="R185" s="34">
        <f>IF(calculations!R185="NA",output!R185,calculations!R185-output!R185)</f>
        <v>0</v>
      </c>
      <c r="S185" s="34">
        <f>IF(calculations!S185="NA",output!S185,calculations!S185-output!S185)</f>
        <v>0</v>
      </c>
      <c r="T185" s="34">
        <f>IF(calculations!T185="NA",output!T185,calculations!T185-output!T185)</f>
        <v>0</v>
      </c>
      <c r="U185" s="34">
        <f>IF(calculations!U185="NA",output!U185,calculations!U185-output!U185)</f>
        <v>0</v>
      </c>
      <c r="V185" s="34">
        <f>IF(calculations!V185="NA",output!V185,calculations!V185-output!V185)</f>
        <v>0</v>
      </c>
      <c r="W185" s="34">
        <f>IF(calculations!W185="NA",output!W185,calculations!W185-output!W185)</f>
        <v>0</v>
      </c>
      <c r="X185" s="34">
        <f>IF(calculations!X185="NA",output!X185,calculations!X185-output!X185)</f>
        <v>0</v>
      </c>
      <c r="Y185" s="34">
        <f>IF(calculations!Y185="NA",output!Y185,calculations!Y185-output!Y185)</f>
        <v>0</v>
      </c>
      <c r="Z185" s="34">
        <f>IF(calculations!Z185="NA",output!Z185,calculations!Z185-output!Z185)</f>
        <v>4.4408920985006262E-16</v>
      </c>
      <c r="AA185" s="34">
        <f>IF(calculations!AA185="NA",output!AA185,calculations!AA185-output!AA185)</f>
        <v>0</v>
      </c>
      <c r="AB185" s="34">
        <f>IF(calculations!AB185="NA",output!AB185,calculations!AB185-output!AB185)</f>
        <v>0</v>
      </c>
      <c r="AC185" s="34">
        <f>IF(calculations!AC185="NA",output!AC185,calculations!AC185-output!AC185)</f>
        <v>0</v>
      </c>
      <c r="AD185" s="34">
        <f>IF(calculations!AD185="NA",output!AD185,calculations!AD185-output!AD185)</f>
        <v>0</v>
      </c>
      <c r="AE185" s="34">
        <f>IF(calculations!AE185="NA",output!AE185,calculations!AE185-output!AE185)</f>
        <v>0</v>
      </c>
      <c r="AF185" s="34">
        <f>IF(calculations!AF185="NA",output!AF185,calculations!AF185-output!AF185)</f>
        <v>1.0658141036401503E-14</v>
      </c>
    </row>
    <row r="186" spans="1:32" x14ac:dyDescent="0.15">
      <c r="A186" t="b">
        <f>calculations!A186=output!A186</f>
        <v>1</v>
      </c>
      <c r="B186" t="b">
        <f>calculations!B186=output!B186</f>
        <v>1</v>
      </c>
      <c r="C186" s="34">
        <f>IF(calculations!C186="NA",output!C186,calculations!C186-output!C186)</f>
        <v>0</v>
      </c>
      <c r="D186" s="34">
        <f>IF(calculations!D186="NA",output!D186,calculations!D186-output!D186)</f>
        <v>0</v>
      </c>
      <c r="E186" s="34">
        <f>IF(calculations!E186="NA",output!E186,calculations!E186-output!E186)</f>
        <v>0</v>
      </c>
      <c r="F186" s="34">
        <f>IF(calculations!F186="NA",output!F186,calculations!F186-output!F186)</f>
        <v>-4.4408920985006262E-16</v>
      </c>
      <c r="G186" s="34">
        <f>IF(calculations!G186="NA",output!G186,calculations!G186-output!G186)</f>
        <v>0</v>
      </c>
      <c r="H186" s="34">
        <f>IF(calculations!H186="NA",output!H186,calculations!H186-output!H186)</f>
        <v>0</v>
      </c>
      <c r="I186" s="34">
        <f>IF(calculations!I186="NA",output!I186,calculations!I186-output!I186)</f>
        <v>0</v>
      </c>
      <c r="J186" s="34">
        <f>IF(calculations!J186="NA",output!J186,calculations!J186-output!J186)</f>
        <v>0</v>
      </c>
      <c r="K186" s="34">
        <f>IF(calculations!K186="NA",output!K186,calculations!K186-output!K186)</f>
        <v>0</v>
      </c>
      <c r="L186" s="34">
        <f>IF(calculations!L186="NA",output!L186,calculations!L186-output!L186)</f>
        <v>-2.8421709430404007E-14</v>
      </c>
      <c r="M186" s="34">
        <f>IF(calculations!M186="NA",output!M186,calculations!M186-output!M186)</f>
        <v>0</v>
      </c>
      <c r="N186" s="34">
        <f>IF(calculations!N186="NA",output!N186,calculations!N186-output!N186)</f>
        <v>0</v>
      </c>
      <c r="O186" s="34">
        <f>IF(calculations!O186="NA",output!O186,calculations!O186-output!O186)</f>
        <v>0</v>
      </c>
      <c r="P186" s="34">
        <f>IF(calculations!P186="NA",output!P186,calculations!P186-output!P186)</f>
        <v>0</v>
      </c>
      <c r="Q186" s="34">
        <f>IF(calculations!Q186="NA",output!Q186,calculations!Q186-output!Q186)</f>
        <v>0</v>
      </c>
      <c r="R186" s="34">
        <f>IF(calculations!R186="NA",output!R186,calculations!R186-output!R186)</f>
        <v>0</v>
      </c>
      <c r="S186" s="34">
        <f>IF(calculations!S186="NA",output!S186,calculations!S186-output!S186)</f>
        <v>0</v>
      </c>
      <c r="T186" s="34">
        <f>IF(calculations!T186="NA",output!T186,calculations!T186-output!T186)</f>
        <v>0</v>
      </c>
      <c r="U186" s="34">
        <f>IF(calculations!U186="NA",output!U186,calculations!U186-output!U186)</f>
        <v>0</v>
      </c>
      <c r="V186" s="34">
        <f>IF(calculations!V186="NA",output!V186,calculations!V186-output!V186)</f>
        <v>-3.5527136788005009E-15</v>
      </c>
      <c r="W186" s="34">
        <f>IF(calculations!W186="NA",output!W186,calculations!W186-output!W186)</f>
        <v>0</v>
      </c>
      <c r="X186" s="34">
        <f>IF(calculations!X186="NA",output!X186,calculations!X186-output!X186)</f>
        <v>0</v>
      </c>
      <c r="Y186" s="34">
        <f>IF(calculations!Y186="NA",output!Y186,calculations!Y186-output!Y186)</f>
        <v>0</v>
      </c>
      <c r="Z186" s="34">
        <f>IF(calculations!Z186="NA",output!Z186,calculations!Z186-output!Z186)</f>
        <v>3.4694469519536142E-18</v>
      </c>
      <c r="AA186" s="34">
        <f>IF(calculations!AA186="NA",output!AA186,calculations!AA186-output!AA186)</f>
        <v>0</v>
      </c>
      <c r="AB186" s="34">
        <f>IF(calculations!AB186="NA",output!AB186,calculations!AB186-output!AB186)</f>
        <v>0</v>
      </c>
      <c r="AC186" s="34">
        <f>IF(calculations!AC186="NA",output!AC186,calculations!AC186-output!AC186)</f>
        <v>0</v>
      </c>
      <c r="AD186" s="34">
        <f>IF(calculations!AD186="NA",output!AD186,calculations!AD186-output!AD186)</f>
        <v>0</v>
      </c>
      <c r="AE186" s="34">
        <f>IF(calculations!AE186="NA",output!AE186,calculations!AE186-output!AE186)</f>
        <v>0</v>
      </c>
      <c r="AF186" s="34">
        <f>IF(calculations!AF186="NA",output!AF186,calculations!AF186-output!AF186)</f>
        <v>0</v>
      </c>
    </row>
    <row r="187" spans="1:32" x14ac:dyDescent="0.15">
      <c r="A187" t="b">
        <f>calculations!A187=output!A187</f>
        <v>1</v>
      </c>
      <c r="B187" t="b">
        <f>calculations!B187=output!B187</f>
        <v>1</v>
      </c>
      <c r="C187" s="34">
        <f>IF(calculations!C187="NA",output!C187,calculations!C187-output!C187)</f>
        <v>0</v>
      </c>
      <c r="D187" s="34">
        <f>IF(calculations!D187="NA",output!D187,calculations!D187-output!D187)</f>
        <v>0</v>
      </c>
      <c r="E187" s="34">
        <f>IF(calculations!E187="NA",output!E187,calculations!E187-output!E187)</f>
        <v>0</v>
      </c>
      <c r="F187" s="34">
        <f>IF(calculations!F187="NA",output!F187,calculations!F187-output!F187)</f>
        <v>4.163336342344337E-17</v>
      </c>
      <c r="G187" s="34">
        <f>IF(calculations!G187="NA",output!G187,calculations!G187-output!G187)</f>
        <v>0</v>
      </c>
      <c r="H187" s="34">
        <f>IF(calculations!H187="NA",output!H187,calculations!H187-output!H187)</f>
        <v>0</v>
      </c>
      <c r="I187" s="34">
        <f>IF(calculations!I187="NA",output!I187,calculations!I187-output!I187)</f>
        <v>0</v>
      </c>
      <c r="J187" s="34">
        <f>IF(calculations!J187="NA",output!J187,calculations!J187-output!J187)</f>
        <v>1.3877787807814457E-17</v>
      </c>
      <c r="K187" s="34">
        <f>IF(calculations!K187="NA",output!K187,calculations!K187-output!K187)</f>
        <v>3.4694469519536142E-18</v>
      </c>
      <c r="L187" s="34">
        <f>IF(calculations!L187="NA",output!L187,calculations!L187-output!L187)</f>
        <v>1.4210854715202004E-14</v>
      </c>
      <c r="M187" s="34">
        <f>IF(calculations!M187="NA",output!M187,calculations!M187-output!M187)</f>
        <v>-7.1054273576010019E-15</v>
      </c>
      <c r="N187" s="34">
        <f>IF(calculations!N187="NA",output!N187,calculations!N187-output!N187)</f>
        <v>8.8817841970012523E-16</v>
      </c>
      <c r="O187" s="34">
        <f>IF(calculations!O187="NA",output!O187,calculations!O187-output!O187)</f>
        <v>8.8817841970012523E-16</v>
      </c>
      <c r="P187" s="34">
        <f>IF(calculations!P187="NA",output!P187,calculations!P187-output!P187)</f>
        <v>8.8817841970012523E-16</v>
      </c>
      <c r="Q187" s="34">
        <f>IF(calculations!Q187="NA",output!Q187,calculations!Q187-output!Q187)</f>
        <v>0</v>
      </c>
      <c r="R187" s="34">
        <f>IF(calculations!R187="NA",output!R187,calculations!R187-output!R187)</f>
        <v>0</v>
      </c>
      <c r="S187" s="34">
        <f>IF(calculations!S187="NA",output!S187,calculations!S187-output!S187)</f>
        <v>0</v>
      </c>
      <c r="T187" s="34">
        <f>IF(calculations!T187="NA",output!T187,calculations!T187-output!T187)</f>
        <v>0</v>
      </c>
      <c r="U187" s="34">
        <f>IF(calculations!U187="NA",output!U187,calculations!U187-output!U187)</f>
        <v>0</v>
      </c>
      <c r="V187" s="34">
        <f>IF(calculations!V187="NA",output!V187,calculations!V187-output!V187)</f>
        <v>0</v>
      </c>
      <c r="W187" s="34">
        <f>IF(calculations!W187="NA",output!W187,calculations!W187-output!W187)</f>
        <v>0</v>
      </c>
      <c r="X187" s="34">
        <f>IF(calculations!X187="NA",output!X187,calculations!X187-output!X187)</f>
        <v>0</v>
      </c>
      <c r="Y187" s="34">
        <f>IF(calculations!Y187="NA",output!Y187,calculations!Y187-output!Y187)</f>
        <v>0</v>
      </c>
      <c r="Z187" s="34">
        <f>IF(calculations!Z187="NA",output!Z187,calculations!Z187-output!Z187)</f>
        <v>-2.7755575615628914E-17</v>
      </c>
      <c r="AA187" s="34">
        <f>IF(calculations!AA187="NA",output!AA187,calculations!AA187-output!AA187)</f>
        <v>0</v>
      </c>
      <c r="AB187" s="34">
        <f>IF(calculations!AB187="NA",output!AB187,calculations!AB187-output!AB187)</f>
        <v>0</v>
      </c>
      <c r="AC187" s="34">
        <f>IF(calculations!AC187="NA",output!AC187,calculations!AC187-output!AC187)</f>
        <v>0</v>
      </c>
      <c r="AD187" s="34">
        <f>IF(calculations!AD187="NA",output!AD187,calculations!AD187-output!AD187)</f>
        <v>0</v>
      </c>
      <c r="AE187" s="34">
        <f>IF(calculations!AE187="NA",output!AE187,calculations!AE187-output!AE187)</f>
        <v>0</v>
      </c>
      <c r="AF187" s="34">
        <f>IF(calculations!AF187="NA",output!AF187,calculations!AF187-output!AF187)</f>
        <v>8.8817841970012523E-16</v>
      </c>
    </row>
    <row r="188" spans="1:32" x14ac:dyDescent="0.15">
      <c r="A188" t="b">
        <f>calculations!A188=output!A188</f>
        <v>1</v>
      </c>
      <c r="B188" t="b">
        <f>calculations!B188=output!B188</f>
        <v>1</v>
      </c>
      <c r="C188" s="34">
        <f>IF(calculations!C188="NA",output!C188,calculations!C188-output!C188)</f>
        <v>4.4408920985006262E-16</v>
      </c>
      <c r="D188" s="34">
        <f>IF(calculations!D188="NA",output!D188,calculations!D188-output!D188)</f>
        <v>0</v>
      </c>
      <c r="E188" s="34">
        <f>IF(calculations!E188="NA",output!E188,calculations!E188-output!E188)</f>
        <v>0</v>
      </c>
      <c r="F188" s="34">
        <f>IF(calculations!F188="NA",output!F188,calculations!F188-output!F188)</f>
        <v>-5.5511151231257827E-17</v>
      </c>
      <c r="G188" s="34">
        <f>IF(calculations!G188="NA",output!G188,calculations!G188-output!G188)</f>
        <v>0</v>
      </c>
      <c r="H188" s="34">
        <f>IF(calculations!H188="NA",output!H188,calculations!H188-output!H188)</f>
        <v>0</v>
      </c>
      <c r="I188" s="34">
        <f>IF(calculations!I188="NA",output!I188,calculations!I188-output!I188)</f>
        <v>0</v>
      </c>
      <c r="J188" s="34">
        <f>IF(calculations!J188="NA",output!J188,calculations!J188-output!J188)</f>
        <v>0</v>
      </c>
      <c r="K188" s="34">
        <f>IF(calculations!K188="NA",output!K188,calculations!K188-output!K188)</f>
        <v>0</v>
      </c>
      <c r="L188" s="34">
        <f>IF(calculations!L188="NA",output!L188,calculations!L188-output!L188)</f>
        <v>-2.8421709430404007E-14</v>
      </c>
      <c r="M188" s="34">
        <f>IF(calculations!M188="NA",output!M188,calculations!M188-output!M188)</f>
        <v>0</v>
      </c>
      <c r="N188" s="34">
        <f>IF(calculations!N188="NA",output!N188,calculations!N188-output!N188)</f>
        <v>0</v>
      </c>
      <c r="O188" s="34">
        <f>IF(calculations!O188="NA",output!O188,calculations!O188-output!O188)</f>
        <v>0</v>
      </c>
      <c r="P188" s="34">
        <f>IF(calculations!P188="NA",output!P188,calculations!P188-output!P188)</f>
        <v>-3.5527136788005009E-15</v>
      </c>
      <c r="Q188" s="34">
        <f>IF(calculations!Q188="NA",output!Q188,calculations!Q188-output!Q188)</f>
        <v>0</v>
      </c>
      <c r="R188" s="34">
        <f>IF(calculations!R188="NA",output!R188,calculations!R188-output!R188)</f>
        <v>0</v>
      </c>
      <c r="S188" s="34">
        <f>IF(calculations!S188="NA",output!S188,calculations!S188-output!S188)</f>
        <v>0</v>
      </c>
      <c r="T188" s="34">
        <f>IF(calculations!T188="NA",output!T188,calculations!T188-output!T188)</f>
        <v>0</v>
      </c>
      <c r="U188" s="34">
        <f>IF(calculations!U188="NA",output!U188,calculations!U188-output!U188)</f>
        <v>0</v>
      </c>
      <c r="V188" s="34">
        <f>IF(calculations!V188="NA",output!V188,calculations!V188-output!V188)</f>
        <v>-1.7763568394002505E-15</v>
      </c>
      <c r="W188" s="34">
        <f>IF(calculations!W188="NA",output!W188,calculations!W188-output!W188)</f>
        <v>0</v>
      </c>
      <c r="X188" s="34">
        <f>IF(calculations!X188="NA",output!X188,calculations!X188-output!X188)</f>
        <v>0</v>
      </c>
      <c r="Y188" s="34">
        <f>IF(calculations!Y188="NA",output!Y188,calculations!Y188-output!Y188)</f>
        <v>0</v>
      </c>
      <c r="Z188" s="34">
        <f>IF(calculations!Z188="NA",output!Z188,calculations!Z188-output!Z188)</f>
        <v>-5.5511151231257827E-17</v>
      </c>
      <c r="AA188" s="34">
        <f>IF(calculations!AA188="NA",output!AA188,calculations!AA188-output!AA188)</f>
        <v>0</v>
      </c>
      <c r="AB188" s="34">
        <f>IF(calculations!AB188="NA",output!AB188,calculations!AB188-output!AB188)</f>
        <v>0</v>
      </c>
      <c r="AC188" s="34">
        <f>IF(calculations!AC188="NA",output!AC188,calculations!AC188-output!AC188)</f>
        <v>0</v>
      </c>
      <c r="AD188" s="34">
        <f>IF(calculations!AD188="NA",output!AD188,calculations!AD188-output!AD188)</f>
        <v>0</v>
      </c>
      <c r="AE188" s="34">
        <f>IF(calculations!AE188="NA",output!AE188,calculations!AE188-output!AE188)</f>
        <v>0</v>
      </c>
      <c r="AF188" s="34">
        <f>IF(calculations!AF188="NA",output!AF188,calculations!AF188-output!AF188)</f>
        <v>0</v>
      </c>
    </row>
    <row r="189" spans="1:32" x14ac:dyDescent="0.15">
      <c r="A189" t="b">
        <f>calculations!A189=output!A189</f>
        <v>1</v>
      </c>
      <c r="B189" t="b">
        <f>calculations!B189=output!B189</f>
        <v>1</v>
      </c>
      <c r="C189" s="34">
        <f>IF(calculations!C189="NA",output!C189,calculations!C189-output!C189)</f>
        <v>0</v>
      </c>
      <c r="D189" s="34">
        <f>IF(calculations!D189="NA",output!D189,calculations!D189-output!D189)</f>
        <v>0</v>
      </c>
      <c r="E189" s="34">
        <f>IF(calculations!E189="NA",output!E189,calculations!E189-output!E189)</f>
        <v>0</v>
      </c>
      <c r="F189" s="34">
        <f>IF(calculations!F189="NA",output!F189,calculations!F189-output!F189)</f>
        <v>5.5511151231257827E-17</v>
      </c>
      <c r="G189" s="34">
        <f>IF(calculations!G189="NA",output!G189,calculations!G189-output!G189)</f>
        <v>-5.5511151231257827E-17</v>
      </c>
      <c r="H189" s="34">
        <f>IF(calculations!H189="NA",output!H189,calculations!H189-output!H189)</f>
        <v>0</v>
      </c>
      <c r="I189" s="34">
        <f>IF(calculations!I189="NA",output!I189,calculations!I189-output!I189)</f>
        <v>0</v>
      </c>
      <c r="J189" s="34">
        <f>IF(calculations!J189="NA",output!J189,calculations!J189-output!J189)</f>
        <v>0</v>
      </c>
      <c r="K189" s="34">
        <f>IF(calculations!K189="NA",output!K189,calculations!K189-output!K189)</f>
        <v>0</v>
      </c>
      <c r="L189" s="34">
        <f>IF(calculations!L189="NA",output!L189,calculations!L189-output!L189)</f>
        <v>0</v>
      </c>
      <c r="M189" s="34">
        <f>IF(calculations!M189="NA",output!M189,calculations!M189-output!M189)</f>
        <v>0</v>
      </c>
      <c r="N189" s="34">
        <f>IF(calculations!N189="NA",output!N189,calculations!N189-output!N189)</f>
        <v>0</v>
      </c>
      <c r="O189" s="34">
        <f>IF(calculations!O189="NA",output!O189,calculations!O189-output!O189)</f>
        <v>0</v>
      </c>
      <c r="P189" s="34">
        <f>IF(calculations!P189="NA",output!P189,calculations!P189-output!P189)</f>
        <v>0</v>
      </c>
      <c r="Q189" s="34">
        <f>IF(calculations!Q189="NA",output!Q189,calculations!Q189-output!Q189)</f>
        <v>0</v>
      </c>
      <c r="R189" s="34">
        <f>IF(calculations!R189="NA",output!R189,calculations!R189-output!R189)</f>
        <v>0</v>
      </c>
      <c r="S189" s="34">
        <f>IF(calculations!S189="NA",output!S189,calculations!S189-output!S189)</f>
        <v>0</v>
      </c>
      <c r="T189" s="34">
        <f>IF(calculations!T189="NA",output!T189,calculations!T189-output!T189)</f>
        <v>0</v>
      </c>
      <c r="U189" s="34">
        <f>IF(calculations!U189="NA",output!U189,calculations!U189-output!U189)</f>
        <v>0</v>
      </c>
      <c r="V189" s="34">
        <f>IF(calculations!V189="NA",output!V189,calculations!V189-output!V189)</f>
        <v>0</v>
      </c>
      <c r="W189" s="34">
        <f>IF(calculations!W189="NA",output!W189,calculations!W189-output!W189)</f>
        <v>0</v>
      </c>
      <c r="X189" s="34">
        <f>IF(calculations!X189="NA",output!X189,calculations!X189-output!X189)</f>
        <v>0</v>
      </c>
      <c r="Y189" s="34">
        <f>IF(calculations!Y189="NA",output!Y189,calculations!Y189-output!Y189)</f>
        <v>0</v>
      </c>
      <c r="Z189" s="34">
        <f>IF(calculations!Z189="NA",output!Z189,calculations!Z189-output!Z189)</f>
        <v>0</v>
      </c>
      <c r="AA189" s="34">
        <f>IF(calculations!AA189="NA",output!AA189,calculations!AA189-output!AA189)</f>
        <v>0</v>
      </c>
      <c r="AB189" s="34">
        <f>IF(calculations!AB189="NA",output!AB189,calculations!AB189-output!AB189)</f>
        <v>0</v>
      </c>
      <c r="AC189" s="34">
        <f>IF(calculations!AC189="NA",output!AC189,calculations!AC189-output!AC189)</f>
        <v>0</v>
      </c>
      <c r="AD189" s="34">
        <f>IF(calculations!AD189="NA",output!AD189,calculations!AD189-output!AD189)</f>
        <v>0</v>
      </c>
      <c r="AE189" s="34">
        <f>IF(calculations!AE189="NA",output!AE189,calculations!AE189-output!AE189)</f>
        <v>0</v>
      </c>
      <c r="AF189" s="34">
        <f>IF(calculations!AF189="NA",output!AF189,calculations!AF189-output!AF189)</f>
        <v>0</v>
      </c>
    </row>
    <row r="190" spans="1:32" x14ac:dyDescent="0.15">
      <c r="A190" t="b">
        <f>calculations!A190=output!A190</f>
        <v>1</v>
      </c>
      <c r="B190" t="b">
        <f>calculations!B190=output!B190</f>
        <v>1</v>
      </c>
      <c r="C190" s="34">
        <f>IF(calculations!C190="NA",output!C190,calculations!C190-output!C190)</f>
        <v>4.4408920985006262E-16</v>
      </c>
      <c r="D190" s="34">
        <f>IF(calculations!D190="NA",output!D190,calculations!D190-output!D190)</f>
        <v>-4.4408920985006262E-16</v>
      </c>
      <c r="E190" s="34">
        <f>IF(calculations!E190="NA",output!E190,calculations!E190-output!E190)</f>
        <v>0</v>
      </c>
      <c r="F190" s="34">
        <f>IF(calculations!F190="NA",output!F190,calculations!F190-output!F190)</f>
        <v>-5.5511151231257827E-17</v>
      </c>
      <c r="G190" s="34">
        <f>IF(calculations!G190="NA",output!G190,calculations!G190-output!G190)</f>
        <v>0</v>
      </c>
      <c r="H190" s="34">
        <f>IF(calculations!H190="NA",output!H190,calculations!H190-output!H190)</f>
        <v>0</v>
      </c>
      <c r="I190" s="34">
        <f>IF(calculations!I190="NA",output!I190,calculations!I190-output!I190)</f>
        <v>0</v>
      </c>
      <c r="J190" s="34">
        <f>IF(calculations!J190="NA",output!J190,calculations!J190-output!J190)</f>
        <v>-3.4694469519536142E-18</v>
      </c>
      <c r="K190" s="34">
        <f>IF(calculations!K190="NA",output!K190,calculations!K190-output!K190)</f>
        <v>0</v>
      </c>
      <c r="L190" s="34">
        <f>IF(calculations!L190="NA",output!L190,calculations!L190-output!L190)</f>
        <v>-2.8421709430404007E-14</v>
      </c>
      <c r="M190" s="34">
        <f>IF(calculations!M190="NA",output!M190,calculations!M190-output!M190)</f>
        <v>0</v>
      </c>
      <c r="N190" s="34">
        <f>IF(calculations!N190="NA",output!N190,calculations!N190-output!N190)</f>
        <v>0</v>
      </c>
      <c r="O190" s="34">
        <f>IF(calculations!O190="NA",output!O190,calculations!O190-output!O190)</f>
        <v>-3.5527136788005009E-15</v>
      </c>
      <c r="P190" s="34">
        <f>IF(calculations!P190="NA",output!P190,calculations!P190-output!P190)</f>
        <v>0</v>
      </c>
      <c r="Q190" s="34">
        <f>IF(calculations!Q190="NA",output!Q190,calculations!Q190-output!Q190)</f>
        <v>0</v>
      </c>
      <c r="R190" s="34">
        <f>IF(calculations!R190="NA",output!R190,calculations!R190-output!R190)</f>
        <v>0</v>
      </c>
      <c r="S190" s="34">
        <f>IF(calculations!S190="NA",output!S190,calculations!S190-output!S190)</f>
        <v>0</v>
      </c>
      <c r="T190" s="34">
        <f>IF(calculations!T190="NA",output!T190,calculations!T190-output!T190)</f>
        <v>3.5527136788005009E-15</v>
      </c>
      <c r="U190" s="34">
        <f>IF(calculations!U190="NA",output!U190,calculations!U190-output!U190)</f>
        <v>0</v>
      </c>
      <c r="V190" s="34">
        <f>IF(calculations!V190="NA",output!V190,calculations!V190-output!V190)</f>
        <v>-2.2204460492503131E-16</v>
      </c>
      <c r="W190" s="34">
        <f>IF(calculations!W190="NA",output!W190,calculations!W190-output!W190)</f>
        <v>0</v>
      </c>
      <c r="X190" s="34">
        <f>IF(calculations!X190="NA",output!X190,calculations!X190-output!X190)</f>
        <v>0</v>
      </c>
      <c r="Y190" s="34">
        <f>IF(calculations!Y190="NA",output!Y190,calculations!Y190-output!Y190)</f>
        <v>0</v>
      </c>
      <c r="Z190" s="34">
        <f>IF(calculations!Z190="NA",output!Z190,calculations!Z190-output!Z190)</f>
        <v>2.2204460492503131E-16</v>
      </c>
      <c r="AA190" s="34">
        <f>IF(calculations!AA190="NA",output!AA190,calculations!AA190-output!AA190)</f>
        <v>0</v>
      </c>
      <c r="AB190" s="34">
        <f>IF(calculations!AB190="NA",output!AB190,calculations!AB190-output!AB190)</f>
        <v>0</v>
      </c>
      <c r="AC190" s="34">
        <f>IF(calculations!AC190="NA",output!AC190,calculations!AC190-output!AC190)</f>
        <v>0</v>
      </c>
      <c r="AD190" s="34">
        <f>IF(calculations!AD190="NA",output!AD190,calculations!AD190-output!AD190)</f>
        <v>0</v>
      </c>
      <c r="AE190" s="34">
        <f>IF(calculations!AE190="NA",output!AE190,calculations!AE190-output!AE190)</f>
        <v>0</v>
      </c>
      <c r="AF190" s="34">
        <f>IF(calculations!AF190="NA",output!AF190,calculations!AF190-output!AF190)</f>
        <v>0</v>
      </c>
    </row>
    <row r="191" spans="1:32" x14ac:dyDescent="0.15">
      <c r="A191" t="b">
        <f>calculations!A191=output!A191</f>
        <v>1</v>
      </c>
      <c r="B191" t="b">
        <f>calculations!B191=output!B191</f>
        <v>1</v>
      </c>
      <c r="C191" s="34">
        <f>IF(calculations!C191="NA",output!C191,calculations!C191-output!C191)</f>
        <v>0</v>
      </c>
      <c r="D191" s="34">
        <f>IF(calculations!D191="NA",output!D191,calculations!D191-output!D191)</f>
        <v>0</v>
      </c>
      <c r="E191" s="34">
        <f>IF(calculations!E191="NA",output!E191,calculations!E191-output!E191)</f>
        <v>0</v>
      </c>
      <c r="F191" s="34">
        <f>IF(calculations!F191="NA",output!F191,calculations!F191-output!F191)</f>
        <v>0</v>
      </c>
      <c r="G191" s="34">
        <f>IF(calculations!G191="NA",output!G191,calculations!G191-output!G191)</f>
        <v>2.7755575615628914E-17</v>
      </c>
      <c r="H191" s="34">
        <f>IF(calculations!H191="NA",output!H191,calculations!H191-output!H191)</f>
        <v>0</v>
      </c>
      <c r="I191" s="34">
        <f>IF(calculations!I191="NA",output!I191,calculations!I191-output!I191)</f>
        <v>0</v>
      </c>
      <c r="J191" s="34">
        <f>IF(calculations!J191="NA",output!J191,calculations!J191-output!J191)</f>
        <v>-2.7755575615628914E-17</v>
      </c>
      <c r="K191" s="34">
        <f>IF(calculations!K191="NA",output!K191,calculations!K191-output!K191)</f>
        <v>0</v>
      </c>
      <c r="L191" s="34">
        <f>IF(calculations!L191="NA",output!L191,calculations!L191-output!L191)</f>
        <v>1.4210854715202004E-14</v>
      </c>
      <c r="M191" s="34">
        <f>IF(calculations!M191="NA",output!M191,calculations!M191-output!M191)</f>
        <v>1.7763568394002505E-15</v>
      </c>
      <c r="N191" s="34">
        <f>IF(calculations!N191="NA",output!N191,calculations!N191-output!N191)</f>
        <v>8.8817841970012523E-16</v>
      </c>
      <c r="O191" s="34">
        <f>IF(calculations!O191="NA",output!O191,calculations!O191-output!O191)</f>
        <v>0</v>
      </c>
      <c r="P191" s="34">
        <f>IF(calculations!P191="NA",output!P191,calculations!P191-output!P191)</f>
        <v>0</v>
      </c>
      <c r="Q191" s="34">
        <f>IF(calculations!Q191="NA",output!Q191,calculations!Q191-output!Q191)</f>
        <v>0</v>
      </c>
      <c r="R191" s="34">
        <f>IF(calculations!R191="NA",output!R191,calculations!R191-output!R191)</f>
        <v>0</v>
      </c>
      <c r="S191" s="34">
        <f>IF(calculations!S191="NA",output!S191,calculations!S191-output!S191)</f>
        <v>0</v>
      </c>
      <c r="T191" s="34">
        <f>IF(calculations!T191="NA",output!T191,calculations!T191-output!T191)</f>
        <v>0</v>
      </c>
      <c r="U191" s="34">
        <f>IF(calculations!U191="NA",output!U191,calculations!U191-output!U191)</f>
        <v>0</v>
      </c>
      <c r="V191" s="34">
        <f>IF(calculations!V191="NA",output!V191,calculations!V191-output!V191)</f>
        <v>0</v>
      </c>
      <c r="W191" s="34">
        <f>IF(calculations!W191="NA",output!W191,calculations!W191-output!W191)</f>
        <v>0</v>
      </c>
      <c r="X191" s="34">
        <f>IF(calculations!X191="NA",output!X191,calculations!X191-output!X191)</f>
        <v>0</v>
      </c>
      <c r="Y191" s="34">
        <f>IF(calculations!Y191="NA",output!Y191,calculations!Y191-output!Y191)</f>
        <v>0</v>
      </c>
      <c r="Z191" s="34">
        <f>IF(calculations!Z191="NA",output!Z191,calculations!Z191-output!Z191)</f>
        <v>0</v>
      </c>
      <c r="AA191" s="34">
        <f>IF(calculations!AA191="NA",output!AA191,calculations!AA191-output!AA191)</f>
        <v>0</v>
      </c>
      <c r="AB191" s="34">
        <f>IF(calculations!AB191="NA",output!AB191,calculations!AB191-output!AB191)</f>
        <v>0</v>
      </c>
      <c r="AC191" s="34">
        <f>IF(calculations!AC191="NA",output!AC191,calculations!AC191-output!AC191)</f>
        <v>0</v>
      </c>
      <c r="AD191" s="34">
        <f>IF(calculations!AD191="NA",output!AD191,calculations!AD191-output!AD191)</f>
        <v>0</v>
      </c>
      <c r="AE191" s="34">
        <f>IF(calculations!AE191="NA",output!AE191,calculations!AE191-output!AE191)</f>
        <v>0</v>
      </c>
      <c r="AF191" s="34">
        <f>IF(calculations!AF191="NA",output!AF191,calculations!AF191-output!AF191)</f>
        <v>0</v>
      </c>
    </row>
    <row r="192" spans="1:32" x14ac:dyDescent="0.15">
      <c r="A192" t="b">
        <f>calculations!A192=output!A192</f>
        <v>1</v>
      </c>
      <c r="B192" t="b">
        <f>calculations!B192=output!B192</f>
        <v>1</v>
      </c>
      <c r="C192" s="34">
        <f>IF(calculations!C192="NA",output!C192,calculations!C192-output!C192)</f>
        <v>0</v>
      </c>
      <c r="D192" s="34">
        <f>IF(calculations!D192="NA",output!D192,calculations!D192-output!D192)</f>
        <v>0</v>
      </c>
      <c r="E192" s="34">
        <f>IF(calculations!E192="NA",output!E192,calculations!E192-output!E192)</f>
        <v>0</v>
      </c>
      <c r="F192" s="34">
        <f>IF(calculations!F192="NA",output!F192,calculations!F192-output!F192)</f>
        <v>0</v>
      </c>
      <c r="G192" s="34">
        <f>IF(calculations!G192="NA",output!G192,calculations!G192-output!G192)</f>
        <v>0</v>
      </c>
      <c r="H192" s="34">
        <f>IF(calculations!H192="NA",output!H192,calculations!H192-output!H192)</f>
        <v>0</v>
      </c>
      <c r="I192" s="34">
        <f>IF(calculations!I192="NA",output!I192,calculations!I192-output!I192)</f>
        <v>0</v>
      </c>
      <c r="J192" s="34">
        <f>IF(calculations!J192="NA",output!J192,calculations!J192-output!J192)</f>
        <v>-6.9388939039072284E-18</v>
      </c>
      <c r="K192" s="34">
        <f>IF(calculations!K192="NA",output!K192,calculations!K192-output!K192)</f>
        <v>-8.6736173798840355E-19</v>
      </c>
      <c r="L192" s="34">
        <f>IF(calculations!L192="NA",output!L192,calculations!L192-output!L192)</f>
        <v>-1.4210854715202004E-14</v>
      </c>
      <c r="M192" s="34">
        <f>IF(calculations!M192="NA",output!M192,calculations!M192-output!M192)</f>
        <v>0</v>
      </c>
      <c r="N192" s="34">
        <f>IF(calculations!N192="NA",output!N192,calculations!N192-output!N192)</f>
        <v>0</v>
      </c>
      <c r="O192" s="34">
        <f>IF(calculations!O192="NA",output!O192,calculations!O192-output!O192)</f>
        <v>-1.7763568394002505E-15</v>
      </c>
      <c r="P192" s="34">
        <f>IF(calculations!P192="NA",output!P192,calculations!P192-output!P192)</f>
        <v>-1.1102230246251565E-16</v>
      </c>
      <c r="Q192" s="34">
        <f>IF(calculations!Q192="NA",output!Q192,calculations!Q192-output!Q192)</f>
        <v>0</v>
      </c>
      <c r="R192" s="34">
        <f>IF(calculations!R192="NA",output!R192,calculations!R192-output!R192)</f>
        <v>0</v>
      </c>
      <c r="S192" s="34">
        <f>IF(calculations!S192="NA",output!S192,calculations!S192-output!S192)</f>
        <v>0</v>
      </c>
      <c r="T192" s="34">
        <f>IF(calculations!T192="NA",output!T192,calculations!T192-output!T192)</f>
        <v>0</v>
      </c>
      <c r="U192" s="34">
        <f>IF(calculations!U192="NA",output!U192,calculations!U192-output!U192)</f>
        <v>0</v>
      </c>
      <c r="V192" s="34">
        <f>IF(calculations!V192="NA",output!V192,calculations!V192-output!V192)</f>
        <v>0</v>
      </c>
      <c r="W192" s="34">
        <f>IF(calculations!W192="NA",output!W192,calculations!W192-output!W192)</f>
        <v>0</v>
      </c>
      <c r="X192" s="34">
        <f>IF(calculations!X192="NA",output!X192,calculations!X192-output!X192)</f>
        <v>3.5527136788005009E-15</v>
      </c>
      <c r="Y192" s="34">
        <f>IF(calculations!Y192="NA",output!Y192,calculations!Y192-output!Y192)</f>
        <v>0</v>
      </c>
      <c r="Z192" s="34">
        <f>IF(calculations!Z192="NA",output!Z192,calculations!Z192-output!Z192)</f>
        <v>0</v>
      </c>
      <c r="AA192" s="34">
        <f>IF(calculations!AA192="NA",output!AA192,calculations!AA192-output!AA192)</f>
        <v>0</v>
      </c>
      <c r="AB192" s="34">
        <f>IF(calculations!AB192="NA",output!AB192,calculations!AB192-output!AB192)</f>
        <v>0</v>
      </c>
      <c r="AC192" s="34">
        <f>IF(calculations!AC192="NA",output!AC192,calculations!AC192-output!AC192)</f>
        <v>0</v>
      </c>
      <c r="AD192" s="34">
        <f>IF(calculations!AD192="NA",output!AD192,calculations!AD192-output!AD192)</f>
        <v>0</v>
      </c>
      <c r="AE192" s="34">
        <f>IF(calculations!AE192="NA",output!AE192,calculations!AE192-output!AE192)</f>
        <v>0</v>
      </c>
      <c r="AF192" s="34">
        <f>IF(calculations!AF192="NA",output!AF192,calculations!AF192-output!AF192)</f>
        <v>-1.1102230246251565E-16</v>
      </c>
    </row>
    <row r="193" spans="1:32" x14ac:dyDescent="0.15">
      <c r="A193" t="b">
        <f>calculations!A193=output!A193</f>
        <v>1</v>
      </c>
      <c r="B193" t="b">
        <f>calculations!B193=output!B193</f>
        <v>1</v>
      </c>
      <c r="C193" s="34">
        <f>IF(calculations!C193="NA",output!C193,calculations!C193-output!C193)</f>
        <v>0</v>
      </c>
      <c r="D193" s="34">
        <f>IF(calculations!D193="NA",output!D193,calculations!D193-output!D193)</f>
        <v>0</v>
      </c>
      <c r="E193" s="34">
        <f>IF(calculations!E193="NA",output!E193,calculations!E193-output!E193)</f>
        <v>0</v>
      </c>
      <c r="F193" s="34">
        <f>IF(calculations!F193="NA",output!F193,calculations!F193-output!F193)</f>
        <v>2.7755575615628914E-17</v>
      </c>
      <c r="G193" s="34">
        <f>IF(calculations!G193="NA",output!G193,calculations!G193-output!G193)</f>
        <v>0</v>
      </c>
      <c r="H193" s="34">
        <f>IF(calculations!H193="NA",output!H193,calculations!H193-output!H193)</f>
        <v>0</v>
      </c>
      <c r="I193" s="34">
        <f>IF(calculations!I193="NA",output!I193,calculations!I193-output!I193)</f>
        <v>0</v>
      </c>
      <c r="J193" s="34">
        <f>IF(calculations!J193="NA",output!J193,calculations!J193-output!J193)</f>
        <v>-2.1684043449710089E-19</v>
      </c>
      <c r="K193" s="34">
        <f>IF(calculations!K193="NA",output!K193,calculations!K193-output!K193)</f>
        <v>0</v>
      </c>
      <c r="L193" s="34">
        <f>IF(calculations!L193="NA",output!L193,calculations!L193-output!L193)</f>
        <v>-4.2632564145606011E-14</v>
      </c>
      <c r="M193" s="34">
        <f>IF(calculations!M193="NA",output!M193,calculations!M193-output!M193)</f>
        <v>0</v>
      </c>
      <c r="N193" s="34">
        <f>IF(calculations!N193="NA",output!N193,calculations!N193-output!N193)</f>
        <v>0</v>
      </c>
      <c r="O193" s="34">
        <f>IF(calculations!O193="NA",output!O193,calculations!O193-output!O193)</f>
        <v>1.7763568394002505E-15</v>
      </c>
      <c r="P193" s="34">
        <f>IF(calculations!P193="NA",output!P193,calculations!P193-output!P193)</f>
        <v>0</v>
      </c>
      <c r="Q193" s="34">
        <f>IF(calculations!Q193="NA",output!Q193,calculations!Q193-output!Q193)</f>
        <v>0</v>
      </c>
      <c r="R193" s="34">
        <f>IF(calculations!R193="NA",output!R193,calculations!R193-output!R193)</f>
        <v>0</v>
      </c>
      <c r="S193" s="34">
        <f>IF(calculations!S193="NA",output!S193,calculations!S193-output!S193)</f>
        <v>0</v>
      </c>
      <c r="T193" s="34">
        <f>IF(calculations!T193="NA",output!T193,calculations!T193-output!T193)</f>
        <v>0</v>
      </c>
      <c r="U193" s="34">
        <f>IF(calculations!U193="NA",output!U193,calculations!U193-output!U193)</f>
        <v>0</v>
      </c>
      <c r="V193" s="34">
        <f>IF(calculations!V193="NA",output!V193,calculations!V193-output!V193)</f>
        <v>-2.2204460492503131E-16</v>
      </c>
      <c r="W193" s="34">
        <f>IF(calculations!W193="NA",output!W193,calculations!W193-output!W193)</f>
        <v>0</v>
      </c>
      <c r="X193" s="34">
        <f>IF(calculations!X193="NA",output!X193,calculations!X193-output!X193)</f>
        <v>0</v>
      </c>
      <c r="Y193" s="34">
        <f>IF(calculations!Y193="NA",output!Y193,calculations!Y193-output!Y193)</f>
        <v>0</v>
      </c>
      <c r="Z193" s="34">
        <f>IF(calculations!Z193="NA",output!Z193,calculations!Z193-output!Z193)</f>
        <v>0</v>
      </c>
      <c r="AA193" s="34">
        <f>IF(calculations!AA193="NA",output!AA193,calculations!AA193-output!AA193)</f>
        <v>0</v>
      </c>
      <c r="AB193" s="34">
        <f>IF(calculations!AB193="NA",output!AB193,calculations!AB193-output!AB193)</f>
        <v>0</v>
      </c>
      <c r="AC193" s="34">
        <f>IF(calculations!AC193="NA",output!AC193,calculations!AC193-output!AC193)</f>
        <v>0</v>
      </c>
      <c r="AD193" s="34">
        <f>IF(calculations!AD193="NA",output!AD193,calculations!AD193-output!AD193)</f>
        <v>0</v>
      </c>
      <c r="AE193" s="34">
        <f>IF(calculations!AE193="NA",output!AE193,calculations!AE193-output!AE193)</f>
        <v>0</v>
      </c>
      <c r="AF193" s="34">
        <f>IF(calculations!AF193="NA",output!AF193,calculations!AF193-output!AF193)</f>
        <v>0</v>
      </c>
    </row>
    <row r="194" spans="1:32" x14ac:dyDescent="0.15">
      <c r="A194" t="b">
        <f>calculations!A194=output!A194</f>
        <v>1</v>
      </c>
      <c r="B194" t="b">
        <f>calculations!B194=output!B194</f>
        <v>1</v>
      </c>
      <c r="C194" s="34">
        <f>IF(calculations!C194="NA",output!C194,calculations!C194-output!C194)</f>
        <v>-8.8817841970012523E-16</v>
      </c>
      <c r="D194" s="34">
        <f>IF(calculations!D194="NA",output!D194,calculations!D194-output!D194)</f>
        <v>0</v>
      </c>
      <c r="E194" s="34">
        <f>IF(calculations!E194="NA",output!E194,calculations!E194-output!E194)</f>
        <v>0</v>
      </c>
      <c r="F194" s="34">
        <f>IF(calculations!F194="NA",output!F194,calculations!F194-output!F194)</f>
        <v>0</v>
      </c>
      <c r="G194" s="34">
        <f>IF(calculations!G194="NA",output!G194,calculations!G194-output!G194)</f>
        <v>0</v>
      </c>
      <c r="H194" s="34">
        <f>IF(calculations!H194="NA",output!H194,calculations!H194-output!H194)</f>
        <v>0</v>
      </c>
      <c r="I194" s="34">
        <f>IF(calculations!I194="NA",output!I194,calculations!I194-output!I194)</f>
        <v>0</v>
      </c>
      <c r="J194" s="34">
        <f>IF(calculations!J194="NA",output!J194,calculations!J194-output!J194)</f>
        <v>0</v>
      </c>
      <c r="K194" s="34">
        <f>IF(calculations!K194="NA",output!K194,calculations!K194-output!K194)</f>
        <v>2.7755575615628914E-17</v>
      </c>
      <c r="L194" s="34">
        <f>IF(calculations!L194="NA",output!L194,calculations!L194-output!L194)</f>
        <v>0</v>
      </c>
      <c r="M194" s="34">
        <f>IF(calculations!M194="NA",output!M194,calculations!M194-output!M194)</f>
        <v>0</v>
      </c>
      <c r="N194" s="34">
        <f>IF(calculations!N194="NA",output!N194,calculations!N194-output!N194)</f>
        <v>7.1054273576010019E-15</v>
      </c>
      <c r="O194" s="34">
        <f>IF(calculations!O194="NA",output!O194,calculations!O194-output!O194)</f>
        <v>-7.1054273576010019E-15</v>
      </c>
      <c r="P194" s="34">
        <f>IF(calculations!P194="NA",output!P194,calculations!P194-output!P194)</f>
        <v>3.5527136788005009E-15</v>
      </c>
      <c r="Q194" s="34">
        <f>IF(calculations!Q194="NA",output!Q194,calculations!Q194-output!Q194)</f>
        <v>0</v>
      </c>
      <c r="R194" s="34">
        <f>IF(calculations!R194="NA",output!R194,calculations!R194-output!R194)</f>
        <v>0</v>
      </c>
      <c r="S194" s="34">
        <f>IF(calculations!S194="NA",output!S194,calculations!S194-output!S194)</f>
        <v>0</v>
      </c>
      <c r="T194" s="34">
        <f>IF(calculations!T194="NA",output!T194,calculations!T194-output!T194)</f>
        <v>-3.5527136788005009E-15</v>
      </c>
      <c r="U194" s="34">
        <f>IF(calculations!U194="NA",output!U194,calculations!U194-output!U194)</f>
        <v>0</v>
      </c>
      <c r="V194" s="34">
        <f>IF(calculations!V194="NA",output!V194,calculations!V194-output!V194)</f>
        <v>-4.4408920985006262E-16</v>
      </c>
      <c r="W194" s="34">
        <f>IF(calculations!W194="NA",output!W194,calculations!W194-output!W194)</f>
        <v>0</v>
      </c>
      <c r="X194" s="34">
        <f>IF(calculations!X194="NA",output!X194,calculations!X194-output!X194)</f>
        <v>0</v>
      </c>
      <c r="Y194" s="34">
        <f>IF(calculations!Y194="NA",output!Y194,calculations!Y194-output!Y194)</f>
        <v>0</v>
      </c>
      <c r="Z194" s="34">
        <f>IF(calculations!Z194="NA",output!Z194,calculations!Z194-output!Z194)</f>
        <v>0</v>
      </c>
      <c r="AA194" s="34">
        <f>IF(calculations!AA194="NA",output!AA194,calculations!AA194-output!AA194)</f>
        <v>0</v>
      </c>
      <c r="AB194" s="34">
        <f>IF(calculations!AB194="NA",output!AB194,calculations!AB194-output!AB194)</f>
        <v>0</v>
      </c>
      <c r="AC194" s="34">
        <f>IF(calculations!AC194="NA",output!AC194,calculations!AC194-output!AC194)</f>
        <v>0</v>
      </c>
      <c r="AD194" s="34">
        <f>IF(calculations!AD194="NA",output!AD194,calculations!AD194-output!AD194)</f>
        <v>0</v>
      </c>
      <c r="AE194" s="34">
        <f>IF(calculations!AE194="NA",output!AE194,calculations!AE194-output!AE194)</f>
        <v>0</v>
      </c>
      <c r="AF194" s="34">
        <f>IF(calculations!AF194="NA",output!AF194,calculations!AF194-output!AF194)</f>
        <v>0</v>
      </c>
    </row>
    <row r="195" spans="1:32" x14ac:dyDescent="0.15">
      <c r="A195" t="b">
        <f>calculations!A195=output!A195</f>
        <v>1</v>
      </c>
      <c r="B195" t="b">
        <f>calculations!B195=output!B195</f>
        <v>1</v>
      </c>
      <c r="C195" s="34">
        <f>IF(calculations!C195="NA",output!C195,calculations!C195-output!C195)</f>
        <v>0</v>
      </c>
      <c r="D195" s="34">
        <f>IF(calculations!D195="NA",output!D195,calculations!D195-output!D195)</f>
        <v>0</v>
      </c>
      <c r="E195" s="34">
        <f>IF(calculations!E195="NA",output!E195,calculations!E195-output!E195)</f>
        <v>0</v>
      </c>
      <c r="F195" s="34">
        <f>IF(calculations!F195="NA",output!F195,calculations!F195-output!F195)</f>
        <v>0</v>
      </c>
      <c r="G195" s="34">
        <f>IF(calculations!G195="NA",output!G195,calculations!G195-output!G195)</f>
        <v>0</v>
      </c>
      <c r="H195" s="34">
        <f>IF(calculations!H195="NA",output!H195,calculations!H195-output!H195)</f>
        <v>0</v>
      </c>
      <c r="I195" s="34">
        <f>IF(calculations!I195="NA",output!I195,calculations!I195-output!I195)</f>
        <v>0</v>
      </c>
      <c r="J195" s="34">
        <f>IF(calculations!J195="NA",output!J195,calculations!J195-output!J195)</f>
        <v>0</v>
      </c>
      <c r="K195" s="34">
        <f>IF(calculations!K195="NA",output!K195,calculations!K195-output!K195)</f>
        <v>0</v>
      </c>
      <c r="L195" s="34">
        <f>IF(calculations!L195="NA",output!L195,calculations!L195-output!L195)</f>
        <v>0</v>
      </c>
      <c r="M195" s="34">
        <f>IF(calculations!M195="NA",output!M195,calculations!M195-output!M195)</f>
        <v>0</v>
      </c>
      <c r="N195" s="34">
        <f>IF(calculations!N195="NA",output!N195,calculations!N195-output!N195)</f>
        <v>-5.3290705182007514E-15</v>
      </c>
      <c r="O195" s="34">
        <f>IF(calculations!O195="NA",output!O195,calculations!O195-output!O195)</f>
        <v>3.5527136788005009E-15</v>
      </c>
      <c r="P195" s="34">
        <f>IF(calculations!P195="NA",output!P195,calculations!P195-output!P195)</f>
        <v>0</v>
      </c>
      <c r="Q195" s="34">
        <f>IF(calculations!Q195="NA",output!Q195,calculations!Q195-output!Q195)</f>
        <v>0</v>
      </c>
      <c r="R195" s="34">
        <f>IF(calculations!R195="NA",output!R195,calculations!R195-output!R195)</f>
        <v>0</v>
      </c>
      <c r="S195" s="34">
        <f>IF(calculations!S195="NA",output!S195,calculations!S195-output!S195)</f>
        <v>0</v>
      </c>
      <c r="T195" s="34">
        <f>IF(calculations!T195="NA",output!T195,calculations!T195-output!T195)</f>
        <v>0</v>
      </c>
      <c r="U195" s="34">
        <f>IF(calculations!U195="NA",output!U195,calculations!U195-output!U195)</f>
        <v>0</v>
      </c>
      <c r="V195" s="34">
        <f>IF(calculations!V195="NA",output!V195,calculations!V195-output!V195)</f>
        <v>0</v>
      </c>
      <c r="W195" s="34">
        <f>IF(calculations!W195="NA",output!W195,calculations!W195-output!W195)</f>
        <v>0</v>
      </c>
      <c r="X195" s="34">
        <f>IF(calculations!X195="NA",output!X195,calculations!X195-output!X195)</f>
        <v>0</v>
      </c>
      <c r="Y195" s="34">
        <f>IF(calculations!Y195="NA",output!Y195,calculations!Y195-output!Y195)</f>
        <v>0</v>
      </c>
      <c r="Z195" s="34">
        <f>IF(calculations!Z195="NA",output!Z195,calculations!Z195-output!Z195)</f>
        <v>4.163336342344337E-17</v>
      </c>
      <c r="AA195" s="34">
        <f>IF(calculations!AA195="NA",output!AA195,calculations!AA195-output!AA195)</f>
        <v>0</v>
      </c>
      <c r="AB195" s="34">
        <f>IF(calculations!AB195="NA",output!AB195,calculations!AB195-output!AB195)</f>
        <v>0</v>
      </c>
      <c r="AC195" s="34">
        <f>IF(calculations!AC195="NA",output!AC195,calculations!AC195-output!AC195)</f>
        <v>0</v>
      </c>
      <c r="AD195" s="34">
        <f>IF(calculations!AD195="NA",output!AD195,calculations!AD195-output!AD195)</f>
        <v>0</v>
      </c>
      <c r="AE195" s="34">
        <f>IF(calculations!AE195="NA",output!AE195,calculations!AE195-output!AE195)</f>
        <v>0</v>
      </c>
      <c r="AF195" s="34">
        <f>IF(calculations!AF195="NA",output!AF195,calculations!AF195-output!AF195)</f>
        <v>0</v>
      </c>
    </row>
    <row r="196" spans="1:32" x14ac:dyDescent="0.15">
      <c r="A196" t="b">
        <f>calculations!A196=output!A196</f>
        <v>1</v>
      </c>
      <c r="B196" t="b">
        <f>calculations!B196=output!B196</f>
        <v>1</v>
      </c>
      <c r="C196" s="34">
        <f>IF(calculations!C196="NA",output!C196,calculations!C196-output!C196)</f>
        <v>0</v>
      </c>
      <c r="D196" s="34">
        <f>IF(calculations!D196="NA",output!D196,calculations!D196-output!D196)</f>
        <v>0</v>
      </c>
      <c r="E196" s="34">
        <f>IF(calculations!E196="NA",output!E196,calculations!E196-output!E196)</f>
        <v>0</v>
      </c>
      <c r="F196" s="34">
        <f>IF(calculations!F196="NA",output!F196,calculations!F196-output!F196)</f>
        <v>5.5511151231257827E-17</v>
      </c>
      <c r="G196" s="34">
        <f>IF(calculations!G196="NA",output!G196,calculations!G196-output!G196)</f>
        <v>5.5511151231257827E-17</v>
      </c>
      <c r="H196" s="34">
        <f>IF(calculations!H196="NA",output!H196,calculations!H196-output!H196)</f>
        <v>0</v>
      </c>
      <c r="I196" s="34">
        <f>IF(calculations!I196="NA",output!I196,calculations!I196-output!I196)</f>
        <v>0</v>
      </c>
      <c r="J196" s="34">
        <f>IF(calculations!J196="NA",output!J196,calculations!J196-output!J196)</f>
        <v>0</v>
      </c>
      <c r="K196" s="34">
        <f>IF(calculations!K196="NA",output!K196,calculations!K196-output!K196)</f>
        <v>0</v>
      </c>
      <c r="L196" s="34">
        <f>IF(calculations!L196="NA",output!L196,calculations!L196-output!L196)</f>
        <v>-4.2632564145606011E-14</v>
      </c>
      <c r="M196" s="34">
        <f>IF(calculations!M196="NA",output!M196,calculations!M196-output!M196)</f>
        <v>0</v>
      </c>
      <c r="N196" s="34">
        <f>IF(calculations!N196="NA",output!N196,calculations!N196-output!N196)</f>
        <v>0</v>
      </c>
      <c r="O196" s="34">
        <f>IF(calculations!O196="NA",output!O196,calculations!O196-output!O196)</f>
        <v>0</v>
      </c>
      <c r="P196" s="34">
        <f>IF(calculations!P196="NA",output!P196,calculations!P196-output!P196)</f>
        <v>0</v>
      </c>
      <c r="Q196" s="34">
        <f>IF(calculations!Q196="NA",output!Q196,calculations!Q196-output!Q196)</f>
        <v>0</v>
      </c>
      <c r="R196" s="34">
        <f>IF(calculations!R196="NA",output!R196,calculations!R196-output!R196)</f>
        <v>0</v>
      </c>
      <c r="S196" s="34">
        <f>IF(calculations!S196="NA",output!S196,calculations!S196-output!S196)</f>
        <v>0</v>
      </c>
      <c r="T196" s="34">
        <f>IF(calculations!T196="NA",output!T196,calculations!T196-output!T196)</f>
        <v>0</v>
      </c>
      <c r="U196" s="34">
        <f>IF(calculations!U196="NA",output!U196,calculations!U196-output!U196)</f>
        <v>0</v>
      </c>
      <c r="V196" s="34">
        <f>IF(calculations!V196="NA",output!V196,calculations!V196-output!V196)</f>
        <v>-4.4408920985006262E-16</v>
      </c>
      <c r="W196" s="34">
        <f>IF(calculations!W196="NA",output!W196,calculations!W196-output!W196)</f>
        <v>0</v>
      </c>
      <c r="X196" s="34">
        <f>IF(calculations!X196="NA",output!X196,calculations!X196-output!X196)</f>
        <v>0</v>
      </c>
      <c r="Y196" s="34">
        <f>IF(calculations!Y196="NA",output!Y196,calculations!Y196-output!Y196)</f>
        <v>0</v>
      </c>
      <c r="Z196" s="34">
        <f>IF(calculations!Z196="NA",output!Z196,calculations!Z196-output!Z196)</f>
        <v>-3.4694469519536142E-18</v>
      </c>
      <c r="AA196" s="34">
        <f>IF(calculations!AA196="NA",output!AA196,calculations!AA196-output!AA196)</f>
        <v>0</v>
      </c>
      <c r="AB196" s="34">
        <f>IF(calculations!AB196="NA",output!AB196,calculations!AB196-output!AB196)</f>
        <v>0</v>
      </c>
      <c r="AC196" s="34">
        <f>IF(calculations!AC196="NA",output!AC196,calculations!AC196-output!AC196)</f>
        <v>0</v>
      </c>
      <c r="AD196" s="34">
        <f>IF(calculations!AD196="NA",output!AD196,calculations!AD196-output!AD196)</f>
        <v>0</v>
      </c>
      <c r="AE196" s="34">
        <f>IF(calculations!AE196="NA",output!AE196,calculations!AE196-output!AE196)</f>
        <v>0</v>
      </c>
      <c r="AF196" s="34">
        <f>IF(calculations!AF196="NA",output!AF196,calculations!AF196-output!AF196)</f>
        <v>0</v>
      </c>
    </row>
    <row r="197" spans="1:32" x14ac:dyDescent="0.15">
      <c r="A197" t="b">
        <f>calculations!A197=output!A197</f>
        <v>1</v>
      </c>
      <c r="B197" t="b">
        <f>calculations!B197=output!B197</f>
        <v>1</v>
      </c>
      <c r="C197" s="34">
        <f>IF(calculations!C197="NA",output!C197,calculations!C197-output!C197)</f>
        <v>-2.2204460492503131E-16</v>
      </c>
      <c r="D197" s="34">
        <f>IF(calculations!D197="NA",output!D197,calculations!D197-output!D197)</f>
        <v>-2.2204460492503131E-16</v>
      </c>
      <c r="E197" s="34">
        <f>IF(calculations!E197="NA",output!E197,calculations!E197-output!E197)</f>
        <v>0</v>
      </c>
      <c r="F197" s="34">
        <f>IF(calculations!F197="NA",output!F197,calculations!F197-output!F197)</f>
        <v>0</v>
      </c>
      <c r="G197" s="34">
        <f>IF(calculations!G197="NA",output!G197,calculations!G197-output!G197)</f>
        <v>0</v>
      </c>
      <c r="H197" s="34">
        <f>IF(calculations!H197="NA",output!H197,calculations!H197-output!H197)</f>
        <v>0</v>
      </c>
      <c r="I197" s="34">
        <f>IF(calculations!I197="NA",output!I197,calculations!I197-output!I197)</f>
        <v>0</v>
      </c>
      <c r="J197" s="34">
        <f>IF(calculations!J197="NA",output!J197,calculations!J197-output!J197)</f>
        <v>-5.5511151231257827E-17</v>
      </c>
      <c r="K197" s="34">
        <f>IF(calculations!K197="NA",output!K197,calculations!K197-output!K197)</f>
        <v>0</v>
      </c>
      <c r="L197" s="34">
        <f>IF(calculations!L197="NA",output!L197,calculations!L197-output!L197)</f>
        <v>-4.2632564145606011E-14</v>
      </c>
      <c r="M197" s="34">
        <f>IF(calculations!M197="NA",output!M197,calculations!M197-output!M197)</f>
        <v>0</v>
      </c>
      <c r="N197" s="34">
        <f>IF(calculations!N197="NA",output!N197,calculations!N197-output!N197)</f>
        <v>-3.5527136788005009E-15</v>
      </c>
      <c r="O197" s="34">
        <f>IF(calculations!O197="NA",output!O197,calculations!O197-output!O197)</f>
        <v>-3.5527136788005009E-15</v>
      </c>
      <c r="P197" s="34">
        <f>IF(calculations!P197="NA",output!P197,calculations!P197-output!P197)</f>
        <v>3.5527136788005009E-15</v>
      </c>
      <c r="Q197" s="34">
        <f>IF(calculations!Q197="NA",output!Q197,calculations!Q197-output!Q197)</f>
        <v>0</v>
      </c>
      <c r="R197" s="34">
        <f>IF(calculations!R197="NA",output!R197,calculations!R197-output!R197)</f>
        <v>0</v>
      </c>
      <c r="S197" s="34">
        <f>IF(calculations!S197="NA",output!S197,calculations!S197-output!S197)</f>
        <v>0</v>
      </c>
      <c r="T197" s="34">
        <f>IF(calculations!T197="NA",output!T197,calculations!T197-output!T197)</f>
        <v>0</v>
      </c>
      <c r="U197" s="34">
        <f>IF(calculations!U197="NA",output!U197,calculations!U197-output!U197)</f>
        <v>0</v>
      </c>
      <c r="V197" s="34">
        <f>IF(calculations!V197="NA",output!V197,calculations!V197-output!V197)</f>
        <v>-2.2204460492503131E-16</v>
      </c>
      <c r="W197" s="34">
        <f>IF(calculations!W197="NA",output!W197,calculations!W197-output!W197)</f>
        <v>0</v>
      </c>
      <c r="X197" s="34">
        <f>IF(calculations!X197="NA",output!X197,calculations!X197-output!X197)</f>
        <v>-7.1054273576010019E-15</v>
      </c>
      <c r="Y197" s="34">
        <f>IF(calculations!Y197="NA",output!Y197,calculations!Y197-output!Y197)</f>
        <v>0</v>
      </c>
      <c r="Z197" s="34">
        <f>IF(calculations!Z197="NA",output!Z197,calculations!Z197-output!Z197)</f>
        <v>0</v>
      </c>
      <c r="AA197" s="34">
        <f>IF(calculations!AA197="NA",output!AA197,calculations!AA197-output!AA197)</f>
        <v>0</v>
      </c>
      <c r="AB197" s="34">
        <f>IF(calculations!AB197="NA",output!AB197,calculations!AB197-output!AB197)</f>
        <v>0</v>
      </c>
      <c r="AC197" s="34">
        <f>IF(calculations!AC197="NA",output!AC197,calculations!AC197-output!AC197)</f>
        <v>0</v>
      </c>
      <c r="AD197" s="34">
        <f>IF(calculations!AD197="NA",output!AD197,calculations!AD197-output!AD197)</f>
        <v>0</v>
      </c>
      <c r="AE197" s="34">
        <f>IF(calculations!AE197="NA",output!AE197,calculations!AE197-output!AE197)</f>
        <v>0</v>
      </c>
      <c r="AF197" s="34">
        <f>IF(calculations!AF197="NA",output!AF197,calculations!AF197-output!AF197)</f>
        <v>4.4408920985006262E-16</v>
      </c>
    </row>
    <row r="198" spans="1:32" x14ac:dyDescent="0.15">
      <c r="A198" t="b">
        <f>calculations!A198=output!A198</f>
        <v>1</v>
      </c>
      <c r="B198" t="b">
        <f>calculations!B198=output!B198</f>
        <v>1</v>
      </c>
      <c r="C198" s="34">
        <f>IF(calculations!C198="NA",output!C198,calculations!C198-output!C198)</f>
        <v>0</v>
      </c>
      <c r="D198" s="34">
        <f>IF(calculations!D198="NA",output!D198,calculations!D198-output!D198)</f>
        <v>0</v>
      </c>
      <c r="E198" s="34">
        <f>IF(calculations!E198="NA",output!E198,calculations!E198-output!E198)</f>
        <v>0</v>
      </c>
      <c r="F198" s="34">
        <f>IF(calculations!F198="NA",output!F198,calculations!F198-output!F198)</f>
        <v>-5.5511151231257827E-17</v>
      </c>
      <c r="G198" s="34">
        <f>IF(calculations!G198="NA",output!G198,calculations!G198-output!G198)</f>
        <v>0</v>
      </c>
      <c r="H198" s="34">
        <f>IF(calculations!H198="NA",output!H198,calculations!H198-output!H198)</f>
        <v>0</v>
      </c>
      <c r="I198" s="34">
        <f>IF(calculations!I198="NA",output!I198,calculations!I198-output!I198)</f>
        <v>0</v>
      </c>
      <c r="J198" s="34">
        <f>IF(calculations!J198="NA",output!J198,calculations!J198-output!J198)</f>
        <v>0</v>
      </c>
      <c r="K198" s="34">
        <f>IF(calculations!K198="NA",output!K198,calculations!K198-output!K198)</f>
        <v>0</v>
      </c>
      <c r="L198" s="34">
        <f>IF(calculations!L198="NA",output!L198,calculations!L198-output!L198)</f>
        <v>-4.2632564145606011E-14</v>
      </c>
      <c r="M198" s="34">
        <f>IF(calculations!M198="NA",output!M198,calculations!M198-output!M198)</f>
        <v>0</v>
      </c>
      <c r="N198" s="34">
        <f>IF(calculations!N198="NA",output!N198,calculations!N198-output!N198)</f>
        <v>0</v>
      </c>
      <c r="O198" s="34">
        <f>IF(calculations!O198="NA",output!O198,calculations!O198-output!O198)</f>
        <v>0</v>
      </c>
      <c r="P198" s="34">
        <f>IF(calculations!P198="NA",output!P198,calculations!P198-output!P198)</f>
        <v>0</v>
      </c>
      <c r="Q198" s="34">
        <f>IF(calculations!Q198="NA",output!Q198,calculations!Q198-output!Q198)</f>
        <v>0</v>
      </c>
      <c r="R198" s="34">
        <f>IF(calculations!R198="NA",output!R198,calculations!R198-output!R198)</f>
        <v>0</v>
      </c>
      <c r="S198" s="34">
        <f>IF(calculations!S198="NA",output!S198,calculations!S198-output!S198)</f>
        <v>0</v>
      </c>
      <c r="T198" s="34">
        <f>IF(calculations!T198="NA",output!T198,calculations!T198-output!T198)</f>
        <v>0</v>
      </c>
      <c r="U198" s="34">
        <f>IF(calculations!U198="NA",output!U198,calculations!U198-output!U198)</f>
        <v>0</v>
      </c>
      <c r="V198" s="34">
        <f>IF(calculations!V198="NA",output!V198,calculations!V198-output!V198)</f>
        <v>-2.2204460492503131E-16</v>
      </c>
      <c r="W198" s="34">
        <f>IF(calculations!W198="NA",output!W198,calculations!W198-output!W198)</f>
        <v>0</v>
      </c>
      <c r="X198" s="34">
        <f>IF(calculations!X198="NA",output!X198,calculations!X198-output!X198)</f>
        <v>0</v>
      </c>
      <c r="Y198" s="34">
        <f>IF(calculations!Y198="NA",output!Y198,calculations!Y198-output!Y198)</f>
        <v>0</v>
      </c>
      <c r="Z198" s="34">
        <f>IF(calculations!Z198="NA",output!Z198,calculations!Z198-output!Z198)</f>
        <v>0</v>
      </c>
      <c r="AA198" s="34">
        <f>IF(calculations!AA198="NA",output!AA198,calculations!AA198-output!AA198)</f>
        <v>0</v>
      </c>
      <c r="AB198" s="34">
        <f>IF(calculations!AB198="NA",output!AB198,calculations!AB198-output!AB198)</f>
        <v>0</v>
      </c>
      <c r="AC198" s="34">
        <f>IF(calculations!AC198="NA",output!AC198,calculations!AC198-output!AC198)</f>
        <v>0</v>
      </c>
      <c r="AD198" s="34">
        <f>IF(calculations!AD198="NA",output!AD198,calculations!AD198-output!AD198)</f>
        <v>0</v>
      </c>
      <c r="AE198" s="34">
        <f>IF(calculations!AE198="NA",output!AE198,calculations!AE198-output!AE198)</f>
        <v>0</v>
      </c>
      <c r="AF198" s="34">
        <f>IF(calculations!AF198="NA",output!AF198,calculations!AF198-output!AF198)</f>
        <v>0</v>
      </c>
    </row>
    <row r="199" spans="1:32" x14ac:dyDescent="0.15">
      <c r="A199" t="b">
        <f>calculations!A199=output!A199</f>
        <v>1</v>
      </c>
      <c r="B199" t="b">
        <f>calculations!B199=output!B199</f>
        <v>1</v>
      </c>
      <c r="C199" s="34">
        <f>IF(calculations!C199="NA",output!C199,calculations!C199-output!C199)</f>
        <v>0</v>
      </c>
      <c r="D199" s="34">
        <f>IF(calculations!D199="NA",output!D199,calculations!D199-output!D199)</f>
        <v>0</v>
      </c>
      <c r="E199" s="34">
        <f>IF(calculations!E199="NA",output!E199,calculations!E199-output!E199)</f>
        <v>0</v>
      </c>
      <c r="F199" s="34">
        <f>IF(calculations!F199="NA",output!F199,calculations!F199-output!F199)</f>
        <v>0</v>
      </c>
      <c r="G199" s="34">
        <f>IF(calculations!G199="NA",output!G199,calculations!G199-output!G199)</f>
        <v>0</v>
      </c>
      <c r="H199" s="34">
        <f>IF(calculations!H199="NA",output!H199,calculations!H199-output!H199)</f>
        <v>0</v>
      </c>
      <c r="I199" s="34">
        <f>IF(calculations!I199="NA",output!I199,calculations!I199-output!I199)</f>
        <v>0</v>
      </c>
      <c r="J199" s="34">
        <f>IF(calculations!J199="NA",output!J199,calculations!J199-output!J199)</f>
        <v>0</v>
      </c>
      <c r="K199" s="34">
        <f>IF(calculations!K199="NA",output!K199,calculations!K199-output!K199)</f>
        <v>3.4694469519536142E-18</v>
      </c>
      <c r="L199" s="34">
        <f>IF(calculations!L199="NA",output!L199,calculations!L199-output!L199)</f>
        <v>2.8421709430404007E-14</v>
      </c>
      <c r="M199" s="34">
        <f>IF(calculations!M199="NA",output!M199,calculations!M199-output!M199)</f>
        <v>0</v>
      </c>
      <c r="N199" s="34">
        <f>IF(calculations!N199="NA",output!N199,calculations!N199-output!N199)</f>
        <v>-3.5527136788005009E-15</v>
      </c>
      <c r="O199" s="34">
        <f>IF(calculations!O199="NA",output!O199,calculations!O199-output!O199)</f>
        <v>-3.5527136788005009E-15</v>
      </c>
      <c r="P199" s="34">
        <f>IF(calculations!P199="NA",output!P199,calculations!P199-output!P199)</f>
        <v>0</v>
      </c>
      <c r="Q199" s="34">
        <f>IF(calculations!Q199="NA",output!Q199,calculations!Q199-output!Q199)</f>
        <v>0</v>
      </c>
      <c r="R199" s="34">
        <f>IF(calculations!R199="NA",output!R199,calculations!R199-output!R199)</f>
        <v>0</v>
      </c>
      <c r="S199" s="34">
        <f>IF(calculations!S199="NA",output!S199,calculations!S199-output!S199)</f>
        <v>0</v>
      </c>
      <c r="T199" s="34">
        <f>IF(calculations!T199="NA",output!T199,calculations!T199-output!T199)</f>
        <v>0</v>
      </c>
      <c r="U199" s="34">
        <f>IF(calculations!U199="NA",output!U199,calculations!U199-output!U199)</f>
        <v>0</v>
      </c>
      <c r="V199" s="34">
        <f>IF(calculations!V199="NA",output!V199,calculations!V199-output!V199)</f>
        <v>4.4408920985006262E-16</v>
      </c>
      <c r="W199" s="34">
        <f>IF(calculations!W199="NA",output!W199,calculations!W199-output!W199)</f>
        <v>0</v>
      </c>
      <c r="X199" s="34">
        <f>IF(calculations!X199="NA",output!X199,calculations!X199-output!X199)</f>
        <v>0</v>
      </c>
      <c r="Y199" s="34">
        <f>IF(calculations!Y199="NA",output!Y199,calculations!Y199-output!Y199)</f>
        <v>0</v>
      </c>
      <c r="Z199" s="34">
        <f>IF(calculations!Z199="NA",output!Z199,calculations!Z199-output!Z199)</f>
        <v>0</v>
      </c>
      <c r="AA199" s="34">
        <f>IF(calculations!AA199="NA",output!AA199,calculations!AA199-output!AA199)</f>
        <v>0</v>
      </c>
      <c r="AB199" s="34">
        <f>IF(calculations!AB199="NA",output!AB199,calculations!AB199-output!AB199)</f>
        <v>0</v>
      </c>
      <c r="AC199" s="34">
        <f>IF(calculations!AC199="NA",output!AC199,calculations!AC199-output!AC199)</f>
        <v>0</v>
      </c>
      <c r="AD199" s="34">
        <f>IF(calculations!AD199="NA",output!AD199,calculations!AD199-output!AD199)</f>
        <v>0</v>
      </c>
      <c r="AE199" s="34">
        <f>IF(calculations!AE199="NA",output!AE199,calculations!AE199-output!AE199)</f>
        <v>0</v>
      </c>
      <c r="AF199" s="34">
        <f>IF(calculations!AF199="NA",output!AF199,calculations!AF199-output!AF199)</f>
        <v>0</v>
      </c>
    </row>
    <row r="200" spans="1:32" x14ac:dyDescent="0.15">
      <c r="A200" t="b">
        <f>calculations!A200=output!A200</f>
        <v>1</v>
      </c>
      <c r="B200" t="b">
        <f>calculations!B200=output!B200</f>
        <v>1</v>
      </c>
      <c r="C200" s="34">
        <f>IF(calculations!C200="NA",output!C200,calculations!C200-output!C200)</f>
        <v>-4.4408920985006262E-16</v>
      </c>
      <c r="D200" s="34">
        <f>IF(calculations!D200="NA",output!D200,calculations!D200-output!D200)</f>
        <v>0</v>
      </c>
      <c r="E200" s="34">
        <f>IF(calculations!E200="NA",output!E200,calculations!E200-output!E200)</f>
        <v>0</v>
      </c>
      <c r="F200" s="34">
        <f>IF(calculations!F200="NA",output!F200,calculations!F200-output!F200)</f>
        <v>0</v>
      </c>
      <c r="G200" s="34">
        <f>IF(calculations!G200="NA",output!G200,calculations!G200-output!G200)</f>
        <v>0</v>
      </c>
      <c r="H200" s="34">
        <f>IF(calculations!H200="NA",output!H200,calculations!H200-output!H200)</f>
        <v>0</v>
      </c>
      <c r="I200" s="34">
        <f>IF(calculations!I200="NA",output!I200,calculations!I200-output!I200)</f>
        <v>0</v>
      </c>
      <c r="J200" s="34">
        <f>IF(calculations!J200="NA",output!J200,calculations!J200-output!J200)</f>
        <v>0</v>
      </c>
      <c r="K200" s="34">
        <f>IF(calculations!K200="NA",output!K200,calculations!K200-output!K200)</f>
        <v>0</v>
      </c>
      <c r="L200" s="34">
        <f>IF(calculations!L200="NA",output!L200,calculations!L200-output!L200)</f>
        <v>1.4210854715202004E-14</v>
      </c>
      <c r="M200" s="34">
        <f>IF(calculations!M200="NA",output!M200,calculations!M200-output!M200)</f>
        <v>0</v>
      </c>
      <c r="N200" s="34">
        <f>IF(calculations!N200="NA",output!N200,calculations!N200-output!N200)</f>
        <v>0</v>
      </c>
      <c r="O200" s="34">
        <f>IF(calculations!O200="NA",output!O200,calculations!O200-output!O200)</f>
        <v>0</v>
      </c>
      <c r="P200" s="34">
        <f>IF(calculations!P200="NA",output!P200,calculations!P200-output!P200)</f>
        <v>0</v>
      </c>
      <c r="Q200" s="34">
        <f>IF(calculations!Q200="NA",output!Q200,calculations!Q200-output!Q200)</f>
        <v>0</v>
      </c>
      <c r="R200" s="34">
        <f>IF(calculations!R200="NA",output!R200,calculations!R200-output!R200)</f>
        <v>0</v>
      </c>
      <c r="S200" s="34">
        <f>IF(calculations!S200="NA",output!S200,calculations!S200-output!S200)</f>
        <v>0</v>
      </c>
      <c r="T200" s="34">
        <f>IF(calculations!T200="NA",output!T200,calculations!T200-output!T200)</f>
        <v>0</v>
      </c>
      <c r="U200" s="34">
        <f>IF(calculations!U200="NA",output!U200,calculations!U200-output!U200)</f>
        <v>0</v>
      </c>
      <c r="V200" s="34">
        <f>IF(calculations!V200="NA",output!V200,calculations!V200-output!V200)</f>
        <v>0</v>
      </c>
      <c r="W200" s="34">
        <f>IF(calculations!W200="NA",output!W200,calculations!W200-output!W200)</f>
        <v>0</v>
      </c>
      <c r="X200" s="34">
        <f>IF(calculations!X200="NA",output!X200,calculations!X200-output!X200)</f>
        <v>0</v>
      </c>
      <c r="Y200" s="34">
        <f>IF(calculations!Y200="NA",output!Y200,calculations!Y200-output!Y200)</f>
        <v>0</v>
      </c>
      <c r="Z200" s="34">
        <f>IF(calculations!Z200="NA",output!Z200,calculations!Z200-output!Z200)</f>
        <v>-4.4408920985006262E-16</v>
      </c>
      <c r="AA200" s="34">
        <f>IF(calculations!AA200="NA",output!AA200,calculations!AA200-output!AA200)</f>
        <v>0</v>
      </c>
      <c r="AB200" s="34">
        <f>IF(calculations!AB200="NA",output!AB200,calculations!AB200-output!AB200)</f>
        <v>0</v>
      </c>
      <c r="AC200" s="34">
        <f>IF(calculations!AC200="NA",output!AC200,calculations!AC200-output!AC200)</f>
        <v>0</v>
      </c>
      <c r="AD200" s="34">
        <f>IF(calculations!AD200="NA",output!AD200,calculations!AD200-output!AD200)</f>
        <v>0</v>
      </c>
      <c r="AE200" s="34">
        <f>IF(calculations!AE200="NA",output!AE200,calculations!AE200-output!AE200)</f>
        <v>0</v>
      </c>
      <c r="AF200" s="34">
        <f>IF(calculations!AF200="NA",output!AF200,calculations!AF200-output!AF200)</f>
        <v>8.8817841970012523E-16</v>
      </c>
    </row>
    <row r="201" spans="1:32" x14ac:dyDescent="0.15">
      <c r="A201" t="b">
        <f>calculations!A201=output!A201</f>
        <v>1</v>
      </c>
      <c r="B201" t="b">
        <f>calculations!B201=output!B201</f>
        <v>1</v>
      </c>
      <c r="C201" s="34">
        <f>IF(calculations!C201="NA",output!C201,calculations!C201-output!C201)</f>
        <v>4.4408920985006262E-16</v>
      </c>
      <c r="D201" s="34">
        <f>IF(calculations!D201="NA",output!D201,calculations!D201-output!D201)</f>
        <v>4.4408920985006262E-16</v>
      </c>
      <c r="E201" s="34">
        <f>IF(calculations!E201="NA",output!E201,calculations!E201-output!E201)</f>
        <v>0</v>
      </c>
      <c r="F201" s="34">
        <f>IF(calculations!F201="NA",output!F201,calculations!F201-output!F201)</f>
        <v>0</v>
      </c>
      <c r="G201" s="34">
        <f>IF(calculations!G201="NA",output!G201,calculations!G201-output!G201)</f>
        <v>0</v>
      </c>
      <c r="H201" s="34">
        <f>IF(calculations!H201="NA",output!H201,calculations!H201-output!H201)</f>
        <v>0</v>
      </c>
      <c r="I201" s="34">
        <f>IF(calculations!I201="NA",output!I201,calculations!I201-output!I201)</f>
        <v>0</v>
      </c>
      <c r="J201" s="34">
        <f>IF(calculations!J201="NA",output!J201,calculations!J201-output!J201)</f>
        <v>5.5511151231257827E-17</v>
      </c>
      <c r="K201" s="34">
        <f>IF(calculations!K201="NA",output!K201,calculations!K201-output!K201)</f>
        <v>-2.7755575615628914E-17</v>
      </c>
      <c r="L201" s="34">
        <f>IF(calculations!L201="NA",output!L201,calculations!L201-output!L201)</f>
        <v>-4.2632564145606011E-14</v>
      </c>
      <c r="M201" s="34">
        <f>IF(calculations!M201="NA",output!M201,calculations!M201-output!M201)</f>
        <v>0</v>
      </c>
      <c r="N201" s="34">
        <f>IF(calculations!N201="NA",output!N201,calculations!N201-output!N201)</f>
        <v>0</v>
      </c>
      <c r="O201" s="34">
        <f>IF(calculations!O201="NA",output!O201,calculations!O201-output!O201)</f>
        <v>0</v>
      </c>
      <c r="P201" s="34">
        <f>IF(calculations!P201="NA",output!P201,calculations!P201-output!P201)</f>
        <v>-3.5527136788005009E-15</v>
      </c>
      <c r="Q201" s="34">
        <f>IF(calculations!Q201="NA",output!Q201,calculations!Q201-output!Q201)</f>
        <v>0</v>
      </c>
      <c r="R201" s="34">
        <f>IF(calculations!R201="NA",output!R201,calculations!R201-output!R201)</f>
        <v>0</v>
      </c>
      <c r="S201" s="34">
        <f>IF(calculations!S201="NA",output!S201,calculations!S201-output!S201)</f>
        <v>0</v>
      </c>
      <c r="T201" s="34">
        <f>IF(calculations!T201="NA",output!T201,calculations!T201-output!T201)</f>
        <v>0</v>
      </c>
      <c r="U201" s="34">
        <f>IF(calculations!U201="NA",output!U201,calculations!U201-output!U201)</f>
        <v>0</v>
      </c>
      <c r="V201" s="34">
        <f>IF(calculations!V201="NA",output!V201,calculations!V201-output!V201)</f>
        <v>0</v>
      </c>
      <c r="W201" s="34">
        <f>IF(calculations!W201="NA",output!W201,calculations!W201-output!W201)</f>
        <v>0</v>
      </c>
      <c r="X201" s="34">
        <f>IF(calculations!X201="NA",output!X201,calculations!X201-output!X201)</f>
        <v>0</v>
      </c>
      <c r="Y201" s="34">
        <f>IF(calculations!Y201="NA",output!Y201,calculations!Y201-output!Y201)</f>
        <v>0</v>
      </c>
      <c r="Z201" s="34">
        <f>IF(calculations!Z201="NA",output!Z201,calculations!Z201-output!Z201)</f>
        <v>0</v>
      </c>
      <c r="AA201" s="34">
        <f>IF(calculations!AA201="NA",output!AA201,calculations!AA201-output!AA201)</f>
        <v>0</v>
      </c>
      <c r="AB201" s="34">
        <f>IF(calculations!AB201="NA",output!AB201,calculations!AB201-output!AB201)</f>
        <v>0</v>
      </c>
      <c r="AC201" s="34">
        <f>IF(calculations!AC201="NA",output!AC201,calculations!AC201-output!AC201)</f>
        <v>0</v>
      </c>
      <c r="AD201" s="34">
        <f>IF(calculations!AD201="NA",output!AD201,calculations!AD201-output!AD201)</f>
        <v>0</v>
      </c>
      <c r="AE201" s="34">
        <f>IF(calculations!AE201="NA",output!AE201,calculations!AE201-output!AE201)</f>
        <v>0</v>
      </c>
      <c r="AF201" s="34">
        <f>IF(calculations!AF201="NA",output!AF201,calculations!AF201-output!AF201)</f>
        <v>-8.8817841970012523E-16</v>
      </c>
    </row>
    <row r="202" spans="1:32" x14ac:dyDescent="0.15">
      <c r="A202" t="b">
        <f>calculations!A202=output!A202</f>
        <v>1</v>
      </c>
      <c r="B202" t="b">
        <f>calculations!B202=output!B202</f>
        <v>1</v>
      </c>
      <c r="C202" s="34">
        <f>IF(calculations!C202="NA",output!C202,calculations!C202-output!C202)</f>
        <v>0</v>
      </c>
      <c r="D202" s="34">
        <f>IF(calculations!D202="NA",output!D202,calculations!D202-output!D202)</f>
        <v>0</v>
      </c>
      <c r="E202" s="34">
        <f>IF(calculations!E202="NA",output!E202,calculations!E202-output!E202)</f>
        <v>0</v>
      </c>
      <c r="F202" s="34">
        <f>IF(calculations!F202="NA",output!F202,calculations!F202-output!F202)</f>
        <v>0</v>
      </c>
      <c r="G202" s="34">
        <f>IF(calculations!G202="NA",output!G202,calculations!G202-output!G202)</f>
        <v>0</v>
      </c>
      <c r="H202" s="34">
        <f>IF(calculations!H202="NA",output!H202,calculations!H202-output!H202)</f>
        <v>6.9388939039072284E-18</v>
      </c>
      <c r="I202" s="34">
        <f>IF(calculations!I202="NA",output!I202,calculations!I202-output!I202)</f>
        <v>0</v>
      </c>
      <c r="J202" s="34">
        <f>IF(calculations!J202="NA",output!J202,calculations!J202-output!J202)</f>
        <v>0</v>
      </c>
      <c r="K202" s="34">
        <f>IF(calculations!K202="NA",output!K202,calculations!K202-output!K202)</f>
        <v>0</v>
      </c>
      <c r="L202" s="34">
        <f>IF(calculations!L202="NA",output!L202,calculations!L202-output!L202)</f>
        <v>1.7763568394002505E-15</v>
      </c>
      <c r="M202" s="34">
        <f>IF(calculations!M202="NA",output!M202,calculations!M202-output!M202)</f>
        <v>0</v>
      </c>
      <c r="N202" s="34">
        <f>IF(calculations!N202="NA",output!N202,calculations!N202-output!N202)</f>
        <v>0</v>
      </c>
      <c r="O202" s="34">
        <f>IF(calculations!O202="NA",output!O202,calculations!O202-output!O202)</f>
        <v>3.5527136788005009E-15</v>
      </c>
      <c r="P202" s="34">
        <f>IF(calculations!P202="NA",output!P202,calculations!P202-output!P202)</f>
        <v>0</v>
      </c>
      <c r="Q202" s="34">
        <f>IF(calculations!Q202="NA",output!Q202,calculations!Q202-output!Q202)</f>
        <v>0</v>
      </c>
      <c r="R202" s="34">
        <f>IF(calculations!R202="NA",output!R202,calculations!R202-output!R202)</f>
        <v>0</v>
      </c>
      <c r="S202" s="34">
        <f>IF(calculations!S202="NA",output!S202,calculations!S202-output!S202)</f>
        <v>0</v>
      </c>
      <c r="T202" s="34">
        <f>IF(calculations!T202="NA",output!T202,calculations!T202-output!T202)</f>
        <v>8.8817841970012523E-16</v>
      </c>
      <c r="U202" s="34">
        <f>IF(calculations!U202="NA",output!U202,calculations!U202-output!U202)</f>
        <v>0</v>
      </c>
      <c r="V202" s="34">
        <f>IF(calculations!V202="NA",output!V202,calculations!V202-output!V202)</f>
        <v>0</v>
      </c>
      <c r="W202" s="34">
        <f>IF(calculations!W202="NA",output!W202,calculations!W202-output!W202)</f>
        <v>0</v>
      </c>
      <c r="X202" s="34">
        <f>IF(calculations!X202="NA",output!X202,calculations!X202-output!X202)</f>
        <v>0</v>
      </c>
      <c r="Y202" s="34">
        <f>IF(calculations!Y202="NA",output!Y202,calculations!Y202-output!Y202)</f>
        <v>0</v>
      </c>
      <c r="Z202" s="34">
        <f>IF(calculations!Z202="NA",output!Z202,calculations!Z202-output!Z202)</f>
        <v>5.5511151231257827E-17</v>
      </c>
      <c r="AA202" s="34">
        <f>IF(calculations!AA202="NA",output!AA202,calculations!AA202-output!AA202)</f>
        <v>0</v>
      </c>
      <c r="AB202" s="34">
        <f>IF(calculations!AB202="NA",output!AB202,calculations!AB202-output!AB202)</f>
        <v>0</v>
      </c>
      <c r="AC202" s="34">
        <f>IF(calculations!AC202="NA",output!AC202,calculations!AC202-output!AC202)</f>
        <v>0</v>
      </c>
      <c r="AD202" s="34">
        <f>IF(calculations!AD202="NA",output!AD202,calculations!AD202-output!AD202)</f>
        <v>0</v>
      </c>
      <c r="AE202" s="34">
        <f>IF(calculations!AE202="NA",output!AE202,calculations!AE202-output!AE202)</f>
        <v>0</v>
      </c>
      <c r="AF202" s="34">
        <f>IF(calculations!AF202="NA",output!AF202,calculations!AF202-output!AF202)</f>
        <v>0</v>
      </c>
    </row>
    <row r="203" spans="1:32" x14ac:dyDescent="0.15">
      <c r="A203" t="b">
        <f>calculations!A203=output!A203</f>
        <v>1</v>
      </c>
      <c r="B203" t="b">
        <f>calculations!B203=output!B203</f>
        <v>1</v>
      </c>
      <c r="C203" s="34">
        <f>IF(calculations!C203="NA",output!C203,calculations!C203-output!C203)</f>
        <v>0</v>
      </c>
      <c r="D203" s="34">
        <f>IF(calculations!D203="NA",output!D203,calculations!D203-output!D203)</f>
        <v>0</v>
      </c>
      <c r="E203" s="34">
        <f>IF(calculations!E203="NA",output!E203,calculations!E203-output!E203)</f>
        <v>0</v>
      </c>
      <c r="F203" s="34">
        <f>IF(calculations!F203="NA",output!F203,calculations!F203-output!F203)</f>
        <v>0</v>
      </c>
      <c r="G203" s="34">
        <f>IF(calculations!G203="NA",output!G203,calculations!G203-output!G203)</f>
        <v>2.2204460492503131E-16</v>
      </c>
      <c r="H203" s="34">
        <f>IF(calculations!H203="NA",output!H203,calculations!H203-output!H203)</f>
        <v>0</v>
      </c>
      <c r="I203" s="34">
        <f>IF(calculations!I203="NA",output!I203,calculations!I203-output!I203)</f>
        <v>0</v>
      </c>
      <c r="J203" s="34">
        <f>IF(calculations!J203="NA",output!J203,calculations!J203-output!J203)</f>
        <v>0</v>
      </c>
      <c r="K203" s="34">
        <f>IF(calculations!K203="NA",output!K203,calculations!K203-output!K203)</f>
        <v>0</v>
      </c>
      <c r="L203" s="34">
        <f>IF(calculations!L203="NA",output!L203,calculations!L203-output!L203)</f>
        <v>0</v>
      </c>
      <c r="M203" s="34">
        <f>IF(calculations!M203="NA",output!M203,calculations!M203-output!M203)</f>
        <v>0</v>
      </c>
      <c r="N203" s="34">
        <f>IF(calculations!N203="NA",output!N203,calculations!N203-output!N203)</f>
        <v>0</v>
      </c>
      <c r="O203" s="34">
        <f>IF(calculations!O203="NA",output!O203,calculations!O203-output!O203)</f>
        <v>0</v>
      </c>
      <c r="P203" s="34">
        <f>IF(calculations!P203="NA",output!P203,calculations!P203-output!P203)</f>
        <v>0</v>
      </c>
      <c r="Q203" s="34">
        <f>IF(calculations!Q203="NA",output!Q203,calculations!Q203-output!Q203)</f>
        <v>0</v>
      </c>
      <c r="R203" s="34">
        <f>IF(calculations!R203="NA",output!R203,calculations!R203-output!R203)</f>
        <v>0</v>
      </c>
      <c r="S203" s="34">
        <f>IF(calculations!S203="NA",output!S203,calculations!S203-output!S203)</f>
        <v>0</v>
      </c>
      <c r="T203" s="34">
        <f>IF(calculations!T203="NA",output!T203,calculations!T203-output!T203)</f>
        <v>0</v>
      </c>
      <c r="U203" s="34">
        <f>IF(calculations!U203="NA",output!U203,calculations!U203-output!U203)</f>
        <v>0</v>
      </c>
      <c r="V203" s="34">
        <f>IF(calculations!V203="NA",output!V203,calculations!V203-output!V203)</f>
        <v>0</v>
      </c>
      <c r="W203" s="34">
        <f>IF(calculations!W203="NA",output!W203,calculations!W203-output!W203)</f>
        <v>0</v>
      </c>
      <c r="X203" s="34">
        <f>IF(calculations!X203="NA",output!X203,calculations!X203-output!X203)</f>
        <v>-3.5527136788005009E-15</v>
      </c>
      <c r="Y203" s="34">
        <f>IF(calculations!Y203="NA",output!Y203,calculations!Y203-output!Y203)</f>
        <v>0</v>
      </c>
      <c r="Z203" s="34">
        <f>IF(calculations!Z203="NA",output!Z203,calculations!Z203-output!Z203)</f>
        <v>2.2204460492503131E-16</v>
      </c>
      <c r="AA203" s="34">
        <f>IF(calculations!AA203="NA",output!AA203,calculations!AA203-output!AA203)</f>
        <v>0</v>
      </c>
      <c r="AB203" s="34">
        <f>IF(calculations!AB203="NA",output!AB203,calculations!AB203-output!AB203)</f>
        <v>0</v>
      </c>
      <c r="AC203" s="34">
        <f>IF(calculations!AC203="NA",output!AC203,calculations!AC203-output!AC203)</f>
        <v>0</v>
      </c>
      <c r="AD203" s="34">
        <f>IF(calculations!AD203="NA",output!AD203,calculations!AD203-output!AD203)</f>
        <v>0</v>
      </c>
      <c r="AE203" s="34">
        <f>IF(calculations!AE203="NA",output!AE203,calculations!AE203-output!AE203)</f>
        <v>0</v>
      </c>
      <c r="AF203" s="34">
        <f>IF(calculations!AF203="NA",output!AF203,calculations!AF203-output!AF203)</f>
        <v>5.5511151231257827E-17</v>
      </c>
    </row>
    <row r="204" spans="1:32" x14ac:dyDescent="0.15">
      <c r="A204" t="b">
        <f>calculations!A204=output!A204</f>
        <v>1</v>
      </c>
      <c r="B204" t="b">
        <f>calculations!B204=output!B204</f>
        <v>1</v>
      </c>
      <c r="C204" s="34">
        <f>IF(calculations!C204="NA",output!C204,calculations!C204-output!C204)</f>
        <v>0</v>
      </c>
      <c r="D204" s="34">
        <f>IF(calculations!D204="NA",output!D204,calculations!D204-output!D204)</f>
        <v>-4.4408920985006262E-16</v>
      </c>
      <c r="E204" s="34">
        <f>IF(calculations!E204="NA",output!E204,calculations!E204-output!E204)</f>
        <v>0</v>
      </c>
      <c r="F204" s="34">
        <f>IF(calculations!F204="NA",output!F204,calculations!F204-output!F204)</f>
        <v>0</v>
      </c>
      <c r="G204" s="34">
        <f>IF(calculations!G204="NA",output!G204,calculations!G204-output!G204)</f>
        <v>0</v>
      </c>
      <c r="H204" s="34">
        <f>IF(calculations!H204="NA",output!H204,calculations!H204-output!H204)</f>
        <v>0</v>
      </c>
      <c r="I204" s="34">
        <f>IF(calculations!I204="NA",output!I204,calculations!I204-output!I204)</f>
        <v>0</v>
      </c>
      <c r="J204" s="34">
        <f>IF(calculations!J204="NA",output!J204,calculations!J204-output!J204)</f>
        <v>0</v>
      </c>
      <c r="K204" s="34">
        <f>IF(calculations!K204="NA",output!K204,calculations!K204-output!K204)</f>
        <v>-3.4694469519536142E-18</v>
      </c>
      <c r="L204" s="34">
        <f>IF(calculations!L204="NA",output!L204,calculations!L204-output!L204)</f>
        <v>0</v>
      </c>
      <c r="M204" s="34">
        <f>IF(calculations!M204="NA",output!M204,calculations!M204-output!M204)</f>
        <v>7.1054273576010019E-15</v>
      </c>
      <c r="N204" s="34">
        <f>IF(calculations!N204="NA",output!N204,calculations!N204-output!N204)</f>
        <v>-3.5527136788005009E-15</v>
      </c>
      <c r="O204" s="34">
        <f>IF(calculations!O204="NA",output!O204,calculations!O204-output!O204)</f>
        <v>-1.7763568394002505E-15</v>
      </c>
      <c r="P204" s="34">
        <f>IF(calculations!P204="NA",output!P204,calculations!P204-output!P204)</f>
        <v>0</v>
      </c>
      <c r="Q204" s="34">
        <f>IF(calculations!Q204="NA",output!Q204,calculations!Q204-output!Q204)</f>
        <v>0</v>
      </c>
      <c r="R204" s="34">
        <f>IF(calculations!R204="NA",output!R204,calculations!R204-output!R204)</f>
        <v>0</v>
      </c>
      <c r="S204" s="34">
        <f>IF(calculations!S204="NA",output!S204,calculations!S204-output!S204)</f>
        <v>0</v>
      </c>
      <c r="T204" s="34">
        <f>IF(calculations!T204="NA",output!T204,calculations!T204-output!T204)</f>
        <v>0</v>
      </c>
      <c r="U204" s="34">
        <f>IF(calculations!U204="NA",output!U204,calculations!U204-output!U204)</f>
        <v>0</v>
      </c>
      <c r="V204" s="34">
        <f>IF(calculations!V204="NA",output!V204,calculations!V204-output!V204)</f>
        <v>-4.4408920985006262E-16</v>
      </c>
      <c r="W204" s="34">
        <f>IF(calculations!W204="NA",output!W204,calculations!W204-output!W204)</f>
        <v>0</v>
      </c>
      <c r="X204" s="34">
        <f>IF(calculations!X204="NA",output!X204,calculations!X204-output!X204)</f>
        <v>0</v>
      </c>
      <c r="Y204" s="34">
        <f>IF(calculations!Y204="NA",output!Y204,calculations!Y204-output!Y204)</f>
        <v>0</v>
      </c>
      <c r="Z204" s="34">
        <f>IF(calculations!Z204="NA",output!Z204,calculations!Z204-output!Z204)</f>
        <v>0</v>
      </c>
      <c r="AA204" s="34">
        <f>IF(calculations!AA204="NA",output!AA204,calculations!AA204-output!AA204)</f>
        <v>0</v>
      </c>
      <c r="AB204" s="34">
        <f>IF(calculations!AB204="NA",output!AB204,calculations!AB204-output!AB204)</f>
        <v>0</v>
      </c>
      <c r="AC204" s="34">
        <f>IF(calculations!AC204="NA",output!AC204,calculations!AC204-output!AC204)</f>
        <v>0</v>
      </c>
      <c r="AD204" s="34">
        <f>IF(calculations!AD204="NA",output!AD204,calculations!AD204-output!AD204)</f>
        <v>0</v>
      </c>
      <c r="AE204" s="34">
        <f>IF(calculations!AE204="NA",output!AE204,calculations!AE204-output!AE204)</f>
        <v>0</v>
      </c>
      <c r="AF204" s="34">
        <f>IF(calculations!AF204="NA",output!AF204,calculations!AF204-output!AF204)</f>
        <v>0</v>
      </c>
    </row>
    <row r="205" spans="1:32" x14ac:dyDescent="0.15">
      <c r="A205" t="b">
        <f>calculations!A205=output!A205</f>
        <v>1</v>
      </c>
      <c r="B205" t="b">
        <f>calculations!B205=output!B205</f>
        <v>1</v>
      </c>
      <c r="C205" s="34">
        <f>IF(calculations!C205="NA",output!C205,calculations!C205-output!C205)</f>
        <v>-1.4210854715202004E-14</v>
      </c>
      <c r="D205" s="34">
        <f>IF(calculations!D205="NA",output!D205,calculations!D205-output!D205)</f>
        <v>-2.8421709430404007E-14</v>
      </c>
      <c r="E205" s="34">
        <f>IF(calculations!E205="NA",output!E205,calculations!E205-output!E205)</f>
        <v>0</v>
      </c>
      <c r="F205" s="34">
        <f>IF(calculations!F205="NA",output!F205,calculations!F205-output!F205)</f>
        <v>5.5511151231257827E-17</v>
      </c>
      <c r="G205" s="34">
        <f>IF(calculations!G205="NA",output!G205,calculations!G205-output!G205)</f>
        <v>5.5511151231257827E-17</v>
      </c>
      <c r="H205" s="34">
        <f>IF(calculations!H205="NA",output!H205,calculations!H205-output!H205)</f>
        <v>0</v>
      </c>
      <c r="I205" s="34">
        <f>IF(calculations!I205="NA",output!I205,calculations!I205-output!I205)</f>
        <v>0</v>
      </c>
      <c r="J205" s="34">
        <f>IF(calculations!J205="NA",output!J205,calculations!J205-output!J205)</f>
        <v>4.3368086899420177E-19</v>
      </c>
      <c r="K205" s="34">
        <f>IF(calculations!K205="NA",output!K205,calculations!K205-output!K205)</f>
        <v>4.3368086899420177E-19</v>
      </c>
      <c r="L205" s="34">
        <f>IF(calculations!L205="NA",output!L205,calculations!L205-output!L205)</f>
        <v>0</v>
      </c>
      <c r="M205" s="34">
        <f>IF(calculations!M205="NA",output!M205,calculations!M205-output!M205)</f>
        <v>0</v>
      </c>
      <c r="N205" s="34">
        <f>IF(calculations!N205="NA",output!N205,calculations!N205-output!N205)</f>
        <v>7.1054273576010019E-15</v>
      </c>
      <c r="O205" s="34">
        <f>IF(calculations!O205="NA",output!O205,calculations!O205-output!O205)</f>
        <v>0</v>
      </c>
      <c r="P205" s="34">
        <f>IF(calculations!P205="NA",output!P205,calculations!P205-output!P205)</f>
        <v>0</v>
      </c>
      <c r="Q205" s="34">
        <f>IF(calculations!Q205="NA",output!Q205,calculations!Q205-output!Q205)</f>
        <v>0</v>
      </c>
      <c r="R205" s="34">
        <f>IF(calculations!R205="NA",output!R205,calculations!R205-output!R205)</f>
        <v>0</v>
      </c>
      <c r="S205" s="34">
        <f>IF(calculations!S205="NA",output!S205,calculations!S205-output!S205)</f>
        <v>0</v>
      </c>
      <c r="T205" s="34">
        <f>IF(calculations!T205="NA",output!T205,calculations!T205-output!T205)</f>
        <v>2.8421709430404007E-14</v>
      </c>
      <c r="U205" s="34">
        <f>IF(calculations!U205="NA",output!U205,calculations!U205-output!U205)</f>
        <v>0</v>
      </c>
      <c r="V205" s="34">
        <f>IF(calculations!V205="NA",output!V205,calculations!V205-output!V205)</f>
        <v>0</v>
      </c>
      <c r="W205" s="34">
        <f>IF(calculations!W205="NA",output!W205,calculations!W205-output!W205)</f>
        <v>0</v>
      </c>
      <c r="X205" s="34">
        <f>IF(calculations!X205="NA",output!X205,calculations!X205-output!X205)</f>
        <v>0</v>
      </c>
      <c r="Y205" s="34">
        <f>IF(calculations!Y205="NA",output!Y205,calculations!Y205-output!Y205)</f>
        <v>0</v>
      </c>
      <c r="Z205" s="34">
        <f>IF(calculations!Z205="NA",output!Z205,calculations!Z205-output!Z205)</f>
        <v>4.4408920985006262E-16</v>
      </c>
      <c r="AA205" s="34">
        <f>IF(calculations!AA205="NA",output!AA205,calculations!AA205-output!AA205)</f>
        <v>0</v>
      </c>
      <c r="AB205" s="34">
        <f>IF(calculations!AB205="NA",output!AB205,calculations!AB205-output!AB205)</f>
        <v>0</v>
      </c>
      <c r="AC205" s="34">
        <f>IF(calculations!AC205="NA",output!AC205,calculations!AC205-output!AC205)</f>
        <v>0</v>
      </c>
      <c r="AD205" s="34">
        <f>IF(calculations!AD205="NA",output!AD205,calculations!AD205-output!AD205)</f>
        <v>0</v>
      </c>
      <c r="AE205" s="34">
        <f>IF(calculations!AE205="NA",output!AE205,calculations!AE205-output!AE205)</f>
        <v>0</v>
      </c>
      <c r="AF205" s="34">
        <f>IF(calculations!AF205="NA",output!AF205,calculations!AF205-output!AF205)</f>
        <v>0</v>
      </c>
    </row>
    <row r="206" spans="1:32" x14ac:dyDescent="0.15">
      <c r="A206" t="b">
        <f>calculations!A206=output!A206</f>
        <v>1</v>
      </c>
      <c r="B206" t="b">
        <f>calculations!B206=output!B206</f>
        <v>1</v>
      </c>
      <c r="C206" s="34">
        <f>IF(calculations!C206="NA",output!C206,calculations!C206-output!C206)</f>
        <v>0</v>
      </c>
      <c r="D206" s="34">
        <f>IF(calculations!D206="NA",output!D206,calculations!D206-output!D206)</f>
        <v>0</v>
      </c>
      <c r="E206" s="34">
        <f>IF(calculations!E206="NA",output!E206,calculations!E206-output!E206)</f>
        <v>0</v>
      </c>
      <c r="F206" s="34">
        <f>IF(calculations!F206="NA",output!F206,calculations!F206-output!F206)</f>
        <v>2.7755575615628914E-17</v>
      </c>
      <c r="G206" s="34">
        <f>IF(calculations!G206="NA",output!G206,calculations!G206-output!G206)</f>
        <v>0</v>
      </c>
      <c r="H206" s="34">
        <f>IF(calculations!H206="NA",output!H206,calculations!H206-output!H206)</f>
        <v>0</v>
      </c>
      <c r="I206" s="34">
        <f>IF(calculations!I206="NA",output!I206,calculations!I206-output!I206)</f>
        <v>0</v>
      </c>
      <c r="J206" s="34">
        <f>IF(calculations!J206="NA",output!J206,calculations!J206-output!J206)</f>
        <v>0</v>
      </c>
      <c r="K206" s="34">
        <f>IF(calculations!K206="NA",output!K206,calculations!K206-output!K206)</f>
        <v>-2.7755575615628914E-17</v>
      </c>
      <c r="L206" s="34">
        <f>IF(calculations!L206="NA",output!L206,calculations!L206-output!L206)</f>
        <v>-2.8421709430404007E-14</v>
      </c>
      <c r="M206" s="34">
        <f>IF(calculations!M206="NA",output!M206,calculations!M206-output!M206)</f>
        <v>0</v>
      </c>
      <c r="N206" s="34">
        <f>IF(calculations!N206="NA",output!N206,calculations!N206-output!N206)</f>
        <v>3.5527136788005009E-15</v>
      </c>
      <c r="O206" s="34">
        <f>IF(calculations!O206="NA",output!O206,calculations!O206-output!O206)</f>
        <v>-3.5527136788005009E-15</v>
      </c>
      <c r="P206" s="34">
        <f>IF(calculations!P206="NA",output!P206,calculations!P206-output!P206)</f>
        <v>0</v>
      </c>
      <c r="Q206" s="34">
        <f>IF(calculations!Q206="NA",output!Q206,calculations!Q206-output!Q206)</f>
        <v>0</v>
      </c>
      <c r="R206" s="34">
        <f>IF(calculations!R206="NA",output!R206,calculations!R206-output!R206)</f>
        <v>0</v>
      </c>
      <c r="S206" s="34">
        <f>IF(calculations!S206="NA",output!S206,calculations!S206-output!S206)</f>
        <v>0</v>
      </c>
      <c r="T206" s="34">
        <f>IF(calculations!T206="NA",output!T206,calculations!T206-output!T206)</f>
        <v>0</v>
      </c>
      <c r="U206" s="34">
        <f>IF(calculations!U206="NA",output!U206,calculations!U206-output!U206)</f>
        <v>0</v>
      </c>
      <c r="V206" s="34">
        <f>IF(calculations!V206="NA",output!V206,calculations!V206-output!V206)</f>
        <v>0</v>
      </c>
      <c r="W206" s="34">
        <f>IF(calculations!W206="NA",output!W206,calculations!W206-output!W206)</f>
        <v>0</v>
      </c>
      <c r="X206" s="34">
        <f>IF(calculations!X206="NA",output!X206,calculations!X206-output!X206)</f>
        <v>0</v>
      </c>
      <c r="Y206" s="34">
        <f>IF(calculations!Y206="NA",output!Y206,calculations!Y206-output!Y206)</f>
        <v>0</v>
      </c>
      <c r="Z206" s="34">
        <f>IF(calculations!Z206="NA",output!Z206,calculations!Z206-output!Z206)</f>
        <v>-2.2204460492503131E-16</v>
      </c>
      <c r="AA206" s="34">
        <f>IF(calculations!AA206="NA",output!AA206,calculations!AA206-output!AA206)</f>
        <v>0</v>
      </c>
      <c r="AB206" s="34">
        <f>IF(calculations!AB206="NA",output!AB206,calculations!AB206-output!AB206)</f>
        <v>0</v>
      </c>
      <c r="AC206" s="34">
        <f>IF(calculations!AC206="NA",output!AC206,calculations!AC206-output!AC206)</f>
        <v>0</v>
      </c>
      <c r="AD206" s="34">
        <f>IF(calculations!AD206="NA",output!AD206,calculations!AD206-output!AD206)</f>
        <v>0</v>
      </c>
      <c r="AE206" s="34">
        <f>IF(calculations!AE206="NA",output!AE206,calculations!AE206-output!AE206)</f>
        <v>0</v>
      </c>
      <c r="AF206" s="34">
        <f>IF(calculations!AF206="NA",output!AF206,calculations!AF206-output!AF206)</f>
        <v>0</v>
      </c>
    </row>
    <row r="207" spans="1:32" x14ac:dyDescent="0.15">
      <c r="A207" t="b">
        <f>calculations!A207=output!A207</f>
        <v>1</v>
      </c>
      <c r="B207" t="b">
        <f>calculations!B207=output!B207</f>
        <v>1</v>
      </c>
      <c r="C207" s="34">
        <f>IF(calculations!C207="NA",output!C207,calculations!C207-output!C207)</f>
        <v>0</v>
      </c>
      <c r="D207" s="34">
        <f>IF(calculations!D207="NA",output!D207,calculations!D207-output!D207)</f>
        <v>0</v>
      </c>
      <c r="E207" s="34">
        <f>IF(calculations!E207="NA",output!E207,calculations!E207-output!E207)</f>
        <v>0</v>
      </c>
      <c r="F207" s="34">
        <f>IF(calculations!F207="NA",output!F207,calculations!F207-output!F207)</f>
        <v>5.5511151231257827E-17</v>
      </c>
      <c r="G207" s="34">
        <f>IF(calculations!G207="NA",output!G207,calculations!G207-output!G207)</f>
        <v>0</v>
      </c>
      <c r="H207" s="34">
        <f>IF(calculations!H207="NA",output!H207,calculations!H207-output!H207)</f>
        <v>0</v>
      </c>
      <c r="I207" s="34">
        <f>IF(calculations!I207="NA",output!I207,calculations!I207-output!I207)</f>
        <v>0</v>
      </c>
      <c r="J207" s="34">
        <f>IF(calculations!J207="NA",output!J207,calculations!J207-output!J207)</f>
        <v>0</v>
      </c>
      <c r="K207" s="34">
        <f>IF(calculations!K207="NA",output!K207,calculations!K207-output!K207)</f>
        <v>2.7755575615628914E-17</v>
      </c>
      <c r="L207" s="34">
        <f>IF(calculations!L207="NA",output!L207,calculations!L207-output!L207)</f>
        <v>0</v>
      </c>
      <c r="M207" s="34">
        <f>IF(calculations!M207="NA",output!M207,calculations!M207-output!M207)</f>
        <v>7.1054273576010019E-15</v>
      </c>
      <c r="N207" s="34">
        <f>IF(calculations!N207="NA",output!N207,calculations!N207-output!N207)</f>
        <v>0</v>
      </c>
      <c r="O207" s="34">
        <f>IF(calculations!O207="NA",output!O207,calculations!O207-output!O207)</f>
        <v>0</v>
      </c>
      <c r="P207" s="34">
        <f>IF(calculations!P207="NA",output!P207,calculations!P207-output!P207)</f>
        <v>0</v>
      </c>
      <c r="Q207" s="34">
        <f>IF(calculations!Q207="NA",output!Q207,calculations!Q207-output!Q207)</f>
        <v>0</v>
      </c>
      <c r="R207" s="34">
        <f>IF(calculations!R207="NA",output!R207,calculations!R207-output!R207)</f>
        <v>0</v>
      </c>
      <c r="S207" s="34">
        <f>IF(calculations!S207="NA",output!S207,calculations!S207-output!S207)</f>
        <v>0</v>
      </c>
      <c r="T207" s="34">
        <f>IF(calculations!T207="NA",output!T207,calculations!T207-output!T207)</f>
        <v>0</v>
      </c>
      <c r="U207" s="34">
        <f>IF(calculations!U207="NA",output!U207,calculations!U207-output!U207)</f>
        <v>0</v>
      </c>
      <c r="V207" s="34">
        <f>IF(calculations!V207="NA",output!V207,calculations!V207-output!V207)</f>
        <v>-2.2204460492503131E-16</v>
      </c>
      <c r="W207" s="34">
        <f>IF(calculations!W207="NA",output!W207,calculations!W207-output!W207)</f>
        <v>0</v>
      </c>
      <c r="X207" s="34">
        <f>IF(calculations!X207="NA",output!X207,calculations!X207-output!X207)</f>
        <v>0</v>
      </c>
      <c r="Y207" s="34">
        <f>IF(calculations!Y207="NA",output!Y207,calculations!Y207-output!Y207)</f>
        <v>0</v>
      </c>
      <c r="Z207" s="34">
        <f>IF(calculations!Z207="NA",output!Z207,calculations!Z207-output!Z207)</f>
        <v>0</v>
      </c>
      <c r="AA207" s="34">
        <f>IF(calculations!AA207="NA",output!AA207,calculations!AA207-output!AA207)</f>
        <v>0</v>
      </c>
      <c r="AB207" s="34">
        <f>IF(calculations!AB207="NA",output!AB207,calculations!AB207-output!AB207)</f>
        <v>0</v>
      </c>
      <c r="AC207" s="34">
        <f>IF(calculations!AC207="NA",output!AC207,calculations!AC207-output!AC207)</f>
        <v>0</v>
      </c>
      <c r="AD207" s="34">
        <f>IF(calculations!AD207="NA",output!AD207,calculations!AD207-output!AD207)</f>
        <v>0</v>
      </c>
      <c r="AE207" s="34">
        <f>IF(calculations!AE207="NA",output!AE207,calculations!AE207-output!AE207)</f>
        <v>0</v>
      </c>
      <c r="AF207" s="34">
        <f>IF(calculations!AF207="NA",output!AF207,calculations!AF207-output!AF207)</f>
        <v>0</v>
      </c>
    </row>
    <row r="208" spans="1:32" x14ac:dyDescent="0.15">
      <c r="A208" t="b">
        <f>calculations!A208=output!A208</f>
        <v>1</v>
      </c>
      <c r="B208" t="b">
        <f>calculations!B208=output!B208</f>
        <v>1</v>
      </c>
      <c r="C208" s="34">
        <f>IF(calculations!C208="NA",output!C208,calculations!C208-output!C208)</f>
        <v>0</v>
      </c>
      <c r="D208" s="34">
        <f>IF(calculations!D208="NA",output!D208,calculations!D208-output!D208)</f>
        <v>0</v>
      </c>
      <c r="E208" s="34">
        <f>IF(calculations!E208="NA",output!E208,calculations!E208-output!E208)</f>
        <v>0</v>
      </c>
      <c r="F208" s="34">
        <f>IF(calculations!F208="NA",output!F208,calculations!F208-output!F208)</f>
        <v>0</v>
      </c>
      <c r="G208" s="34">
        <f>IF(calculations!G208="NA",output!G208,calculations!G208-output!G208)</f>
        <v>0</v>
      </c>
      <c r="H208" s="34">
        <f>IF(calculations!H208="NA",output!H208,calculations!H208-output!H208)</f>
        <v>0</v>
      </c>
      <c r="I208" s="34">
        <f>IF(calculations!I208="NA",output!I208,calculations!I208-output!I208)</f>
        <v>0</v>
      </c>
      <c r="J208" s="34">
        <f>IF(calculations!J208="NA",output!J208,calculations!J208-output!J208)</f>
        <v>0</v>
      </c>
      <c r="K208" s="34">
        <f>IF(calculations!K208="NA",output!K208,calculations!K208-output!K208)</f>
        <v>2.1684043449710089E-19</v>
      </c>
      <c r="L208" s="34">
        <f>IF(calculations!L208="NA",output!L208,calculations!L208-output!L208)</f>
        <v>0</v>
      </c>
      <c r="M208" s="34">
        <f>IF(calculations!M208="NA",output!M208,calculations!M208-output!M208)</f>
        <v>0</v>
      </c>
      <c r="N208" s="34">
        <f>IF(calculations!N208="NA",output!N208,calculations!N208-output!N208)</f>
        <v>0</v>
      </c>
      <c r="O208" s="34">
        <f>IF(calculations!O208="NA",output!O208,calculations!O208-output!O208)</f>
        <v>0</v>
      </c>
      <c r="P208" s="34">
        <f>IF(calculations!P208="NA",output!P208,calculations!P208-output!P208)</f>
        <v>0</v>
      </c>
      <c r="Q208" s="34">
        <f>IF(calculations!Q208="NA",output!Q208,calculations!Q208-output!Q208)</f>
        <v>0</v>
      </c>
      <c r="R208" s="34">
        <f>IF(calculations!R208="NA",output!R208,calculations!R208-output!R208)</f>
        <v>0</v>
      </c>
      <c r="S208" s="34">
        <f>IF(calculations!S208="NA",output!S208,calculations!S208-output!S208)</f>
        <v>0</v>
      </c>
      <c r="T208" s="34">
        <f>IF(calculations!T208="NA",output!T208,calculations!T208-output!T208)</f>
        <v>0</v>
      </c>
      <c r="U208" s="34">
        <f>IF(calculations!U208="NA",output!U208,calculations!U208-output!U208)</f>
        <v>0</v>
      </c>
      <c r="V208" s="34">
        <f>IF(calculations!V208="NA",output!V208,calculations!V208-output!V208)</f>
        <v>2.2204460492503131E-16</v>
      </c>
      <c r="W208" s="34">
        <f>IF(calculations!W208="NA",output!W208,calculations!W208-output!W208)</f>
        <v>0</v>
      </c>
      <c r="X208" s="34">
        <f>IF(calculations!X208="NA",output!X208,calculations!X208-output!X208)</f>
        <v>0</v>
      </c>
      <c r="Y208" s="34">
        <f>IF(calculations!Y208="NA",output!Y208,calculations!Y208-output!Y208)</f>
        <v>0</v>
      </c>
      <c r="Z208" s="34">
        <f>IF(calculations!Z208="NA",output!Z208,calculations!Z208-output!Z208)</f>
        <v>-3.4694469519536142E-18</v>
      </c>
      <c r="AA208" s="34">
        <f>IF(calculations!AA208="NA",output!AA208,calculations!AA208-output!AA208)</f>
        <v>0</v>
      </c>
      <c r="AB208" s="34">
        <f>IF(calculations!AB208="NA",output!AB208,calculations!AB208-output!AB208)</f>
        <v>0</v>
      </c>
      <c r="AC208" s="34">
        <f>IF(calculations!AC208="NA",output!AC208,calculations!AC208-output!AC208)</f>
        <v>0</v>
      </c>
      <c r="AD208" s="34">
        <f>IF(calculations!AD208="NA",output!AD208,calculations!AD208-output!AD208)</f>
        <v>0</v>
      </c>
      <c r="AE208" s="34">
        <f>IF(calculations!AE208="NA",output!AE208,calculations!AE208-output!AE208)</f>
        <v>0</v>
      </c>
      <c r="AF208" s="34">
        <f>IF(calculations!AF208="NA",output!AF208,calculations!AF208-output!AF208)</f>
        <v>0</v>
      </c>
    </row>
    <row r="209" spans="1:32" x14ac:dyDescent="0.15">
      <c r="A209" t="b">
        <f>calculations!A209=output!A209</f>
        <v>1</v>
      </c>
      <c r="B209" t="b">
        <f>calculations!B209=output!B209</f>
        <v>1</v>
      </c>
      <c r="C209" s="34">
        <f>IF(calculations!C209="NA",output!C209,calculations!C209-output!C209)</f>
        <v>-3.5527136788005009E-15</v>
      </c>
      <c r="D209" s="34">
        <f>IF(calculations!D209="NA",output!D209,calculations!D209-output!D209)</f>
        <v>0</v>
      </c>
      <c r="E209" s="34">
        <f>IF(calculations!E209="NA",output!E209,calculations!E209-output!E209)</f>
        <v>0</v>
      </c>
      <c r="F209" s="34">
        <f>IF(calculations!F209="NA",output!F209,calculations!F209-output!F209)</f>
        <v>0</v>
      </c>
      <c r="G209" s="34">
        <f>IF(calculations!G209="NA",output!G209,calculations!G209-output!G209)</f>
        <v>0</v>
      </c>
      <c r="H209" s="34">
        <f>IF(calculations!H209="NA",output!H209,calculations!H209-output!H209)</f>
        <v>0</v>
      </c>
      <c r="I209" s="34">
        <f>IF(calculations!I209="NA",output!I209,calculations!I209-output!I209)</f>
        <v>0</v>
      </c>
      <c r="J209" s="34">
        <f>IF(calculations!J209="NA",output!J209,calculations!J209-output!J209)</f>
        <v>0</v>
      </c>
      <c r="K209" s="34">
        <f>IF(calculations!K209="NA",output!K209,calculations!K209-output!K209)</f>
        <v>2.7755575615628914E-17</v>
      </c>
      <c r="L209" s="34">
        <f>IF(calculations!L209="NA",output!L209,calculations!L209-output!L209)</f>
        <v>0</v>
      </c>
      <c r="M209" s="34">
        <f>IF(calculations!M209="NA",output!M209,calculations!M209-output!M209)</f>
        <v>0</v>
      </c>
      <c r="N209" s="34">
        <f>IF(calculations!N209="NA",output!N209,calculations!N209-output!N209)</f>
        <v>7.1054273576010019E-15</v>
      </c>
      <c r="O209" s="34">
        <f>IF(calculations!O209="NA",output!O209,calculations!O209-output!O209)</f>
        <v>-7.1054273576010019E-15</v>
      </c>
      <c r="P209" s="34">
        <f>IF(calculations!P209="NA",output!P209,calculations!P209-output!P209)</f>
        <v>0</v>
      </c>
      <c r="Q209" s="34">
        <f>IF(calculations!Q209="NA",output!Q209,calculations!Q209-output!Q209)</f>
        <v>0</v>
      </c>
      <c r="R209" s="34">
        <f>IF(calculations!R209="NA",output!R209,calculations!R209-output!R209)</f>
        <v>0</v>
      </c>
      <c r="S209" s="34">
        <f>IF(calculations!S209="NA",output!S209,calculations!S209-output!S209)</f>
        <v>0</v>
      </c>
      <c r="T209" s="34">
        <f>IF(calculations!T209="NA",output!T209,calculations!T209-output!T209)</f>
        <v>3.5527136788005009E-15</v>
      </c>
      <c r="U209" s="34">
        <f>IF(calculations!U209="NA",output!U209,calculations!U209-output!U209)</f>
        <v>0</v>
      </c>
      <c r="V209" s="34">
        <f>IF(calculations!V209="NA",output!V209,calculations!V209-output!V209)</f>
        <v>0</v>
      </c>
      <c r="W209" s="34">
        <f>IF(calculations!W209="NA",output!W209,calculations!W209-output!W209)</f>
        <v>0</v>
      </c>
      <c r="X209" s="34">
        <f>IF(calculations!X209="NA",output!X209,calculations!X209-output!X209)</f>
        <v>0</v>
      </c>
      <c r="Y209" s="34">
        <f>IF(calculations!Y209="NA",output!Y209,calculations!Y209-output!Y209)</f>
        <v>0</v>
      </c>
      <c r="Z209" s="34">
        <f>IF(calculations!Z209="NA",output!Z209,calculations!Z209-output!Z209)</f>
        <v>0</v>
      </c>
      <c r="AA209" s="34">
        <f>IF(calculations!AA209="NA",output!AA209,calculations!AA209-output!AA209)</f>
        <v>0</v>
      </c>
      <c r="AB209" s="34">
        <f>IF(calculations!AB209="NA",output!AB209,calculations!AB209-output!AB209)</f>
        <v>0</v>
      </c>
      <c r="AC209" s="34">
        <f>IF(calculations!AC209="NA",output!AC209,calculations!AC209-output!AC209)</f>
        <v>0</v>
      </c>
      <c r="AD209" s="34">
        <f>IF(calculations!AD209="NA",output!AD209,calculations!AD209-output!AD209)</f>
        <v>0</v>
      </c>
      <c r="AE209" s="34">
        <f>IF(calculations!AE209="NA",output!AE209,calculations!AE209-output!AE209)</f>
        <v>0</v>
      </c>
      <c r="AF209" s="34">
        <f>IF(calculations!AF209="NA",output!AF209,calculations!AF209-output!AF209)</f>
        <v>-4.4408920985006262E-16</v>
      </c>
    </row>
    <row r="210" spans="1:32" x14ac:dyDescent="0.15">
      <c r="A210" t="b">
        <f>calculations!A210=output!A210</f>
        <v>1</v>
      </c>
      <c r="B210" t="b">
        <f>calculations!B210=output!B210</f>
        <v>1</v>
      </c>
      <c r="C210" s="34">
        <f>IF(calculations!C210="NA",output!C210,calculations!C210-output!C210)</f>
        <v>0</v>
      </c>
      <c r="D210" s="34">
        <f>IF(calculations!D210="NA",output!D210,calculations!D210-output!D210)</f>
        <v>0</v>
      </c>
      <c r="E210" s="34">
        <f>IF(calculations!E210="NA",output!E210,calculations!E210-output!E210)</f>
        <v>0</v>
      </c>
      <c r="F210" s="34">
        <f>IF(calculations!F210="NA",output!F210,calculations!F210-output!F210)</f>
        <v>0</v>
      </c>
      <c r="G210" s="34">
        <f>IF(calculations!G210="NA",output!G210,calculations!G210-output!G210)</f>
        <v>-4.4408920985006262E-16</v>
      </c>
      <c r="H210" s="34">
        <f>IF(calculations!H210="NA",output!H210,calculations!H210-output!H210)</f>
        <v>0</v>
      </c>
      <c r="I210" s="34">
        <f>IF(calculations!I210="NA",output!I210,calculations!I210-output!I210)</f>
        <v>0</v>
      </c>
      <c r="J210" s="34">
        <f>IF(calculations!J210="NA",output!J210,calculations!J210-output!J210)</f>
        <v>-5.5511151231257827E-17</v>
      </c>
      <c r="K210" s="34">
        <f>IF(calculations!K210="NA",output!K210,calculations!K210-output!K210)</f>
        <v>0</v>
      </c>
      <c r="L210" s="34">
        <f>IF(calculations!L210="NA",output!L210,calculations!L210-output!L210)</f>
        <v>0</v>
      </c>
      <c r="M210" s="34">
        <f>IF(calculations!M210="NA",output!M210,calculations!M210-output!M210)</f>
        <v>3.5527136788005009E-15</v>
      </c>
      <c r="N210" s="34">
        <f>IF(calculations!N210="NA",output!N210,calculations!N210-output!N210)</f>
        <v>7.1054273576010019E-15</v>
      </c>
      <c r="O210" s="34">
        <f>IF(calculations!O210="NA",output!O210,calculations!O210-output!O210)</f>
        <v>3.5527136788005009E-15</v>
      </c>
      <c r="P210" s="34">
        <f>IF(calculations!P210="NA",output!P210,calculations!P210-output!P210)</f>
        <v>-1.7763568394002505E-15</v>
      </c>
      <c r="Q210" s="34">
        <f>IF(calculations!Q210="NA",output!Q210,calculations!Q210-output!Q210)</f>
        <v>0</v>
      </c>
      <c r="R210" s="34">
        <f>IF(calculations!R210="NA",output!R210,calculations!R210-output!R210)</f>
        <v>0</v>
      </c>
      <c r="S210" s="34">
        <f>IF(calculations!S210="NA",output!S210,calculations!S210-output!S210)</f>
        <v>0</v>
      </c>
      <c r="T210" s="34">
        <f>IF(calculations!T210="NA",output!T210,calculations!T210-output!T210)</f>
        <v>0</v>
      </c>
      <c r="U210" s="34">
        <f>IF(calculations!U210="NA",output!U210,calculations!U210-output!U210)</f>
        <v>0</v>
      </c>
      <c r="V210" s="34">
        <f>IF(calculations!V210="NA",output!V210,calculations!V210-output!V210)</f>
        <v>0</v>
      </c>
      <c r="W210" s="34">
        <f>IF(calculations!W210="NA",output!W210,calculations!W210-output!W210)</f>
        <v>0</v>
      </c>
      <c r="X210" s="34">
        <f>IF(calculations!X210="NA",output!X210,calculations!X210-output!X210)</f>
        <v>-3.5527136788005009E-15</v>
      </c>
      <c r="Y210" s="34">
        <f>IF(calculations!Y210="NA",output!Y210,calculations!Y210-output!Y210)</f>
        <v>0</v>
      </c>
      <c r="Z210" s="34">
        <f>IF(calculations!Z210="NA",output!Z210,calculations!Z210-output!Z210)</f>
        <v>0</v>
      </c>
      <c r="AA210" s="34">
        <f>IF(calculations!AA210="NA",output!AA210,calculations!AA210-output!AA210)</f>
        <v>0</v>
      </c>
      <c r="AB210" s="34">
        <f>IF(calculations!AB210="NA",output!AB210,calculations!AB210-output!AB210)</f>
        <v>0</v>
      </c>
      <c r="AC210" s="34">
        <f>IF(calculations!AC210="NA",output!AC210,calculations!AC210-output!AC210)</f>
        <v>0</v>
      </c>
      <c r="AD210" s="34">
        <f>IF(calculations!AD210="NA",output!AD210,calculations!AD210-output!AD210)</f>
        <v>0</v>
      </c>
      <c r="AE210" s="34">
        <f>IF(calculations!AE210="NA",output!AE210,calculations!AE210-output!AE210)</f>
        <v>0</v>
      </c>
      <c r="AF210" s="34">
        <f>IF(calculations!AF210="NA",output!AF210,calculations!AF210-output!AF210)</f>
        <v>-1.7763568394002505E-15</v>
      </c>
    </row>
    <row r="211" spans="1:32" x14ac:dyDescent="0.15">
      <c r="A211" t="b">
        <f>calculations!A211=output!A211</f>
        <v>1</v>
      </c>
      <c r="B211" t="b">
        <f>calculations!B211=output!B211</f>
        <v>1</v>
      </c>
      <c r="C211" s="34">
        <f>IF(calculations!C211="NA",output!C211,calculations!C211-output!C211)</f>
        <v>0</v>
      </c>
      <c r="D211" s="34">
        <f>IF(calculations!D211="NA",output!D211,calculations!D211-output!D211)</f>
        <v>0</v>
      </c>
      <c r="E211" s="34">
        <f>IF(calculations!E211="NA",output!E211,calculations!E211-output!E211)</f>
        <v>0</v>
      </c>
      <c r="F211" s="34">
        <f>IF(calculations!F211="NA",output!F211,calculations!F211-output!F211)</f>
        <v>0</v>
      </c>
      <c r="G211" s="34">
        <f>IF(calculations!G211="NA",output!G211,calculations!G211-output!G211)</f>
        <v>-5.5511151231257827E-17</v>
      </c>
      <c r="H211" s="34">
        <f>IF(calculations!H211="NA",output!H211,calculations!H211-output!H211)</f>
        <v>0</v>
      </c>
      <c r="I211" s="34">
        <f>IF(calculations!I211="NA",output!I211,calculations!I211-output!I211)</f>
        <v>0</v>
      </c>
      <c r="J211" s="34">
        <f>IF(calculations!J211="NA",output!J211,calculations!J211-output!J211)</f>
        <v>6.9388939039072284E-18</v>
      </c>
      <c r="K211" s="34">
        <f>IF(calculations!K211="NA",output!K211,calculations!K211-output!K211)</f>
        <v>0</v>
      </c>
      <c r="L211" s="34">
        <f>IF(calculations!L211="NA",output!L211,calculations!L211-output!L211)</f>
        <v>7.1054273576010019E-15</v>
      </c>
      <c r="M211" s="34">
        <f>IF(calculations!M211="NA",output!M211,calculations!M211-output!M211)</f>
        <v>0</v>
      </c>
      <c r="N211" s="34">
        <f>IF(calculations!N211="NA",output!N211,calculations!N211-output!N211)</f>
        <v>0</v>
      </c>
      <c r="O211" s="34">
        <f>IF(calculations!O211="NA",output!O211,calculations!O211-output!O211)</f>
        <v>-3.5527136788005009E-15</v>
      </c>
      <c r="P211" s="34">
        <f>IF(calculations!P211="NA",output!P211,calculations!P211-output!P211)</f>
        <v>2.2204460492503131E-16</v>
      </c>
      <c r="Q211" s="34">
        <f>IF(calculations!Q211="NA",output!Q211,calculations!Q211-output!Q211)</f>
        <v>0</v>
      </c>
      <c r="R211" s="34">
        <f>IF(calculations!R211="NA",output!R211,calculations!R211-output!R211)</f>
        <v>0</v>
      </c>
      <c r="S211" s="34">
        <f>IF(calculations!S211="NA",output!S211,calculations!S211-output!S211)</f>
        <v>0</v>
      </c>
      <c r="T211" s="34">
        <f>IF(calculations!T211="NA",output!T211,calculations!T211-output!T211)</f>
        <v>0</v>
      </c>
      <c r="U211" s="34">
        <f>IF(calculations!U211="NA",output!U211,calculations!U211-output!U211)</f>
        <v>0</v>
      </c>
      <c r="V211" s="34">
        <f>IF(calculations!V211="NA",output!V211,calculations!V211-output!V211)</f>
        <v>-4.4408920985006262E-16</v>
      </c>
      <c r="W211" s="34">
        <f>IF(calculations!W211="NA",output!W211,calculations!W211-output!W211)</f>
        <v>0</v>
      </c>
      <c r="X211" s="34">
        <f>IF(calculations!X211="NA",output!X211,calculations!X211-output!X211)</f>
        <v>0</v>
      </c>
      <c r="Y211" s="34">
        <f>IF(calculations!Y211="NA",output!Y211,calculations!Y211-output!Y211)</f>
        <v>0</v>
      </c>
      <c r="Z211" s="34">
        <f>IF(calculations!Z211="NA",output!Z211,calculations!Z211-output!Z211)</f>
        <v>0</v>
      </c>
      <c r="AA211" s="34">
        <f>IF(calculations!AA211="NA",output!AA211,calculations!AA211-output!AA211)</f>
        <v>0</v>
      </c>
      <c r="AB211" s="34">
        <f>IF(calculations!AB211="NA",output!AB211,calculations!AB211-output!AB211)</f>
        <v>0</v>
      </c>
      <c r="AC211" s="34">
        <f>IF(calculations!AC211="NA",output!AC211,calculations!AC211-output!AC211)</f>
        <v>0</v>
      </c>
      <c r="AD211" s="34">
        <f>IF(calculations!AD211="NA",output!AD211,calculations!AD211-output!AD211)</f>
        <v>0</v>
      </c>
      <c r="AE211" s="34">
        <f>IF(calculations!AE211="NA",output!AE211,calculations!AE211-output!AE211)</f>
        <v>0</v>
      </c>
      <c r="AF211" s="34">
        <f>IF(calculations!AF211="NA",output!AF211,calculations!AF211-output!AF211)</f>
        <v>2.2204460492503131E-16</v>
      </c>
    </row>
    <row r="212" spans="1:32" x14ac:dyDescent="0.15">
      <c r="A212" t="b">
        <f>calculations!A212=output!A212</f>
        <v>1</v>
      </c>
      <c r="B212" t="b">
        <f>calculations!B212=output!B212</f>
        <v>1</v>
      </c>
      <c r="C212" s="34">
        <f>IF(calculations!C212="NA",output!C212,calculations!C212-output!C212)</f>
        <v>0</v>
      </c>
      <c r="D212" s="34">
        <f>IF(calculations!D212="NA",output!D212,calculations!D212-output!D212)</f>
        <v>0</v>
      </c>
      <c r="E212" s="34">
        <f>IF(calculations!E212="NA",output!E212,calculations!E212-output!E212)</f>
        <v>0</v>
      </c>
      <c r="F212" s="34">
        <f>IF(calculations!F212="NA",output!F212,calculations!F212-output!F212)</f>
        <v>0</v>
      </c>
      <c r="G212" s="34">
        <f>IF(calculations!G212="NA",output!G212,calculations!G212-output!G212)</f>
        <v>-4.4408920985006262E-16</v>
      </c>
      <c r="H212" s="34">
        <f>IF(calculations!H212="NA",output!H212,calculations!H212-output!H212)</f>
        <v>0</v>
      </c>
      <c r="I212" s="34">
        <f>IF(calculations!I212="NA",output!I212,calculations!I212-output!I212)</f>
        <v>0</v>
      </c>
      <c r="J212" s="34">
        <f>IF(calculations!J212="NA",output!J212,calculations!J212-output!J212)</f>
        <v>1.7347234759768071E-18</v>
      </c>
      <c r="K212" s="34">
        <f>IF(calculations!K212="NA",output!K212,calculations!K212-output!K212)</f>
        <v>0</v>
      </c>
      <c r="L212" s="34">
        <f>IF(calculations!L212="NA",output!L212,calculations!L212-output!L212)</f>
        <v>0</v>
      </c>
      <c r="M212" s="34">
        <f>IF(calculations!M212="NA",output!M212,calculations!M212-output!M212)</f>
        <v>0</v>
      </c>
      <c r="N212" s="34">
        <f>IF(calculations!N212="NA",output!N212,calculations!N212-output!N212)</f>
        <v>-3.5527136788005009E-15</v>
      </c>
      <c r="O212" s="34">
        <f>IF(calculations!O212="NA",output!O212,calculations!O212-output!O212)</f>
        <v>-3.5527136788005009E-15</v>
      </c>
      <c r="P212" s="34">
        <f>IF(calculations!P212="NA",output!P212,calculations!P212-output!P212)</f>
        <v>0</v>
      </c>
      <c r="Q212" s="34">
        <f>IF(calculations!Q212="NA",output!Q212,calculations!Q212-output!Q212)</f>
        <v>0</v>
      </c>
      <c r="R212" s="34">
        <f>IF(calculations!R212="NA",output!R212,calculations!R212-output!R212)</f>
        <v>0</v>
      </c>
      <c r="S212" s="34">
        <f>IF(calculations!S212="NA",output!S212,calculations!S212-output!S212)</f>
        <v>0</v>
      </c>
      <c r="T212" s="34">
        <f>IF(calculations!T212="NA",output!T212,calculations!T212-output!T212)</f>
        <v>0</v>
      </c>
      <c r="U212" s="34">
        <f>IF(calculations!U212="NA",output!U212,calculations!U212-output!U212)</f>
        <v>0</v>
      </c>
      <c r="V212" s="34">
        <f>IF(calculations!V212="NA",output!V212,calculations!V212-output!V212)</f>
        <v>1.7763568394002505E-15</v>
      </c>
      <c r="W212" s="34">
        <f>IF(calculations!W212="NA",output!W212,calculations!W212-output!W212)</f>
        <v>0</v>
      </c>
      <c r="X212" s="34">
        <f>IF(calculations!X212="NA",output!X212,calculations!X212-output!X212)</f>
        <v>0</v>
      </c>
      <c r="Y212" s="34">
        <f>IF(calculations!Y212="NA",output!Y212,calculations!Y212-output!Y212)</f>
        <v>0</v>
      </c>
      <c r="Z212" s="34">
        <f>IF(calculations!Z212="NA",output!Z212,calculations!Z212-output!Z212)</f>
        <v>0</v>
      </c>
      <c r="AA212" s="34">
        <f>IF(calculations!AA212="NA",output!AA212,calculations!AA212-output!AA212)</f>
        <v>0</v>
      </c>
      <c r="AB212" s="34">
        <f>IF(calculations!AB212="NA",output!AB212,calculations!AB212-output!AB212)</f>
        <v>0</v>
      </c>
      <c r="AC212" s="34">
        <f>IF(calculations!AC212="NA",output!AC212,calculations!AC212-output!AC212)</f>
        <v>0</v>
      </c>
      <c r="AD212" s="34">
        <f>IF(calculations!AD212="NA",output!AD212,calculations!AD212-output!AD212)</f>
        <v>0</v>
      </c>
      <c r="AE212" s="34">
        <f>IF(calculations!AE212="NA",output!AE212,calculations!AE212-output!AE212)</f>
        <v>0</v>
      </c>
      <c r="AF212" s="34">
        <f>IF(calculations!AF212="NA",output!AF212,calculations!AF212-output!AF212)</f>
        <v>0</v>
      </c>
    </row>
    <row r="213" spans="1:32" x14ac:dyDescent="0.15">
      <c r="A213" t="b">
        <f>calculations!A213=output!A213</f>
        <v>1</v>
      </c>
      <c r="B213" t="b">
        <f>calculations!B213=output!B213</f>
        <v>1</v>
      </c>
      <c r="C213" s="34">
        <f>IF(calculations!C213="NA",output!C213,calculations!C213-output!C213)</f>
        <v>0</v>
      </c>
      <c r="D213" s="34">
        <f>IF(calculations!D213="NA",output!D213,calculations!D213-output!D213)</f>
        <v>-4.4408920985006262E-16</v>
      </c>
      <c r="E213" s="34">
        <f>IF(calculations!E213="NA",output!E213,calculations!E213-output!E213)</f>
        <v>0</v>
      </c>
      <c r="F213" s="34">
        <f>IF(calculations!F213="NA",output!F213,calculations!F213-output!F213)</f>
        <v>5.5511151231257827E-17</v>
      </c>
      <c r="G213" s="34">
        <f>IF(calculations!G213="NA",output!G213,calculations!G213-output!G213)</f>
        <v>0</v>
      </c>
      <c r="H213" s="34">
        <f>IF(calculations!H213="NA",output!H213,calculations!H213-output!H213)</f>
        <v>0</v>
      </c>
      <c r="I213" s="34">
        <f>IF(calculations!I213="NA",output!I213,calculations!I213-output!I213)</f>
        <v>0</v>
      </c>
      <c r="J213" s="34">
        <f>IF(calculations!J213="NA",output!J213,calculations!J213-output!J213)</f>
        <v>-1.1102230246251565E-16</v>
      </c>
      <c r="K213" s="34">
        <f>IF(calculations!K213="NA",output!K213,calculations!K213-output!K213)</f>
        <v>0</v>
      </c>
      <c r="L213" s="34">
        <f>IF(calculations!L213="NA",output!L213,calculations!L213-output!L213)</f>
        <v>0</v>
      </c>
      <c r="M213" s="34">
        <f>IF(calculations!M213="NA",output!M213,calculations!M213-output!M213)</f>
        <v>-7.1054273576010019E-15</v>
      </c>
      <c r="N213" s="34">
        <f>IF(calculations!N213="NA",output!N213,calculations!N213-output!N213)</f>
        <v>3.5527136788005009E-15</v>
      </c>
      <c r="O213" s="34">
        <f>IF(calculations!O213="NA",output!O213,calculations!O213-output!O213)</f>
        <v>0</v>
      </c>
      <c r="P213" s="34">
        <f>IF(calculations!P213="NA",output!P213,calculations!P213-output!P213)</f>
        <v>0</v>
      </c>
      <c r="Q213" s="34">
        <f>IF(calculations!Q213="NA",output!Q213,calculations!Q213-output!Q213)</f>
        <v>0</v>
      </c>
      <c r="R213" s="34">
        <f>IF(calculations!R213="NA",output!R213,calculations!R213-output!R213)</f>
        <v>0</v>
      </c>
      <c r="S213" s="34">
        <f>IF(calculations!S213="NA",output!S213,calculations!S213-output!S213)</f>
        <v>0</v>
      </c>
      <c r="T213" s="34">
        <f>IF(calculations!T213="NA",output!T213,calculations!T213-output!T213)</f>
        <v>3.5527136788005009E-15</v>
      </c>
      <c r="U213" s="34">
        <f>IF(calculations!U213="NA",output!U213,calculations!U213-output!U213)</f>
        <v>0</v>
      </c>
      <c r="V213" s="34">
        <f>IF(calculations!V213="NA",output!V213,calculations!V213-output!V213)</f>
        <v>0</v>
      </c>
      <c r="W213" s="34">
        <f>IF(calculations!W213="NA",output!W213,calculations!W213-output!W213)</f>
        <v>0</v>
      </c>
      <c r="X213" s="34">
        <f>IF(calculations!X213="NA",output!X213,calculations!X213-output!X213)</f>
        <v>0</v>
      </c>
      <c r="Y213" s="34">
        <f>IF(calculations!Y213="NA",output!Y213,calculations!Y213-output!Y213)</f>
        <v>0</v>
      </c>
      <c r="Z213" s="34">
        <f>IF(calculations!Z213="NA",output!Z213,calculations!Z213-output!Z213)</f>
        <v>4.163336342344337E-17</v>
      </c>
      <c r="AA213" s="34">
        <f>IF(calculations!AA213="NA",output!AA213,calculations!AA213-output!AA213)</f>
        <v>0</v>
      </c>
      <c r="AB213" s="34">
        <f>IF(calculations!AB213="NA",output!AB213,calculations!AB213-output!AB213)</f>
        <v>0</v>
      </c>
      <c r="AC213" s="34">
        <f>IF(calculations!AC213="NA",output!AC213,calculations!AC213-output!AC213)</f>
        <v>0</v>
      </c>
      <c r="AD213" s="34">
        <f>IF(calculations!AD213="NA",output!AD213,calculations!AD213-output!AD213)</f>
        <v>0</v>
      </c>
      <c r="AE213" s="34">
        <f>IF(calculations!AE213="NA",output!AE213,calculations!AE213-output!AE213)</f>
        <v>0</v>
      </c>
      <c r="AF213" s="34">
        <f>IF(calculations!AF213="NA",output!AF213,calculations!AF213-output!AF213)</f>
        <v>8.8817841970012523E-16</v>
      </c>
    </row>
    <row r="214" spans="1:32" x14ac:dyDescent="0.15">
      <c r="A214" t="b">
        <f>calculations!A214=output!A214</f>
        <v>1</v>
      </c>
      <c r="B214" t="b">
        <f>calculations!B214=output!B214</f>
        <v>1</v>
      </c>
      <c r="C214" s="34">
        <f>IF(calculations!C214="NA",output!C214,calculations!C214-output!C214)</f>
        <v>0</v>
      </c>
      <c r="D214" s="34">
        <f>IF(calculations!D214="NA",output!D214,calculations!D214-output!D214)</f>
        <v>0</v>
      </c>
      <c r="E214" s="34">
        <f>IF(calculations!E214="NA",output!E214,calculations!E214-output!E214)</f>
        <v>0</v>
      </c>
      <c r="F214" s="34">
        <f>IF(calculations!F214="NA",output!F214,calculations!F214-output!F214)</f>
        <v>0</v>
      </c>
      <c r="G214" s="34">
        <f>IF(calculations!G214="NA",output!G214,calculations!G214-output!G214)</f>
        <v>0</v>
      </c>
      <c r="H214" s="34">
        <f>IF(calculations!H214="NA",output!H214,calculations!H214-output!H214)</f>
        <v>0</v>
      </c>
      <c r="I214" s="34">
        <f>IF(calculations!I214="NA",output!I214,calculations!I214-output!I214)</f>
        <v>0</v>
      </c>
      <c r="J214" s="34">
        <f>IF(calculations!J214="NA",output!J214,calculations!J214-output!J214)</f>
        <v>0</v>
      </c>
      <c r="K214" s="34">
        <f>IF(calculations!K214="NA",output!K214,calculations!K214-output!K214)</f>
        <v>0</v>
      </c>
      <c r="L214" s="34">
        <f>IF(calculations!L214="NA",output!L214,calculations!L214-output!L214)</f>
        <v>0</v>
      </c>
      <c r="M214" s="34">
        <f>IF(calculations!M214="NA",output!M214,calculations!M214-output!M214)</f>
        <v>0</v>
      </c>
      <c r="N214" s="34">
        <f>IF(calculations!N214="NA",output!N214,calculations!N214-output!N214)</f>
        <v>0</v>
      </c>
      <c r="O214" s="34">
        <f>IF(calculations!O214="NA",output!O214,calculations!O214-output!O214)</f>
        <v>0</v>
      </c>
      <c r="P214" s="34">
        <f>IF(calculations!P214="NA",output!P214,calculations!P214-output!P214)</f>
        <v>0</v>
      </c>
      <c r="Q214" s="34">
        <f>IF(calculations!Q214="NA",output!Q214,calculations!Q214-output!Q214)</f>
        <v>0</v>
      </c>
      <c r="R214" s="34">
        <f>IF(calculations!R214="NA",output!R214,calculations!R214-output!R214)</f>
        <v>0</v>
      </c>
      <c r="S214" s="34">
        <f>IF(calculations!S214="NA",output!S214,calculations!S214-output!S214)</f>
        <v>0</v>
      </c>
      <c r="T214" s="34">
        <f>IF(calculations!T214="NA",output!T214,calculations!T214-output!T214)</f>
        <v>0</v>
      </c>
      <c r="U214" s="34">
        <f>IF(calculations!U214="NA",output!U214,calculations!U214-output!U214)</f>
        <v>0</v>
      </c>
      <c r="V214" s="34">
        <f>IF(calculations!V214="NA",output!V214,calculations!V214-output!V214)</f>
        <v>7.1054273576010019E-15</v>
      </c>
      <c r="W214" s="34">
        <f>IF(calculations!W214="NA",output!W214,calculations!W214-output!W214)</f>
        <v>0</v>
      </c>
      <c r="X214" s="34">
        <f>IF(calculations!X214="NA",output!X214,calculations!X214-output!X214)</f>
        <v>0</v>
      </c>
      <c r="Y214" s="34">
        <f>IF(calculations!Y214="NA",output!Y214,calculations!Y214-output!Y214)</f>
        <v>0</v>
      </c>
      <c r="Z214" s="34">
        <f>IF(calculations!Z214="NA",output!Z214,calculations!Z214-output!Z214)</f>
        <v>0</v>
      </c>
      <c r="AA214" s="34">
        <f>IF(calculations!AA214="NA",output!AA214,calculations!AA214-output!AA214)</f>
        <v>0</v>
      </c>
      <c r="AB214" s="34">
        <f>IF(calculations!AB214="NA",output!AB214,calculations!AB214-output!AB214)</f>
        <v>0</v>
      </c>
      <c r="AC214" s="34">
        <f>IF(calculations!AC214="NA",output!AC214,calculations!AC214-output!AC214)</f>
        <v>0</v>
      </c>
      <c r="AD214" s="34">
        <f>IF(calculations!AD214="NA",output!AD214,calculations!AD214-output!AD214)</f>
        <v>0</v>
      </c>
      <c r="AE214" s="34">
        <f>IF(calculations!AE214="NA",output!AE214,calculations!AE214-output!AE214)</f>
        <v>0</v>
      </c>
      <c r="AF214" s="34">
        <f>IF(calculations!AF214="NA",output!AF214,calculations!AF214-output!AF214)</f>
        <v>0</v>
      </c>
    </row>
    <row r="215" spans="1:32" x14ac:dyDescent="0.15">
      <c r="A215" t="b">
        <f>calculations!A215=output!A215</f>
        <v>1</v>
      </c>
      <c r="B215" t="b">
        <f>calculations!B215=output!B215</f>
        <v>1</v>
      </c>
      <c r="C215" s="34">
        <f>IF(calculations!C215="NA",output!C215,calculations!C215-output!C215)</f>
        <v>1.4210854715202004E-14</v>
      </c>
      <c r="D215" s="34">
        <f>IF(calculations!D215="NA",output!D215,calculations!D215-output!D215)</f>
        <v>-1.4210854715202004E-14</v>
      </c>
      <c r="E215" s="34">
        <f>IF(calculations!E215="NA",output!E215,calculations!E215-output!E215)</f>
        <v>0</v>
      </c>
      <c r="F215" s="34">
        <f>IF(calculations!F215="NA",output!F215,calculations!F215-output!F215)</f>
        <v>0</v>
      </c>
      <c r="G215" s="34">
        <f>IF(calculations!G215="NA",output!G215,calculations!G215-output!G215)</f>
        <v>4.4408920985006262E-16</v>
      </c>
      <c r="H215" s="34">
        <f>IF(calculations!H215="NA",output!H215,calculations!H215-output!H215)</f>
        <v>0</v>
      </c>
      <c r="I215" s="34">
        <f>IF(calculations!I215="NA",output!I215,calculations!I215-output!I215)</f>
        <v>0</v>
      </c>
      <c r="J215" s="34">
        <f>IF(calculations!J215="NA",output!J215,calculations!J215-output!J215)</f>
        <v>-1.1102230246251565E-16</v>
      </c>
      <c r="K215" s="34">
        <f>IF(calculations!K215="NA",output!K215,calculations!K215-output!K215)</f>
        <v>0</v>
      </c>
      <c r="L215" s="34">
        <f>IF(calculations!L215="NA",output!L215,calculations!L215-output!L215)</f>
        <v>2.8421709430404007E-14</v>
      </c>
      <c r="M215" s="34">
        <f>IF(calculations!M215="NA",output!M215,calculations!M215-output!M215)</f>
        <v>0</v>
      </c>
      <c r="N215" s="34">
        <f>IF(calculations!N215="NA",output!N215,calculations!N215-output!N215)</f>
        <v>3.5527136788005009E-15</v>
      </c>
      <c r="O215" s="34">
        <f>IF(calculations!O215="NA",output!O215,calculations!O215-output!O215)</f>
        <v>0</v>
      </c>
      <c r="P215" s="34">
        <f>IF(calculations!P215="NA",output!P215,calculations!P215-output!P215)</f>
        <v>3.5527136788005009E-15</v>
      </c>
      <c r="Q215" s="34">
        <f>IF(calculations!Q215="NA",output!Q215,calculations!Q215-output!Q215)</f>
        <v>0</v>
      </c>
      <c r="R215" s="34">
        <f>IF(calculations!R215="NA",output!R215,calculations!R215-output!R215)</f>
        <v>0</v>
      </c>
      <c r="S215" s="34">
        <f>IF(calculations!S215="NA",output!S215,calculations!S215-output!S215)</f>
        <v>0</v>
      </c>
      <c r="T215" s="34">
        <f>IF(calculations!T215="NA",output!T215,calculations!T215-output!T215)</f>
        <v>0</v>
      </c>
      <c r="U215" s="34">
        <f>IF(calculations!U215="NA",output!U215,calculations!U215-output!U215)</f>
        <v>0</v>
      </c>
      <c r="V215" s="34">
        <f>IF(calculations!V215="NA",output!V215,calculations!V215-output!V215)</f>
        <v>0</v>
      </c>
      <c r="W215" s="34">
        <f>IF(calculations!W215="NA",output!W215,calculations!W215-output!W215)</f>
        <v>0</v>
      </c>
      <c r="X215" s="34">
        <f>IF(calculations!X215="NA",output!X215,calculations!X215-output!X215)</f>
        <v>0</v>
      </c>
      <c r="Y215" s="34">
        <f>IF(calculations!Y215="NA",output!Y215,calculations!Y215-output!Y215)</f>
        <v>0</v>
      </c>
      <c r="Z215" s="34">
        <f>IF(calculations!Z215="NA",output!Z215,calculations!Z215-output!Z215)</f>
        <v>0</v>
      </c>
      <c r="AA215" s="34">
        <f>IF(calculations!AA215="NA",output!AA215,calculations!AA215-output!AA215)</f>
        <v>0</v>
      </c>
      <c r="AB215" s="34">
        <f>IF(calculations!AB215="NA",output!AB215,calculations!AB215-output!AB215)</f>
        <v>0</v>
      </c>
      <c r="AC215" s="34">
        <f>IF(calculations!AC215="NA",output!AC215,calculations!AC215-output!AC215)</f>
        <v>0</v>
      </c>
      <c r="AD215" s="34">
        <f>IF(calculations!AD215="NA",output!AD215,calculations!AD215-output!AD215)</f>
        <v>0</v>
      </c>
      <c r="AE215" s="34">
        <f>IF(calculations!AE215="NA",output!AE215,calculations!AE215-output!AE215)</f>
        <v>0</v>
      </c>
      <c r="AF215" s="34">
        <f>IF(calculations!AF215="NA",output!AF215,calculations!AF215-output!AF215)</f>
        <v>3.5527136788005009E-15</v>
      </c>
    </row>
    <row r="216" spans="1:32" x14ac:dyDescent="0.15">
      <c r="A216" t="b">
        <f>calculations!A216=output!A216</f>
        <v>1</v>
      </c>
      <c r="B216" t="b">
        <f>calculations!B216=output!B216</f>
        <v>1</v>
      </c>
      <c r="C216" s="34">
        <f>IF(calculations!C216="NA",output!C216,calculations!C216-output!C216)</f>
        <v>0</v>
      </c>
      <c r="D216" s="34">
        <f>IF(calculations!D216="NA",output!D216,calculations!D216-output!D216)</f>
        <v>-2.2204460492503131E-16</v>
      </c>
      <c r="E216" s="34">
        <f>IF(calculations!E216="NA",output!E216,calculations!E216-output!E216)</f>
        <v>0</v>
      </c>
      <c r="F216" s="34">
        <f>IF(calculations!F216="NA",output!F216,calculations!F216-output!F216)</f>
        <v>-2.7755575615628914E-17</v>
      </c>
      <c r="G216" s="34">
        <f>IF(calculations!G216="NA",output!G216,calculations!G216-output!G216)</f>
        <v>2.7755575615628914E-17</v>
      </c>
      <c r="H216" s="34">
        <f>IF(calculations!H216="NA",output!H216,calculations!H216-output!H216)</f>
        <v>0</v>
      </c>
      <c r="I216" s="34">
        <f>IF(calculations!I216="NA",output!I216,calculations!I216-output!I216)</f>
        <v>0</v>
      </c>
      <c r="J216" s="34">
        <f>IF(calculations!J216="NA",output!J216,calculations!J216-output!J216)</f>
        <v>0</v>
      </c>
      <c r="K216" s="34">
        <f>IF(calculations!K216="NA",output!K216,calculations!K216-output!K216)</f>
        <v>-1.7347234759768071E-18</v>
      </c>
      <c r="L216" s="34">
        <f>IF(calculations!L216="NA",output!L216,calculations!L216-output!L216)</f>
        <v>0</v>
      </c>
      <c r="M216" s="34">
        <f>IF(calculations!M216="NA",output!M216,calculations!M216-output!M216)</f>
        <v>0</v>
      </c>
      <c r="N216" s="34">
        <f>IF(calculations!N216="NA",output!N216,calculations!N216-output!N216)</f>
        <v>0</v>
      </c>
      <c r="O216" s="34">
        <f>IF(calculations!O216="NA",output!O216,calculations!O216-output!O216)</f>
        <v>0</v>
      </c>
      <c r="P216" s="34">
        <f>IF(calculations!P216="NA",output!P216,calculations!P216-output!P216)</f>
        <v>-4.4408920985006262E-16</v>
      </c>
      <c r="Q216" s="34">
        <f>IF(calculations!Q216="NA",output!Q216,calculations!Q216-output!Q216)</f>
        <v>0</v>
      </c>
      <c r="R216" s="34">
        <f>IF(calculations!R216="NA",output!R216,calculations!R216-output!R216)</f>
        <v>0</v>
      </c>
      <c r="S216" s="34">
        <f>IF(calculations!S216="NA",output!S216,calculations!S216-output!S216)</f>
        <v>0</v>
      </c>
      <c r="T216" s="34">
        <f>IF(calculations!T216="NA",output!T216,calculations!T216-output!T216)</f>
        <v>-3.5527136788005009E-15</v>
      </c>
      <c r="U216" s="34">
        <f>IF(calculations!U216="NA",output!U216,calculations!U216-output!U216)</f>
        <v>0</v>
      </c>
      <c r="V216" s="34">
        <f>IF(calculations!V216="NA",output!V216,calculations!V216-output!V216)</f>
        <v>-4.4408920985006262E-16</v>
      </c>
      <c r="W216" s="34">
        <f>IF(calculations!W216="NA",output!W216,calculations!W216-output!W216)</f>
        <v>0</v>
      </c>
      <c r="X216" s="34">
        <f>IF(calculations!X216="NA",output!X216,calculations!X216-output!X216)</f>
        <v>0</v>
      </c>
      <c r="Y216" s="34">
        <f>IF(calculations!Y216="NA",output!Y216,calculations!Y216-output!Y216)</f>
        <v>0</v>
      </c>
      <c r="Z216" s="34">
        <f>IF(calculations!Z216="NA",output!Z216,calculations!Z216-output!Z216)</f>
        <v>0</v>
      </c>
      <c r="AA216" s="34">
        <f>IF(calculations!AA216="NA",output!AA216,calculations!AA216-output!AA216)</f>
        <v>0</v>
      </c>
      <c r="AB216" s="34">
        <f>IF(calculations!AB216="NA",output!AB216,calculations!AB216-output!AB216)</f>
        <v>0</v>
      </c>
      <c r="AC216" s="34">
        <f>IF(calculations!AC216="NA",output!AC216,calculations!AC216-output!AC216)</f>
        <v>0</v>
      </c>
      <c r="AD216" s="34">
        <f>IF(calculations!AD216="NA",output!AD216,calculations!AD216-output!AD216)</f>
        <v>0</v>
      </c>
      <c r="AE216" s="34">
        <f>IF(calculations!AE216="NA",output!AE216,calculations!AE216-output!AE216)</f>
        <v>0</v>
      </c>
      <c r="AF216" s="34">
        <f>IF(calculations!AF216="NA",output!AF216,calculations!AF216-output!AF216)</f>
        <v>-4.4408920985006262E-16</v>
      </c>
    </row>
    <row r="217" spans="1:32" x14ac:dyDescent="0.15">
      <c r="A217" t="b">
        <f>calculations!A217=output!A217</f>
        <v>1</v>
      </c>
      <c r="B217" t="b">
        <f>calculations!B217=output!B217</f>
        <v>1</v>
      </c>
      <c r="C217" s="34">
        <f>IF(calculations!C217="NA",output!C217,calculations!C217-output!C217)</f>
        <v>0</v>
      </c>
      <c r="D217" s="34">
        <f>IF(calculations!D217="NA",output!D217,calculations!D217-output!D217)</f>
        <v>0</v>
      </c>
      <c r="E217" s="34">
        <f>IF(calculations!E217="NA",output!E217,calculations!E217-output!E217)</f>
        <v>0</v>
      </c>
      <c r="F217" s="34">
        <f>IF(calculations!F217="NA",output!F217,calculations!F217-output!F217)</f>
        <v>0</v>
      </c>
      <c r="G217" s="34">
        <f>IF(calculations!G217="NA",output!G217,calculations!G217-output!G217)</f>
        <v>0</v>
      </c>
      <c r="H217" s="34">
        <f>IF(calculations!H217="NA",output!H217,calculations!H217-output!H217)</f>
        <v>0</v>
      </c>
      <c r="I217" s="34">
        <f>IF(calculations!I217="NA",output!I217,calculations!I217-output!I217)</f>
        <v>0</v>
      </c>
      <c r="J217" s="34">
        <f>IF(calculations!J217="NA",output!J217,calculations!J217-output!J217)</f>
        <v>0</v>
      </c>
      <c r="K217" s="34">
        <f>IF(calculations!K217="NA",output!K217,calculations!K217-output!K217)</f>
        <v>-8.6736173798840355E-19</v>
      </c>
      <c r="L217" s="34">
        <f>IF(calculations!L217="NA",output!L217,calculations!L217-output!L217)</f>
        <v>0</v>
      </c>
      <c r="M217" s="34">
        <f>IF(calculations!M217="NA",output!M217,calculations!M217-output!M217)</f>
        <v>0</v>
      </c>
      <c r="N217" s="34">
        <f>IF(calculations!N217="NA",output!N217,calculations!N217-output!N217)</f>
        <v>0</v>
      </c>
      <c r="O217" s="34">
        <f>IF(calculations!O217="NA",output!O217,calculations!O217-output!O217)</f>
        <v>0</v>
      </c>
      <c r="P217" s="34">
        <f>IF(calculations!P217="NA",output!P217,calculations!P217-output!P217)</f>
        <v>0</v>
      </c>
      <c r="Q217" s="34">
        <f>IF(calculations!Q217="NA",output!Q217,calculations!Q217-output!Q217)</f>
        <v>0</v>
      </c>
      <c r="R217" s="34">
        <f>IF(calculations!R217="NA",output!R217,calculations!R217-output!R217)</f>
        <v>0</v>
      </c>
      <c r="S217" s="34">
        <f>IF(calculations!S217="NA",output!S217,calculations!S217-output!S217)</f>
        <v>0</v>
      </c>
      <c r="T217" s="34">
        <f>IF(calculations!T217="NA",output!T217,calculations!T217-output!T217)</f>
        <v>0</v>
      </c>
      <c r="U217" s="34">
        <f>IF(calculations!U217="NA",output!U217,calculations!U217-output!U217)</f>
        <v>0</v>
      </c>
      <c r="V217" s="34">
        <f>IF(calculations!V217="NA",output!V217,calculations!V217-output!V217)</f>
        <v>0</v>
      </c>
      <c r="W217" s="34">
        <f>IF(calculations!W217="NA",output!W217,calculations!W217-output!W217)</f>
        <v>0</v>
      </c>
      <c r="X217" s="34">
        <f>IF(calculations!X217="NA",output!X217,calculations!X217-output!X217)</f>
        <v>0</v>
      </c>
      <c r="Y217" s="34">
        <f>IF(calculations!Y217="NA",output!Y217,calculations!Y217-output!Y217)</f>
        <v>0</v>
      </c>
      <c r="Z217" s="34">
        <f>IF(calculations!Z217="NA",output!Z217,calculations!Z217-output!Z217)</f>
        <v>4.4408920985006262E-16</v>
      </c>
      <c r="AA217" s="34">
        <f>IF(calculations!AA217="NA",output!AA217,calculations!AA217-output!AA217)</f>
        <v>0</v>
      </c>
      <c r="AB217" s="34">
        <f>IF(calculations!AB217="NA",output!AB217,calculations!AB217-output!AB217)</f>
        <v>0</v>
      </c>
      <c r="AC217" s="34">
        <f>IF(calculations!AC217="NA",output!AC217,calculations!AC217-output!AC217)</f>
        <v>0</v>
      </c>
      <c r="AD217" s="34">
        <f>IF(calculations!AD217="NA",output!AD217,calculations!AD217-output!AD217)</f>
        <v>0</v>
      </c>
      <c r="AE217" s="34">
        <f>IF(calculations!AE217="NA",output!AE217,calculations!AE217-output!AE217)</f>
        <v>0</v>
      </c>
      <c r="AF217" s="34">
        <f>IF(calculations!AF217="NA",output!AF217,calculations!AF217-output!AF217)</f>
        <v>2.7755575615628914E-17</v>
      </c>
    </row>
    <row r="218" spans="1:32" x14ac:dyDescent="0.15">
      <c r="A218" t="b">
        <f>calculations!A218=output!A218</f>
        <v>1</v>
      </c>
      <c r="B218" t="b">
        <f>calculations!B218=output!B218</f>
        <v>1</v>
      </c>
      <c r="C218" s="34">
        <f>IF(calculations!C218="NA",output!C218,calculations!C218-output!C218)</f>
        <v>0</v>
      </c>
      <c r="D218" s="34">
        <f>IF(calculations!D218="NA",output!D218,calculations!D218-output!D218)</f>
        <v>0</v>
      </c>
      <c r="E218" s="34">
        <f>IF(calculations!E218="NA",output!E218,calculations!E218-output!E218)</f>
        <v>0</v>
      </c>
      <c r="F218" s="34">
        <f>IF(calculations!F218="NA",output!F218,calculations!F218-output!F218)</f>
        <v>0</v>
      </c>
      <c r="G218" s="34">
        <f>IF(calculations!G218="NA",output!G218,calculations!G218-output!G218)</f>
        <v>0</v>
      </c>
      <c r="H218" s="34">
        <f>IF(calculations!H218="NA",output!H218,calculations!H218-output!H218)</f>
        <v>0</v>
      </c>
      <c r="I218" s="34">
        <f>IF(calculations!I218="NA",output!I218,calculations!I218-output!I218)</f>
        <v>0</v>
      </c>
      <c r="J218" s="34">
        <f>IF(calculations!J218="NA",output!J218,calculations!J218-output!J218)</f>
        <v>0</v>
      </c>
      <c r="K218" s="34">
        <f>IF(calculations!K218="NA",output!K218,calculations!K218-output!K218)</f>
        <v>-8.6736173798840355E-19</v>
      </c>
      <c r="L218" s="34">
        <f>IF(calculations!L218="NA",output!L218,calculations!L218-output!L218)</f>
        <v>0</v>
      </c>
      <c r="M218" s="34">
        <f>IF(calculations!M218="NA",output!M218,calculations!M218-output!M218)</f>
        <v>0</v>
      </c>
      <c r="N218" s="34">
        <f>IF(calculations!N218="NA",output!N218,calculations!N218-output!N218)</f>
        <v>0</v>
      </c>
      <c r="O218" s="34">
        <f>IF(calculations!O218="NA",output!O218,calculations!O218-output!O218)</f>
        <v>0</v>
      </c>
      <c r="P218" s="34">
        <f>IF(calculations!P218="NA",output!P218,calculations!P218-output!P218)</f>
        <v>0</v>
      </c>
      <c r="Q218" s="34">
        <f>IF(calculations!Q218="NA",output!Q218,calculations!Q218-output!Q218)</f>
        <v>0</v>
      </c>
      <c r="R218" s="34">
        <f>IF(calculations!R218="NA",output!R218,calculations!R218-output!R218)</f>
        <v>0</v>
      </c>
      <c r="S218" s="34">
        <f>IF(calculations!S218="NA",output!S218,calculations!S218-output!S218)</f>
        <v>0</v>
      </c>
      <c r="T218" s="34">
        <f>IF(calculations!T218="NA",output!T218,calculations!T218-output!T218)</f>
        <v>0</v>
      </c>
      <c r="U218" s="34">
        <f>IF(calculations!U218="NA",output!U218,calculations!U218-output!U218)</f>
        <v>0</v>
      </c>
      <c r="V218" s="34">
        <f>IF(calculations!V218="NA",output!V218,calculations!V218-output!V218)</f>
        <v>0</v>
      </c>
      <c r="W218" s="34">
        <f>IF(calculations!W218="NA",output!W218,calculations!W218-output!W218)</f>
        <v>0</v>
      </c>
      <c r="X218" s="34">
        <f>IF(calculations!X218="NA",output!X218,calculations!X218-output!X218)</f>
        <v>0</v>
      </c>
      <c r="Y218" s="34">
        <f>IF(calculations!Y218="NA",output!Y218,calculations!Y218-output!Y218)</f>
        <v>0</v>
      </c>
      <c r="Z218" s="34">
        <f>IF(calculations!Z218="NA",output!Z218,calculations!Z218-output!Z218)</f>
        <v>4.4408920985006262E-16</v>
      </c>
      <c r="AA218" s="34">
        <f>IF(calculations!AA218="NA",output!AA218,calculations!AA218-output!AA218)</f>
        <v>0</v>
      </c>
      <c r="AB218" s="34">
        <f>IF(calculations!AB218="NA",output!AB218,calculations!AB218-output!AB218)</f>
        <v>0</v>
      </c>
      <c r="AC218" s="34">
        <f>IF(calculations!AC218="NA",output!AC218,calculations!AC218-output!AC218)</f>
        <v>0</v>
      </c>
      <c r="AD218" s="34">
        <f>IF(calculations!AD218="NA",output!AD218,calculations!AD218-output!AD218)</f>
        <v>0</v>
      </c>
      <c r="AE218" s="34">
        <f>IF(calculations!AE218="NA",output!AE218,calculations!AE218-output!AE218)</f>
        <v>0</v>
      </c>
      <c r="AF218" s="34">
        <f>IF(calculations!AF218="NA",output!AF218,calculations!AF218-output!AF218)</f>
        <v>2.7755575615628914E-17</v>
      </c>
    </row>
    <row r="219" spans="1:32" x14ac:dyDescent="0.15">
      <c r="A219" t="b">
        <f>calculations!A219=output!A219</f>
        <v>1</v>
      </c>
      <c r="B219" t="b">
        <f>calculations!B219=output!B219</f>
        <v>1</v>
      </c>
      <c r="C219" s="34">
        <f>IF(calculations!C219="NA",output!C219,calculations!C219-output!C219)</f>
        <v>0</v>
      </c>
      <c r="D219" s="34">
        <f>IF(calculations!D219="NA",output!D219,calculations!D219-output!D219)</f>
        <v>0</v>
      </c>
      <c r="E219" s="34">
        <f>IF(calculations!E219="NA",output!E219,calculations!E219-output!E219)</f>
        <v>0</v>
      </c>
      <c r="F219" s="34">
        <f>IF(calculations!F219="NA",output!F219,calculations!F219-output!F219)</f>
        <v>5.5511151231257827E-17</v>
      </c>
      <c r="G219" s="34">
        <f>IF(calculations!G219="NA",output!G219,calculations!G219-output!G219)</f>
        <v>-5.5511151231257827E-17</v>
      </c>
      <c r="H219" s="34">
        <f>IF(calculations!H219="NA",output!H219,calculations!H219-output!H219)</f>
        <v>0</v>
      </c>
      <c r="I219" s="34">
        <f>IF(calculations!I219="NA",output!I219,calculations!I219-output!I219)</f>
        <v>0</v>
      </c>
      <c r="J219" s="34">
        <f>IF(calculations!J219="NA",output!J219,calculations!J219-output!J219)</f>
        <v>0</v>
      </c>
      <c r="K219" s="34">
        <f>IF(calculations!K219="NA",output!K219,calculations!K219-output!K219)</f>
        <v>0</v>
      </c>
      <c r="L219" s="34">
        <f>IF(calculations!L219="NA",output!L219,calculations!L219-output!L219)</f>
        <v>0</v>
      </c>
      <c r="M219" s="34">
        <f>IF(calculations!M219="NA",output!M219,calculations!M219-output!M219)</f>
        <v>7.1054273576010019E-15</v>
      </c>
      <c r="N219" s="34">
        <f>IF(calculations!N219="NA",output!N219,calculations!N219-output!N219)</f>
        <v>1.7763568394002505E-15</v>
      </c>
      <c r="O219" s="34">
        <f>IF(calculations!O219="NA",output!O219,calculations!O219-output!O219)</f>
        <v>1.7763568394002505E-15</v>
      </c>
      <c r="P219" s="34">
        <f>IF(calculations!P219="NA",output!P219,calculations!P219-output!P219)</f>
        <v>0</v>
      </c>
      <c r="Q219" s="34">
        <f>IF(calculations!Q219="NA",output!Q219,calculations!Q219-output!Q219)</f>
        <v>0</v>
      </c>
      <c r="R219" s="34">
        <f>IF(calculations!R219="NA",output!R219,calculations!R219-output!R219)</f>
        <v>0</v>
      </c>
      <c r="S219" s="34">
        <f>IF(calculations!S219="NA",output!S219,calculations!S219-output!S219)</f>
        <v>0</v>
      </c>
      <c r="T219" s="34">
        <f>IF(calculations!T219="NA",output!T219,calculations!T219-output!T219)</f>
        <v>-4.4408920985006262E-16</v>
      </c>
      <c r="U219" s="34">
        <f>IF(calculations!U219="NA",output!U219,calculations!U219-output!U219)</f>
        <v>0</v>
      </c>
      <c r="V219" s="34">
        <f>IF(calculations!V219="NA",output!V219,calculations!V219-output!V219)</f>
        <v>-4.4408920985006262E-16</v>
      </c>
      <c r="W219" s="34">
        <f>IF(calculations!W219="NA",output!W219,calculations!W219-output!W219)</f>
        <v>0</v>
      </c>
      <c r="X219" s="34">
        <f>IF(calculations!X219="NA",output!X219,calculations!X219-output!X219)</f>
        <v>-7.1054273576010019E-15</v>
      </c>
      <c r="Y219" s="34">
        <f>IF(calculations!Y219="NA",output!Y219,calculations!Y219-output!Y219)</f>
        <v>0</v>
      </c>
      <c r="Z219" s="34">
        <f>IF(calculations!Z219="NA",output!Z219,calculations!Z219-output!Z219)</f>
        <v>-4.4408920985006262E-16</v>
      </c>
      <c r="AA219" s="34">
        <f>IF(calculations!AA219="NA",output!AA219,calculations!AA219-output!AA219)</f>
        <v>0</v>
      </c>
      <c r="AB219" s="34">
        <f>IF(calculations!AB219="NA",output!AB219,calculations!AB219-output!AB219)</f>
        <v>0</v>
      </c>
      <c r="AC219" s="34">
        <f>IF(calculations!AC219="NA",output!AC219,calculations!AC219-output!AC219)</f>
        <v>0</v>
      </c>
      <c r="AD219" s="34">
        <f>IF(calculations!AD219="NA",output!AD219,calculations!AD219-output!AD219)</f>
        <v>0</v>
      </c>
      <c r="AE219" s="34">
        <f>IF(calculations!AE219="NA",output!AE219,calculations!AE219-output!AE219)</f>
        <v>0</v>
      </c>
      <c r="AF219" s="34">
        <f>IF(calculations!AF219="NA",output!AF219,calculations!AF219-output!AF219)</f>
        <v>0</v>
      </c>
    </row>
    <row r="220" spans="1:32" x14ac:dyDescent="0.15">
      <c r="A220" t="b">
        <f>calculations!A220=output!A220</f>
        <v>1</v>
      </c>
      <c r="B220" t="b">
        <f>calculations!B220=output!B220</f>
        <v>1</v>
      </c>
      <c r="C220" s="34">
        <f>IF(calculations!C220="NA",output!C220,calculations!C220-output!C220)</f>
        <v>0</v>
      </c>
      <c r="D220" s="34">
        <f>IF(calculations!D220="NA",output!D220,calculations!D220-output!D220)</f>
        <v>0</v>
      </c>
      <c r="E220" s="34">
        <f>IF(calculations!E220="NA",output!E220,calculations!E220-output!E220)</f>
        <v>0</v>
      </c>
      <c r="F220" s="34">
        <f>IF(calculations!F220="NA",output!F220,calculations!F220-output!F220)</f>
        <v>-5.5511151231257827E-17</v>
      </c>
      <c r="G220" s="34">
        <f>IF(calculations!G220="NA",output!G220,calculations!G220-output!G220)</f>
        <v>0</v>
      </c>
      <c r="H220" s="34">
        <f>IF(calculations!H220="NA",output!H220,calculations!H220-output!H220)</f>
        <v>0</v>
      </c>
      <c r="I220" s="34">
        <f>IF(calculations!I220="NA",output!I220,calculations!I220-output!I220)</f>
        <v>0</v>
      </c>
      <c r="J220" s="34">
        <f>IF(calculations!J220="NA",output!J220,calculations!J220-output!J220)</f>
        <v>0</v>
      </c>
      <c r="K220" s="34">
        <f>IF(calculations!K220="NA",output!K220,calculations!K220-output!K220)</f>
        <v>0</v>
      </c>
      <c r="L220" s="34">
        <f>IF(calculations!L220="NA",output!L220,calculations!L220-output!L220)</f>
        <v>0</v>
      </c>
      <c r="M220" s="34">
        <f>IF(calculations!M220="NA",output!M220,calculations!M220-output!M220)</f>
        <v>-3.5527136788005009E-15</v>
      </c>
      <c r="N220" s="34">
        <f>IF(calculations!N220="NA",output!N220,calculations!N220-output!N220)</f>
        <v>0</v>
      </c>
      <c r="O220" s="34">
        <f>IF(calculations!O220="NA",output!O220,calculations!O220-output!O220)</f>
        <v>0</v>
      </c>
      <c r="P220" s="34">
        <f>IF(calculations!P220="NA",output!P220,calculations!P220-output!P220)</f>
        <v>0</v>
      </c>
      <c r="Q220" s="34">
        <f>IF(calculations!Q220="NA",output!Q220,calculations!Q220-output!Q220)</f>
        <v>0</v>
      </c>
      <c r="R220" s="34">
        <f>IF(calculations!R220="NA",output!R220,calculations!R220-output!R220)</f>
        <v>0</v>
      </c>
      <c r="S220" s="34">
        <f>IF(calculations!S220="NA",output!S220,calculations!S220-output!S220)</f>
        <v>0</v>
      </c>
      <c r="T220" s="34">
        <f>IF(calculations!T220="NA",output!T220,calculations!T220-output!T220)</f>
        <v>0</v>
      </c>
      <c r="U220" s="34">
        <f>IF(calculations!U220="NA",output!U220,calculations!U220-output!U220)</f>
        <v>0</v>
      </c>
      <c r="V220" s="34">
        <f>IF(calculations!V220="NA",output!V220,calculations!V220-output!V220)</f>
        <v>0</v>
      </c>
      <c r="W220" s="34">
        <f>IF(calculations!W220="NA",output!W220,calculations!W220-output!W220)</f>
        <v>0</v>
      </c>
      <c r="X220" s="34">
        <f>IF(calculations!X220="NA",output!X220,calculations!X220-output!X220)</f>
        <v>0</v>
      </c>
      <c r="Y220" s="34">
        <f>IF(calculations!Y220="NA",output!Y220,calculations!Y220-output!Y220)</f>
        <v>0</v>
      </c>
      <c r="Z220" s="34">
        <f>IF(calculations!Z220="NA",output!Z220,calculations!Z220-output!Z220)</f>
        <v>0</v>
      </c>
      <c r="AA220" s="34">
        <f>IF(calculations!AA220="NA",output!AA220,calculations!AA220-output!AA220)</f>
        <v>0</v>
      </c>
      <c r="AB220" s="34">
        <f>IF(calculations!AB220="NA",output!AB220,calculations!AB220-output!AB220)</f>
        <v>0</v>
      </c>
      <c r="AC220" s="34">
        <f>IF(calculations!AC220="NA",output!AC220,calculations!AC220-output!AC220)</f>
        <v>0</v>
      </c>
      <c r="AD220" s="34">
        <f>IF(calculations!AD220="NA",output!AD220,calculations!AD220-output!AD220)</f>
        <v>0</v>
      </c>
      <c r="AE220" s="34">
        <f>IF(calculations!AE220="NA",output!AE220,calculations!AE220-output!AE220)</f>
        <v>0</v>
      </c>
      <c r="AF220" s="34">
        <f>IF(calculations!AF220="NA",output!AF220,calculations!AF220-output!AF220)</f>
        <v>0</v>
      </c>
    </row>
    <row r="221" spans="1:32" x14ac:dyDescent="0.15">
      <c r="A221" t="b">
        <f>calculations!A221=output!A221</f>
        <v>1</v>
      </c>
      <c r="B221" t="b">
        <f>calculations!B221=output!B221</f>
        <v>1</v>
      </c>
      <c r="C221" s="34">
        <f>IF(calculations!C221="NA",output!C221,calculations!C221-output!C221)</f>
        <v>0</v>
      </c>
      <c r="D221" s="34">
        <f>IF(calculations!D221="NA",output!D221,calculations!D221-output!D221)</f>
        <v>0</v>
      </c>
      <c r="E221" s="34">
        <f>IF(calculations!E221="NA",output!E221,calculations!E221-output!E221)</f>
        <v>0</v>
      </c>
      <c r="F221" s="34">
        <f>IF(calculations!F221="NA",output!F221,calculations!F221-output!F221)</f>
        <v>0</v>
      </c>
      <c r="G221" s="34">
        <f>IF(calculations!G221="NA",output!G221,calculations!G221-output!G221)</f>
        <v>-2.7755575615628914E-17</v>
      </c>
      <c r="H221" s="34">
        <f>IF(calculations!H221="NA",output!H221,calculations!H221-output!H221)</f>
        <v>0</v>
      </c>
      <c r="I221" s="34">
        <f>IF(calculations!I221="NA",output!I221,calculations!I221-output!I221)</f>
        <v>0</v>
      </c>
      <c r="J221" s="34">
        <f>IF(calculations!J221="NA",output!J221,calculations!J221-output!J221)</f>
        <v>0</v>
      </c>
      <c r="K221" s="34">
        <f>IF(calculations!K221="NA",output!K221,calculations!K221-output!K221)</f>
        <v>4.3368086899420177E-19</v>
      </c>
      <c r="L221" s="34">
        <f>IF(calculations!L221="NA",output!L221,calculations!L221-output!L221)</f>
        <v>0</v>
      </c>
      <c r="M221" s="34">
        <f>IF(calculations!M221="NA",output!M221,calculations!M221-output!M221)</f>
        <v>0</v>
      </c>
      <c r="N221" s="34">
        <f>IF(calculations!N221="NA",output!N221,calculations!N221-output!N221)</f>
        <v>0</v>
      </c>
      <c r="O221" s="34">
        <f>IF(calculations!O221="NA",output!O221,calculations!O221-output!O221)</f>
        <v>0</v>
      </c>
      <c r="P221" s="34">
        <f>IF(calculations!P221="NA",output!P221,calculations!P221-output!P221)</f>
        <v>-5.5511151231257827E-17</v>
      </c>
      <c r="Q221" s="34">
        <f>IF(calculations!Q221="NA",output!Q221,calculations!Q221-output!Q221)</f>
        <v>0</v>
      </c>
      <c r="R221" s="34">
        <f>IF(calculations!R221="NA",output!R221,calculations!R221-output!R221)</f>
        <v>0</v>
      </c>
      <c r="S221" s="34">
        <f>IF(calculations!S221="NA",output!S221,calculations!S221-output!S221)</f>
        <v>0</v>
      </c>
      <c r="T221" s="34">
        <f>IF(calculations!T221="NA",output!T221,calculations!T221-output!T221)</f>
        <v>-3.637978807091713E-12</v>
      </c>
      <c r="U221" s="34">
        <f>IF(calculations!U221="NA",output!U221,calculations!U221-output!U221)</f>
        <v>0</v>
      </c>
      <c r="V221" s="34">
        <f>IF(calculations!V221="NA",output!V221,calculations!V221-output!V221)</f>
        <v>0</v>
      </c>
      <c r="W221" s="34">
        <f>IF(calculations!W221="NA",output!W221,calculations!W221-output!W221)</f>
        <v>0</v>
      </c>
      <c r="X221" s="34">
        <f>IF(calculations!X221="NA",output!X221,calculations!X221-output!X221)</f>
        <v>0</v>
      </c>
      <c r="Y221" s="34">
        <f>IF(calculations!Y221="NA",output!Y221,calculations!Y221-output!Y221)</f>
        <v>0</v>
      </c>
      <c r="Z221" s="34">
        <f>IF(calculations!Z221="NA",output!Z221,calculations!Z221-output!Z221)</f>
        <v>0</v>
      </c>
      <c r="AA221" s="34">
        <f>IF(calculations!AA221="NA",output!AA221,calculations!AA221-output!AA221)</f>
        <v>0</v>
      </c>
      <c r="AB221" s="34">
        <f>IF(calculations!AB221="NA",output!AB221,calculations!AB221-output!AB221)</f>
        <v>0</v>
      </c>
      <c r="AC221" s="34">
        <f>IF(calculations!AC221="NA",output!AC221,calculations!AC221-output!AC221)</f>
        <v>0</v>
      </c>
      <c r="AD221" s="34">
        <f>IF(calculations!AD221="NA",output!AD221,calculations!AD221-output!AD221)</f>
        <v>0</v>
      </c>
      <c r="AE221" s="34">
        <f>IF(calculations!AE221="NA",output!AE221,calculations!AE221-output!AE221)</f>
        <v>0</v>
      </c>
      <c r="AF221" s="34">
        <f>IF(calculations!AF221="NA",output!AF221,calculations!AF221-output!AF221)</f>
        <v>0</v>
      </c>
    </row>
    <row r="222" spans="1:32" x14ac:dyDescent="0.15">
      <c r="A222" t="b">
        <f>calculations!A222=output!A222</f>
        <v>1</v>
      </c>
      <c r="B222" t="b">
        <f>calculations!B222=output!B222</f>
        <v>1</v>
      </c>
      <c r="C222" s="34">
        <f>IF(calculations!C222="NA",output!C222,calculations!C222-output!C222)</f>
        <v>0</v>
      </c>
      <c r="D222" s="34">
        <f>IF(calculations!D222="NA",output!D222,calculations!D222-output!D222)</f>
        <v>0</v>
      </c>
      <c r="E222" s="34">
        <f>IF(calculations!E222="NA",output!E222,calculations!E222-output!E222)</f>
        <v>0</v>
      </c>
      <c r="F222" s="34">
        <f>IF(calculations!F222="NA",output!F222,calculations!F222-output!F222)</f>
        <v>0</v>
      </c>
      <c r="G222" s="34">
        <f>IF(calculations!G222="NA",output!G222,calculations!G222-output!G222)</f>
        <v>0</v>
      </c>
      <c r="H222" s="34">
        <f>IF(calculations!H222="NA",output!H222,calculations!H222-output!H222)</f>
        <v>0</v>
      </c>
      <c r="I222" s="34">
        <f>IF(calculations!I222="NA",output!I222,calculations!I222-output!I222)</f>
        <v>0</v>
      </c>
      <c r="J222" s="34">
        <f>IF(calculations!J222="NA",output!J222,calculations!J222-output!J222)</f>
        <v>0</v>
      </c>
      <c r="K222" s="34">
        <f>IF(calculations!K222="NA",output!K222,calculations!K222-output!K222)</f>
        <v>0</v>
      </c>
      <c r="L222" s="34">
        <f>IF(calculations!L222="NA",output!L222,calculations!L222-output!L222)</f>
        <v>0</v>
      </c>
      <c r="M222" s="34">
        <f>IF(calculations!M222="NA",output!M222,calculations!M222-output!M222)</f>
        <v>0</v>
      </c>
      <c r="N222" s="34">
        <f>IF(calculations!N222="NA",output!N222,calculations!N222-output!N222)</f>
        <v>0</v>
      </c>
      <c r="O222" s="34">
        <f>IF(calculations!O222="NA",output!O222,calculations!O222-output!O222)</f>
        <v>0</v>
      </c>
      <c r="P222" s="34">
        <f>IF(calculations!P222="NA",output!P222,calculations!P222-output!P222)</f>
        <v>-5.5511151231257827E-17</v>
      </c>
      <c r="Q222" s="34">
        <f>IF(calculations!Q222="NA",output!Q222,calculations!Q222-output!Q222)</f>
        <v>0</v>
      </c>
      <c r="R222" s="34">
        <f>IF(calculations!R222="NA",output!R222,calculations!R222-output!R222)</f>
        <v>0</v>
      </c>
      <c r="S222" s="34">
        <f>IF(calculations!S222="NA",output!S222,calculations!S222-output!S222)</f>
        <v>0</v>
      </c>
      <c r="T222" s="34">
        <f>IF(calculations!T222="NA",output!T222,calculations!T222-output!T222)</f>
        <v>0</v>
      </c>
      <c r="U222" s="34">
        <f>IF(calculations!U222="NA",output!U222,calculations!U222-output!U222)</f>
        <v>0</v>
      </c>
      <c r="V222" s="34">
        <f>IF(calculations!V222="NA",output!V222,calculations!V222-output!V222)</f>
        <v>0</v>
      </c>
      <c r="W222" s="34">
        <f>IF(calculations!W222="NA",output!W222,calculations!W222-output!W222)</f>
        <v>0</v>
      </c>
      <c r="X222" s="34">
        <f>IF(calculations!X222="NA",output!X222,calculations!X222-output!X222)</f>
        <v>0</v>
      </c>
      <c r="Y222" s="34">
        <f>IF(calculations!Y222="NA",output!Y222,calculations!Y222-output!Y222)</f>
        <v>0</v>
      </c>
      <c r="Z222" s="34">
        <f>IF(calculations!Z222="NA",output!Z222,calculations!Z222-output!Z222)</f>
        <v>0</v>
      </c>
      <c r="AA222" s="34">
        <f>IF(calculations!AA222="NA",output!AA222,calculations!AA222-output!AA222)</f>
        <v>0</v>
      </c>
      <c r="AB222" s="34">
        <f>IF(calculations!AB222="NA",output!AB222,calculations!AB222-output!AB222)</f>
        <v>0</v>
      </c>
      <c r="AC222" s="34">
        <f>IF(calculations!AC222="NA",output!AC222,calculations!AC222-output!AC222)</f>
        <v>0</v>
      </c>
      <c r="AD222" s="34">
        <f>IF(calculations!AD222="NA",output!AD222,calculations!AD222-output!AD222)</f>
        <v>0</v>
      </c>
      <c r="AE222" s="34">
        <f>IF(calculations!AE222="NA",output!AE222,calculations!AE222-output!AE222)</f>
        <v>0</v>
      </c>
      <c r="AF222" s="34">
        <f>IF(calculations!AF222="NA",output!AF222,calculations!AF222-output!AF222)</f>
        <v>-5.5511151231257827E-17</v>
      </c>
    </row>
    <row r="223" spans="1:32" x14ac:dyDescent="0.15">
      <c r="A223" t="b">
        <f>calculations!A223=output!A223</f>
        <v>1</v>
      </c>
      <c r="B223" t="b">
        <f>calculations!B223=output!B223</f>
        <v>1</v>
      </c>
      <c r="C223" s="34">
        <f>IF(calculations!C223="NA",output!C223,calculations!C223-output!C223)</f>
        <v>0</v>
      </c>
      <c r="D223" s="34">
        <f>IF(calculations!D223="NA",output!D223,calculations!D223-output!D223)</f>
        <v>0</v>
      </c>
      <c r="E223" s="34">
        <f>IF(calculations!E223="NA",output!E223,calculations!E223-output!E223)</f>
        <v>0</v>
      </c>
      <c r="F223" s="34">
        <f>IF(calculations!F223="NA",output!F223,calculations!F223-output!F223)</f>
        <v>0</v>
      </c>
      <c r="G223" s="34">
        <f>IF(calculations!G223="NA",output!G223,calculations!G223-output!G223)</f>
        <v>0</v>
      </c>
      <c r="H223" s="34">
        <f>IF(calculations!H223="NA",output!H223,calculations!H223-output!H223)</f>
        <v>0</v>
      </c>
      <c r="I223" s="34">
        <f>IF(calculations!I223="NA",output!I223,calculations!I223-output!I223)</f>
        <v>0</v>
      </c>
      <c r="J223" s="34">
        <f>IF(calculations!J223="NA",output!J223,calculations!J223-output!J223)</f>
        <v>0</v>
      </c>
      <c r="K223" s="34">
        <f>IF(calculations!K223="NA",output!K223,calculations!K223-output!K223)</f>
        <v>1.3877787807814457E-17</v>
      </c>
      <c r="L223" s="34">
        <f>IF(calculations!L223="NA",output!L223,calculations!L223-output!L223)</f>
        <v>0</v>
      </c>
      <c r="M223" s="34">
        <f>IF(calculations!M223="NA",output!M223,calculations!M223-output!M223)</f>
        <v>0</v>
      </c>
      <c r="N223" s="34">
        <f>IF(calculations!N223="NA",output!N223,calculations!N223-output!N223)</f>
        <v>1.7763568394002505E-15</v>
      </c>
      <c r="O223" s="34">
        <f>IF(calculations!O223="NA",output!O223,calculations!O223-output!O223)</f>
        <v>3.5527136788005009E-15</v>
      </c>
      <c r="P223" s="34">
        <f>IF(calculations!P223="NA",output!P223,calculations!P223-output!P223)</f>
        <v>-3.5527136788005009E-15</v>
      </c>
      <c r="Q223" s="34">
        <f>IF(calculations!Q223="NA",output!Q223,calculations!Q223-output!Q223)</f>
        <v>0</v>
      </c>
      <c r="R223" s="34">
        <f>IF(calculations!R223="NA",output!R223,calculations!R223-output!R223)</f>
        <v>0</v>
      </c>
      <c r="S223" s="34">
        <f>IF(calculations!S223="NA",output!S223,calculations!S223-output!S223)</f>
        <v>0</v>
      </c>
      <c r="T223" s="34">
        <f>IF(calculations!T223="NA",output!T223,calculations!T223-output!T223)</f>
        <v>0</v>
      </c>
      <c r="U223" s="34">
        <f>IF(calculations!U223="NA",output!U223,calculations!U223-output!U223)</f>
        <v>0</v>
      </c>
      <c r="V223" s="34">
        <f>IF(calculations!V223="NA",output!V223,calculations!V223-output!V223)</f>
        <v>-2.2204460492503131E-16</v>
      </c>
      <c r="W223" s="34">
        <f>IF(calculations!W223="NA",output!W223,calculations!W223-output!W223)</f>
        <v>0</v>
      </c>
      <c r="X223" s="34">
        <f>IF(calculations!X223="NA",output!X223,calculations!X223-output!X223)</f>
        <v>0</v>
      </c>
      <c r="Y223" s="34">
        <f>IF(calculations!Y223="NA",output!Y223,calculations!Y223-output!Y223)</f>
        <v>0</v>
      </c>
      <c r="Z223" s="34">
        <f>IF(calculations!Z223="NA",output!Z223,calculations!Z223-output!Z223)</f>
        <v>0</v>
      </c>
      <c r="AA223" s="34">
        <f>IF(calculations!AA223="NA",output!AA223,calculations!AA223-output!AA223)</f>
        <v>0</v>
      </c>
      <c r="AB223" s="34">
        <f>IF(calculations!AB223="NA",output!AB223,calculations!AB223-output!AB223)</f>
        <v>0</v>
      </c>
      <c r="AC223" s="34">
        <f>IF(calculations!AC223="NA",output!AC223,calculations!AC223-output!AC223)</f>
        <v>0</v>
      </c>
      <c r="AD223" s="34">
        <f>IF(calculations!AD223="NA",output!AD223,calculations!AD223-output!AD223)</f>
        <v>0</v>
      </c>
      <c r="AE223" s="34">
        <f>IF(calculations!AE223="NA",output!AE223,calculations!AE223-output!AE223)</f>
        <v>0</v>
      </c>
      <c r="AF223" s="34">
        <f>IF(calculations!AF223="NA",output!AF223,calculations!AF223-output!AF223)</f>
        <v>0</v>
      </c>
    </row>
    <row r="224" spans="1:32" x14ac:dyDescent="0.15">
      <c r="A224" t="b">
        <f>calculations!A224=output!A224</f>
        <v>1</v>
      </c>
      <c r="B224" t="b">
        <f>calculations!B224=output!B224</f>
        <v>1</v>
      </c>
      <c r="C224" s="34">
        <f>IF(calculations!C224="NA",output!C224,calculations!C224-output!C224)</f>
        <v>0</v>
      </c>
      <c r="D224" s="34">
        <f>IF(calculations!D224="NA",output!D224,calculations!D224-output!D224)</f>
        <v>0</v>
      </c>
      <c r="E224" s="34">
        <f>IF(calculations!E224="NA",output!E224,calculations!E224-output!E224)</f>
        <v>0</v>
      </c>
      <c r="F224" s="34">
        <f>IF(calculations!F224="NA",output!F224,calculations!F224-output!F224)</f>
        <v>0</v>
      </c>
      <c r="G224" s="34">
        <f>IF(calculations!G224="NA",output!G224,calculations!G224-output!G224)</f>
        <v>2.2204460492503131E-16</v>
      </c>
      <c r="H224" s="34">
        <f>IF(calculations!H224="NA",output!H224,calculations!H224-output!H224)</f>
        <v>0</v>
      </c>
      <c r="I224" s="34">
        <f>IF(calculations!I224="NA",output!I224,calculations!I224-output!I224)</f>
        <v>0</v>
      </c>
      <c r="J224" s="34">
        <f>IF(calculations!J224="NA",output!J224,calculations!J224-output!J224)</f>
        <v>0</v>
      </c>
      <c r="K224" s="34">
        <f>IF(calculations!K224="NA",output!K224,calculations!K224-output!K224)</f>
        <v>0</v>
      </c>
      <c r="L224" s="34">
        <f>IF(calculations!L224="NA",output!L224,calculations!L224-output!L224)</f>
        <v>0</v>
      </c>
      <c r="M224" s="34">
        <f>IF(calculations!M224="NA",output!M224,calculations!M224-output!M224)</f>
        <v>0</v>
      </c>
      <c r="N224" s="34">
        <f>IF(calculations!N224="NA",output!N224,calculations!N224-output!N224)</f>
        <v>0</v>
      </c>
      <c r="O224" s="34">
        <f>IF(calculations!O224="NA",output!O224,calculations!O224-output!O224)</f>
        <v>0</v>
      </c>
      <c r="P224" s="34">
        <f>IF(calculations!P224="NA",output!P224,calculations!P224-output!P224)</f>
        <v>0</v>
      </c>
      <c r="Q224" s="34">
        <f>IF(calculations!Q224="NA",output!Q224,calculations!Q224-output!Q224)</f>
        <v>0</v>
      </c>
      <c r="R224" s="34">
        <f>IF(calculations!R224="NA",output!R224,calculations!R224-output!R224)</f>
        <v>0</v>
      </c>
      <c r="S224" s="34">
        <f>IF(calculations!S224="NA",output!S224,calculations!S224-output!S224)</f>
        <v>0</v>
      </c>
      <c r="T224" s="34">
        <f>IF(calculations!T224="NA",output!T224,calculations!T224-output!T224)</f>
        <v>0</v>
      </c>
      <c r="U224" s="34">
        <f>IF(calculations!U224="NA",output!U224,calculations!U224-output!U224)</f>
        <v>0</v>
      </c>
      <c r="V224" s="34">
        <f>IF(calculations!V224="NA",output!V224,calculations!V224-output!V224)</f>
        <v>0</v>
      </c>
      <c r="W224" s="34">
        <f>IF(calculations!W224="NA",output!W224,calculations!W224-output!W224)</f>
        <v>0</v>
      </c>
      <c r="X224" s="34">
        <f>IF(calculations!X224="NA",output!X224,calculations!X224-output!X224)</f>
        <v>0</v>
      </c>
      <c r="Y224" s="34">
        <f>IF(calculations!Y224="NA",output!Y224,calculations!Y224-output!Y224)</f>
        <v>0</v>
      </c>
      <c r="Z224" s="34">
        <f>IF(calculations!Z224="NA",output!Z224,calculations!Z224-output!Z224)</f>
        <v>0</v>
      </c>
      <c r="AA224" s="34">
        <f>IF(calculations!AA224="NA",output!AA224,calculations!AA224-output!AA224)</f>
        <v>0</v>
      </c>
      <c r="AB224" s="34">
        <f>IF(calculations!AB224="NA",output!AB224,calculations!AB224-output!AB224)</f>
        <v>0</v>
      </c>
      <c r="AC224" s="34">
        <f>IF(calculations!AC224="NA",output!AC224,calculations!AC224-output!AC224)</f>
        <v>0</v>
      </c>
      <c r="AD224" s="34">
        <f>IF(calculations!AD224="NA",output!AD224,calculations!AD224-output!AD224)</f>
        <v>0</v>
      </c>
      <c r="AE224" s="34">
        <f>IF(calculations!AE224="NA",output!AE224,calculations!AE224-output!AE224)</f>
        <v>0</v>
      </c>
      <c r="AF224" s="34">
        <f>IF(calculations!AF224="NA",output!AF224,calculations!AF224-output!AF224)</f>
        <v>0</v>
      </c>
    </row>
    <row r="225" spans="1:32" x14ac:dyDescent="0.15">
      <c r="A225" t="b">
        <f>calculations!A225=output!A225</f>
        <v>1</v>
      </c>
      <c r="B225" t="b">
        <f>calculations!B225=output!B225</f>
        <v>1</v>
      </c>
      <c r="C225" s="34">
        <f>IF(calculations!C225="NA",output!C225,calculations!C225-output!C225)</f>
        <v>0</v>
      </c>
      <c r="D225" s="34">
        <f>IF(calculations!D225="NA",output!D225,calculations!D225-output!D225)</f>
        <v>-2.2204460492503131E-16</v>
      </c>
      <c r="E225" s="34">
        <f>IF(calculations!E225="NA",output!E225,calculations!E225-output!E225)</f>
        <v>0</v>
      </c>
      <c r="F225" s="34">
        <f>IF(calculations!F225="NA",output!F225,calculations!F225-output!F225)</f>
        <v>0</v>
      </c>
      <c r="G225" s="34">
        <f>IF(calculations!G225="NA",output!G225,calculations!G225-output!G225)</f>
        <v>0</v>
      </c>
      <c r="H225" s="34">
        <f>IF(calculations!H225="NA",output!H225,calculations!H225-output!H225)</f>
        <v>0</v>
      </c>
      <c r="I225" s="34">
        <f>IF(calculations!I225="NA",output!I225,calculations!I225-output!I225)</f>
        <v>0</v>
      </c>
      <c r="J225" s="34">
        <f>IF(calculations!J225="NA",output!J225,calculations!J225-output!J225)</f>
        <v>0</v>
      </c>
      <c r="K225" s="34">
        <f>IF(calculations!K225="NA",output!K225,calculations!K225-output!K225)</f>
        <v>0</v>
      </c>
      <c r="L225" s="34">
        <f>IF(calculations!L225="NA",output!L225,calculations!L225-output!L225)</f>
        <v>0</v>
      </c>
      <c r="M225" s="34">
        <f>IF(calculations!M225="NA",output!M225,calculations!M225-output!M225)</f>
        <v>0</v>
      </c>
      <c r="N225" s="34">
        <f>IF(calculations!N225="NA",output!N225,calculations!N225-output!N225)</f>
        <v>0</v>
      </c>
      <c r="O225" s="34">
        <f>IF(calculations!O225="NA",output!O225,calculations!O225-output!O225)</f>
        <v>0</v>
      </c>
      <c r="P225" s="34">
        <f>IF(calculations!P225="NA",output!P225,calculations!P225-output!P225)</f>
        <v>0</v>
      </c>
      <c r="Q225" s="34">
        <f>IF(calculations!Q225="NA",output!Q225,calculations!Q225-output!Q225)</f>
        <v>0</v>
      </c>
      <c r="R225" s="34">
        <f>IF(calculations!R225="NA",output!R225,calculations!R225-output!R225)</f>
        <v>0</v>
      </c>
      <c r="S225" s="34">
        <f>IF(calculations!S225="NA",output!S225,calculations!S225-output!S225)</f>
        <v>0</v>
      </c>
      <c r="T225" s="34">
        <f>IF(calculations!T225="NA",output!T225,calculations!T225-output!T225)</f>
        <v>0</v>
      </c>
      <c r="U225" s="34">
        <f>IF(calculations!U225="NA",output!U225,calculations!U225-output!U225)</f>
        <v>0</v>
      </c>
      <c r="V225" s="34">
        <f>IF(calculations!V225="NA",output!V225,calculations!V225-output!V225)</f>
        <v>-4.4408920985006262E-16</v>
      </c>
      <c r="W225" s="34">
        <f>IF(calculations!W225="NA",output!W225,calculations!W225-output!W225)</f>
        <v>0</v>
      </c>
      <c r="X225" s="34">
        <f>IF(calculations!X225="NA",output!X225,calculations!X225-output!X225)</f>
        <v>0</v>
      </c>
      <c r="Y225" s="34">
        <f>IF(calculations!Y225="NA",output!Y225,calculations!Y225-output!Y225)</f>
        <v>0</v>
      </c>
      <c r="Z225" s="34">
        <f>IF(calculations!Z225="NA",output!Z225,calculations!Z225-output!Z225)</f>
        <v>4.4408920985006262E-16</v>
      </c>
      <c r="AA225" s="34">
        <f>IF(calculations!AA225="NA",output!AA225,calculations!AA225-output!AA225)</f>
        <v>0</v>
      </c>
      <c r="AB225" s="34">
        <f>IF(calculations!AB225="NA",output!AB225,calculations!AB225-output!AB225)</f>
        <v>0</v>
      </c>
      <c r="AC225" s="34">
        <f>IF(calculations!AC225="NA",output!AC225,calculations!AC225-output!AC225)</f>
        <v>0</v>
      </c>
      <c r="AD225" s="34">
        <f>IF(calculations!AD225="NA",output!AD225,calculations!AD225-output!AD225)</f>
        <v>0</v>
      </c>
      <c r="AE225" s="34">
        <f>IF(calculations!AE225="NA",output!AE225,calculations!AE225-output!AE225)</f>
        <v>0</v>
      </c>
      <c r="AF225" s="34">
        <f>IF(calculations!AF225="NA",output!AF225,calculations!AF225-output!AF225)</f>
        <v>0</v>
      </c>
    </row>
    <row r="226" spans="1:32" x14ac:dyDescent="0.15">
      <c r="A226" t="b">
        <f>calculations!A226=output!A226</f>
        <v>1</v>
      </c>
      <c r="B226" t="b">
        <f>calculations!B226=output!B226</f>
        <v>1</v>
      </c>
      <c r="C226" s="34">
        <f>IF(calculations!C226="NA",output!C226,calculations!C226-output!C226)</f>
        <v>0</v>
      </c>
      <c r="D226" s="34">
        <f>IF(calculations!D226="NA",output!D226,calculations!D226-output!D226)</f>
        <v>0</v>
      </c>
      <c r="E226" s="34">
        <f>IF(calculations!E226="NA",output!E226,calculations!E226-output!E226)</f>
        <v>0</v>
      </c>
      <c r="F226" s="34">
        <f>IF(calculations!F226="NA",output!F226,calculations!F226-output!F226)</f>
        <v>0</v>
      </c>
      <c r="G226" s="34">
        <f>IF(calculations!G226="NA",output!G226,calculations!G226-output!G226)</f>
        <v>-4.4408920985006262E-16</v>
      </c>
      <c r="H226" s="34">
        <f>IF(calculations!H226="NA",output!H226,calculations!H226-output!H226)</f>
        <v>0</v>
      </c>
      <c r="I226" s="34">
        <f>IF(calculations!I226="NA",output!I226,calculations!I226-output!I226)</f>
        <v>0</v>
      </c>
      <c r="J226" s="34">
        <f>IF(calculations!J226="NA",output!J226,calculations!J226-output!J226)</f>
        <v>0</v>
      </c>
      <c r="K226" s="34">
        <f>IF(calculations!K226="NA",output!K226,calculations!K226-output!K226)</f>
        <v>0</v>
      </c>
      <c r="L226" s="34">
        <f>IF(calculations!L226="NA",output!L226,calculations!L226-output!L226)</f>
        <v>0</v>
      </c>
      <c r="M226" s="34">
        <f>IF(calculations!M226="NA",output!M226,calculations!M226-output!M226)</f>
        <v>0</v>
      </c>
      <c r="N226" s="34">
        <f>IF(calculations!N226="NA",output!N226,calculations!N226-output!N226)</f>
        <v>-3.5527136788005009E-15</v>
      </c>
      <c r="O226" s="34">
        <f>IF(calculations!O226="NA",output!O226,calculations!O226-output!O226)</f>
        <v>0</v>
      </c>
      <c r="P226" s="34">
        <f>IF(calculations!P226="NA",output!P226,calculations!P226-output!P226)</f>
        <v>0</v>
      </c>
      <c r="Q226" s="34">
        <f>IF(calculations!Q226="NA",output!Q226,calculations!Q226-output!Q226)</f>
        <v>-4.4408920985006262E-16</v>
      </c>
      <c r="R226" s="34">
        <f>IF(calculations!R226="NA",output!R226,calculations!R226-output!R226)</f>
        <v>-4.4408920985006262E-16</v>
      </c>
      <c r="S226" s="34">
        <f>IF(calculations!S226="NA",output!S226,calculations!S226-output!S226)</f>
        <v>4.4408920985006262E-16</v>
      </c>
      <c r="T226" s="34">
        <f>IF(calculations!T226="NA",output!T226,calculations!T226-output!T226)</f>
        <v>0</v>
      </c>
      <c r="U226" s="34">
        <f>IF(calculations!U226="NA",output!U226,calculations!U226-output!U226)</f>
        <v>0</v>
      </c>
      <c r="V226" s="34">
        <f>IF(calculations!V226="NA",output!V226,calculations!V226-output!V226)</f>
        <v>0</v>
      </c>
      <c r="W226" s="34">
        <f>IF(calculations!W226="NA",output!W226,calculations!W226-output!W226)</f>
        <v>0</v>
      </c>
      <c r="X226" s="34">
        <f>IF(calculations!X226="NA",output!X226,calculations!X226-output!X226)</f>
        <v>0</v>
      </c>
      <c r="Y226" s="34">
        <f>IF(calculations!Y226="NA",output!Y226,calculations!Y226-output!Y226)</f>
        <v>0</v>
      </c>
      <c r="Z226" s="34">
        <f>IF(calculations!Z226="NA",output!Z226,calculations!Z226-output!Z226)</f>
        <v>0</v>
      </c>
      <c r="AA226" s="34">
        <f>IF(calculations!AA226="NA",output!AA226,calculations!AA226-output!AA226)</f>
        <v>0</v>
      </c>
      <c r="AB226" s="34">
        <f>IF(calculations!AB226="NA",output!AB226,calculations!AB226-output!AB226)</f>
        <v>0</v>
      </c>
      <c r="AC226" s="34">
        <f>IF(calculations!AC226="NA",output!AC226,calculations!AC226-output!AC226)</f>
        <v>0</v>
      </c>
      <c r="AD226" s="34">
        <f>IF(calculations!AD226="NA",output!AD226,calculations!AD226-output!AD226)</f>
        <v>0</v>
      </c>
      <c r="AE226" s="34">
        <f>IF(calculations!AE226="NA",output!AE226,calculations!AE226-output!AE226)</f>
        <v>0</v>
      </c>
      <c r="AF226" s="34">
        <f>IF(calculations!AF226="NA",output!AF226,calculations!AF226-output!AF226)</f>
        <v>0</v>
      </c>
    </row>
    <row r="227" spans="1:32" x14ac:dyDescent="0.15">
      <c r="A227" t="b">
        <f>calculations!A227=output!A227</f>
        <v>1</v>
      </c>
      <c r="B227" t="b">
        <f>calculations!B227=output!B227</f>
        <v>1</v>
      </c>
      <c r="C227" s="34">
        <f>IF(calculations!C227="NA",output!C227,calculations!C227-output!C227)</f>
        <v>0</v>
      </c>
      <c r="D227" s="34">
        <f>IF(calculations!D227="NA",output!D227,calculations!D227-output!D227)</f>
        <v>0</v>
      </c>
      <c r="E227" s="34">
        <f>IF(calculations!E227="NA",output!E227,calculations!E227-output!E227)</f>
        <v>0</v>
      </c>
      <c r="F227" s="34">
        <f>IF(calculations!F227="NA",output!F227,calculations!F227-output!F227)</f>
        <v>0</v>
      </c>
      <c r="G227" s="34">
        <f>IF(calculations!G227="NA",output!G227,calculations!G227-output!G227)</f>
        <v>0</v>
      </c>
      <c r="H227" s="34">
        <f>IF(calculations!H227="NA",output!H227,calculations!H227-output!H227)</f>
        <v>0</v>
      </c>
      <c r="I227" s="34">
        <f>IF(calculations!I227="NA",output!I227,calculations!I227-output!I227)</f>
        <v>0</v>
      </c>
      <c r="J227" s="34">
        <f>IF(calculations!J227="NA",output!J227,calculations!J227-output!J227)</f>
        <v>8.6736173798840355E-19</v>
      </c>
      <c r="K227" s="34">
        <f>IF(calculations!K227="NA",output!K227,calculations!K227-output!K227)</f>
        <v>0</v>
      </c>
      <c r="L227" s="34">
        <f>IF(calculations!L227="NA",output!L227,calculations!L227-output!L227)</f>
        <v>0</v>
      </c>
      <c r="M227" s="34">
        <f>IF(calculations!M227="NA",output!M227,calculations!M227-output!M227)</f>
        <v>3.5527136788005009E-15</v>
      </c>
      <c r="N227" s="34">
        <f>IF(calculations!N227="NA",output!N227,calculations!N227-output!N227)</f>
        <v>0</v>
      </c>
      <c r="O227" s="34">
        <f>IF(calculations!O227="NA",output!O227,calculations!O227-output!O227)</f>
        <v>0</v>
      </c>
      <c r="P227" s="34">
        <f>IF(calculations!P227="NA",output!P227,calculations!P227-output!P227)</f>
        <v>-1.3877787807814457E-17</v>
      </c>
      <c r="Q227" s="34">
        <f>IF(calculations!Q227="NA",output!Q227,calculations!Q227-output!Q227)</f>
        <v>0</v>
      </c>
      <c r="R227" s="34">
        <f>IF(calculations!R227="NA",output!R227,calculations!R227-output!R227)</f>
        <v>0</v>
      </c>
      <c r="S227" s="34">
        <f>IF(calculations!S227="NA",output!S227,calculations!S227-output!S227)</f>
        <v>0</v>
      </c>
      <c r="T227" s="34">
        <f>IF(calculations!T227="NA",output!T227,calculations!T227-output!T227)</f>
        <v>0</v>
      </c>
      <c r="U227" s="34">
        <f>IF(calculations!U227="NA",output!U227,calculations!U227-output!U227)</f>
        <v>0</v>
      </c>
      <c r="V227" s="34">
        <f>IF(calculations!V227="NA",output!V227,calculations!V227-output!V227)</f>
        <v>0</v>
      </c>
      <c r="W227" s="34">
        <f>IF(calculations!W227="NA",output!W227,calculations!W227-output!W227)</f>
        <v>0</v>
      </c>
      <c r="X227" s="34">
        <f>IF(calculations!X227="NA",output!X227,calculations!X227-output!X227)</f>
        <v>3.5527136788005009E-15</v>
      </c>
      <c r="Y227" s="34">
        <f>IF(calculations!Y227="NA",output!Y227,calculations!Y227-output!Y227)</f>
        <v>0</v>
      </c>
      <c r="Z227" s="34">
        <f>IF(calculations!Z227="NA",output!Z227,calculations!Z227-output!Z227)</f>
        <v>0</v>
      </c>
      <c r="AA227" s="34">
        <f>IF(calculations!AA227="NA",output!AA227,calculations!AA227-output!AA227)</f>
        <v>0</v>
      </c>
      <c r="AB227" s="34">
        <f>IF(calculations!AB227="NA",output!AB227,calculations!AB227-output!AB227)</f>
        <v>0</v>
      </c>
      <c r="AC227" s="34">
        <f>IF(calculations!AC227="NA",output!AC227,calculations!AC227-output!AC227)</f>
        <v>0</v>
      </c>
      <c r="AD227" s="34">
        <f>IF(calculations!AD227="NA",output!AD227,calculations!AD227-output!AD227)</f>
        <v>0</v>
      </c>
      <c r="AE227" s="34">
        <f>IF(calculations!AE227="NA",output!AE227,calculations!AE227-output!AE227)</f>
        <v>0</v>
      </c>
      <c r="AF227" s="34">
        <f>IF(calculations!AF227="NA",output!AF227,calculations!AF227-output!AF227)</f>
        <v>-1.3877787807814457E-17</v>
      </c>
    </row>
    <row r="228" spans="1:32" x14ac:dyDescent="0.15">
      <c r="A228" t="b">
        <f>calculations!A228=output!A228</f>
        <v>1</v>
      </c>
      <c r="B228" t="b">
        <f>calculations!B228=output!B228</f>
        <v>1</v>
      </c>
      <c r="C228" s="34">
        <f>IF(calculations!C228="NA",output!C228,calculations!C228-output!C228)</f>
        <v>2.1684043449710089E-19</v>
      </c>
      <c r="D228" s="34">
        <f>IF(calculations!D228="NA",output!D228,calculations!D228-output!D228)</f>
        <v>0</v>
      </c>
      <c r="E228" s="34">
        <f>IF(calculations!E228="NA",output!E228,calculations!E228-output!E228)</f>
        <v>0</v>
      </c>
      <c r="F228" s="34">
        <f>IF(calculations!F228="NA",output!F228,calculations!F228-output!F228)</f>
        <v>-3.4694469519536142E-18</v>
      </c>
      <c r="G228" s="34">
        <f>IF(calculations!G228="NA",output!G228,calculations!G228-output!G228)</f>
        <v>0</v>
      </c>
      <c r="H228" s="34">
        <f>IF(calculations!H228="NA",output!H228,calculations!H228-output!H228)</f>
        <v>-5.5511151231257827E-17</v>
      </c>
      <c r="I228" s="34">
        <f>IF(calculations!I228="NA",output!I228,calculations!I228-output!I228)</f>
        <v>0</v>
      </c>
      <c r="J228" s="34">
        <f>IF(calculations!J228="NA",output!J228,calculations!J228-output!J228)</f>
        <v>3.4694469519536142E-18</v>
      </c>
      <c r="K228" s="34">
        <f>IF(calculations!K228="NA",output!K228,calculations!K228-output!K228)</f>
        <v>0</v>
      </c>
      <c r="L228" s="34">
        <f>IF(calculations!L228="NA",output!L228,calculations!L228-output!L228)</f>
        <v>0</v>
      </c>
      <c r="M228" s="34">
        <f>IF(calculations!M228="NA",output!M228,calculations!M228-output!M228)</f>
        <v>0</v>
      </c>
      <c r="N228" s="34">
        <f>IF(calculations!N228="NA",output!N228,calculations!N228-output!N228)</f>
        <v>0</v>
      </c>
      <c r="O228" s="34">
        <f>IF(calculations!O228="NA",output!O228,calculations!O228-output!O228)</f>
        <v>-2.2204460492503131E-16</v>
      </c>
      <c r="P228" s="34">
        <f>IF(calculations!P228="NA",output!P228,calculations!P228-output!P228)</f>
        <v>0</v>
      </c>
      <c r="Q228" s="34">
        <f>IF(calculations!Q228="NA",output!Q228,calculations!Q228-output!Q228)</f>
        <v>0</v>
      </c>
      <c r="R228" s="34">
        <f>IF(calculations!R228="NA",output!R228,calculations!R228-output!R228)</f>
        <v>0</v>
      </c>
      <c r="S228" s="34">
        <f>IF(calculations!S228="NA",output!S228,calculations!S228-output!S228)</f>
        <v>0</v>
      </c>
      <c r="T228" s="34">
        <f>IF(calculations!T228="NA",output!T228,calculations!T228-output!T228)</f>
        <v>5.5511151231257827E-17</v>
      </c>
      <c r="U228" s="34">
        <f>IF(calculations!U228="NA",output!U228,calculations!U228-output!U228)</f>
        <v>0</v>
      </c>
      <c r="V228" s="34">
        <f>IF(calculations!V228="NA",output!V228,calculations!V228-output!V228)</f>
        <v>-5.5511151231257827E-17</v>
      </c>
      <c r="W228" s="34">
        <f>IF(calculations!W228="NA",output!W228,calculations!W228-output!W228)</f>
        <v>0</v>
      </c>
      <c r="X228" s="34">
        <f>IF(calculations!X228="NA",output!X228,calculations!X228-output!X228)</f>
        <v>-7.1054273576010019E-15</v>
      </c>
      <c r="Y228" s="34">
        <f>IF(calculations!Y228="NA",output!Y228,calculations!Y228-output!Y228)</f>
        <v>0</v>
      </c>
      <c r="Z228" s="34">
        <f>IF(calculations!Z228="NA",output!Z228,calculations!Z228-output!Z228)</f>
        <v>0</v>
      </c>
      <c r="AA228" s="34">
        <f>IF(calculations!AA228="NA",output!AA228,calculations!AA228-output!AA228)</f>
        <v>0</v>
      </c>
      <c r="AB228" s="34">
        <f>IF(calculations!AB228="NA",output!AB228,calculations!AB228-output!AB228)</f>
        <v>0</v>
      </c>
      <c r="AC228" s="34">
        <f>IF(calculations!AC228="NA",output!AC228,calculations!AC228-output!AC228)</f>
        <v>0</v>
      </c>
      <c r="AD228" s="34">
        <f>IF(calculations!AD228="NA",output!AD228,calculations!AD228-output!AD228)</f>
        <v>0</v>
      </c>
      <c r="AE228" s="34">
        <f>IF(calculations!AE228="NA",output!AE228,calculations!AE228-output!AE228)</f>
        <v>0</v>
      </c>
      <c r="AF228" s="34">
        <f>IF(calculations!AF228="NA",output!AF228,calculations!AF228-output!AF228)</f>
        <v>0</v>
      </c>
    </row>
    <row r="229" spans="1:32" x14ac:dyDescent="0.15">
      <c r="A229" t="b">
        <f>calculations!A229=output!A229</f>
        <v>1</v>
      </c>
      <c r="B229" t="b">
        <f>calculations!B229=output!B229</f>
        <v>1</v>
      </c>
      <c r="C229" s="34">
        <f>IF(calculations!C229="NA",output!C229,calculations!C229-output!C229)</f>
        <v>0</v>
      </c>
      <c r="D229" s="34">
        <f>IF(calculations!D229="NA",output!D229,calculations!D229-output!D229)</f>
        <v>0</v>
      </c>
      <c r="E229" s="34">
        <f>IF(calculations!E229="NA",output!E229,calculations!E229-output!E229)</f>
        <v>0</v>
      </c>
      <c r="F229" s="34">
        <f>IF(calculations!F229="NA",output!F229,calculations!F229-output!F229)</f>
        <v>2.7755575615628914E-17</v>
      </c>
      <c r="G229" s="34">
        <f>IF(calculations!G229="NA",output!G229,calculations!G229-output!G229)</f>
        <v>0</v>
      </c>
      <c r="H229" s="34">
        <f>IF(calculations!H229="NA",output!H229,calculations!H229-output!H229)</f>
        <v>0</v>
      </c>
      <c r="I229" s="34">
        <f>IF(calculations!I229="NA",output!I229,calculations!I229-output!I229)</f>
        <v>0</v>
      </c>
      <c r="J229" s="34">
        <f>IF(calculations!J229="NA",output!J229,calculations!J229-output!J229)</f>
        <v>0</v>
      </c>
      <c r="K229" s="34">
        <f>IF(calculations!K229="NA",output!K229,calculations!K229-output!K229)</f>
        <v>0</v>
      </c>
      <c r="L229" s="34">
        <f>IF(calculations!L229="NA",output!L229,calculations!L229-output!L229)</f>
        <v>0</v>
      </c>
      <c r="M229" s="34">
        <f>IF(calculations!M229="NA",output!M229,calculations!M229-output!M229)</f>
        <v>0</v>
      </c>
      <c r="N229" s="34">
        <f>IF(calculations!N229="NA",output!N229,calculations!N229-output!N229)</f>
        <v>-3.5527136788005009E-15</v>
      </c>
      <c r="O229" s="34">
        <f>IF(calculations!O229="NA",output!O229,calculations!O229-output!O229)</f>
        <v>-3.5527136788005009E-15</v>
      </c>
      <c r="P229" s="34">
        <f>IF(calculations!P229="NA",output!P229,calculations!P229-output!P229)</f>
        <v>0</v>
      </c>
      <c r="Q229" s="34">
        <f>IF(calculations!Q229="NA",output!Q229,calculations!Q229-output!Q229)</f>
        <v>0</v>
      </c>
      <c r="R229" s="34">
        <f>IF(calculations!R229="NA",output!R229,calculations!R229-output!R229)</f>
        <v>0</v>
      </c>
      <c r="S229" s="34">
        <f>IF(calculations!S229="NA",output!S229,calculations!S229-output!S229)</f>
        <v>0</v>
      </c>
      <c r="T229" s="34">
        <f>IF(calculations!T229="NA",output!T229,calculations!T229-output!T229)</f>
        <v>0</v>
      </c>
      <c r="U229" s="34">
        <f>IF(calculations!U229="NA",output!U229,calculations!U229-output!U229)</f>
        <v>0</v>
      </c>
      <c r="V229" s="34">
        <f>IF(calculations!V229="NA",output!V229,calculations!V229-output!V229)</f>
        <v>0</v>
      </c>
      <c r="W229" s="34">
        <f>IF(calculations!W229="NA",output!W229,calculations!W229-output!W229)</f>
        <v>0</v>
      </c>
      <c r="X229" s="34">
        <f>IF(calculations!X229="NA",output!X229,calculations!X229-output!X229)</f>
        <v>0</v>
      </c>
      <c r="Y229" s="34">
        <f>IF(calculations!Y229="NA",output!Y229,calculations!Y229-output!Y229)</f>
        <v>0</v>
      </c>
      <c r="Z229" s="34">
        <f>IF(calculations!Z229="NA",output!Z229,calculations!Z229-output!Z229)</f>
        <v>0</v>
      </c>
      <c r="AA229" s="34">
        <f>IF(calculations!AA229="NA",output!AA229,calculations!AA229-output!AA229)</f>
        <v>0</v>
      </c>
      <c r="AB229" s="34">
        <f>IF(calculations!AB229="NA",output!AB229,calculations!AB229-output!AB229)</f>
        <v>0</v>
      </c>
      <c r="AC229" s="34">
        <f>IF(calculations!AC229="NA",output!AC229,calculations!AC229-output!AC229)</f>
        <v>0</v>
      </c>
      <c r="AD229" s="34">
        <f>IF(calculations!AD229="NA",output!AD229,calculations!AD229-output!AD229)</f>
        <v>0</v>
      </c>
      <c r="AE229" s="34">
        <f>IF(calculations!AE229="NA",output!AE229,calculations!AE229-output!AE229)</f>
        <v>0</v>
      </c>
      <c r="AF229" s="34">
        <f>IF(calculations!AF229="NA",output!AF229,calculations!AF229-output!AF229)</f>
        <v>0</v>
      </c>
    </row>
    <row r="230" spans="1:32" x14ac:dyDescent="0.15">
      <c r="A230" t="b">
        <f>calculations!A230=output!A230</f>
        <v>1</v>
      </c>
      <c r="B230" t="b">
        <f>calculations!B230=output!B230</f>
        <v>1</v>
      </c>
      <c r="C230" s="34">
        <f>IF(calculations!C230="NA",output!C230,calculations!C230-output!C230)</f>
        <v>0</v>
      </c>
      <c r="D230" s="34">
        <f>IF(calculations!D230="NA",output!D230,calculations!D230-output!D230)</f>
        <v>2.2204460492503131E-16</v>
      </c>
      <c r="E230" s="34">
        <f>IF(calculations!E230="NA",output!E230,calculations!E230-output!E230)</f>
        <v>0</v>
      </c>
      <c r="F230" s="34">
        <f>IF(calculations!F230="NA",output!F230,calculations!F230-output!F230)</f>
        <v>0</v>
      </c>
      <c r="G230" s="34">
        <f>IF(calculations!G230="NA",output!G230,calculations!G230-output!G230)</f>
        <v>0</v>
      </c>
      <c r="H230" s="34">
        <f>IF(calculations!H230="NA",output!H230,calculations!H230-output!H230)</f>
        <v>0</v>
      </c>
      <c r="I230" s="34">
        <f>IF(calculations!I230="NA",output!I230,calculations!I230-output!I230)</f>
        <v>0</v>
      </c>
      <c r="J230" s="34">
        <f>IF(calculations!J230="NA",output!J230,calculations!J230-output!J230)</f>
        <v>-2.7755575615628914E-17</v>
      </c>
      <c r="K230" s="34">
        <f>IF(calculations!K230="NA",output!K230,calculations!K230-output!K230)</f>
        <v>1.3877787807814457E-17</v>
      </c>
      <c r="L230" s="34">
        <f>IF(calculations!L230="NA",output!L230,calculations!L230-output!L230)</f>
        <v>-7.1054273576010019E-15</v>
      </c>
      <c r="M230" s="34">
        <f>IF(calculations!M230="NA",output!M230,calculations!M230-output!M230)</f>
        <v>3.5527136788005009E-15</v>
      </c>
      <c r="N230" s="34">
        <f>IF(calculations!N230="NA",output!N230,calculations!N230-output!N230)</f>
        <v>0</v>
      </c>
      <c r="O230" s="34">
        <f>IF(calculations!O230="NA",output!O230,calculations!O230-output!O230)</f>
        <v>3.5527136788005009E-15</v>
      </c>
      <c r="P230" s="34">
        <f>IF(calculations!P230="NA",output!P230,calculations!P230-output!P230)</f>
        <v>0</v>
      </c>
      <c r="Q230" s="34">
        <f>IF(calculations!Q230="NA",output!Q230,calculations!Q230-output!Q230)</f>
        <v>0</v>
      </c>
      <c r="R230" s="34">
        <f>IF(calculations!R230="NA",output!R230,calculations!R230-output!R230)</f>
        <v>0</v>
      </c>
      <c r="S230" s="34">
        <f>IF(calculations!S230="NA",output!S230,calculations!S230-output!S230)</f>
        <v>0</v>
      </c>
      <c r="T230" s="34">
        <f>IF(calculations!T230="NA",output!T230,calculations!T230-output!T230)</f>
        <v>-8.8817841970012523E-16</v>
      </c>
      <c r="U230" s="34">
        <f>IF(calculations!U230="NA",output!U230,calculations!U230-output!U230)</f>
        <v>0</v>
      </c>
      <c r="V230" s="34">
        <f>IF(calculations!V230="NA",output!V230,calculations!V230-output!V230)</f>
        <v>0</v>
      </c>
      <c r="W230" s="34">
        <f>IF(calculations!W230="NA",output!W230,calculations!W230-output!W230)</f>
        <v>0</v>
      </c>
      <c r="X230" s="34">
        <f>IF(calculations!X230="NA",output!X230,calculations!X230-output!X230)</f>
        <v>0</v>
      </c>
      <c r="Y230" s="34">
        <f>IF(calculations!Y230="NA",output!Y230,calculations!Y230-output!Y230)</f>
        <v>0</v>
      </c>
      <c r="Z230" s="34">
        <f>IF(calculations!Z230="NA",output!Z230,calculations!Z230-output!Z230)</f>
        <v>0</v>
      </c>
      <c r="AA230" s="34">
        <f>IF(calculations!AA230="NA",output!AA230,calculations!AA230-output!AA230)</f>
        <v>0</v>
      </c>
      <c r="AB230" s="34">
        <f>IF(calculations!AB230="NA",output!AB230,calculations!AB230-output!AB230)</f>
        <v>0</v>
      </c>
      <c r="AC230" s="34">
        <f>IF(calculations!AC230="NA",output!AC230,calculations!AC230-output!AC230)</f>
        <v>0</v>
      </c>
      <c r="AD230" s="34">
        <f>IF(calculations!AD230="NA",output!AD230,calculations!AD230-output!AD230)</f>
        <v>0</v>
      </c>
      <c r="AE230" s="34">
        <f>IF(calculations!AE230="NA",output!AE230,calculations!AE230-output!AE230)</f>
        <v>0</v>
      </c>
      <c r="AF230" s="34">
        <f>IF(calculations!AF230="NA",output!AF230,calculations!AF230-output!AF230)</f>
        <v>0</v>
      </c>
    </row>
    <row r="231" spans="1:32" x14ac:dyDescent="0.15">
      <c r="A231" t="b">
        <f>calculations!A231=output!A231</f>
        <v>1</v>
      </c>
      <c r="B231" t="b">
        <f>calculations!B231=output!B231</f>
        <v>1</v>
      </c>
      <c r="C231" s="34">
        <f>IF(calculations!C231="NA",output!C231,calculations!C231-output!C231)</f>
        <v>0</v>
      </c>
      <c r="D231" s="34">
        <f>IF(calculations!D231="NA",output!D231,calculations!D231-output!D231)</f>
        <v>0</v>
      </c>
      <c r="E231" s="34">
        <f>IF(calculations!E231="NA",output!E231,calculations!E231-output!E231)</f>
        <v>0</v>
      </c>
      <c r="F231" s="34">
        <f>IF(calculations!F231="NA",output!F231,calculations!F231-output!F231)</f>
        <v>0</v>
      </c>
      <c r="G231" s="34">
        <f>IF(calculations!G231="NA",output!G231,calculations!G231-output!G231)</f>
        <v>0</v>
      </c>
      <c r="H231" s="34">
        <f>IF(calculations!H231="NA",output!H231,calculations!H231-output!H231)</f>
        <v>0</v>
      </c>
      <c r="I231" s="34">
        <f>IF(calculations!I231="NA",output!I231,calculations!I231-output!I231)</f>
        <v>0</v>
      </c>
      <c r="J231" s="34">
        <f>IF(calculations!J231="NA",output!J231,calculations!J231-output!J231)</f>
        <v>5.5511151231257827E-17</v>
      </c>
      <c r="K231" s="34">
        <f>IF(calculations!K231="NA",output!K231,calculations!K231-output!K231)</f>
        <v>-3.4694469519536142E-18</v>
      </c>
      <c r="L231" s="34">
        <f>IF(calculations!L231="NA",output!L231,calculations!L231-output!L231)</f>
        <v>0</v>
      </c>
      <c r="M231" s="34">
        <f>IF(calculations!M231="NA",output!M231,calculations!M231-output!M231)</f>
        <v>0</v>
      </c>
      <c r="N231" s="34">
        <f>IF(calculations!N231="NA",output!N231,calculations!N231-output!N231)</f>
        <v>0</v>
      </c>
      <c r="O231" s="34">
        <f>IF(calculations!O231="NA",output!O231,calculations!O231-output!O231)</f>
        <v>0</v>
      </c>
      <c r="P231" s="34">
        <f>IF(calculations!P231="NA",output!P231,calculations!P231-output!P231)</f>
        <v>0</v>
      </c>
      <c r="Q231" s="34">
        <f>IF(calculations!Q231="NA",output!Q231,calculations!Q231-output!Q231)</f>
        <v>0</v>
      </c>
      <c r="R231" s="34">
        <f>IF(calculations!R231="NA",output!R231,calculations!R231-output!R231)</f>
        <v>0</v>
      </c>
      <c r="S231" s="34">
        <f>IF(calculations!S231="NA",output!S231,calculations!S231-output!S231)</f>
        <v>0</v>
      </c>
      <c r="T231" s="34">
        <f>IF(calculations!T231="NA",output!T231,calculations!T231-output!T231)</f>
        <v>0</v>
      </c>
      <c r="U231" s="34">
        <f>IF(calculations!U231="NA",output!U231,calculations!U231-output!U231)</f>
        <v>0</v>
      </c>
      <c r="V231" s="34">
        <f>IF(calculations!V231="NA",output!V231,calculations!V231-output!V231)</f>
        <v>0</v>
      </c>
      <c r="W231" s="34">
        <f>IF(calculations!W231="NA",output!W231,calculations!W231-output!W231)</f>
        <v>0</v>
      </c>
      <c r="X231" s="34">
        <f>IF(calculations!X231="NA",output!X231,calculations!X231-output!X231)</f>
        <v>0</v>
      </c>
      <c r="Y231" s="34">
        <f>IF(calculations!Y231="NA",output!Y231,calculations!Y231-output!Y231)</f>
        <v>0</v>
      </c>
      <c r="Z231" s="34">
        <f>IF(calculations!Z231="NA",output!Z231,calculations!Z231-output!Z231)</f>
        <v>2.7755575615628914E-17</v>
      </c>
      <c r="AA231" s="34">
        <f>IF(calculations!AA231="NA",output!AA231,calculations!AA231-output!AA231)</f>
        <v>0</v>
      </c>
      <c r="AB231" s="34">
        <f>IF(calculations!AB231="NA",output!AB231,calculations!AB231-output!AB231)</f>
        <v>0</v>
      </c>
      <c r="AC231" s="34">
        <f>IF(calculations!AC231="NA",output!AC231,calculations!AC231-output!AC231)</f>
        <v>0</v>
      </c>
      <c r="AD231" s="34">
        <f>IF(calculations!AD231="NA",output!AD231,calculations!AD231-output!AD231)</f>
        <v>0</v>
      </c>
      <c r="AE231" s="34">
        <f>IF(calculations!AE231="NA",output!AE231,calculations!AE231-output!AE231)</f>
        <v>0</v>
      </c>
      <c r="AF231" s="34">
        <f>IF(calculations!AF231="NA",output!AF231,calculations!AF231-output!AF231)</f>
        <v>-2.7755575615628914E-17</v>
      </c>
    </row>
    <row r="232" spans="1:32" x14ac:dyDescent="0.15">
      <c r="A232" t="b">
        <f>calculations!A232=output!A232</f>
        <v>1</v>
      </c>
      <c r="B232" t="b">
        <f>calculations!B232=output!B232</f>
        <v>1</v>
      </c>
      <c r="C232" s="34">
        <f>IF(calculations!C232="NA",output!C232,calculations!C232-output!C232)</f>
        <v>0</v>
      </c>
      <c r="D232" s="34">
        <f>IF(calculations!D232="NA",output!D232,calculations!D232-output!D232)</f>
        <v>0</v>
      </c>
      <c r="E232" s="34">
        <f>IF(calculations!E232="NA",output!E232,calculations!E232-output!E232)</f>
        <v>0</v>
      </c>
      <c r="F232" s="34">
        <f>IF(calculations!F232="NA",output!F232,calculations!F232-output!F232)</f>
        <v>0</v>
      </c>
      <c r="G232" s="34">
        <f>IF(calculations!G232="NA",output!G232,calculations!G232-output!G232)</f>
        <v>-5.5511151231257827E-17</v>
      </c>
      <c r="H232" s="34">
        <f>IF(calculations!H232="NA",output!H232,calculations!H232-output!H232)</f>
        <v>0</v>
      </c>
      <c r="I232" s="34">
        <f>IF(calculations!I232="NA",output!I232,calculations!I232-output!I232)</f>
        <v>0</v>
      </c>
      <c r="J232" s="34">
        <f>IF(calculations!J232="NA",output!J232,calculations!J232-output!J232)</f>
        <v>0</v>
      </c>
      <c r="K232" s="34">
        <f>IF(calculations!K232="NA",output!K232,calculations!K232-output!K232)</f>
        <v>0</v>
      </c>
      <c r="L232" s="34">
        <f>IF(calculations!L232="NA",output!L232,calculations!L232-output!L232)</f>
        <v>0</v>
      </c>
      <c r="M232" s="34">
        <f>IF(calculations!M232="NA",output!M232,calculations!M232-output!M232)</f>
        <v>-4.4408920985006262E-16</v>
      </c>
      <c r="N232" s="34">
        <f>IF(calculations!N232="NA",output!N232,calculations!N232-output!N232)</f>
        <v>0</v>
      </c>
      <c r="O232" s="34">
        <f>IF(calculations!O232="NA",output!O232,calculations!O232-output!O232)</f>
        <v>2.2204460492503131E-16</v>
      </c>
      <c r="P232" s="34">
        <f>IF(calculations!P232="NA",output!P232,calculations!P232-output!P232)</f>
        <v>0</v>
      </c>
      <c r="Q232" s="34">
        <f>IF(calculations!Q232="NA",output!Q232,calculations!Q232-output!Q232)</f>
        <v>0</v>
      </c>
      <c r="R232" s="34">
        <f>IF(calculations!R232="NA",output!R232,calculations!R232-output!R232)</f>
        <v>0</v>
      </c>
      <c r="S232" s="34">
        <f>IF(calculations!S232="NA",output!S232,calculations!S232-output!S232)</f>
        <v>0</v>
      </c>
      <c r="T232" s="34">
        <f>IF(calculations!T232="NA",output!T232,calculations!T232-output!T232)</f>
        <v>0</v>
      </c>
      <c r="U232" s="34">
        <f>IF(calculations!U232="NA",output!U232,calculations!U232-output!U232)</f>
        <v>0</v>
      </c>
      <c r="V232" s="34">
        <f>IF(calculations!V232="NA",output!V232,calculations!V232-output!V232)</f>
        <v>-3.5527136788005009E-15</v>
      </c>
      <c r="W232" s="34">
        <f>IF(calculations!W232="NA",output!W232,calculations!W232-output!W232)</f>
        <v>0</v>
      </c>
      <c r="X232" s="34">
        <f>IF(calculations!X232="NA",output!X232,calculations!X232-output!X232)</f>
        <v>0</v>
      </c>
      <c r="Y232" s="34">
        <f>IF(calculations!Y232="NA",output!Y232,calculations!Y232-output!Y232)</f>
        <v>0</v>
      </c>
      <c r="Z232" s="34">
        <f>IF(calculations!Z232="NA",output!Z232,calculations!Z232-output!Z232)</f>
        <v>-1.7347234759768071E-18</v>
      </c>
      <c r="AA232" s="34">
        <f>IF(calculations!AA232="NA",output!AA232,calculations!AA232-output!AA232)</f>
        <v>0</v>
      </c>
      <c r="AB232" s="34">
        <f>IF(calculations!AB232="NA",output!AB232,calculations!AB232-output!AB232)</f>
        <v>0</v>
      </c>
      <c r="AC232" s="34">
        <f>IF(calculations!AC232="NA",output!AC232,calculations!AC232-output!AC232)</f>
        <v>0</v>
      </c>
      <c r="AD232" s="34">
        <f>IF(calculations!AD232="NA",output!AD232,calculations!AD232-output!AD232)</f>
        <v>0</v>
      </c>
      <c r="AE232" s="34">
        <f>IF(calculations!AE232="NA",output!AE232,calculations!AE232-output!AE232)</f>
        <v>0</v>
      </c>
      <c r="AF232" s="34">
        <f>IF(calculations!AF232="NA",output!AF232,calculations!AF232-output!AF232)</f>
        <v>2.7755575615628914E-17</v>
      </c>
    </row>
    <row r="233" spans="1:32" x14ac:dyDescent="0.15">
      <c r="A233" t="b">
        <f>calculations!A233=output!A233</f>
        <v>1</v>
      </c>
      <c r="B233" t="b">
        <f>calculations!B233=output!B233</f>
        <v>1</v>
      </c>
      <c r="C233" s="34">
        <f>IF(calculations!C233="NA",output!C233,calculations!C233-output!C233)</f>
        <v>0</v>
      </c>
      <c r="D233" s="34">
        <f>IF(calculations!D233="NA",output!D233,calculations!D233-output!D233)</f>
        <v>0</v>
      </c>
      <c r="E233" s="34">
        <f>IF(calculations!E233="NA",output!E233,calculations!E233-output!E233)</f>
        <v>0</v>
      </c>
      <c r="F233" s="34">
        <f>IF(calculations!F233="NA",output!F233,calculations!F233-output!F233)</f>
        <v>0</v>
      </c>
      <c r="G233" s="34">
        <f>IF(calculations!G233="NA",output!G233,calculations!G233-output!G233)</f>
        <v>0</v>
      </c>
      <c r="H233" s="34">
        <f>IF(calculations!H233="NA",output!H233,calculations!H233-output!H233)</f>
        <v>0</v>
      </c>
      <c r="I233" s="34">
        <f>IF(calculations!I233="NA",output!I233,calculations!I233-output!I233)</f>
        <v>0</v>
      </c>
      <c r="J233" s="34">
        <f>IF(calculations!J233="NA",output!J233,calculations!J233-output!J233)</f>
        <v>0</v>
      </c>
      <c r="K233" s="34">
        <f>IF(calculations!K233="NA",output!K233,calculations!K233-output!K233)</f>
        <v>0</v>
      </c>
      <c r="L233" s="34">
        <f>IF(calculations!L233="NA",output!L233,calculations!L233-output!L233)</f>
        <v>0</v>
      </c>
      <c r="M233" s="34">
        <f>IF(calculations!M233="NA",output!M233,calculations!M233-output!M233)</f>
        <v>7.1054273576010019E-15</v>
      </c>
      <c r="N233" s="34">
        <f>IF(calculations!N233="NA",output!N233,calculations!N233-output!N233)</f>
        <v>0</v>
      </c>
      <c r="O233" s="34">
        <f>IF(calculations!O233="NA",output!O233,calculations!O233-output!O233)</f>
        <v>0</v>
      </c>
      <c r="P233" s="34">
        <f>IF(calculations!P233="NA",output!P233,calculations!P233-output!P233)</f>
        <v>0</v>
      </c>
      <c r="Q233" s="34">
        <f>IF(calculations!Q233="NA",output!Q233,calculations!Q233-output!Q233)</f>
        <v>0</v>
      </c>
      <c r="R233" s="34">
        <f>IF(calculations!R233="NA",output!R233,calculations!R233-output!R233)</f>
        <v>0</v>
      </c>
      <c r="S233" s="34">
        <f>IF(calculations!S233="NA",output!S233,calculations!S233-output!S233)</f>
        <v>0</v>
      </c>
      <c r="T233" s="34">
        <f>IF(calculations!T233="NA",output!T233,calculations!T233-output!T233)</f>
        <v>0</v>
      </c>
      <c r="U233" s="34">
        <f>IF(calculations!U233="NA",output!U233,calculations!U233-output!U233)</f>
        <v>0</v>
      </c>
      <c r="V233" s="34">
        <f>IF(calculations!V233="NA",output!V233,calculations!V233-output!V233)</f>
        <v>-4.4408920985006262E-16</v>
      </c>
      <c r="W233" s="34">
        <f>IF(calculations!W233="NA",output!W233,calculations!W233-output!W233)</f>
        <v>0</v>
      </c>
      <c r="X233" s="34">
        <f>IF(calculations!X233="NA",output!X233,calculations!X233-output!X233)</f>
        <v>0</v>
      </c>
      <c r="Y233" s="34">
        <f>IF(calculations!Y233="NA",output!Y233,calculations!Y233-output!Y233)</f>
        <v>0</v>
      </c>
      <c r="Z233" s="34">
        <f>IF(calculations!Z233="NA",output!Z233,calculations!Z233-output!Z233)</f>
        <v>0</v>
      </c>
      <c r="AA233" s="34">
        <f>IF(calculations!AA233="NA",output!AA233,calculations!AA233-output!AA233)</f>
        <v>0</v>
      </c>
      <c r="AB233" s="34">
        <f>IF(calculations!AB233="NA",output!AB233,calculations!AB233-output!AB233)</f>
        <v>0</v>
      </c>
      <c r="AC233" s="34">
        <f>IF(calculations!AC233="NA",output!AC233,calculations!AC233-output!AC233)</f>
        <v>0</v>
      </c>
      <c r="AD233" s="34">
        <f>IF(calculations!AD233="NA",output!AD233,calculations!AD233-output!AD233)</f>
        <v>0</v>
      </c>
      <c r="AE233" s="34">
        <f>IF(calculations!AE233="NA",output!AE233,calculations!AE233-output!AE233)</f>
        <v>0</v>
      </c>
      <c r="AF233" s="34">
        <f>IF(calculations!AF233="NA",output!AF233,calculations!AF233-output!AF233)</f>
        <v>0</v>
      </c>
    </row>
    <row r="234" spans="1:32" x14ac:dyDescent="0.15">
      <c r="A234" t="b">
        <f>calculations!A234=output!A234</f>
        <v>1</v>
      </c>
      <c r="B234" t="b">
        <f>calculations!B234=output!B234</f>
        <v>1</v>
      </c>
      <c r="C234" s="34">
        <f>IF(calculations!C234="NA",output!C234,calculations!C234-output!C234)</f>
        <v>0</v>
      </c>
      <c r="D234" s="34">
        <f>IF(calculations!D234="NA",output!D234,calculations!D234-output!D234)</f>
        <v>-2.2204460492503131E-16</v>
      </c>
      <c r="E234" s="34">
        <f>IF(calculations!E234="NA",output!E234,calculations!E234-output!E234)</f>
        <v>0</v>
      </c>
      <c r="F234" s="34">
        <f>IF(calculations!F234="NA",output!F234,calculations!F234-output!F234)</f>
        <v>0</v>
      </c>
      <c r="G234" s="34">
        <f>IF(calculations!G234="NA",output!G234,calculations!G234-output!G234)</f>
        <v>2.2204460492503131E-16</v>
      </c>
      <c r="H234" s="34">
        <f>IF(calculations!H234="NA",output!H234,calculations!H234-output!H234)</f>
        <v>0</v>
      </c>
      <c r="I234" s="34">
        <f>IF(calculations!I234="NA",output!I234,calculations!I234-output!I234)</f>
        <v>0</v>
      </c>
      <c r="J234" s="34">
        <f>IF(calculations!J234="NA",output!J234,calculations!J234-output!J234)</f>
        <v>1.3877787807814457E-17</v>
      </c>
      <c r="K234" s="34">
        <f>IF(calculations!K234="NA",output!K234,calculations!K234-output!K234)</f>
        <v>0</v>
      </c>
      <c r="L234" s="34">
        <f>IF(calculations!L234="NA",output!L234,calculations!L234-output!L234)</f>
        <v>0</v>
      </c>
      <c r="M234" s="34">
        <f>IF(calculations!M234="NA",output!M234,calculations!M234-output!M234)</f>
        <v>-1.7763568394002505E-15</v>
      </c>
      <c r="N234" s="34">
        <f>IF(calculations!N234="NA",output!N234,calculations!N234-output!N234)</f>
        <v>0</v>
      </c>
      <c r="O234" s="34">
        <f>IF(calculations!O234="NA",output!O234,calculations!O234-output!O234)</f>
        <v>0</v>
      </c>
      <c r="P234" s="34">
        <f>IF(calculations!P234="NA",output!P234,calculations!P234-output!P234)</f>
        <v>-5.5511151231257827E-17</v>
      </c>
      <c r="Q234" s="34">
        <f>IF(calculations!Q234="NA",output!Q234,calculations!Q234-output!Q234)</f>
        <v>0</v>
      </c>
      <c r="R234" s="34">
        <f>IF(calculations!R234="NA",output!R234,calculations!R234-output!R234)</f>
        <v>0</v>
      </c>
      <c r="S234" s="34">
        <f>IF(calculations!S234="NA",output!S234,calculations!S234-output!S234)</f>
        <v>0</v>
      </c>
      <c r="T234" s="34">
        <f>IF(calculations!T234="NA",output!T234,calculations!T234-output!T234)</f>
        <v>-3.5527136788005009E-15</v>
      </c>
      <c r="U234" s="34">
        <f>IF(calculations!U234="NA",output!U234,calculations!U234-output!U234)</f>
        <v>0</v>
      </c>
      <c r="V234" s="34">
        <f>IF(calculations!V234="NA",output!V234,calculations!V234-output!V234)</f>
        <v>0</v>
      </c>
      <c r="W234" s="34">
        <f>IF(calculations!W234="NA",output!W234,calculations!W234-output!W234)</f>
        <v>0</v>
      </c>
      <c r="X234" s="34">
        <f>IF(calculations!X234="NA",output!X234,calculations!X234-output!X234)</f>
        <v>0</v>
      </c>
      <c r="Y234" s="34">
        <f>IF(calculations!Y234="NA",output!Y234,calculations!Y234-output!Y234)</f>
        <v>0</v>
      </c>
      <c r="Z234" s="34">
        <f>IF(calculations!Z234="NA",output!Z234,calculations!Z234-output!Z234)</f>
        <v>-2.7755575615628914E-17</v>
      </c>
      <c r="AA234" s="34">
        <f>IF(calculations!AA234="NA",output!AA234,calculations!AA234-output!AA234)</f>
        <v>0</v>
      </c>
      <c r="AB234" s="34">
        <f>IF(calculations!AB234="NA",output!AB234,calculations!AB234-output!AB234)</f>
        <v>0</v>
      </c>
      <c r="AC234" s="34">
        <f>IF(calculations!AC234="NA",output!AC234,calculations!AC234-output!AC234)</f>
        <v>0</v>
      </c>
      <c r="AD234" s="34">
        <f>IF(calculations!AD234="NA",output!AD234,calculations!AD234-output!AD234)</f>
        <v>0</v>
      </c>
      <c r="AE234" s="34">
        <f>IF(calculations!AE234="NA",output!AE234,calculations!AE234-output!AE234)</f>
        <v>0</v>
      </c>
      <c r="AF234" s="34">
        <f>IF(calculations!AF234="NA",output!AF234,calculations!AF234-output!AF234)</f>
        <v>-5.5511151231257827E-17</v>
      </c>
    </row>
    <row r="235" spans="1:32" x14ac:dyDescent="0.15">
      <c r="A235" t="b">
        <f>calculations!A235=output!A235</f>
        <v>1</v>
      </c>
      <c r="B235" t="b">
        <f>calculations!B235=output!B235</f>
        <v>1</v>
      </c>
      <c r="C235" s="34">
        <f>IF(calculations!C235="NA",output!C235,calculations!C235-output!C235)</f>
        <v>3.5527136788005009E-15</v>
      </c>
      <c r="D235" s="34">
        <f>IF(calculations!D235="NA",output!D235,calculations!D235-output!D235)</f>
        <v>3.5527136788005009E-15</v>
      </c>
      <c r="E235" s="34">
        <f>IF(calculations!E235="NA",output!E235,calculations!E235-output!E235)</f>
        <v>0</v>
      </c>
      <c r="F235" s="34">
        <f>IF(calculations!F235="NA",output!F235,calculations!F235-output!F235)</f>
        <v>4.4408920985006262E-16</v>
      </c>
      <c r="G235" s="34">
        <f>IF(calculations!G235="NA",output!G235,calculations!G235-output!G235)</f>
        <v>0</v>
      </c>
      <c r="H235" s="34">
        <f>IF(calculations!H235="NA",output!H235,calculations!H235-output!H235)</f>
        <v>0</v>
      </c>
      <c r="I235" s="34">
        <f>IF(calculations!I235="NA",output!I235,calculations!I235-output!I235)</f>
        <v>0</v>
      </c>
      <c r="J235" s="34">
        <f>IF(calculations!J235="NA",output!J235,calculations!J235-output!J235)</f>
        <v>-3.4694469519536142E-18</v>
      </c>
      <c r="K235" s="34">
        <f>IF(calculations!K235="NA",output!K235,calculations!K235-output!K235)</f>
        <v>4.3368086899420177E-19</v>
      </c>
      <c r="L235" s="34">
        <f>IF(calculations!L235="NA",output!L235,calculations!L235-output!L235)</f>
        <v>-7.1054273576010019E-15</v>
      </c>
      <c r="M235" s="34">
        <f>IF(calculations!M235="NA",output!M235,calculations!M235-output!M235)</f>
        <v>-4.4408920985006262E-16</v>
      </c>
      <c r="N235" s="34">
        <f>IF(calculations!N235="NA",output!N235,calculations!N235-output!N235)</f>
        <v>0</v>
      </c>
      <c r="O235" s="34">
        <f>IF(calculations!O235="NA",output!O235,calculations!O235-output!O235)</f>
        <v>0</v>
      </c>
      <c r="P235" s="34">
        <f>IF(calculations!P235="NA",output!P235,calculations!P235-output!P235)</f>
        <v>0</v>
      </c>
      <c r="Q235" s="34">
        <f>IF(calculations!Q235="NA",output!Q235,calculations!Q235-output!Q235)</f>
        <v>0</v>
      </c>
      <c r="R235" s="34">
        <f>IF(calculations!R235="NA",output!R235,calculations!R235-output!R235)</f>
        <v>0</v>
      </c>
      <c r="S235" s="34">
        <f>IF(calculations!S235="NA",output!S235,calculations!S235-output!S235)</f>
        <v>0</v>
      </c>
      <c r="T235" s="34">
        <f>IF(calculations!T235="NA",output!T235,calculations!T235-output!T235)</f>
        <v>2.8421709430404007E-14</v>
      </c>
      <c r="U235" s="34">
        <f>IF(calculations!U235="NA",output!U235,calculations!U235-output!U235)</f>
        <v>0</v>
      </c>
      <c r="V235" s="34">
        <f>IF(calculations!V235="NA",output!V235,calculations!V235-output!V235)</f>
        <v>0</v>
      </c>
      <c r="W235" s="34">
        <f>IF(calculations!W235="NA",output!W235,calculations!W235-output!W235)</f>
        <v>0</v>
      </c>
      <c r="X235" s="34">
        <f>IF(calculations!X235="NA",output!X235,calculations!X235-output!X235)</f>
        <v>0</v>
      </c>
      <c r="Y235" s="34">
        <f>IF(calculations!Y235="NA",output!Y235,calculations!Y235-output!Y235)</f>
        <v>0</v>
      </c>
      <c r="Z235" s="34">
        <f>IF(calculations!Z235="NA",output!Z235,calculations!Z235-output!Z235)</f>
        <v>-1.3877787807814457E-17</v>
      </c>
      <c r="AA235" s="34">
        <f>IF(calculations!AA235="NA",output!AA235,calculations!AA235-output!AA235)</f>
        <v>0</v>
      </c>
      <c r="AB235" s="34">
        <f>IF(calculations!AB235="NA",output!AB235,calculations!AB235-output!AB235)</f>
        <v>0</v>
      </c>
      <c r="AC235" s="34">
        <f>IF(calculations!AC235="NA",output!AC235,calculations!AC235-output!AC235)</f>
        <v>0</v>
      </c>
      <c r="AD235" s="34">
        <f>IF(calculations!AD235="NA",output!AD235,calculations!AD235-output!AD235)</f>
        <v>0</v>
      </c>
      <c r="AE235" s="34">
        <f>IF(calculations!AE235="NA",output!AE235,calculations!AE235-output!AE235)</f>
        <v>0</v>
      </c>
      <c r="AF235" s="34">
        <f>IF(calculations!AF235="NA",output!AF235,calculations!AF235-output!AF235)</f>
        <v>0</v>
      </c>
    </row>
    <row r="236" spans="1:32" x14ac:dyDescent="0.15">
      <c r="A236" t="b">
        <f>calculations!A236=output!A236</f>
        <v>1</v>
      </c>
      <c r="B236" t="b">
        <f>calculations!B236=output!B236</f>
        <v>1</v>
      </c>
      <c r="C236" s="34">
        <f>IF(calculations!C236="NA",output!C236,calculations!C236-output!C236)</f>
        <v>4.4408920985006262E-16</v>
      </c>
      <c r="D236" s="34">
        <f>IF(calculations!D236="NA",output!D236,calculations!D236-output!D236)</f>
        <v>0</v>
      </c>
      <c r="E236" s="34">
        <f>IF(calculations!E236="NA",output!E236,calculations!E236-output!E236)</f>
        <v>0</v>
      </c>
      <c r="F236" s="34">
        <f>IF(calculations!F236="NA",output!F236,calculations!F236-output!F236)</f>
        <v>0</v>
      </c>
      <c r="G236" s="34">
        <f>IF(calculations!G236="NA",output!G236,calculations!G236-output!G236)</f>
        <v>0</v>
      </c>
      <c r="H236" s="34">
        <f>IF(calculations!H236="NA",output!H236,calculations!H236-output!H236)</f>
        <v>0</v>
      </c>
      <c r="I236" s="34">
        <f>IF(calculations!I236="NA",output!I236,calculations!I236-output!I236)</f>
        <v>0</v>
      </c>
      <c r="J236" s="34">
        <f>IF(calculations!J236="NA",output!J236,calculations!J236-output!J236)</f>
        <v>0</v>
      </c>
      <c r="K236" s="34">
        <f>IF(calculations!K236="NA",output!K236,calculations!K236-output!K236)</f>
        <v>-2.7755575615628914E-17</v>
      </c>
      <c r="L236" s="34">
        <f>IF(calculations!L236="NA",output!L236,calculations!L236-output!L236)</f>
        <v>0</v>
      </c>
      <c r="M236" s="34">
        <f>IF(calculations!M236="NA",output!M236,calculations!M236-output!M236)</f>
        <v>-2.8421709430404007E-14</v>
      </c>
      <c r="N236" s="34">
        <f>IF(calculations!N236="NA",output!N236,calculations!N236-output!N236)</f>
        <v>0</v>
      </c>
      <c r="O236" s="34">
        <f>IF(calculations!O236="NA",output!O236,calculations!O236-output!O236)</f>
        <v>0</v>
      </c>
      <c r="P236" s="34">
        <f>IF(calculations!P236="NA",output!P236,calculations!P236-output!P236)</f>
        <v>3.5527136788005009E-15</v>
      </c>
      <c r="Q236" s="34">
        <f>IF(calculations!Q236="NA",output!Q236,calculations!Q236-output!Q236)</f>
        <v>0</v>
      </c>
      <c r="R236" s="34">
        <f>IF(calculations!R236="NA",output!R236,calculations!R236-output!R236)</f>
        <v>0</v>
      </c>
      <c r="S236" s="34">
        <f>IF(calculations!S236="NA",output!S236,calculations!S236-output!S236)</f>
        <v>0</v>
      </c>
      <c r="T236" s="34">
        <f>IF(calculations!T236="NA",output!T236,calculations!T236-output!T236)</f>
        <v>0</v>
      </c>
      <c r="U236" s="34">
        <f>IF(calculations!U236="NA",output!U236,calculations!U236-output!U236)</f>
        <v>0</v>
      </c>
      <c r="V236" s="34">
        <f>IF(calculations!V236="NA",output!V236,calculations!V236-output!V236)</f>
        <v>5.5511151231257827E-17</v>
      </c>
      <c r="W236" s="34">
        <f>IF(calculations!W236="NA",output!W236,calculations!W236-output!W236)</f>
        <v>0</v>
      </c>
      <c r="X236" s="34">
        <f>IF(calculations!X236="NA",output!X236,calculations!X236-output!X236)</f>
        <v>-2.8421709430404007E-14</v>
      </c>
      <c r="Y236" s="34">
        <f>IF(calculations!Y236="NA",output!Y236,calculations!Y236-output!Y236)</f>
        <v>0</v>
      </c>
      <c r="Z236" s="34">
        <f>IF(calculations!Z236="NA",output!Z236,calculations!Z236-output!Z236)</f>
        <v>-2.2204460492503131E-16</v>
      </c>
      <c r="AA236" s="34">
        <f>IF(calculations!AA236="NA",output!AA236,calculations!AA236-output!AA236)</f>
        <v>0</v>
      </c>
      <c r="AB236" s="34">
        <f>IF(calculations!AB236="NA",output!AB236,calculations!AB236-output!AB236)</f>
        <v>0</v>
      </c>
      <c r="AC236" s="34">
        <f>IF(calculations!AC236="NA",output!AC236,calculations!AC236-output!AC236)</f>
        <v>0</v>
      </c>
      <c r="AD236" s="34">
        <f>IF(calculations!AD236="NA",output!AD236,calculations!AD236-output!AD236)</f>
        <v>0</v>
      </c>
      <c r="AE236" s="34">
        <f>IF(calculations!AE236="NA",output!AE236,calculations!AE236-output!AE236)</f>
        <v>0</v>
      </c>
      <c r="AF236" s="34">
        <f>IF(calculations!AF236="NA",output!AF236,calculations!AF236-output!AF236)</f>
        <v>-4.4408920985006262E-16</v>
      </c>
    </row>
    <row r="237" spans="1:32" x14ac:dyDescent="0.15">
      <c r="A237" t="b">
        <f>calculations!A237=output!A237</f>
        <v>1</v>
      </c>
      <c r="B237" t="b">
        <f>calculations!B237=output!B237</f>
        <v>1</v>
      </c>
      <c r="C237" s="34">
        <f>IF(calculations!C237="NA",output!C237,calculations!C237-output!C237)</f>
        <v>0</v>
      </c>
      <c r="D237" s="34">
        <f>IF(calculations!D237="NA",output!D237,calculations!D237-output!D237)</f>
        <v>0</v>
      </c>
      <c r="E237" s="34">
        <f>IF(calculations!E237="NA",output!E237,calculations!E237-output!E237)</f>
        <v>0</v>
      </c>
      <c r="F237" s="34">
        <f>IF(calculations!F237="NA",output!F237,calculations!F237-output!F237)</f>
        <v>0</v>
      </c>
      <c r="G237" s="34">
        <f>IF(calculations!G237="NA",output!G237,calculations!G237-output!G237)</f>
        <v>0</v>
      </c>
      <c r="H237" s="34">
        <f>IF(calculations!H237="NA",output!H237,calculations!H237-output!H237)</f>
        <v>0</v>
      </c>
      <c r="I237" s="34">
        <f>IF(calculations!I237="NA",output!I237,calculations!I237-output!I237)</f>
        <v>0</v>
      </c>
      <c r="J237" s="34">
        <f>IF(calculations!J237="NA",output!J237,calculations!J237-output!J237)</f>
        <v>0</v>
      </c>
      <c r="K237" s="34">
        <f>IF(calculations!K237="NA",output!K237,calculations!K237-output!K237)</f>
        <v>0</v>
      </c>
      <c r="L237" s="34">
        <f>IF(calculations!L237="NA",output!L237,calculations!L237-output!L237)</f>
        <v>0</v>
      </c>
      <c r="M237" s="34">
        <f>IF(calculations!M237="NA",output!M237,calculations!M237-output!M237)</f>
        <v>0</v>
      </c>
      <c r="N237" s="34">
        <f>IF(calculations!N237="NA",output!N237,calculations!N237-output!N237)</f>
        <v>0</v>
      </c>
      <c r="O237" s="34">
        <f>IF(calculations!O237="NA",output!O237,calculations!O237-output!O237)</f>
        <v>0</v>
      </c>
      <c r="P237" s="34">
        <f>IF(calculations!P237="NA",output!P237,calculations!P237-output!P237)</f>
        <v>0</v>
      </c>
      <c r="Q237" s="34">
        <f>IF(calculations!Q237="NA",output!Q237,calculations!Q237-output!Q237)</f>
        <v>0</v>
      </c>
      <c r="R237" s="34">
        <f>IF(calculations!R237="NA",output!R237,calculations!R237-output!R237)</f>
        <v>0</v>
      </c>
      <c r="S237" s="34">
        <f>IF(calculations!S237="NA",output!S237,calculations!S237-output!S237)</f>
        <v>0</v>
      </c>
      <c r="T237" s="34">
        <f>IF(calculations!T237="NA",output!T237,calculations!T237-output!T237)</f>
        <v>0</v>
      </c>
      <c r="U237" s="34">
        <f>IF(calculations!U237="NA",output!U237,calculations!U237-output!U237)</f>
        <v>0</v>
      </c>
      <c r="V237" s="34">
        <f>IF(calculations!V237="NA",output!V237,calculations!V237-output!V237)</f>
        <v>0</v>
      </c>
      <c r="W237" s="34">
        <f>IF(calculations!W237="NA",output!W237,calculations!W237-output!W237)</f>
        <v>0</v>
      </c>
      <c r="X237" s="34">
        <f>IF(calculations!X237="NA",output!X237,calculations!X237-output!X237)</f>
        <v>0</v>
      </c>
      <c r="Y237" s="34">
        <f>IF(calculations!Y237="NA",output!Y237,calculations!Y237-output!Y237)</f>
        <v>0</v>
      </c>
      <c r="Z237" s="34">
        <f>IF(calculations!Z237="NA",output!Z237,calculations!Z237-output!Z237)</f>
        <v>0</v>
      </c>
      <c r="AA237" s="34">
        <f>IF(calculations!AA237="NA",output!AA237,calculations!AA237-output!AA237)</f>
        <v>0</v>
      </c>
      <c r="AB237" s="34">
        <f>IF(calculations!AB237="NA",output!AB237,calculations!AB237-output!AB237)</f>
        <v>0</v>
      </c>
      <c r="AC237" s="34">
        <f>IF(calculations!AC237="NA",output!AC237,calculations!AC237-output!AC237)</f>
        <v>0</v>
      </c>
      <c r="AD237" s="34">
        <f>IF(calculations!AD237="NA",output!AD237,calculations!AD237-output!AD237)</f>
        <v>0</v>
      </c>
      <c r="AE237" s="34">
        <f>IF(calculations!AE237="NA",output!AE237,calculations!AE237-output!AE237)</f>
        <v>0</v>
      </c>
      <c r="AF237" s="34">
        <f>IF(calculations!AF237="NA",output!AF237,calculations!AF237-output!AF237)</f>
        <v>0</v>
      </c>
    </row>
    <row r="238" spans="1:32" x14ac:dyDescent="0.15">
      <c r="A238" t="b">
        <f>calculations!A238=output!A238</f>
        <v>1</v>
      </c>
      <c r="B238" t="b">
        <f>calculations!B238=output!B238</f>
        <v>1</v>
      </c>
      <c r="C238" s="34">
        <f>IF(calculations!C238="NA",output!C238,calculations!C238-output!C238)</f>
        <v>0</v>
      </c>
      <c r="D238" s="34">
        <f>IF(calculations!D238="NA",output!D238,calculations!D238-output!D238)</f>
        <v>0</v>
      </c>
      <c r="E238" s="34">
        <f>IF(calculations!E238="NA",output!E238,calculations!E238-output!E238)</f>
        <v>0</v>
      </c>
      <c r="F238" s="34">
        <f>IF(calculations!F238="NA",output!F238,calculations!F238-output!F238)</f>
        <v>0</v>
      </c>
      <c r="G238" s="34">
        <f>IF(calculations!G238="NA",output!G238,calculations!G238-output!G238)</f>
        <v>0</v>
      </c>
      <c r="H238" s="34">
        <f>IF(calculations!H238="NA",output!H238,calculations!H238-output!H238)</f>
        <v>0</v>
      </c>
      <c r="I238" s="34">
        <f>IF(calculations!I238="NA",output!I238,calculations!I238-output!I238)</f>
        <v>0</v>
      </c>
      <c r="J238" s="34">
        <f>IF(calculations!J238="NA",output!J238,calculations!J238-output!J238)</f>
        <v>-3.4694469519536142E-18</v>
      </c>
      <c r="K238" s="34">
        <f>IF(calculations!K238="NA",output!K238,calculations!K238-output!K238)</f>
        <v>0</v>
      </c>
      <c r="L238" s="34">
        <f>IF(calculations!L238="NA",output!L238,calculations!L238-output!L238)</f>
        <v>0</v>
      </c>
      <c r="M238" s="34">
        <f>IF(calculations!M238="NA",output!M238,calculations!M238-output!M238)</f>
        <v>0</v>
      </c>
      <c r="N238" s="34">
        <f>IF(calculations!N238="NA",output!N238,calculations!N238-output!N238)</f>
        <v>0</v>
      </c>
      <c r="O238" s="34">
        <f>IF(calculations!O238="NA",output!O238,calculations!O238-output!O238)</f>
        <v>0</v>
      </c>
      <c r="P238" s="34">
        <f>IF(calculations!P238="NA",output!P238,calculations!P238-output!P238)</f>
        <v>-5.5511151231257827E-17</v>
      </c>
      <c r="Q238" s="34">
        <f>IF(calculations!Q238="NA",output!Q238,calculations!Q238-output!Q238)</f>
        <v>0</v>
      </c>
      <c r="R238" s="34">
        <f>IF(calculations!R238="NA",output!R238,calculations!R238-output!R238)</f>
        <v>0</v>
      </c>
      <c r="S238" s="34">
        <f>IF(calculations!S238="NA",output!S238,calculations!S238-output!S238)</f>
        <v>0</v>
      </c>
      <c r="T238" s="34">
        <f>IF(calculations!T238="NA",output!T238,calculations!T238-output!T238)</f>
        <v>0</v>
      </c>
      <c r="U238" s="34">
        <f>IF(calculations!U238="NA",output!U238,calculations!U238-output!U238)</f>
        <v>0</v>
      </c>
      <c r="V238" s="34">
        <f>IF(calculations!V238="NA",output!V238,calculations!V238-output!V238)</f>
        <v>4.4408920985006262E-16</v>
      </c>
      <c r="W238" s="34">
        <f>IF(calculations!W238="NA",output!W238,calculations!W238-output!W238)</f>
        <v>0</v>
      </c>
      <c r="X238" s="34">
        <f>IF(calculations!X238="NA",output!X238,calculations!X238-output!X238)</f>
        <v>0</v>
      </c>
      <c r="Y238" s="34">
        <f>IF(calculations!Y238="NA",output!Y238,calculations!Y238-output!Y238)</f>
        <v>0</v>
      </c>
      <c r="Z238" s="34">
        <f>IF(calculations!Z238="NA",output!Z238,calculations!Z238-output!Z238)</f>
        <v>0</v>
      </c>
      <c r="AA238" s="34">
        <f>IF(calculations!AA238="NA",output!AA238,calculations!AA238-output!AA238)</f>
        <v>0</v>
      </c>
      <c r="AB238" s="34">
        <f>IF(calculations!AB238="NA",output!AB238,calculations!AB238-output!AB238)</f>
        <v>0</v>
      </c>
      <c r="AC238" s="34">
        <f>IF(calculations!AC238="NA",output!AC238,calculations!AC238-output!AC238)</f>
        <v>0</v>
      </c>
      <c r="AD238" s="34">
        <f>IF(calculations!AD238="NA",output!AD238,calculations!AD238-output!AD238)</f>
        <v>0</v>
      </c>
      <c r="AE238" s="34">
        <f>IF(calculations!AE238="NA",output!AE238,calculations!AE238-output!AE238)</f>
        <v>0</v>
      </c>
      <c r="AF238" s="34">
        <f>IF(calculations!AF238="NA",output!AF238,calculations!AF238-output!AF238)</f>
        <v>-5.5511151231257827E-17</v>
      </c>
    </row>
    <row r="239" spans="1:32" x14ac:dyDescent="0.15">
      <c r="A239" t="b">
        <f>calculations!A239=output!A239</f>
        <v>1</v>
      </c>
      <c r="B239" t="b">
        <f>calculations!B239=output!B239</f>
        <v>1</v>
      </c>
      <c r="C239" s="34">
        <f>IF(calculations!C239="NA",output!C239,calculations!C239-output!C239)</f>
        <v>3.5527136788005009E-15</v>
      </c>
      <c r="D239" s="34">
        <f>IF(calculations!D239="NA",output!D239,calculations!D239-output!D239)</f>
        <v>-3.5527136788005009E-15</v>
      </c>
      <c r="E239" s="34">
        <f>IF(calculations!E239="NA",output!E239,calculations!E239-output!E239)</f>
        <v>0</v>
      </c>
      <c r="F239" s="34">
        <f>IF(calculations!F239="NA",output!F239,calculations!F239-output!F239)</f>
        <v>0</v>
      </c>
      <c r="G239" s="34">
        <f>IF(calculations!G239="NA",output!G239,calculations!G239-output!G239)</f>
        <v>0</v>
      </c>
      <c r="H239" s="34">
        <f>IF(calculations!H239="NA",output!H239,calculations!H239-output!H239)</f>
        <v>0</v>
      </c>
      <c r="I239" s="34">
        <f>IF(calculations!I239="NA",output!I239,calculations!I239-output!I239)</f>
        <v>0</v>
      </c>
      <c r="J239" s="34">
        <f>IF(calculations!J239="NA",output!J239,calculations!J239-output!J239)</f>
        <v>0</v>
      </c>
      <c r="K239" s="34">
        <f>IF(calculations!K239="NA",output!K239,calculations!K239-output!K239)</f>
        <v>0</v>
      </c>
      <c r="L239" s="34">
        <f>IF(calculations!L239="NA",output!L239,calculations!L239-output!L239)</f>
        <v>0</v>
      </c>
      <c r="M239" s="34">
        <f>IF(calculations!M239="NA",output!M239,calculations!M239-output!M239)</f>
        <v>0</v>
      </c>
      <c r="N239" s="34">
        <f>IF(calculations!N239="NA",output!N239,calculations!N239-output!N239)</f>
        <v>-3.5527136788005009E-15</v>
      </c>
      <c r="O239" s="34">
        <f>IF(calculations!O239="NA",output!O239,calculations!O239-output!O239)</f>
        <v>0</v>
      </c>
      <c r="P239" s="34">
        <f>IF(calculations!P239="NA",output!P239,calculations!P239-output!P239)</f>
        <v>0</v>
      </c>
      <c r="Q239" s="34">
        <f>IF(calculations!Q239="NA",output!Q239,calculations!Q239-output!Q239)</f>
        <v>0</v>
      </c>
      <c r="R239" s="34">
        <f>IF(calculations!R239="NA",output!R239,calculations!R239-output!R239)</f>
        <v>0</v>
      </c>
      <c r="S239" s="34">
        <f>IF(calculations!S239="NA",output!S239,calculations!S239-output!S239)</f>
        <v>0</v>
      </c>
      <c r="T239" s="34">
        <f>IF(calculations!T239="NA",output!T239,calculations!T239-output!T239)</f>
        <v>0</v>
      </c>
      <c r="U239" s="34">
        <f>IF(calculations!U239="NA",output!U239,calculations!U239-output!U239)</f>
        <v>0</v>
      </c>
      <c r="V239" s="34">
        <f>IF(calculations!V239="NA",output!V239,calculations!V239-output!V239)</f>
        <v>-2.2204460492503131E-16</v>
      </c>
      <c r="W239" s="34">
        <f>IF(calculations!W239="NA",output!W239,calculations!W239-output!W239)</f>
        <v>0</v>
      </c>
      <c r="X239" s="34">
        <f>IF(calculations!X239="NA",output!X239,calculations!X239-output!X239)</f>
        <v>0</v>
      </c>
      <c r="Y239" s="34">
        <f>IF(calculations!Y239="NA",output!Y239,calculations!Y239-output!Y239)</f>
        <v>0</v>
      </c>
      <c r="Z239" s="34">
        <f>IF(calculations!Z239="NA",output!Z239,calculations!Z239-output!Z239)</f>
        <v>0</v>
      </c>
      <c r="AA239" s="34">
        <f>IF(calculations!AA239="NA",output!AA239,calculations!AA239-output!AA239)</f>
        <v>0</v>
      </c>
      <c r="AB239" s="34">
        <f>IF(calculations!AB239="NA",output!AB239,calculations!AB239-output!AB239)</f>
        <v>0</v>
      </c>
      <c r="AC239" s="34">
        <f>IF(calculations!AC239="NA",output!AC239,calculations!AC239-output!AC239)</f>
        <v>0</v>
      </c>
      <c r="AD239" s="34">
        <f>IF(calculations!AD239="NA",output!AD239,calculations!AD239-output!AD239)</f>
        <v>0</v>
      </c>
      <c r="AE239" s="34">
        <f>IF(calculations!AE239="NA",output!AE239,calculations!AE239-output!AE239)</f>
        <v>0</v>
      </c>
      <c r="AF239" s="34">
        <f>IF(calculations!AF239="NA",output!AF239,calculations!AF239-output!AF239)</f>
        <v>0</v>
      </c>
    </row>
    <row r="240" spans="1:32" x14ac:dyDescent="0.15">
      <c r="A240" t="b">
        <f>calculations!A240=output!A240</f>
        <v>1</v>
      </c>
      <c r="B240" t="b">
        <f>calculations!B240=output!B240</f>
        <v>1</v>
      </c>
      <c r="C240" s="34">
        <f>IF(calculations!C240="NA",output!C240,calculations!C240-output!C240)</f>
        <v>0</v>
      </c>
      <c r="D240" s="34">
        <f>IF(calculations!D240="NA",output!D240,calculations!D240-output!D240)</f>
        <v>-5.4210108624275222E-20</v>
      </c>
      <c r="E240" s="34">
        <f>IF(calculations!E240="NA",output!E240,calculations!E240-output!E240)</f>
        <v>0</v>
      </c>
      <c r="F240" s="34">
        <f>IF(calculations!F240="NA",output!F240,calculations!F240-output!F240)</f>
        <v>0</v>
      </c>
      <c r="G240" s="34">
        <f>IF(calculations!G240="NA",output!G240,calculations!G240-output!G240)</f>
        <v>3.4694469519536142E-18</v>
      </c>
      <c r="H240" s="34">
        <f>IF(calculations!H240="NA",output!H240,calculations!H240-output!H240)</f>
        <v>0</v>
      </c>
      <c r="I240" s="34">
        <f>IF(calculations!I240="NA",output!I240,calculations!I240-output!I240)</f>
        <v>0</v>
      </c>
      <c r="J240" s="34">
        <f>IF(calculations!J240="NA",output!J240,calculations!J240-output!J240)</f>
        <v>5.5511151231257827E-17</v>
      </c>
      <c r="K240" s="34">
        <f>IF(calculations!K240="NA",output!K240,calculations!K240-output!K240)</f>
        <v>2.7755575615628914E-17</v>
      </c>
      <c r="L240" s="34">
        <f>IF(calculations!L240="NA",output!L240,calculations!L240-output!L240)</f>
        <v>0</v>
      </c>
      <c r="M240" s="34">
        <f>IF(calculations!M240="NA",output!M240,calculations!M240-output!M240)</f>
        <v>0</v>
      </c>
      <c r="N240" s="34">
        <f>IF(calculations!N240="NA",output!N240,calculations!N240-output!N240)</f>
        <v>-4.4408920985006262E-16</v>
      </c>
      <c r="O240" s="34">
        <f>IF(calculations!O240="NA",output!O240,calculations!O240-output!O240)</f>
        <v>3.4694469519536142E-18</v>
      </c>
      <c r="P240" s="34">
        <f>IF(calculations!P240="NA",output!P240,calculations!P240-output!P240)</f>
        <v>0</v>
      </c>
      <c r="Q240" s="34">
        <f>IF(calculations!Q240="NA",output!Q240,calculations!Q240-output!Q240)</f>
        <v>0</v>
      </c>
      <c r="R240" s="34">
        <f>IF(calculations!R240="NA",output!R240,calculations!R240-output!R240)</f>
        <v>0</v>
      </c>
      <c r="S240" s="34">
        <f>IF(calculations!S240="NA",output!S240,calculations!S240-output!S240)</f>
        <v>7.1054273576010019E-15</v>
      </c>
      <c r="T240" s="34">
        <f>IF(calculations!T240="NA",output!T240,calculations!T240-output!T240)</f>
        <v>-4.4408920985006262E-16</v>
      </c>
      <c r="U240" s="34">
        <f>IF(calculations!U240="NA",output!U240,calculations!U240-output!U240)</f>
        <v>0</v>
      </c>
      <c r="V240" s="34">
        <f>IF(calculations!V240="NA",output!V240,calculations!V240-output!V240)</f>
        <v>-2.2204460492503131E-16</v>
      </c>
      <c r="W240" s="34">
        <f>IF(calculations!W240="NA",output!W240,calculations!W240-output!W240)</f>
        <v>0</v>
      </c>
      <c r="X240" s="34">
        <f>IF(calculations!X240="NA",output!X240,calculations!X240-output!X240)</f>
        <v>0</v>
      </c>
      <c r="Y240" s="34">
        <f>IF(calculations!Y240="NA",output!Y240,calculations!Y240-output!Y240)</f>
        <v>0</v>
      </c>
      <c r="Z240" s="34">
        <f>IF(calculations!Z240="NA",output!Z240,calculations!Z240-output!Z240)</f>
        <v>2.7755575615628914E-17</v>
      </c>
      <c r="AA240" s="34">
        <f>IF(calculations!AA240="NA",output!AA240,calculations!AA240-output!AA240)</f>
        <v>0</v>
      </c>
      <c r="AB240" s="34">
        <f>IF(calculations!AB240="NA",output!AB240,calculations!AB240-output!AB240)</f>
        <v>0</v>
      </c>
      <c r="AC240" s="34">
        <f>IF(calculations!AC240="NA",output!AC240,calculations!AC240-output!AC240)</f>
        <v>0</v>
      </c>
      <c r="AD240" s="34">
        <f>IF(calculations!AD240="NA",output!AD240,calculations!AD240-output!AD240)</f>
        <v>0</v>
      </c>
      <c r="AE240" s="34">
        <f>IF(calculations!AE240="NA",output!AE240,calculations!AE240-output!AE240)</f>
        <v>0</v>
      </c>
      <c r="AF240" s="34">
        <f>IF(calculations!AF240="NA",output!AF240,calculations!AF240-output!AF240)</f>
        <v>0</v>
      </c>
    </row>
    <row r="241" spans="1:32" x14ac:dyDescent="0.15">
      <c r="A241" t="b">
        <f>calculations!A241=output!A241</f>
        <v>1</v>
      </c>
      <c r="B241" t="b">
        <f>calculations!B241=output!B241</f>
        <v>1</v>
      </c>
      <c r="C241" s="34">
        <f>IF(calculations!C241="NA",output!C241,calculations!C241-output!C241)</f>
        <v>4.4408920985006262E-16</v>
      </c>
      <c r="D241" s="34">
        <f>IF(calculations!D241="NA",output!D241,calculations!D241-output!D241)</f>
        <v>0</v>
      </c>
      <c r="E241" s="34">
        <f>IF(calculations!E241="NA",output!E241,calculations!E241-output!E241)</f>
        <v>0</v>
      </c>
      <c r="F241" s="34">
        <f>IF(calculations!F241="NA",output!F241,calculations!F241-output!F241)</f>
        <v>0</v>
      </c>
      <c r="G241" s="34">
        <f>IF(calculations!G241="NA",output!G241,calculations!G241-output!G241)</f>
        <v>0</v>
      </c>
      <c r="H241" s="34">
        <f>IF(calculations!H241="NA",output!H241,calculations!H241-output!H241)</f>
        <v>6.9388939039072284E-18</v>
      </c>
      <c r="I241" s="34">
        <f>IF(calculations!I241="NA",output!I241,calculations!I241-output!I241)</f>
        <v>0</v>
      </c>
      <c r="J241" s="34">
        <f>IF(calculations!J241="NA",output!J241,calculations!J241-output!J241)</f>
        <v>0</v>
      </c>
      <c r="K241" s="34">
        <f>IF(calculations!K241="NA",output!K241,calculations!K241-output!K241)</f>
        <v>-8.6736173798840355E-19</v>
      </c>
      <c r="L241" s="34">
        <f>IF(calculations!L241="NA",output!L241,calculations!L241-output!L241)</f>
        <v>-7.1054273576010019E-15</v>
      </c>
      <c r="M241" s="34">
        <f>IF(calculations!M241="NA",output!M241,calculations!M241-output!M241)</f>
        <v>3.5527136788005009E-15</v>
      </c>
      <c r="N241" s="34">
        <f>IF(calculations!N241="NA",output!N241,calculations!N241-output!N241)</f>
        <v>0</v>
      </c>
      <c r="O241" s="34">
        <f>IF(calculations!O241="NA",output!O241,calculations!O241-output!O241)</f>
        <v>0</v>
      </c>
      <c r="P241" s="34">
        <f>IF(calculations!P241="NA",output!P241,calculations!P241-output!P241)</f>
        <v>5.5511151231257827E-17</v>
      </c>
      <c r="Q241" s="34">
        <f>IF(calculations!Q241="NA",output!Q241,calculations!Q241-output!Q241)</f>
        <v>0</v>
      </c>
      <c r="R241" s="34">
        <f>IF(calculations!R241="NA",output!R241,calculations!R241-output!R241)</f>
        <v>0</v>
      </c>
      <c r="S241" s="34">
        <f>IF(calculations!S241="NA",output!S241,calculations!S241-output!S241)</f>
        <v>0</v>
      </c>
      <c r="T241" s="34">
        <f>IF(calculations!T241="NA",output!T241,calculations!T241-output!T241)</f>
        <v>0</v>
      </c>
      <c r="U241" s="34">
        <f>IF(calculations!U241="NA",output!U241,calculations!U241-output!U241)</f>
        <v>0</v>
      </c>
      <c r="V241" s="34">
        <f>IF(calculations!V241="NA",output!V241,calculations!V241-output!V241)</f>
        <v>0</v>
      </c>
      <c r="W241" s="34">
        <f>IF(calculations!W241="NA",output!W241,calculations!W241-output!W241)</f>
        <v>0</v>
      </c>
      <c r="X241" s="34">
        <f>IF(calculations!X241="NA",output!X241,calculations!X241-output!X241)</f>
        <v>0</v>
      </c>
      <c r="Y241" s="34">
        <f>IF(calculations!Y241="NA",output!Y241,calculations!Y241-output!Y241)</f>
        <v>0</v>
      </c>
      <c r="Z241" s="34">
        <f>IF(calculations!Z241="NA",output!Z241,calculations!Z241-output!Z241)</f>
        <v>0</v>
      </c>
      <c r="AA241" s="34">
        <f>IF(calculations!AA241="NA",output!AA241,calculations!AA241-output!AA241)</f>
        <v>0</v>
      </c>
      <c r="AB241" s="34">
        <f>IF(calculations!AB241="NA",output!AB241,calculations!AB241-output!AB241)</f>
        <v>0</v>
      </c>
      <c r="AC241" s="34">
        <f>IF(calculations!AC241="NA",output!AC241,calculations!AC241-output!AC241)</f>
        <v>0</v>
      </c>
      <c r="AD241" s="34">
        <f>IF(calculations!AD241="NA",output!AD241,calculations!AD241-output!AD241)</f>
        <v>0</v>
      </c>
      <c r="AE241" s="34">
        <f>IF(calculations!AE241="NA",output!AE241,calculations!AE241-output!AE241)</f>
        <v>0</v>
      </c>
      <c r="AF241" s="34">
        <f>IF(calculations!AF241="NA",output!AF241,calculations!AF241-output!AF241)</f>
        <v>2.7755575615628914E-17</v>
      </c>
    </row>
    <row r="242" spans="1:32" x14ac:dyDescent="0.15">
      <c r="A242" t="b">
        <f>calculations!A242=output!A242</f>
        <v>1</v>
      </c>
      <c r="B242" t="b">
        <f>calculations!B242=output!B242</f>
        <v>1</v>
      </c>
      <c r="C242" s="34">
        <f>IF(calculations!C242="NA",output!C242,calculations!C242-output!C242)</f>
        <v>0</v>
      </c>
      <c r="D242" s="34">
        <f>IF(calculations!D242="NA",output!D242,calculations!D242-output!D242)</f>
        <v>0</v>
      </c>
      <c r="E242" s="34">
        <f>IF(calculations!E242="NA",output!E242,calculations!E242-output!E242)</f>
        <v>0</v>
      </c>
      <c r="F242" s="34">
        <f>IF(calculations!F242="NA",output!F242,calculations!F242-output!F242)</f>
        <v>0</v>
      </c>
      <c r="G242" s="34">
        <f>IF(calculations!G242="NA",output!G242,calculations!G242-output!G242)</f>
        <v>0</v>
      </c>
      <c r="H242" s="34">
        <f>IF(calculations!H242="NA",output!H242,calculations!H242-output!H242)</f>
        <v>0</v>
      </c>
      <c r="I242" s="34">
        <f>IF(calculations!I242="NA",output!I242,calculations!I242-output!I242)</f>
        <v>0</v>
      </c>
      <c r="J242" s="34">
        <f>IF(calculations!J242="NA",output!J242,calculations!J242-output!J242)</f>
        <v>0</v>
      </c>
      <c r="K242" s="34">
        <f>IF(calculations!K242="NA",output!K242,calculations!K242-output!K242)</f>
        <v>6.9388939039072284E-18</v>
      </c>
      <c r="L242" s="34">
        <f>IF(calculations!L242="NA",output!L242,calculations!L242-output!L242)</f>
        <v>0</v>
      </c>
      <c r="M242" s="34">
        <f>IF(calculations!M242="NA",output!M242,calculations!M242-output!M242)</f>
        <v>0</v>
      </c>
      <c r="N242" s="34">
        <f>IF(calculations!N242="NA",output!N242,calculations!N242-output!N242)</f>
        <v>0</v>
      </c>
      <c r="O242" s="34">
        <f>IF(calculations!O242="NA",output!O242,calculations!O242-output!O242)</f>
        <v>0</v>
      </c>
      <c r="P242" s="34">
        <f>IF(calculations!P242="NA",output!P242,calculations!P242-output!P242)</f>
        <v>0</v>
      </c>
      <c r="Q242" s="34">
        <f>IF(calculations!Q242="NA",output!Q242,calculations!Q242-output!Q242)</f>
        <v>0</v>
      </c>
      <c r="R242" s="34">
        <f>IF(calculations!R242="NA",output!R242,calculations!R242-output!R242)</f>
        <v>0</v>
      </c>
      <c r="S242" s="34">
        <f>IF(calculations!S242="NA",output!S242,calculations!S242-output!S242)</f>
        <v>0</v>
      </c>
      <c r="T242" s="34">
        <f>IF(calculations!T242="NA",output!T242,calculations!T242-output!T242)</f>
        <v>0</v>
      </c>
      <c r="U242" s="34">
        <f>IF(calculations!U242="NA",output!U242,calculations!U242-output!U242)</f>
        <v>0</v>
      </c>
      <c r="V242" s="34">
        <f>IF(calculations!V242="NA",output!V242,calculations!V242-output!V242)</f>
        <v>5.3290705182007514E-15</v>
      </c>
      <c r="W242" s="34">
        <f>IF(calculations!W242="NA",output!W242,calculations!W242-output!W242)</f>
        <v>0</v>
      </c>
      <c r="X242" s="34">
        <f>IF(calculations!X242="NA",output!X242,calculations!X242-output!X242)</f>
        <v>0</v>
      </c>
      <c r="Y242" s="34">
        <f>IF(calculations!Y242="NA",output!Y242,calculations!Y242-output!Y242)</f>
        <v>0</v>
      </c>
      <c r="Z242" s="34">
        <f>IF(calculations!Z242="NA",output!Z242,calculations!Z242-output!Z242)</f>
        <v>6.9388939039072284E-18</v>
      </c>
      <c r="AA242" s="34">
        <f>IF(calculations!AA242="NA",output!AA242,calculations!AA242-output!AA242)</f>
        <v>0</v>
      </c>
      <c r="AB242" s="34">
        <f>IF(calculations!AB242="NA",output!AB242,calculations!AB242-output!AB242)</f>
        <v>0</v>
      </c>
      <c r="AC242" s="34">
        <f>IF(calculations!AC242="NA",output!AC242,calculations!AC242-output!AC242)</f>
        <v>0</v>
      </c>
      <c r="AD242" s="34">
        <f>IF(calculations!AD242="NA",output!AD242,calculations!AD242-output!AD242)</f>
        <v>0</v>
      </c>
      <c r="AE242" s="34">
        <f>IF(calculations!AE242="NA",output!AE242,calculations!AE242-output!AE242)</f>
        <v>0</v>
      </c>
      <c r="AF242" s="34">
        <f>IF(calculations!AF242="NA",output!AF242,calculations!AF242-output!AF242)</f>
        <v>0</v>
      </c>
    </row>
    <row r="243" spans="1:32" x14ac:dyDescent="0.15">
      <c r="A243" t="b">
        <f>calculations!A243=output!A243</f>
        <v>1</v>
      </c>
      <c r="B243" t="b">
        <f>calculations!B243=output!B243</f>
        <v>1</v>
      </c>
      <c r="C243" s="34">
        <f>IF(calculations!C243="NA",output!C243,calculations!C243-output!C243)</f>
        <v>0</v>
      </c>
      <c r="D243" s="34">
        <f>IF(calculations!D243="NA",output!D243,calculations!D243-output!D243)</f>
        <v>0</v>
      </c>
      <c r="E243" s="34">
        <f>IF(calculations!E243="NA",output!E243,calculations!E243-output!E243)</f>
        <v>0</v>
      </c>
      <c r="F243" s="34">
        <f>IF(calculations!F243="NA",output!F243,calculations!F243-output!F243)</f>
        <v>-2.7755575615628914E-17</v>
      </c>
      <c r="G243" s="34">
        <f>IF(calculations!G243="NA",output!G243,calculations!G243-output!G243)</f>
        <v>5.5511151231257827E-17</v>
      </c>
      <c r="H243" s="34">
        <f>IF(calculations!H243="NA",output!H243,calculations!H243-output!H243)</f>
        <v>0</v>
      </c>
      <c r="I243" s="34">
        <f>IF(calculations!I243="NA",output!I243,calculations!I243-output!I243)</f>
        <v>0</v>
      </c>
      <c r="J243" s="34">
        <f>IF(calculations!J243="NA",output!J243,calculations!J243-output!J243)</f>
        <v>0</v>
      </c>
      <c r="K243" s="34">
        <f>IF(calculations!K243="NA",output!K243,calculations!K243-output!K243)</f>
        <v>0</v>
      </c>
      <c r="L243" s="34">
        <f>IF(calculations!L243="NA",output!L243,calculations!L243-output!L243)</f>
        <v>0</v>
      </c>
      <c r="M243" s="34">
        <f>IF(calculations!M243="NA",output!M243,calculations!M243-output!M243)</f>
        <v>1.4210854715202004E-14</v>
      </c>
      <c r="N243" s="34">
        <f>IF(calculations!N243="NA",output!N243,calculations!N243-output!N243)</f>
        <v>0</v>
      </c>
      <c r="O243" s="34">
        <f>IF(calculations!O243="NA",output!O243,calculations!O243-output!O243)</f>
        <v>0</v>
      </c>
      <c r="P243" s="34">
        <f>IF(calculations!P243="NA",output!P243,calculations!P243-output!P243)</f>
        <v>0</v>
      </c>
      <c r="Q243" s="34">
        <f>IF(calculations!Q243="NA",output!Q243,calculations!Q243-output!Q243)</f>
        <v>0</v>
      </c>
      <c r="R243" s="34">
        <f>IF(calculations!R243="NA",output!R243,calculations!R243-output!R243)</f>
        <v>0</v>
      </c>
      <c r="S243" s="34">
        <f>IF(calculations!S243="NA",output!S243,calculations!S243-output!S243)</f>
        <v>0</v>
      </c>
      <c r="T243" s="34">
        <f>IF(calculations!T243="NA",output!T243,calculations!T243-output!T243)</f>
        <v>0</v>
      </c>
      <c r="U243" s="34">
        <f>IF(calculations!U243="NA",output!U243,calculations!U243-output!U243)</f>
        <v>0</v>
      </c>
      <c r="V243" s="34">
        <f>IF(calculations!V243="NA",output!V243,calculations!V243-output!V243)</f>
        <v>0</v>
      </c>
      <c r="W243" s="34">
        <f>IF(calculations!W243="NA",output!W243,calculations!W243-output!W243)</f>
        <v>0</v>
      </c>
      <c r="X243" s="34">
        <f>IF(calculations!X243="NA",output!X243,calculations!X243-output!X243)</f>
        <v>-7.1054273576010019E-15</v>
      </c>
      <c r="Y243" s="34">
        <f>IF(calculations!Y243="NA",output!Y243,calculations!Y243-output!Y243)</f>
        <v>0</v>
      </c>
      <c r="Z243" s="34">
        <f>IF(calculations!Z243="NA",output!Z243,calculations!Z243-output!Z243)</f>
        <v>0</v>
      </c>
      <c r="AA243" s="34">
        <f>IF(calculations!AA243="NA",output!AA243,calculations!AA243-output!AA243)</f>
        <v>0</v>
      </c>
      <c r="AB243" s="34">
        <f>IF(calculations!AB243="NA",output!AB243,calculations!AB243-output!AB243)</f>
        <v>0</v>
      </c>
      <c r="AC243" s="34">
        <f>IF(calculations!AC243="NA",output!AC243,calculations!AC243-output!AC243)</f>
        <v>0</v>
      </c>
      <c r="AD243" s="34">
        <f>IF(calculations!AD243="NA",output!AD243,calculations!AD243-output!AD243)</f>
        <v>0</v>
      </c>
      <c r="AE243" s="34">
        <f>IF(calculations!AE243="NA",output!AE243,calculations!AE243-output!AE243)</f>
        <v>0</v>
      </c>
      <c r="AF243" s="34">
        <f>IF(calculations!AF243="NA",output!AF243,calculations!AF243-output!AF243)</f>
        <v>0</v>
      </c>
    </row>
    <row r="244" spans="1:32" x14ac:dyDescent="0.15">
      <c r="A244" t="b">
        <f>calculations!A244=output!A244</f>
        <v>1</v>
      </c>
      <c r="B244" t="b">
        <f>calculations!B244=output!B244</f>
        <v>1</v>
      </c>
      <c r="C244" s="34">
        <f>IF(calculations!C244="NA",output!C244,calculations!C244-output!C244)</f>
        <v>4.4408920985006262E-16</v>
      </c>
      <c r="D244" s="34">
        <f>IF(calculations!D244="NA",output!D244,calculations!D244-output!D244)</f>
        <v>0</v>
      </c>
      <c r="E244" s="34">
        <f>IF(calculations!E244="NA",output!E244,calculations!E244-output!E244)</f>
        <v>0</v>
      </c>
      <c r="F244" s="34">
        <f>IF(calculations!F244="NA",output!F244,calculations!F244-output!F244)</f>
        <v>0</v>
      </c>
      <c r="G244" s="34">
        <f>IF(calculations!G244="NA",output!G244,calculations!G244-output!G244)</f>
        <v>0</v>
      </c>
      <c r="H244" s="34">
        <f>IF(calculations!H244="NA",output!H244,calculations!H244-output!H244)</f>
        <v>0</v>
      </c>
      <c r="I244" s="34">
        <f>IF(calculations!I244="NA",output!I244,calculations!I244-output!I244)</f>
        <v>0</v>
      </c>
      <c r="J244" s="34">
        <f>IF(calculations!J244="NA",output!J244,calculations!J244-output!J244)</f>
        <v>0</v>
      </c>
      <c r="K244" s="34">
        <f>IF(calculations!K244="NA",output!K244,calculations!K244-output!K244)</f>
        <v>0</v>
      </c>
      <c r="L244" s="34">
        <f>IF(calculations!L244="NA",output!L244,calculations!L244-output!L244)</f>
        <v>7.1054273576010019E-15</v>
      </c>
      <c r="M244" s="34">
        <f>IF(calculations!M244="NA",output!M244,calculations!M244-output!M244)</f>
        <v>0</v>
      </c>
      <c r="N244" s="34">
        <f>IF(calculations!N244="NA",output!N244,calculations!N244-output!N244)</f>
        <v>0</v>
      </c>
      <c r="O244" s="34">
        <f>IF(calculations!O244="NA",output!O244,calculations!O244-output!O244)</f>
        <v>8.8817841970012523E-16</v>
      </c>
      <c r="P244" s="34">
        <f>IF(calculations!P244="NA",output!P244,calculations!P244-output!P244)</f>
        <v>0</v>
      </c>
      <c r="Q244" s="34">
        <f>IF(calculations!Q244="NA",output!Q244,calculations!Q244-output!Q244)</f>
        <v>0</v>
      </c>
      <c r="R244" s="34">
        <f>IF(calculations!R244="NA",output!R244,calculations!R244-output!R244)</f>
        <v>0</v>
      </c>
      <c r="S244" s="34">
        <f>IF(calculations!S244="NA",output!S244,calculations!S244-output!S244)</f>
        <v>0</v>
      </c>
      <c r="T244" s="34">
        <f>IF(calculations!T244="NA",output!T244,calculations!T244-output!T244)</f>
        <v>0</v>
      </c>
      <c r="U244" s="34">
        <f>IF(calculations!U244="NA",output!U244,calculations!U244-output!U244)</f>
        <v>0</v>
      </c>
      <c r="V244" s="34">
        <f>IF(calculations!V244="NA",output!V244,calculations!V244-output!V244)</f>
        <v>0</v>
      </c>
      <c r="W244" s="34">
        <f>IF(calculations!W244="NA",output!W244,calculations!W244-output!W244)</f>
        <v>0</v>
      </c>
      <c r="X244" s="34">
        <f>IF(calculations!X244="NA",output!X244,calculations!X244-output!X244)</f>
        <v>0</v>
      </c>
      <c r="Y244" s="34">
        <f>IF(calculations!Y244="NA",output!Y244,calculations!Y244-output!Y244)</f>
        <v>0</v>
      </c>
      <c r="Z244" s="34">
        <f>IF(calculations!Z244="NA",output!Z244,calculations!Z244-output!Z244)</f>
        <v>0</v>
      </c>
      <c r="AA244" s="34">
        <f>IF(calculations!AA244="NA",output!AA244,calculations!AA244-output!AA244)</f>
        <v>0</v>
      </c>
      <c r="AB244" s="34">
        <f>IF(calculations!AB244="NA",output!AB244,calculations!AB244-output!AB244)</f>
        <v>0</v>
      </c>
      <c r="AC244" s="34">
        <f>IF(calculations!AC244="NA",output!AC244,calculations!AC244-output!AC244)</f>
        <v>0</v>
      </c>
      <c r="AD244" s="34">
        <f>IF(calculations!AD244="NA",output!AD244,calculations!AD244-output!AD244)</f>
        <v>0</v>
      </c>
      <c r="AE244" s="34">
        <f>IF(calculations!AE244="NA",output!AE244,calculations!AE244-output!AE244)</f>
        <v>0</v>
      </c>
      <c r="AF244" s="34">
        <f>IF(calculations!AF244="NA",output!AF244,calculations!AF244-output!AF244)</f>
        <v>0</v>
      </c>
    </row>
    <row r="245" spans="1:32" x14ac:dyDescent="0.15">
      <c r="A245" t="b">
        <f>calculations!A245=output!A245</f>
        <v>1</v>
      </c>
      <c r="B245" t="b">
        <f>calculations!B245=output!B245</f>
        <v>1</v>
      </c>
      <c r="C245" s="34">
        <f>IF(calculations!C245="NA",output!C245,calculations!C245-output!C245)</f>
        <v>0</v>
      </c>
      <c r="D245" s="34">
        <f>IF(calculations!D245="NA",output!D245,calculations!D245-output!D245)</f>
        <v>-7.1054273576010019E-15</v>
      </c>
      <c r="E245" s="34">
        <f>IF(calculations!E245="NA",output!E245,calculations!E245-output!E245)</f>
        <v>0</v>
      </c>
      <c r="F245" s="34">
        <f>IF(calculations!F245="NA",output!F245,calculations!F245-output!F245)</f>
        <v>-2.7755575615628914E-17</v>
      </c>
      <c r="G245" s="34">
        <f>IF(calculations!G245="NA",output!G245,calculations!G245-output!G245)</f>
        <v>0</v>
      </c>
      <c r="H245" s="34">
        <f>IF(calculations!H245="NA",output!H245,calculations!H245-output!H245)</f>
        <v>0</v>
      </c>
      <c r="I245" s="34">
        <f>IF(calculations!I245="NA",output!I245,calculations!I245-output!I245)</f>
        <v>0</v>
      </c>
      <c r="J245" s="34">
        <f>IF(calculations!J245="NA",output!J245,calculations!J245-output!J245)</f>
        <v>0</v>
      </c>
      <c r="K245" s="34">
        <f>IF(calculations!K245="NA",output!K245,calculations!K245-output!K245)</f>
        <v>0</v>
      </c>
      <c r="L245" s="34">
        <f>IF(calculations!L245="NA",output!L245,calculations!L245-output!L245)</f>
        <v>0</v>
      </c>
      <c r="M245" s="34">
        <f>IF(calculations!M245="NA",output!M245,calculations!M245-output!M245)</f>
        <v>0</v>
      </c>
      <c r="N245" s="34">
        <f>IF(calculations!N245="NA",output!N245,calculations!N245-output!N245)</f>
        <v>3.5527136788005009E-15</v>
      </c>
      <c r="O245" s="34">
        <f>IF(calculations!O245="NA",output!O245,calculations!O245-output!O245)</f>
        <v>3.5527136788005009E-15</v>
      </c>
      <c r="P245" s="34">
        <f>IF(calculations!P245="NA",output!P245,calculations!P245-output!P245)</f>
        <v>-1.7763568394002505E-15</v>
      </c>
      <c r="Q245" s="34">
        <f>IF(calculations!Q245="NA",output!Q245,calculations!Q245-output!Q245)</f>
        <v>0</v>
      </c>
      <c r="R245" s="34">
        <f>IF(calculations!R245="NA",output!R245,calculations!R245-output!R245)</f>
        <v>0</v>
      </c>
      <c r="S245" s="34">
        <f>IF(calculations!S245="NA",output!S245,calculations!S245-output!S245)</f>
        <v>0</v>
      </c>
      <c r="T245" s="34">
        <f>IF(calculations!T245="NA",output!T245,calculations!T245-output!T245)</f>
        <v>-4.2632564145606011E-14</v>
      </c>
      <c r="U245" s="34">
        <f>IF(calculations!U245="NA",output!U245,calculations!U245-output!U245)</f>
        <v>0</v>
      </c>
      <c r="V245" s="34">
        <f>IF(calculations!V245="NA",output!V245,calculations!V245-output!V245)</f>
        <v>0</v>
      </c>
      <c r="W245" s="34">
        <f>IF(calculations!W245="NA",output!W245,calculations!W245-output!W245)</f>
        <v>0</v>
      </c>
      <c r="X245" s="34">
        <f>IF(calculations!X245="NA",output!X245,calculations!X245-output!X245)</f>
        <v>0</v>
      </c>
      <c r="Y245" s="34">
        <f>IF(calculations!Y245="NA",output!Y245,calculations!Y245-output!Y245)</f>
        <v>0</v>
      </c>
      <c r="Z245" s="34">
        <f>IF(calculations!Z245="NA",output!Z245,calculations!Z245-output!Z245)</f>
        <v>-5.5511151231257827E-17</v>
      </c>
      <c r="AA245" s="34">
        <f>IF(calculations!AA245="NA",output!AA245,calculations!AA245-output!AA245)</f>
        <v>0</v>
      </c>
      <c r="AB245" s="34">
        <f>IF(calculations!AB245="NA",output!AB245,calculations!AB245-output!AB245)</f>
        <v>0</v>
      </c>
      <c r="AC245" s="34">
        <f>IF(calculations!AC245="NA",output!AC245,calculations!AC245-output!AC245)</f>
        <v>0</v>
      </c>
      <c r="AD245" s="34">
        <f>IF(calculations!AD245="NA",output!AD245,calculations!AD245-output!AD245)</f>
        <v>0</v>
      </c>
      <c r="AE245" s="34">
        <f>IF(calculations!AE245="NA",output!AE245,calculations!AE245-output!AE245)</f>
        <v>0</v>
      </c>
      <c r="AF245" s="34">
        <f>IF(calculations!AF245="NA",output!AF245,calculations!AF245-output!AF245)</f>
        <v>2.2204460492503131E-16</v>
      </c>
    </row>
    <row r="246" spans="1:32" x14ac:dyDescent="0.15">
      <c r="A246" t="b">
        <f>calculations!A246=output!A246</f>
        <v>1</v>
      </c>
      <c r="B246" t="b">
        <f>calculations!B246=output!B246</f>
        <v>1</v>
      </c>
      <c r="C246" s="34">
        <f>IF(calculations!C246="NA",output!C246,calculations!C246-output!C246)</f>
        <v>0</v>
      </c>
      <c r="D246" s="34">
        <f>IF(calculations!D246="NA",output!D246,calculations!D246-output!D246)</f>
        <v>0</v>
      </c>
      <c r="E246" s="34">
        <f>IF(calculations!E246="NA",output!E246,calculations!E246-output!E246)</f>
        <v>0</v>
      </c>
      <c r="F246" s="34">
        <f>IF(calculations!F246="NA",output!F246,calculations!F246-output!F246)</f>
        <v>5.5511151231257827E-17</v>
      </c>
      <c r="G246" s="34">
        <f>IF(calculations!G246="NA",output!G246,calculations!G246-output!G246)</f>
        <v>0</v>
      </c>
      <c r="H246" s="34">
        <f>IF(calculations!H246="NA",output!H246,calculations!H246-output!H246)</f>
        <v>0</v>
      </c>
      <c r="I246" s="34">
        <f>IF(calculations!I246="NA",output!I246,calculations!I246-output!I246)</f>
        <v>0</v>
      </c>
      <c r="J246" s="34">
        <f>IF(calculations!J246="NA",output!J246,calculations!J246-output!J246)</f>
        <v>0</v>
      </c>
      <c r="K246" s="34">
        <f>IF(calculations!K246="NA",output!K246,calculations!K246-output!K246)</f>
        <v>0</v>
      </c>
      <c r="L246" s="34">
        <f>IF(calculations!L246="NA",output!L246,calculations!L246-output!L246)</f>
        <v>0</v>
      </c>
      <c r="M246" s="34">
        <f>IF(calculations!M246="NA",output!M246,calculations!M246-output!M246)</f>
        <v>0</v>
      </c>
      <c r="N246" s="34">
        <f>IF(calculations!N246="NA",output!N246,calculations!N246-output!N246)</f>
        <v>0</v>
      </c>
      <c r="O246" s="34">
        <f>IF(calculations!O246="NA",output!O246,calculations!O246-output!O246)</f>
        <v>0</v>
      </c>
      <c r="P246" s="34">
        <f>IF(calculations!P246="NA",output!P246,calculations!P246-output!P246)</f>
        <v>0</v>
      </c>
      <c r="Q246" s="34">
        <f>IF(calculations!Q246="NA",output!Q246,calculations!Q246-output!Q246)</f>
        <v>0</v>
      </c>
      <c r="R246" s="34">
        <f>IF(calculations!R246="NA",output!R246,calculations!R246-output!R246)</f>
        <v>0</v>
      </c>
      <c r="S246" s="34">
        <f>IF(calculations!S246="NA",output!S246,calculations!S246-output!S246)</f>
        <v>0</v>
      </c>
      <c r="T246" s="34">
        <f>IF(calculations!T246="NA",output!T246,calculations!T246-output!T246)</f>
        <v>0</v>
      </c>
      <c r="U246" s="34">
        <f>IF(calculations!U246="NA",output!U246,calculations!U246-output!U246)</f>
        <v>0</v>
      </c>
      <c r="V246" s="34">
        <f>IF(calculations!V246="NA",output!V246,calculations!V246-output!V246)</f>
        <v>0</v>
      </c>
      <c r="W246" s="34">
        <f>IF(calculations!W246="NA",output!W246,calculations!W246-output!W246)</f>
        <v>0</v>
      </c>
      <c r="X246" s="34">
        <f>IF(calculations!X246="NA",output!X246,calculations!X246-output!X246)</f>
        <v>0</v>
      </c>
      <c r="Y246" s="34">
        <f>IF(calculations!Y246="NA",output!Y246,calculations!Y246-output!Y246)</f>
        <v>0</v>
      </c>
      <c r="Z246" s="34">
        <f>IF(calculations!Z246="NA",output!Z246,calculations!Z246-output!Z246)</f>
        <v>4.4408920985006262E-16</v>
      </c>
      <c r="AA246" s="34">
        <f>IF(calculations!AA246="NA",output!AA246,calculations!AA246-output!AA246)</f>
        <v>0</v>
      </c>
      <c r="AB246" s="34">
        <f>IF(calculations!AB246="NA",output!AB246,calculations!AB246-output!AB246)</f>
        <v>0</v>
      </c>
      <c r="AC246" s="34">
        <f>IF(calculations!AC246="NA",output!AC246,calculations!AC246-output!AC246)</f>
        <v>0</v>
      </c>
      <c r="AD246" s="34">
        <f>IF(calculations!AD246="NA",output!AD246,calculations!AD246-output!AD246)</f>
        <v>0</v>
      </c>
      <c r="AE246" s="34">
        <f>IF(calculations!AE246="NA",output!AE246,calculations!AE246-output!AE246)</f>
        <v>0</v>
      </c>
      <c r="AF246" s="34">
        <f>IF(calculations!AF246="NA",output!AF246,calculations!AF246-output!AF246)</f>
        <v>0</v>
      </c>
    </row>
    <row r="247" spans="1:32" x14ac:dyDescent="0.15">
      <c r="A247" t="b">
        <f>calculations!A247=output!A247</f>
        <v>1</v>
      </c>
      <c r="B247" t="b">
        <f>calculations!B247=output!B247</f>
        <v>1</v>
      </c>
      <c r="C247" s="34">
        <f>IF(calculations!C247="NA",output!C247,calculations!C247-output!C247)</f>
        <v>0</v>
      </c>
      <c r="D247" s="34">
        <f>IF(calculations!D247="NA",output!D247,calculations!D247-output!D247)</f>
        <v>0</v>
      </c>
      <c r="E247" s="34">
        <f>IF(calculations!E247="NA",output!E247,calculations!E247-output!E247)</f>
        <v>0</v>
      </c>
      <c r="F247" s="34">
        <f>IF(calculations!F247="NA",output!F247,calculations!F247-output!F247)</f>
        <v>0</v>
      </c>
      <c r="G247" s="34">
        <f>IF(calculations!G247="NA",output!G247,calculations!G247-output!G247)</f>
        <v>0</v>
      </c>
      <c r="H247" s="34">
        <f>IF(calculations!H247="NA",output!H247,calculations!H247-output!H247)</f>
        <v>0</v>
      </c>
      <c r="I247" s="34">
        <f>IF(calculations!I247="NA",output!I247,calculations!I247-output!I247)</f>
        <v>0</v>
      </c>
      <c r="J247" s="34">
        <f>IF(calculations!J247="NA",output!J247,calculations!J247-output!J247)</f>
        <v>0</v>
      </c>
      <c r="K247" s="34">
        <f>IF(calculations!K247="NA",output!K247,calculations!K247-output!K247)</f>
        <v>0</v>
      </c>
      <c r="L247" s="34">
        <f>IF(calculations!L247="NA",output!L247,calculations!L247-output!L247)</f>
        <v>0</v>
      </c>
      <c r="M247" s="34">
        <f>IF(calculations!M247="NA",output!M247,calculations!M247-output!M247)</f>
        <v>0</v>
      </c>
      <c r="N247" s="34">
        <f>IF(calculations!N247="NA",output!N247,calculations!N247-output!N247)</f>
        <v>0</v>
      </c>
      <c r="O247" s="34">
        <f>IF(calculations!O247="NA",output!O247,calculations!O247-output!O247)</f>
        <v>0</v>
      </c>
      <c r="P247" s="34">
        <f>IF(calculations!P247="NA",output!P247,calculations!P247-output!P247)</f>
        <v>0</v>
      </c>
      <c r="Q247" s="34">
        <f>IF(calculations!Q247="NA",output!Q247,calculations!Q247-output!Q247)</f>
        <v>0</v>
      </c>
      <c r="R247" s="34">
        <f>IF(calculations!R247="NA",output!R247,calculations!R247-output!R247)</f>
        <v>0</v>
      </c>
      <c r="S247" s="34">
        <f>IF(calculations!S247="NA",output!S247,calculations!S247-output!S247)</f>
        <v>0</v>
      </c>
      <c r="T247" s="34">
        <f>IF(calculations!T247="NA",output!T247,calculations!T247-output!T247)</f>
        <v>-3.5527136788005009E-15</v>
      </c>
      <c r="U247" s="34">
        <f>IF(calculations!U247="NA",output!U247,calculations!U247-output!U247)</f>
        <v>0</v>
      </c>
      <c r="V247" s="34">
        <f>IF(calculations!V247="NA",output!V247,calculations!V247-output!V247)</f>
        <v>0</v>
      </c>
      <c r="W247" s="34">
        <f>IF(calculations!W247="NA",output!W247,calculations!W247-output!W247)</f>
        <v>0</v>
      </c>
      <c r="X247" s="34">
        <f>IF(calculations!X247="NA",output!X247,calculations!X247-output!X247)</f>
        <v>0</v>
      </c>
      <c r="Y247" s="34">
        <f>IF(calculations!Y247="NA",output!Y247,calculations!Y247-output!Y247)</f>
        <v>0</v>
      </c>
      <c r="Z247" s="34">
        <f>IF(calculations!Z247="NA",output!Z247,calculations!Z247-output!Z247)</f>
        <v>0</v>
      </c>
      <c r="AA247" s="34">
        <f>IF(calculations!AA247="NA",output!AA247,calculations!AA247-output!AA247)</f>
        <v>0</v>
      </c>
      <c r="AB247" s="34">
        <f>IF(calculations!AB247="NA",output!AB247,calculations!AB247-output!AB247)</f>
        <v>0</v>
      </c>
      <c r="AC247" s="34">
        <f>IF(calculations!AC247="NA",output!AC247,calculations!AC247-output!AC247)</f>
        <v>0</v>
      </c>
      <c r="AD247" s="34">
        <f>IF(calculations!AD247="NA",output!AD247,calculations!AD247-output!AD247)</f>
        <v>0</v>
      </c>
      <c r="AE247" s="34">
        <f>IF(calculations!AE247="NA",output!AE247,calculations!AE247-output!AE247)</f>
        <v>0</v>
      </c>
      <c r="AF247" s="34">
        <f>IF(calculations!AF247="NA",output!AF247,calculations!AF247-output!AF247)</f>
        <v>0</v>
      </c>
    </row>
    <row r="248" spans="1:32" x14ac:dyDescent="0.15">
      <c r="A248" t="b">
        <f>calculations!A248=output!A248</f>
        <v>1</v>
      </c>
      <c r="B248" t="b">
        <f>calculations!B248=output!B248</f>
        <v>1</v>
      </c>
      <c r="C248" s="34">
        <f>IF(calculations!C248="NA",output!C248,calculations!C248-output!C248)</f>
        <v>0</v>
      </c>
      <c r="D248" s="34">
        <f>IF(calculations!D248="NA",output!D248,calculations!D248-output!D248)</f>
        <v>0</v>
      </c>
      <c r="E248" s="34">
        <f>IF(calculations!E248="NA",output!E248,calculations!E248-output!E248)</f>
        <v>0</v>
      </c>
      <c r="F248" s="34">
        <f>IF(calculations!F248="NA",output!F248,calculations!F248-output!F248)</f>
        <v>0</v>
      </c>
      <c r="G248" s="34">
        <f>IF(calculations!G248="NA",output!G248,calculations!G248-output!G248)</f>
        <v>0</v>
      </c>
      <c r="H248" s="34">
        <f>IF(calculations!H248="NA",output!H248,calculations!H248-output!H248)</f>
        <v>0</v>
      </c>
      <c r="I248" s="34">
        <f>IF(calculations!I248="NA",output!I248,calculations!I248-output!I248)</f>
        <v>0</v>
      </c>
      <c r="J248" s="34">
        <f>IF(calculations!J248="NA",output!J248,calculations!J248-output!J248)</f>
        <v>-1.3877787807814457E-17</v>
      </c>
      <c r="K248" s="34">
        <f>IF(calculations!K248="NA",output!K248,calculations!K248-output!K248)</f>
        <v>0</v>
      </c>
      <c r="L248" s="34">
        <f>IF(calculations!L248="NA",output!L248,calculations!L248-output!L248)</f>
        <v>0</v>
      </c>
      <c r="M248" s="34">
        <f>IF(calculations!M248="NA",output!M248,calculations!M248-output!M248)</f>
        <v>3.5527136788005009E-15</v>
      </c>
      <c r="N248" s="34">
        <f>IF(calculations!N248="NA",output!N248,calculations!N248-output!N248)</f>
        <v>0</v>
      </c>
      <c r="O248" s="34">
        <f>IF(calculations!O248="NA",output!O248,calculations!O248-output!O248)</f>
        <v>1.7763568394002505E-15</v>
      </c>
      <c r="P248" s="34">
        <f>IF(calculations!P248="NA",output!P248,calculations!P248-output!P248)</f>
        <v>2.2204460492503131E-16</v>
      </c>
      <c r="Q248" s="34">
        <f>IF(calculations!Q248="NA",output!Q248,calculations!Q248-output!Q248)</f>
        <v>0</v>
      </c>
      <c r="R248" s="34">
        <f>IF(calculations!R248="NA",output!R248,calculations!R248-output!R248)</f>
        <v>0</v>
      </c>
      <c r="S248" s="34">
        <f>IF(calculations!S248="NA",output!S248,calculations!S248-output!S248)</f>
        <v>0</v>
      </c>
      <c r="T248" s="34">
        <f>IF(calculations!T248="NA",output!T248,calculations!T248-output!T248)</f>
        <v>0</v>
      </c>
      <c r="U248" s="34">
        <f>IF(calculations!U248="NA",output!U248,calculations!U248-output!U248)</f>
        <v>0</v>
      </c>
      <c r="V248" s="34">
        <f>IF(calculations!V248="NA",output!V248,calculations!V248-output!V248)</f>
        <v>0</v>
      </c>
      <c r="W248" s="34">
        <f>IF(calculations!W248="NA",output!W248,calculations!W248-output!W248)</f>
        <v>0</v>
      </c>
      <c r="X248" s="34">
        <f>IF(calculations!X248="NA",output!X248,calculations!X248-output!X248)</f>
        <v>0</v>
      </c>
      <c r="Y248" s="34">
        <f>IF(calculations!Y248="NA",output!Y248,calculations!Y248-output!Y248)</f>
        <v>0</v>
      </c>
      <c r="Z248" s="34">
        <f>IF(calculations!Z248="NA",output!Z248,calculations!Z248-output!Z248)</f>
        <v>2.2204460492503131E-16</v>
      </c>
      <c r="AA248" s="34">
        <f>IF(calculations!AA248="NA",output!AA248,calculations!AA248-output!AA248)</f>
        <v>0</v>
      </c>
      <c r="AB248" s="34">
        <f>IF(calculations!AB248="NA",output!AB248,calculations!AB248-output!AB248)</f>
        <v>0</v>
      </c>
      <c r="AC248" s="34">
        <f>IF(calculations!AC248="NA",output!AC248,calculations!AC248-output!AC248)</f>
        <v>0</v>
      </c>
      <c r="AD248" s="34">
        <f>IF(calculations!AD248="NA",output!AD248,calculations!AD248-output!AD248)</f>
        <v>0</v>
      </c>
      <c r="AE248" s="34">
        <f>IF(calculations!AE248="NA",output!AE248,calculations!AE248-output!AE248)</f>
        <v>0</v>
      </c>
      <c r="AF248" s="34">
        <f>IF(calculations!AF248="NA",output!AF248,calculations!AF248-output!AF248)</f>
        <v>0</v>
      </c>
    </row>
    <row r="249" spans="1:32" x14ac:dyDescent="0.15">
      <c r="A249" t="b">
        <f>calculations!A249=output!A249</f>
        <v>1</v>
      </c>
      <c r="B249" t="b">
        <f>calculations!B249=output!B249</f>
        <v>1</v>
      </c>
      <c r="C249" s="34">
        <f>IF(calculations!C249="NA",output!C249,calculations!C249-output!C249)</f>
        <v>0</v>
      </c>
      <c r="D249" s="34">
        <f>IF(calculations!D249="NA",output!D249,calculations!D249-output!D249)</f>
        <v>0</v>
      </c>
      <c r="E249" s="34">
        <f>IF(calculations!E249="NA",output!E249,calculations!E249-output!E249)</f>
        <v>0</v>
      </c>
      <c r="F249" s="34">
        <f>IF(calculations!F249="NA",output!F249,calculations!F249-output!F249)</f>
        <v>-2.2204460492503131E-16</v>
      </c>
      <c r="G249" s="34">
        <f>IF(calculations!G249="NA",output!G249,calculations!G249-output!G249)</f>
        <v>4.4408920985006262E-16</v>
      </c>
      <c r="H249" s="34">
        <f>IF(calculations!H249="NA",output!H249,calculations!H249-output!H249)</f>
        <v>0</v>
      </c>
      <c r="I249" s="34">
        <f>IF(calculations!I249="NA",output!I249,calculations!I249-output!I249)</f>
        <v>0</v>
      </c>
      <c r="J249" s="34">
        <f>IF(calculations!J249="NA",output!J249,calculations!J249-output!J249)</f>
        <v>0</v>
      </c>
      <c r="K249" s="34">
        <f>IF(calculations!K249="NA",output!K249,calculations!K249-output!K249)</f>
        <v>0</v>
      </c>
      <c r="L249" s="34">
        <f>IF(calculations!L249="NA",output!L249,calculations!L249-output!L249)</f>
        <v>0</v>
      </c>
      <c r="M249" s="34">
        <f>IF(calculations!M249="NA",output!M249,calculations!M249-output!M249)</f>
        <v>0</v>
      </c>
      <c r="N249" s="34">
        <f>IF(calculations!N249="NA",output!N249,calculations!N249-output!N249)</f>
        <v>-1.7763568394002505E-15</v>
      </c>
      <c r="O249" s="34">
        <f>IF(calculations!O249="NA",output!O249,calculations!O249-output!O249)</f>
        <v>0</v>
      </c>
      <c r="P249" s="34">
        <f>IF(calculations!P249="NA",output!P249,calculations!P249-output!P249)</f>
        <v>-4.4408920985006262E-16</v>
      </c>
      <c r="Q249" s="34">
        <f>IF(calculations!Q249="NA",output!Q249,calculations!Q249-output!Q249)</f>
        <v>0</v>
      </c>
      <c r="R249" s="34">
        <f>IF(calculations!R249="NA",output!R249,calculations!R249-output!R249)</f>
        <v>0</v>
      </c>
      <c r="S249" s="34">
        <f>IF(calculations!S249="NA",output!S249,calculations!S249-output!S249)</f>
        <v>0</v>
      </c>
      <c r="T249" s="34">
        <f>IF(calculations!T249="NA",output!T249,calculations!T249-output!T249)</f>
        <v>0</v>
      </c>
      <c r="U249" s="34">
        <f>IF(calculations!U249="NA",output!U249,calculations!U249-output!U249)</f>
        <v>0</v>
      </c>
      <c r="V249" s="34">
        <f>IF(calculations!V249="NA",output!V249,calculations!V249-output!V249)</f>
        <v>0</v>
      </c>
      <c r="W249" s="34">
        <f>IF(calculations!W249="NA",output!W249,calculations!W249-output!W249)</f>
        <v>0</v>
      </c>
      <c r="X249" s="34">
        <f>IF(calculations!X249="NA",output!X249,calculations!X249-output!X249)</f>
        <v>0</v>
      </c>
      <c r="Y249" s="34">
        <f>IF(calculations!Y249="NA",output!Y249,calculations!Y249-output!Y249)</f>
        <v>0</v>
      </c>
      <c r="Z249" s="34">
        <f>IF(calculations!Z249="NA",output!Z249,calculations!Z249-output!Z249)</f>
        <v>0</v>
      </c>
      <c r="AA249" s="34">
        <f>IF(calculations!AA249="NA",output!AA249,calculations!AA249-output!AA249)</f>
        <v>0</v>
      </c>
      <c r="AB249" s="34">
        <f>IF(calculations!AB249="NA",output!AB249,calculations!AB249-output!AB249)</f>
        <v>0</v>
      </c>
      <c r="AC249" s="34">
        <f>IF(calculations!AC249="NA",output!AC249,calculations!AC249-output!AC249)</f>
        <v>0</v>
      </c>
      <c r="AD249" s="34">
        <f>IF(calculations!AD249="NA",output!AD249,calculations!AD249-output!AD249)</f>
        <v>0</v>
      </c>
      <c r="AE249" s="34">
        <f>IF(calculations!AE249="NA",output!AE249,calculations!AE249-output!AE249)</f>
        <v>0</v>
      </c>
      <c r="AF249" s="34">
        <f>IF(calculations!AF249="NA",output!AF249,calculations!AF249-output!AF249)</f>
        <v>0</v>
      </c>
    </row>
    <row r="250" spans="1:32" x14ac:dyDescent="0.15">
      <c r="A250" t="b">
        <f>calculations!A250=output!A250</f>
        <v>1</v>
      </c>
      <c r="B250" t="b">
        <f>calculations!B250=output!B250</f>
        <v>1</v>
      </c>
      <c r="C250" s="34">
        <f>IF(calculations!C250="NA",output!C250,calculations!C250-output!C250)</f>
        <v>0</v>
      </c>
      <c r="D250" s="34">
        <f>IF(calculations!D250="NA",output!D250,calculations!D250-output!D250)</f>
        <v>0</v>
      </c>
      <c r="E250" s="34">
        <f>IF(calculations!E250="NA",output!E250,calculations!E250-output!E250)</f>
        <v>0</v>
      </c>
      <c r="F250" s="34">
        <f>IF(calculations!F250="NA",output!F250,calculations!F250-output!F250)</f>
        <v>-5.5511151231257827E-17</v>
      </c>
      <c r="G250" s="34">
        <f>IF(calculations!G250="NA",output!G250,calculations!G250-output!G250)</f>
        <v>0</v>
      </c>
      <c r="H250" s="34">
        <f>IF(calculations!H250="NA",output!H250,calculations!H250-output!H250)</f>
        <v>0</v>
      </c>
      <c r="I250" s="34">
        <f>IF(calculations!I250="NA",output!I250,calculations!I250-output!I250)</f>
        <v>0</v>
      </c>
      <c r="J250" s="34">
        <f>IF(calculations!J250="NA",output!J250,calculations!J250-output!J250)</f>
        <v>0</v>
      </c>
      <c r="K250" s="34">
        <f>IF(calculations!K250="NA",output!K250,calculations!K250-output!K250)</f>
        <v>0</v>
      </c>
      <c r="L250" s="34">
        <f>IF(calculations!L250="NA",output!L250,calculations!L250-output!L250)</f>
        <v>0</v>
      </c>
      <c r="M250" s="34">
        <f>IF(calculations!M250="NA",output!M250,calculations!M250-output!M250)</f>
        <v>0</v>
      </c>
      <c r="N250" s="34">
        <f>IF(calculations!N250="NA",output!N250,calculations!N250-output!N250)</f>
        <v>1.7763568394002505E-15</v>
      </c>
      <c r="O250" s="34">
        <f>IF(calculations!O250="NA",output!O250,calculations!O250-output!O250)</f>
        <v>0</v>
      </c>
      <c r="P250" s="34">
        <f>IF(calculations!P250="NA",output!P250,calculations!P250-output!P250)</f>
        <v>4.4408920985006262E-16</v>
      </c>
      <c r="Q250" s="34">
        <f>IF(calculations!Q250="NA",output!Q250,calculations!Q250-output!Q250)</f>
        <v>0</v>
      </c>
      <c r="R250" s="34">
        <f>IF(calculations!R250="NA",output!R250,calculations!R250-output!R250)</f>
        <v>0</v>
      </c>
      <c r="S250" s="34">
        <f>IF(calculations!S250="NA",output!S250,calculations!S250-output!S250)</f>
        <v>0</v>
      </c>
      <c r="T250" s="34">
        <f>IF(calculations!T250="NA",output!T250,calculations!T250-output!T250)</f>
        <v>0</v>
      </c>
      <c r="U250" s="34">
        <f>IF(calculations!U250="NA",output!U250,calculations!U250-output!U250)</f>
        <v>0</v>
      </c>
      <c r="V250" s="34">
        <f>IF(calculations!V250="NA",output!V250,calculations!V250-output!V250)</f>
        <v>0</v>
      </c>
      <c r="W250" s="34">
        <f>IF(calculations!W250="NA",output!W250,calculations!W250-output!W250)</f>
        <v>0</v>
      </c>
      <c r="X250" s="34">
        <f>IF(calculations!X250="NA",output!X250,calculations!X250-output!X250)</f>
        <v>0</v>
      </c>
      <c r="Y250" s="34">
        <f>IF(calculations!Y250="NA",output!Y250,calculations!Y250-output!Y250)</f>
        <v>0</v>
      </c>
      <c r="Z250" s="34">
        <f>IF(calculations!Z250="NA",output!Z250,calculations!Z250-output!Z250)</f>
        <v>0</v>
      </c>
      <c r="AA250" s="34">
        <f>IF(calculations!AA250="NA",output!AA250,calculations!AA250-output!AA250)</f>
        <v>0</v>
      </c>
      <c r="AB250" s="34">
        <f>IF(calculations!AB250="NA",output!AB250,calculations!AB250-output!AB250)</f>
        <v>0</v>
      </c>
      <c r="AC250" s="34">
        <f>IF(calculations!AC250="NA",output!AC250,calculations!AC250-output!AC250)</f>
        <v>0</v>
      </c>
      <c r="AD250" s="34">
        <f>IF(calculations!AD250="NA",output!AD250,calculations!AD250-output!AD250)</f>
        <v>0</v>
      </c>
      <c r="AE250" s="34">
        <f>IF(calculations!AE250="NA",output!AE250,calculations!AE250-output!AE250)</f>
        <v>0</v>
      </c>
      <c r="AF250" s="34">
        <f>IF(calculations!AF250="NA",output!AF250,calculations!AF250-output!AF250)</f>
        <v>0</v>
      </c>
    </row>
    <row r="251" spans="1:32" x14ac:dyDescent="0.15">
      <c r="A251" t="b">
        <f>calculations!A251=output!A251</f>
        <v>1</v>
      </c>
      <c r="B251" t="b">
        <f>calculations!B251=output!B251</f>
        <v>1</v>
      </c>
      <c r="C251" s="34">
        <f>IF(calculations!C251="NA",output!C251,calculations!C251-output!C251)</f>
        <v>0</v>
      </c>
      <c r="D251" s="34">
        <f>IF(calculations!D251="NA",output!D251,calculations!D251-output!D251)</f>
        <v>0</v>
      </c>
      <c r="E251" s="34">
        <f>IF(calculations!E251="NA",output!E251,calculations!E251-output!E251)</f>
        <v>0</v>
      </c>
      <c r="F251" s="34">
        <f>IF(calculations!F251="NA",output!F251,calculations!F251-output!F251)</f>
        <v>0</v>
      </c>
      <c r="G251" s="34">
        <f>IF(calculations!G251="NA",output!G251,calculations!G251-output!G251)</f>
        <v>5.5511151231257827E-17</v>
      </c>
      <c r="H251" s="34">
        <f>IF(calculations!H251="NA",output!H251,calculations!H251-output!H251)</f>
        <v>0</v>
      </c>
      <c r="I251" s="34">
        <f>IF(calculations!I251="NA",output!I251,calculations!I251-output!I251)</f>
        <v>0</v>
      </c>
      <c r="J251" s="34">
        <f>IF(calculations!J251="NA",output!J251,calculations!J251-output!J251)</f>
        <v>0</v>
      </c>
      <c r="K251" s="34">
        <f>IF(calculations!K251="NA",output!K251,calculations!K251-output!K251)</f>
        <v>0</v>
      </c>
      <c r="L251" s="34">
        <f>IF(calculations!L251="NA",output!L251,calculations!L251-output!L251)</f>
        <v>0</v>
      </c>
      <c r="M251" s="34">
        <f>IF(calculations!M251="NA",output!M251,calculations!M251-output!M251)</f>
        <v>1.7347234759768071E-18</v>
      </c>
      <c r="N251" s="34">
        <f>IF(calculations!N251="NA",output!N251,calculations!N251-output!N251)</f>
        <v>0</v>
      </c>
      <c r="O251" s="34">
        <f>IF(calculations!O251="NA",output!O251,calculations!O251-output!O251)</f>
        <v>0</v>
      </c>
      <c r="P251" s="34">
        <f>IF(calculations!P251="NA",output!P251,calculations!P251-output!P251)</f>
        <v>0</v>
      </c>
      <c r="Q251" s="34">
        <f>IF(calculations!Q251="NA",output!Q251,calculations!Q251-output!Q251)</f>
        <v>0</v>
      </c>
      <c r="R251" s="34">
        <f>IF(calculations!R251="NA",output!R251,calculations!R251-output!R251)</f>
        <v>0</v>
      </c>
      <c r="S251" s="34">
        <f>IF(calculations!S251="NA",output!S251,calculations!S251-output!S251)</f>
        <v>0</v>
      </c>
      <c r="T251" s="34">
        <f>IF(calculations!T251="NA",output!T251,calculations!T251-output!T251)</f>
        <v>0</v>
      </c>
      <c r="U251" s="34">
        <f>IF(calculations!U251="NA",output!U251,calculations!U251-output!U251)</f>
        <v>0</v>
      </c>
      <c r="V251" s="34">
        <f>IF(calculations!V251="NA",output!V251,calculations!V251-output!V251)</f>
        <v>0</v>
      </c>
      <c r="W251" s="34">
        <f>IF(calculations!W251="NA",output!W251,calculations!W251-output!W251)</f>
        <v>0</v>
      </c>
      <c r="X251" s="34">
        <f>IF(calculations!X251="NA",output!X251,calculations!X251-output!X251)</f>
        <v>0</v>
      </c>
      <c r="Y251" s="34">
        <f>IF(calculations!Y251="NA",output!Y251,calculations!Y251-output!Y251)</f>
        <v>0</v>
      </c>
      <c r="Z251" s="34">
        <f>IF(calculations!Z251="NA",output!Z251,calculations!Z251-output!Z251)</f>
        <v>0</v>
      </c>
      <c r="AA251" s="34">
        <f>IF(calculations!AA251="NA",output!AA251,calculations!AA251-output!AA251)</f>
        <v>0</v>
      </c>
      <c r="AB251" s="34">
        <f>IF(calculations!AB251="NA",output!AB251,calculations!AB251-output!AB251)</f>
        <v>0</v>
      </c>
      <c r="AC251" s="34">
        <f>IF(calculations!AC251="NA",output!AC251,calculations!AC251-output!AC251)</f>
        <v>0</v>
      </c>
      <c r="AD251" s="34">
        <f>IF(calculations!AD251="NA",output!AD251,calculations!AD251-output!AD251)</f>
        <v>0</v>
      </c>
      <c r="AE251" s="34">
        <f>IF(calculations!AE251="NA",output!AE251,calculations!AE251-output!AE251)</f>
        <v>0</v>
      </c>
      <c r="AF251" s="34">
        <f>IF(calculations!AF251="NA",output!AF251,calculations!AF251-output!AF251)</f>
        <v>0</v>
      </c>
    </row>
    <row r="252" spans="1:32" x14ac:dyDescent="0.15">
      <c r="A252" t="b">
        <f>calculations!A252=output!A252</f>
        <v>1</v>
      </c>
      <c r="B252" t="b">
        <f>calculations!B252=output!B252</f>
        <v>1</v>
      </c>
      <c r="C252" s="34">
        <f>IF(calculations!C252="NA",output!C252,calculations!C252-output!C252)</f>
        <v>0</v>
      </c>
      <c r="D252" s="34">
        <f>IF(calculations!D252="NA",output!D252,calculations!D252-output!D252)</f>
        <v>-2.2204460492503131E-16</v>
      </c>
      <c r="E252" s="34">
        <f>IF(calculations!E252="NA",output!E252,calculations!E252-output!E252)</f>
        <v>0</v>
      </c>
      <c r="F252" s="34">
        <f>IF(calculations!F252="NA",output!F252,calculations!F252-output!F252)</f>
        <v>0</v>
      </c>
      <c r="G252" s="34">
        <f>IF(calculations!G252="NA",output!G252,calculations!G252-output!G252)</f>
        <v>0</v>
      </c>
      <c r="H252" s="34">
        <f>IF(calculations!H252="NA",output!H252,calculations!H252-output!H252)</f>
        <v>0</v>
      </c>
      <c r="I252" s="34">
        <f>IF(calculations!I252="NA",output!I252,calculations!I252-output!I252)</f>
        <v>0</v>
      </c>
      <c r="J252" s="34">
        <f>IF(calculations!J252="NA",output!J252,calculations!J252-output!J252)</f>
        <v>2.7755575615628914E-17</v>
      </c>
      <c r="K252" s="34">
        <f>IF(calculations!K252="NA",output!K252,calculations!K252-output!K252)</f>
        <v>0</v>
      </c>
      <c r="L252" s="34">
        <f>IF(calculations!L252="NA",output!L252,calculations!L252-output!L252)</f>
        <v>0</v>
      </c>
      <c r="M252" s="34">
        <f>IF(calculations!M252="NA",output!M252,calculations!M252-output!M252)</f>
        <v>2.8421709430404007E-14</v>
      </c>
      <c r="N252" s="34">
        <f>IF(calculations!N252="NA",output!N252,calculations!N252-output!N252)</f>
        <v>0</v>
      </c>
      <c r="O252" s="34">
        <f>IF(calculations!O252="NA",output!O252,calculations!O252-output!O252)</f>
        <v>-7.1054273576010019E-15</v>
      </c>
      <c r="P252" s="34">
        <f>IF(calculations!P252="NA",output!P252,calculations!P252-output!P252)</f>
        <v>0</v>
      </c>
      <c r="Q252" s="34">
        <f>IF(calculations!Q252="NA",output!Q252,calculations!Q252-output!Q252)</f>
        <v>0</v>
      </c>
      <c r="R252" s="34">
        <f>IF(calculations!R252="NA",output!R252,calculations!R252-output!R252)</f>
        <v>0</v>
      </c>
      <c r="S252" s="34">
        <f>IF(calculations!S252="NA",output!S252,calculations!S252-output!S252)</f>
        <v>0</v>
      </c>
      <c r="T252" s="34">
        <f>IF(calculations!T252="NA",output!T252,calculations!T252-output!T252)</f>
        <v>0</v>
      </c>
      <c r="U252" s="34">
        <f>IF(calculations!U252="NA",output!U252,calculations!U252-output!U252)</f>
        <v>0</v>
      </c>
      <c r="V252" s="34">
        <f>IF(calculations!V252="NA",output!V252,calculations!V252-output!V252)</f>
        <v>0</v>
      </c>
      <c r="W252" s="34">
        <f>IF(calculations!W252="NA",output!W252,calculations!W252-output!W252)</f>
        <v>0</v>
      </c>
      <c r="X252" s="34">
        <f>IF(calculations!X252="NA",output!X252,calculations!X252-output!X252)</f>
        <v>0</v>
      </c>
      <c r="Y252" s="34">
        <f>IF(calculations!Y252="NA",output!Y252,calculations!Y252-output!Y252)</f>
        <v>0</v>
      </c>
      <c r="Z252" s="34">
        <f>IF(calculations!Z252="NA",output!Z252,calculations!Z252-output!Z252)</f>
        <v>2.2204460492503131E-16</v>
      </c>
      <c r="AA252" s="34">
        <f>IF(calculations!AA252="NA",output!AA252,calculations!AA252-output!AA252)</f>
        <v>0</v>
      </c>
      <c r="AB252" s="34">
        <f>IF(calculations!AB252="NA",output!AB252,calculations!AB252-output!AB252)</f>
        <v>0</v>
      </c>
      <c r="AC252" s="34">
        <f>IF(calculations!AC252="NA",output!AC252,calculations!AC252-output!AC252)</f>
        <v>0</v>
      </c>
      <c r="AD252" s="34">
        <f>IF(calculations!AD252="NA",output!AD252,calculations!AD252-output!AD252)</f>
        <v>0</v>
      </c>
      <c r="AE252" s="34">
        <f>IF(calculations!AE252="NA",output!AE252,calculations!AE252-output!AE252)</f>
        <v>0</v>
      </c>
      <c r="AF252" s="34">
        <f>IF(calculations!AF252="NA",output!AF252,calculations!AF252-output!AF252)</f>
        <v>0</v>
      </c>
    </row>
    <row r="253" spans="1:32" x14ac:dyDescent="0.15">
      <c r="A253" t="b">
        <f>calculations!A253=output!A253</f>
        <v>1</v>
      </c>
      <c r="B253" t="b">
        <f>calculations!B253=output!B253</f>
        <v>1</v>
      </c>
      <c r="C253" s="34">
        <f>IF(calculations!C253="NA",output!C253,calculations!C253-output!C253)</f>
        <v>0</v>
      </c>
      <c r="D253" s="34">
        <f>IF(calculations!D253="NA",output!D253,calculations!D253-output!D253)</f>
        <v>0</v>
      </c>
      <c r="E253" s="34">
        <f>IF(calculations!E253="NA",output!E253,calculations!E253-output!E253)</f>
        <v>0</v>
      </c>
      <c r="F253" s="34">
        <f>IF(calculations!F253="NA",output!F253,calculations!F253-output!F253)</f>
        <v>-5.5511151231257827E-17</v>
      </c>
      <c r="G253" s="34">
        <f>IF(calculations!G253="NA",output!G253,calculations!G253-output!G253)</f>
        <v>0</v>
      </c>
      <c r="H253" s="34">
        <f>IF(calculations!H253="NA",output!H253,calculations!H253-output!H253)</f>
        <v>2.7755575615628914E-17</v>
      </c>
      <c r="I253" s="34">
        <f>IF(calculations!I253="NA",output!I253,calculations!I253-output!I253)</f>
        <v>0</v>
      </c>
      <c r="J253" s="34">
        <f>IF(calculations!J253="NA",output!J253,calculations!J253-output!J253)</f>
        <v>3.4694469519536142E-18</v>
      </c>
      <c r="K253" s="34">
        <f>IF(calculations!K253="NA",output!K253,calculations!K253-output!K253)</f>
        <v>-3.4694469519536142E-18</v>
      </c>
      <c r="L253" s="34">
        <f>IF(calculations!L253="NA",output!L253,calculations!L253-output!L253)</f>
        <v>0</v>
      </c>
      <c r="M253" s="34">
        <f>IF(calculations!M253="NA",output!M253,calculations!M253-output!M253)</f>
        <v>7.1054273576010019E-15</v>
      </c>
      <c r="N253" s="34">
        <f>IF(calculations!N253="NA",output!N253,calculations!N253-output!N253)</f>
        <v>3.5527136788005009E-15</v>
      </c>
      <c r="O253" s="34">
        <f>IF(calculations!O253="NA",output!O253,calculations!O253-output!O253)</f>
        <v>0</v>
      </c>
      <c r="P253" s="34">
        <f>IF(calculations!P253="NA",output!P253,calculations!P253-output!P253)</f>
        <v>0</v>
      </c>
      <c r="Q253" s="34">
        <f>IF(calculations!Q253="NA",output!Q253,calculations!Q253-output!Q253)</f>
        <v>0</v>
      </c>
      <c r="R253" s="34">
        <f>IF(calculations!R253="NA",output!R253,calculations!R253-output!R253)</f>
        <v>0</v>
      </c>
      <c r="S253" s="34">
        <f>IF(calculations!S253="NA",output!S253,calculations!S253-output!S253)</f>
        <v>0</v>
      </c>
      <c r="T253" s="34">
        <f>IF(calculations!T253="NA",output!T253,calculations!T253-output!T253)</f>
        <v>2.8421709430404007E-14</v>
      </c>
      <c r="U253" s="34">
        <f>IF(calculations!U253="NA",output!U253,calculations!U253-output!U253)</f>
        <v>0</v>
      </c>
      <c r="V253" s="34">
        <f>IF(calculations!V253="NA",output!V253,calculations!V253-output!V253)</f>
        <v>0</v>
      </c>
      <c r="W253" s="34">
        <f>IF(calculations!W253="NA",output!W253,calculations!W253-output!W253)</f>
        <v>0</v>
      </c>
      <c r="X253" s="34">
        <f>IF(calculations!X253="NA",output!X253,calculations!X253-output!X253)</f>
        <v>0</v>
      </c>
      <c r="Y253" s="34">
        <f>IF(calculations!Y253="NA",output!Y253,calculations!Y253-output!Y253)</f>
        <v>0</v>
      </c>
      <c r="Z253" s="34">
        <f>IF(calculations!Z253="NA",output!Z253,calculations!Z253-output!Z253)</f>
        <v>0</v>
      </c>
      <c r="AA253" s="34">
        <f>IF(calculations!AA253="NA",output!AA253,calculations!AA253-output!AA253)</f>
        <v>0</v>
      </c>
      <c r="AB253" s="34">
        <f>IF(calculations!AB253="NA",output!AB253,calculations!AB253-output!AB253)</f>
        <v>0</v>
      </c>
      <c r="AC253" s="34">
        <f>IF(calculations!AC253="NA",output!AC253,calculations!AC253-output!AC253)</f>
        <v>0</v>
      </c>
      <c r="AD253" s="34">
        <f>IF(calculations!AD253="NA",output!AD253,calculations!AD253-output!AD253)</f>
        <v>0</v>
      </c>
      <c r="AE253" s="34">
        <f>IF(calculations!AE253="NA",output!AE253,calculations!AE253-output!AE253)</f>
        <v>0</v>
      </c>
      <c r="AF253" s="34">
        <f>IF(calculations!AF253="NA",output!AF253,calculations!AF253-output!AF253)</f>
        <v>0</v>
      </c>
    </row>
    <row r="254" spans="1:32" x14ac:dyDescent="0.15">
      <c r="A254" t="b">
        <f>calculations!A254=output!A254</f>
        <v>1</v>
      </c>
      <c r="B254" t="b">
        <f>calculations!B254=output!B254</f>
        <v>1</v>
      </c>
      <c r="C254" s="34">
        <f>IF(calculations!C254="NA",output!C254,calculations!C254-output!C254)</f>
        <v>0</v>
      </c>
      <c r="D254" s="34">
        <f>IF(calculations!D254="NA",output!D254,calculations!D254-output!D254)</f>
        <v>5.6843418860808015E-14</v>
      </c>
      <c r="E254" s="34">
        <f>IF(calculations!E254="NA",output!E254,calculations!E254-output!E254)</f>
        <v>0</v>
      </c>
      <c r="F254" s="34">
        <f>IF(calculations!F254="NA",output!F254,calculations!F254-output!F254)</f>
        <v>0</v>
      </c>
      <c r="G254" s="34">
        <f>IF(calculations!G254="NA",output!G254,calculations!G254-output!G254)</f>
        <v>0</v>
      </c>
      <c r="H254" s="34">
        <f>IF(calculations!H254="NA",output!H254,calculations!H254-output!H254)</f>
        <v>0</v>
      </c>
      <c r="I254" s="34">
        <f>IF(calculations!I254="NA",output!I254,calculations!I254-output!I254)</f>
        <v>0</v>
      </c>
      <c r="J254" s="34">
        <f>IF(calculations!J254="NA",output!J254,calculations!J254-output!J254)</f>
        <v>0</v>
      </c>
      <c r="K254" s="34">
        <f>IF(calculations!K254="NA",output!K254,calculations!K254-output!K254)</f>
        <v>0</v>
      </c>
      <c r="L254" s="34">
        <f>IF(calculations!L254="NA",output!L254,calculations!L254-output!L254)</f>
        <v>0</v>
      </c>
      <c r="M254" s="34">
        <f>IF(calculations!M254="NA",output!M254,calculations!M254-output!M254)</f>
        <v>1.7763568394002505E-15</v>
      </c>
      <c r="N254" s="34">
        <f>IF(calculations!N254="NA",output!N254,calculations!N254-output!N254)</f>
        <v>0</v>
      </c>
      <c r="O254" s="34">
        <f>IF(calculations!O254="NA",output!O254,calculations!O254-output!O254)</f>
        <v>0</v>
      </c>
      <c r="P254" s="34">
        <f>IF(calculations!P254="NA",output!P254,calculations!P254-output!P254)</f>
        <v>0</v>
      </c>
      <c r="Q254" s="34">
        <f>IF(calculations!Q254="NA",output!Q254,calculations!Q254-output!Q254)</f>
        <v>0</v>
      </c>
      <c r="R254" s="34">
        <f>IF(calculations!R254="NA",output!R254,calculations!R254-output!R254)</f>
        <v>0</v>
      </c>
      <c r="S254" s="34">
        <f>IF(calculations!S254="NA",output!S254,calculations!S254-output!S254)</f>
        <v>0</v>
      </c>
      <c r="T254" s="34">
        <f>IF(calculations!T254="NA",output!T254,calculations!T254-output!T254)</f>
        <v>0</v>
      </c>
      <c r="U254" s="34">
        <f>IF(calculations!U254="NA",output!U254,calculations!U254-output!U254)</f>
        <v>0</v>
      </c>
      <c r="V254" s="34">
        <f>IF(calculations!V254="NA",output!V254,calculations!V254-output!V254)</f>
        <v>0</v>
      </c>
      <c r="W254" s="34">
        <f>IF(calculations!W254="NA",output!W254,calculations!W254-output!W254)</f>
        <v>0</v>
      </c>
      <c r="X254" s="34">
        <f>IF(calculations!X254="NA",output!X254,calculations!X254-output!X254)</f>
        <v>0</v>
      </c>
      <c r="Y254" s="34">
        <f>IF(calculations!Y254="NA",output!Y254,calculations!Y254-output!Y254)</f>
        <v>0</v>
      </c>
      <c r="Z254" s="34">
        <f>IF(calculations!Z254="NA",output!Z254,calculations!Z254-output!Z254)</f>
        <v>0</v>
      </c>
      <c r="AA254" s="34">
        <f>IF(calculations!AA254="NA",output!AA254,calculations!AA254-output!AA254)</f>
        <v>0</v>
      </c>
      <c r="AB254" s="34">
        <f>IF(calculations!AB254="NA",output!AB254,calculations!AB254-output!AB254)</f>
        <v>0</v>
      </c>
      <c r="AC254" s="34">
        <f>IF(calculations!AC254="NA",output!AC254,calculations!AC254-output!AC254)</f>
        <v>0</v>
      </c>
      <c r="AD254" s="34">
        <f>IF(calculations!AD254="NA",output!AD254,calculations!AD254-output!AD254)</f>
        <v>0</v>
      </c>
      <c r="AE254" s="34">
        <f>IF(calculations!AE254="NA",output!AE254,calculations!AE254-output!AE254)</f>
        <v>0</v>
      </c>
      <c r="AF254" s="34">
        <f>IF(calculations!AF254="NA",output!AF254,calculations!AF254-output!AF254)</f>
        <v>0</v>
      </c>
    </row>
    <row r="255" spans="1:32" x14ac:dyDescent="0.15">
      <c r="A255" t="b">
        <f>calculations!A255=output!A255</f>
        <v>1</v>
      </c>
      <c r="B255" t="b">
        <f>calculations!B255=output!B255</f>
        <v>1</v>
      </c>
      <c r="C255" s="34">
        <f>IF(calculations!C255="NA",output!C255,calculations!C255-output!C255)</f>
        <v>-4.4408920985006262E-16</v>
      </c>
      <c r="D255" s="34">
        <f>IF(calculations!D255="NA",output!D255,calculations!D255-output!D255)</f>
        <v>0</v>
      </c>
      <c r="E255" s="34">
        <f>IF(calculations!E255="NA",output!E255,calculations!E255-output!E255)</f>
        <v>0</v>
      </c>
      <c r="F255" s="34">
        <f>IF(calculations!F255="NA",output!F255,calculations!F255-output!F255)</f>
        <v>5.5511151231257827E-17</v>
      </c>
      <c r="G255" s="34">
        <f>IF(calculations!G255="NA",output!G255,calculations!G255-output!G255)</f>
        <v>0</v>
      </c>
      <c r="H255" s="34">
        <f>IF(calculations!H255="NA",output!H255,calculations!H255-output!H255)</f>
        <v>0</v>
      </c>
      <c r="I255" s="34">
        <f>IF(calculations!I255="NA",output!I255,calculations!I255-output!I255)</f>
        <v>0</v>
      </c>
      <c r="J255" s="34">
        <f>IF(calculations!J255="NA",output!J255,calculations!J255-output!J255)</f>
        <v>-6.9388939039072284E-18</v>
      </c>
      <c r="K255" s="34">
        <f>IF(calculations!K255="NA",output!K255,calculations!K255-output!K255)</f>
        <v>1.7347234759768071E-18</v>
      </c>
      <c r="L255" s="34">
        <f>IF(calculations!L255="NA",output!L255,calculations!L255-output!L255)</f>
        <v>0</v>
      </c>
      <c r="M255" s="34">
        <f>IF(calculations!M255="NA",output!M255,calculations!M255-output!M255)</f>
        <v>0</v>
      </c>
      <c r="N255" s="34">
        <f>IF(calculations!N255="NA",output!N255,calculations!N255-output!N255)</f>
        <v>1.7763568394002505E-15</v>
      </c>
      <c r="O255" s="34">
        <f>IF(calculations!O255="NA",output!O255,calculations!O255-output!O255)</f>
        <v>1.7763568394002505E-15</v>
      </c>
      <c r="P255" s="34">
        <f>IF(calculations!P255="NA",output!P255,calculations!P255-output!P255)</f>
        <v>0</v>
      </c>
      <c r="Q255" s="34">
        <f>IF(calculations!Q255="NA",output!Q255,calculations!Q255-output!Q255)</f>
        <v>0</v>
      </c>
      <c r="R255" s="34">
        <f>IF(calculations!R255="NA",output!R255,calculations!R255-output!R255)</f>
        <v>0</v>
      </c>
      <c r="S255" s="34">
        <f>IF(calculations!S255="NA",output!S255,calculations!S255-output!S255)</f>
        <v>0</v>
      </c>
      <c r="T255" s="34">
        <f>IF(calculations!T255="NA",output!T255,calculations!T255-output!T255)</f>
        <v>0</v>
      </c>
      <c r="U255" s="34">
        <f>IF(calculations!U255="NA",output!U255,calculations!U255-output!U255)</f>
        <v>0</v>
      </c>
      <c r="V255" s="34">
        <f>IF(calculations!V255="NA",output!V255,calculations!V255-output!V255)</f>
        <v>0</v>
      </c>
      <c r="W255" s="34">
        <f>IF(calculations!W255="NA",output!W255,calculations!W255-output!W255)</f>
        <v>0</v>
      </c>
      <c r="X255" s="34">
        <f>IF(calculations!X255="NA",output!X255,calculations!X255-output!X255)</f>
        <v>0</v>
      </c>
      <c r="Y255" s="34">
        <f>IF(calculations!Y255="NA",output!Y255,calculations!Y255-output!Y255)</f>
        <v>0</v>
      </c>
      <c r="Z255" s="34">
        <f>IF(calculations!Z255="NA",output!Z255,calculations!Z255-output!Z255)</f>
        <v>0</v>
      </c>
      <c r="AA255" s="34">
        <f>IF(calculations!AA255="NA",output!AA255,calculations!AA255-output!AA255)</f>
        <v>0</v>
      </c>
      <c r="AB255" s="34">
        <f>IF(calculations!AB255="NA",output!AB255,calculations!AB255-output!AB255)</f>
        <v>0</v>
      </c>
      <c r="AC255" s="34">
        <f>IF(calculations!AC255="NA",output!AC255,calculations!AC255-output!AC255)</f>
        <v>0</v>
      </c>
      <c r="AD255" s="34">
        <f>IF(calculations!AD255="NA",output!AD255,calculations!AD255-output!AD255)</f>
        <v>0</v>
      </c>
      <c r="AE255" s="34">
        <f>IF(calculations!AE255="NA",output!AE255,calculations!AE255-output!AE255)</f>
        <v>0</v>
      </c>
      <c r="AF255" s="34">
        <f>IF(calculations!AF255="NA",output!AF255,calculations!AF255-output!AF255)</f>
        <v>0</v>
      </c>
    </row>
    <row r="256" spans="1:32" x14ac:dyDescent="0.15">
      <c r="A256" t="b">
        <f>calculations!A256=output!A256</f>
        <v>1</v>
      </c>
      <c r="B256" t="b">
        <f>calculations!B256=output!B256</f>
        <v>1</v>
      </c>
      <c r="C256" s="34">
        <f>IF(calculations!C256="NA",output!C256,calculations!C256-output!C256)</f>
        <v>0</v>
      </c>
      <c r="D256" s="34">
        <f>IF(calculations!D256="NA",output!D256,calculations!D256-output!D256)</f>
        <v>0</v>
      </c>
      <c r="E256" s="34">
        <f>IF(calculations!E256="NA",output!E256,calculations!E256-output!E256)</f>
        <v>0</v>
      </c>
      <c r="F256" s="34">
        <f>IF(calculations!F256="NA",output!F256,calculations!F256-output!F256)</f>
        <v>-4.4408920985006262E-16</v>
      </c>
      <c r="G256" s="34">
        <f>IF(calculations!G256="NA",output!G256,calculations!G256-output!G256)</f>
        <v>7.1054273576010019E-15</v>
      </c>
      <c r="H256" s="34">
        <f>IF(calculations!H256="NA",output!H256,calculations!H256-output!H256)</f>
        <v>0</v>
      </c>
      <c r="I256" s="34">
        <f>IF(calculations!I256="NA",output!I256,calculations!I256-output!I256)</f>
        <v>0</v>
      </c>
      <c r="J256" s="34">
        <f>IF(calculations!J256="NA",output!J256,calculations!J256-output!J256)</f>
        <v>0</v>
      </c>
      <c r="K256" s="34">
        <f>IF(calculations!K256="NA",output!K256,calculations!K256-output!K256)</f>
        <v>-3.4694469519536142E-18</v>
      </c>
      <c r="L256" s="34">
        <f>IF(calculations!L256="NA",output!L256,calculations!L256-output!L256)</f>
        <v>0</v>
      </c>
      <c r="M256" s="34">
        <f>IF(calculations!M256="NA",output!M256,calculations!M256-output!M256)</f>
        <v>0</v>
      </c>
      <c r="N256" s="34">
        <f>IF(calculations!N256="NA",output!N256,calculations!N256-output!N256)</f>
        <v>-8.8817841970012523E-16</v>
      </c>
      <c r="O256" s="34">
        <f>IF(calculations!O256="NA",output!O256,calculations!O256-output!O256)</f>
        <v>0</v>
      </c>
      <c r="P256" s="34">
        <f>IF(calculations!P256="NA",output!P256,calculations!P256-output!P256)</f>
        <v>0</v>
      </c>
      <c r="Q256" s="34">
        <f>IF(calculations!Q256="NA",output!Q256,calculations!Q256-output!Q256)</f>
        <v>0</v>
      </c>
      <c r="R256" s="34">
        <f>IF(calculations!R256="NA",output!R256,calculations!R256-output!R256)</f>
        <v>0</v>
      </c>
      <c r="S256" s="34">
        <f>IF(calculations!S256="NA",output!S256,calculations!S256-output!S256)</f>
        <v>0</v>
      </c>
      <c r="T256" s="34">
        <f>IF(calculations!T256="NA",output!T256,calculations!T256-output!T256)</f>
        <v>0</v>
      </c>
      <c r="U256" s="34">
        <f>IF(calculations!U256="NA",output!U256,calculations!U256-output!U256)</f>
        <v>0</v>
      </c>
      <c r="V256" s="34">
        <f>IF(calculations!V256="NA",output!V256,calculations!V256-output!V256)</f>
        <v>0</v>
      </c>
      <c r="W256" s="34">
        <f>IF(calculations!W256="NA",output!W256,calculations!W256-output!W256)</f>
        <v>0</v>
      </c>
      <c r="X256" s="34">
        <f>IF(calculations!X256="NA",output!X256,calculations!X256-output!X256)</f>
        <v>0</v>
      </c>
      <c r="Y256" s="34">
        <f>IF(calculations!Y256="NA",output!Y256,calculations!Y256-output!Y256)</f>
        <v>0</v>
      </c>
      <c r="Z256" s="34">
        <f>IF(calculations!Z256="NA",output!Z256,calculations!Z256-output!Z256)</f>
        <v>-3.4694469519536142E-18</v>
      </c>
      <c r="AA256" s="34">
        <f>IF(calculations!AA256="NA",output!AA256,calculations!AA256-output!AA256)</f>
        <v>0</v>
      </c>
      <c r="AB256" s="34">
        <f>IF(calculations!AB256="NA",output!AB256,calculations!AB256-output!AB256)</f>
        <v>0</v>
      </c>
      <c r="AC256" s="34">
        <f>IF(calculations!AC256="NA",output!AC256,calculations!AC256-output!AC256)</f>
        <v>0</v>
      </c>
      <c r="AD256" s="34">
        <f>IF(calculations!AD256="NA",output!AD256,calculations!AD256-output!AD256)</f>
        <v>0</v>
      </c>
      <c r="AE256" s="34">
        <f>IF(calculations!AE256="NA",output!AE256,calculations!AE256-output!AE256)</f>
        <v>0</v>
      </c>
      <c r="AF256" s="34">
        <f>IF(calculations!AF256="NA",output!AF256,calculations!AF256-output!AF256)</f>
        <v>0</v>
      </c>
    </row>
    <row r="257" spans="1:32" x14ac:dyDescent="0.15">
      <c r="A257" t="b">
        <f>calculations!A257=output!A257</f>
        <v>1</v>
      </c>
      <c r="B257" t="b">
        <f>calculations!B257=output!B257</f>
        <v>1</v>
      </c>
      <c r="C257" s="34">
        <f>IF(calculations!C257="NA",output!C257,calculations!C257-output!C257)</f>
        <v>0</v>
      </c>
      <c r="D257" s="34">
        <f>IF(calculations!D257="NA",output!D257,calculations!D257-output!D257)</f>
        <v>0</v>
      </c>
      <c r="E257" s="34">
        <f>IF(calculations!E257="NA",output!E257,calculations!E257-output!E257)</f>
        <v>0</v>
      </c>
      <c r="F257" s="34">
        <f>IF(calculations!F257="NA",output!F257,calculations!F257-output!F257)</f>
        <v>0</v>
      </c>
      <c r="G257" s="34">
        <f>IF(calculations!G257="NA",output!G257,calculations!G257-output!G257)</f>
        <v>0</v>
      </c>
      <c r="H257" s="34">
        <f>IF(calculations!H257="NA",output!H257,calculations!H257-output!H257)</f>
        <v>0</v>
      </c>
      <c r="I257" s="34">
        <f>IF(calculations!I257="NA",output!I257,calculations!I257-output!I257)</f>
        <v>0</v>
      </c>
      <c r="J257" s="34">
        <f>IF(calculations!J257="NA",output!J257,calculations!J257-output!J257)</f>
        <v>0</v>
      </c>
      <c r="K257" s="34">
        <f>IF(calculations!K257="NA",output!K257,calculations!K257-output!K257)</f>
        <v>0</v>
      </c>
      <c r="L257" s="34">
        <f>IF(calculations!L257="NA",output!L257,calculations!L257-output!L257)</f>
        <v>3.5527136788005009E-15</v>
      </c>
      <c r="M257" s="34">
        <f>IF(calculations!M257="NA",output!M257,calculations!M257-output!M257)</f>
        <v>3.5527136788005009E-15</v>
      </c>
      <c r="N257" s="34">
        <f>IF(calculations!N257="NA",output!N257,calculations!N257-output!N257)</f>
        <v>0</v>
      </c>
      <c r="O257" s="34">
        <f>IF(calculations!O257="NA",output!O257,calculations!O257-output!O257)</f>
        <v>0</v>
      </c>
      <c r="P257" s="34">
        <f>IF(calculations!P257="NA",output!P257,calculations!P257-output!P257)</f>
        <v>2.7755575615628914E-17</v>
      </c>
      <c r="Q257" s="34">
        <f>IF(calculations!Q257="NA",output!Q257,calculations!Q257-output!Q257)</f>
        <v>0</v>
      </c>
      <c r="R257" s="34">
        <f>IF(calculations!R257="NA",output!R257,calculations!R257-output!R257)</f>
        <v>0</v>
      </c>
      <c r="S257" s="34">
        <f>IF(calculations!S257="NA",output!S257,calculations!S257-output!S257)</f>
        <v>0</v>
      </c>
      <c r="T257" s="34">
        <f>IF(calculations!T257="NA",output!T257,calculations!T257-output!T257)</f>
        <v>0</v>
      </c>
      <c r="U257" s="34">
        <f>IF(calculations!U257="NA",output!U257,calculations!U257-output!U257)</f>
        <v>0</v>
      </c>
      <c r="V257" s="34">
        <f>IF(calculations!V257="NA",output!V257,calculations!V257-output!V257)</f>
        <v>0</v>
      </c>
      <c r="W257" s="34">
        <f>IF(calculations!W257="NA",output!W257,calculations!W257-output!W257)</f>
        <v>0</v>
      </c>
      <c r="X257" s="34">
        <f>IF(calculations!X257="NA",output!X257,calculations!X257-output!X257)</f>
        <v>0</v>
      </c>
      <c r="Y257" s="34">
        <f>IF(calculations!Y257="NA",output!Y257,calculations!Y257-output!Y257)</f>
        <v>0</v>
      </c>
      <c r="Z257" s="34">
        <f>IF(calculations!Z257="NA",output!Z257,calculations!Z257-output!Z257)</f>
        <v>-2.2204460492503131E-16</v>
      </c>
      <c r="AA257" s="34">
        <f>IF(calculations!AA257="NA",output!AA257,calculations!AA257-output!AA257)</f>
        <v>0</v>
      </c>
      <c r="AB257" s="34">
        <f>IF(calculations!AB257="NA",output!AB257,calculations!AB257-output!AB257)</f>
        <v>0</v>
      </c>
      <c r="AC257" s="34">
        <f>IF(calculations!AC257="NA",output!AC257,calculations!AC257-output!AC257)</f>
        <v>0</v>
      </c>
      <c r="AD257" s="34">
        <f>IF(calculations!AD257="NA",output!AD257,calculations!AD257-output!AD257)</f>
        <v>0</v>
      </c>
      <c r="AE257" s="34">
        <f>IF(calculations!AE257="NA",output!AE257,calculations!AE257-output!AE257)</f>
        <v>0</v>
      </c>
      <c r="AF257" s="34">
        <f>IF(calculations!AF257="NA",output!AF257,calculations!AF257-output!AF257)</f>
        <v>2.7755575615628914E-17</v>
      </c>
    </row>
    <row r="258" spans="1:32" x14ac:dyDescent="0.15">
      <c r="A258" t="b">
        <f>calculations!A258=output!A258</f>
        <v>1</v>
      </c>
      <c r="B258" t="b">
        <f>calculations!B258=output!B258</f>
        <v>1</v>
      </c>
      <c r="C258" s="34">
        <f>IF(calculations!C258="NA",output!C258,calculations!C258-output!C258)</f>
        <v>0</v>
      </c>
      <c r="D258" s="34">
        <f>IF(calculations!D258="NA",output!D258,calculations!D258-output!D258)</f>
        <v>0</v>
      </c>
      <c r="E258" s="34">
        <f>IF(calculations!E258="NA",output!E258,calculations!E258-output!E258)</f>
        <v>0</v>
      </c>
      <c r="F258" s="34">
        <f>IF(calculations!F258="NA",output!F258,calculations!F258-output!F258)</f>
        <v>0</v>
      </c>
      <c r="G258" s="34">
        <f>IF(calculations!G258="NA",output!G258,calculations!G258-output!G258)</f>
        <v>0</v>
      </c>
      <c r="H258" s="34">
        <f>IF(calculations!H258="NA",output!H258,calculations!H258-output!H258)</f>
        <v>0</v>
      </c>
      <c r="I258" s="34">
        <f>IF(calculations!I258="NA",output!I258,calculations!I258-output!I258)</f>
        <v>0</v>
      </c>
      <c r="J258" s="34">
        <f>IF(calculations!J258="NA",output!J258,calculations!J258-output!J258)</f>
        <v>-2.7755575615628914E-17</v>
      </c>
      <c r="K258" s="34">
        <f>IF(calculations!K258="NA",output!K258,calculations!K258-output!K258)</f>
        <v>0</v>
      </c>
      <c r="L258" s="34">
        <f>IF(calculations!L258="NA",output!L258,calculations!L258-output!L258)</f>
        <v>-3.5527136788005009E-15</v>
      </c>
      <c r="M258" s="34">
        <f>IF(calculations!M258="NA",output!M258,calculations!M258-output!M258)</f>
        <v>0</v>
      </c>
      <c r="N258" s="34">
        <f>IF(calculations!N258="NA",output!N258,calculations!N258-output!N258)</f>
        <v>3.5527136788005009E-15</v>
      </c>
      <c r="O258" s="34">
        <f>IF(calculations!O258="NA",output!O258,calculations!O258-output!O258)</f>
        <v>3.5527136788005009E-15</v>
      </c>
      <c r="P258" s="34">
        <f>IF(calculations!P258="NA",output!P258,calculations!P258-output!P258)</f>
        <v>0</v>
      </c>
      <c r="Q258" s="34">
        <f>IF(calculations!Q258="NA",output!Q258,calculations!Q258-output!Q258)</f>
        <v>2.2204460492503131E-16</v>
      </c>
      <c r="R258" s="34">
        <f>IF(calculations!R258="NA",output!R258,calculations!R258-output!R258)</f>
        <v>0</v>
      </c>
      <c r="S258" s="34">
        <f>IF(calculations!S258="NA",output!S258,calculations!S258-output!S258)</f>
        <v>0</v>
      </c>
      <c r="T258" s="34">
        <f>IF(calculations!T258="NA",output!T258,calculations!T258-output!T258)</f>
        <v>-5.5511151231257827E-17</v>
      </c>
      <c r="U258" s="34">
        <f>IF(calculations!U258="NA",output!U258,calculations!U258-output!U258)</f>
        <v>0</v>
      </c>
      <c r="V258" s="34">
        <f>IF(calculations!V258="NA",output!V258,calculations!V258-output!V258)</f>
        <v>0</v>
      </c>
      <c r="W258" s="34">
        <f>IF(calculations!W258="NA",output!W258,calculations!W258-output!W258)</f>
        <v>0</v>
      </c>
      <c r="X258" s="34">
        <f>IF(calculations!X258="NA",output!X258,calculations!X258-output!X258)</f>
        <v>0</v>
      </c>
      <c r="Y258" s="34">
        <f>IF(calculations!Y258="NA",output!Y258,calculations!Y258-output!Y258)</f>
        <v>0</v>
      </c>
      <c r="Z258" s="34">
        <f>IF(calculations!Z258="NA",output!Z258,calculations!Z258-output!Z258)</f>
        <v>0</v>
      </c>
      <c r="AA258" s="34">
        <f>IF(calculations!AA258="NA",output!AA258,calculations!AA258-output!AA258)</f>
        <v>0</v>
      </c>
      <c r="AB258" s="34">
        <f>IF(calculations!AB258="NA",output!AB258,calculations!AB258-output!AB258)</f>
        <v>0</v>
      </c>
      <c r="AC258" s="34">
        <f>IF(calculations!AC258="NA",output!AC258,calculations!AC258-output!AC258)</f>
        <v>0</v>
      </c>
      <c r="AD258" s="34">
        <f>IF(calculations!AD258="NA",output!AD258,calculations!AD258-output!AD258)</f>
        <v>0</v>
      </c>
      <c r="AE258" s="34">
        <f>IF(calculations!AE258="NA",output!AE258,calculations!AE258-output!AE258)</f>
        <v>0</v>
      </c>
      <c r="AF258" s="34">
        <f>IF(calculations!AF258="NA",output!AF258,calculations!AF258-output!AF258)</f>
        <v>0</v>
      </c>
    </row>
    <row r="259" spans="1:32" x14ac:dyDescent="0.15">
      <c r="A259" t="b">
        <f>calculations!A259=output!A259</f>
        <v>1</v>
      </c>
      <c r="B259" t="b">
        <f>calculations!B259=output!B259</f>
        <v>1</v>
      </c>
      <c r="C259" s="34">
        <f>IF(calculations!C259="NA",output!C259,calculations!C259-output!C259)</f>
        <v>0</v>
      </c>
      <c r="D259" s="34">
        <f>IF(calculations!D259="NA",output!D259,calculations!D259-output!D259)</f>
        <v>0</v>
      </c>
      <c r="E259" s="34">
        <f>IF(calculations!E259="NA",output!E259,calculations!E259-output!E259)</f>
        <v>0</v>
      </c>
      <c r="F259" s="34">
        <f>IF(calculations!F259="NA",output!F259,calculations!F259-output!F259)</f>
        <v>0</v>
      </c>
      <c r="G259" s="34">
        <f>IF(calculations!G259="NA",output!G259,calculations!G259-output!G259)</f>
        <v>0</v>
      </c>
      <c r="H259" s="34">
        <f>IF(calculations!H259="NA",output!H259,calculations!H259-output!H259)</f>
        <v>0</v>
      </c>
      <c r="I259" s="34">
        <f>IF(calculations!I259="NA",output!I259,calculations!I259-output!I259)</f>
        <v>0</v>
      </c>
      <c r="J259" s="34">
        <f>IF(calculations!J259="NA",output!J259,calculations!J259-output!J259)</f>
        <v>0</v>
      </c>
      <c r="K259" s="34">
        <f>IF(calculations!K259="NA",output!K259,calculations!K259-output!K259)</f>
        <v>3.4694469519536142E-18</v>
      </c>
      <c r="L259" s="34">
        <f>IF(calculations!L259="NA",output!L259,calculations!L259-output!L259)</f>
        <v>0</v>
      </c>
      <c r="M259" s="34">
        <f>IF(calculations!M259="NA",output!M259,calculations!M259-output!M259)</f>
        <v>0</v>
      </c>
      <c r="N259" s="34">
        <f>IF(calculations!N259="NA",output!N259,calculations!N259-output!N259)</f>
        <v>0</v>
      </c>
      <c r="O259" s="34">
        <f>IF(calculations!O259="NA",output!O259,calculations!O259-output!O259)</f>
        <v>0</v>
      </c>
      <c r="P259" s="34">
        <f>IF(calculations!P259="NA",output!P259,calculations!P259-output!P259)</f>
        <v>0</v>
      </c>
      <c r="Q259" s="34">
        <f>IF(calculations!Q259="NA",output!Q259,calculations!Q259-output!Q259)</f>
        <v>0</v>
      </c>
      <c r="R259" s="34">
        <f>IF(calculations!R259="NA",output!R259,calculations!R259-output!R259)</f>
        <v>0</v>
      </c>
      <c r="S259" s="34">
        <f>IF(calculations!S259="NA",output!S259,calculations!S259-output!S259)</f>
        <v>0</v>
      </c>
      <c r="T259" s="34">
        <f>IF(calculations!T259="NA",output!T259,calculations!T259-output!T259)</f>
        <v>0</v>
      </c>
      <c r="U259" s="34">
        <f>IF(calculations!U259="NA",output!U259,calculations!U259-output!U259)</f>
        <v>0</v>
      </c>
      <c r="V259" s="34">
        <f>IF(calculations!V259="NA",output!V259,calculations!V259-output!V259)</f>
        <v>0</v>
      </c>
      <c r="W259" s="34">
        <f>IF(calculations!W259="NA",output!W259,calculations!W259-output!W259)</f>
        <v>0</v>
      </c>
      <c r="X259" s="34">
        <f>IF(calculations!X259="NA",output!X259,calculations!X259-output!X259)</f>
        <v>0</v>
      </c>
      <c r="Y259" s="34">
        <f>IF(calculations!Y259="NA",output!Y259,calculations!Y259-output!Y259)</f>
        <v>0</v>
      </c>
      <c r="Z259" s="34">
        <f>IF(calculations!Z259="NA",output!Z259,calculations!Z259-output!Z259)</f>
        <v>4.4408920985006262E-16</v>
      </c>
      <c r="AA259" s="34">
        <f>IF(calculations!AA259="NA",output!AA259,calculations!AA259-output!AA259)</f>
        <v>0</v>
      </c>
      <c r="AB259" s="34">
        <f>IF(calculations!AB259="NA",output!AB259,calculations!AB259-output!AB259)</f>
        <v>0</v>
      </c>
      <c r="AC259" s="34">
        <f>IF(calculations!AC259="NA",output!AC259,calculations!AC259-output!AC259)</f>
        <v>0</v>
      </c>
      <c r="AD259" s="34">
        <f>IF(calculations!AD259="NA",output!AD259,calculations!AD259-output!AD259)</f>
        <v>0</v>
      </c>
      <c r="AE259" s="34">
        <f>IF(calculations!AE259="NA",output!AE259,calculations!AE259-output!AE259)</f>
        <v>0</v>
      </c>
      <c r="AF259" s="34">
        <f>IF(calculations!AF259="NA",output!AF259,calculations!AF259-output!AF259)</f>
        <v>0</v>
      </c>
    </row>
    <row r="260" spans="1:32" x14ac:dyDescent="0.15">
      <c r="A260" t="b">
        <f>calculations!A260=output!A260</f>
        <v>1</v>
      </c>
      <c r="B260" t="b">
        <f>calculations!B260=output!B260</f>
        <v>1</v>
      </c>
      <c r="C260" s="34">
        <f>IF(calculations!C260="NA",output!C260,calculations!C260-output!C260)</f>
        <v>0</v>
      </c>
      <c r="D260" s="34">
        <f>IF(calculations!D260="NA",output!D260,calculations!D260-output!D260)</f>
        <v>0</v>
      </c>
      <c r="E260" s="34">
        <f>IF(calculations!E260="NA",output!E260,calculations!E260-output!E260)</f>
        <v>0</v>
      </c>
      <c r="F260" s="34">
        <f>IF(calculations!F260="NA",output!F260,calculations!F260-output!F260)</f>
        <v>-5.5511151231257827E-17</v>
      </c>
      <c r="G260" s="34">
        <f>IF(calculations!G260="NA",output!G260,calculations!G260-output!G260)</f>
        <v>-2.7755575615628914E-17</v>
      </c>
      <c r="H260" s="34">
        <f>IF(calculations!H260="NA",output!H260,calculations!H260-output!H260)</f>
        <v>0</v>
      </c>
      <c r="I260" s="34">
        <f>IF(calculations!I260="NA",output!I260,calculations!I260-output!I260)</f>
        <v>0</v>
      </c>
      <c r="J260" s="34">
        <f>IF(calculations!J260="NA",output!J260,calculations!J260-output!J260)</f>
        <v>0</v>
      </c>
      <c r="K260" s="34">
        <f>IF(calculations!K260="NA",output!K260,calculations!K260-output!K260)</f>
        <v>8.6736173798840355E-19</v>
      </c>
      <c r="L260" s="34">
        <f>IF(calculations!L260="NA",output!L260,calculations!L260-output!L260)</f>
        <v>-3.5527136788005009E-15</v>
      </c>
      <c r="M260" s="34">
        <f>IF(calculations!M260="NA",output!M260,calculations!M260-output!M260)</f>
        <v>-3.5527136788005009E-15</v>
      </c>
      <c r="N260" s="34">
        <f>IF(calculations!N260="NA",output!N260,calculations!N260-output!N260)</f>
        <v>0</v>
      </c>
      <c r="O260" s="34">
        <f>IF(calculations!O260="NA",output!O260,calculations!O260-output!O260)</f>
        <v>0</v>
      </c>
      <c r="P260" s="34">
        <f>IF(calculations!P260="NA",output!P260,calculations!P260-output!P260)</f>
        <v>0</v>
      </c>
      <c r="Q260" s="34">
        <f>IF(calculations!Q260="NA",output!Q260,calculations!Q260-output!Q260)</f>
        <v>0</v>
      </c>
      <c r="R260" s="34">
        <f>IF(calculations!R260="NA",output!R260,calculations!R260-output!R260)</f>
        <v>0</v>
      </c>
      <c r="S260" s="34">
        <f>IF(calculations!S260="NA",output!S260,calculations!S260-output!S260)</f>
        <v>0</v>
      </c>
      <c r="T260" s="34">
        <f>IF(calculations!T260="NA",output!T260,calculations!T260-output!T260)</f>
        <v>0</v>
      </c>
      <c r="U260" s="34">
        <f>IF(calculations!U260="NA",output!U260,calculations!U260-output!U260)</f>
        <v>0</v>
      </c>
      <c r="V260" s="34">
        <f>IF(calculations!V260="NA",output!V260,calculations!V260-output!V260)</f>
        <v>0</v>
      </c>
      <c r="W260" s="34">
        <f>IF(calculations!W260="NA",output!W260,calculations!W260-output!W260)</f>
        <v>0</v>
      </c>
      <c r="X260" s="34">
        <f>IF(calculations!X260="NA",output!X260,calculations!X260-output!X260)</f>
        <v>0</v>
      </c>
      <c r="Y260" s="34">
        <f>IF(calculations!Y260="NA",output!Y260,calculations!Y260-output!Y260)</f>
        <v>0</v>
      </c>
      <c r="Z260" s="34">
        <f>IF(calculations!Z260="NA",output!Z260,calculations!Z260-output!Z260)</f>
        <v>0</v>
      </c>
      <c r="AA260" s="34">
        <f>IF(calculations!AA260="NA",output!AA260,calculations!AA260-output!AA260)</f>
        <v>0</v>
      </c>
      <c r="AB260" s="34">
        <f>IF(calculations!AB260="NA",output!AB260,calculations!AB260-output!AB260)</f>
        <v>0</v>
      </c>
      <c r="AC260" s="34">
        <f>IF(calculations!AC260="NA",output!AC260,calculations!AC260-output!AC260)</f>
        <v>0</v>
      </c>
      <c r="AD260" s="34">
        <f>IF(calculations!AD260="NA",output!AD260,calculations!AD260-output!AD260)</f>
        <v>0</v>
      </c>
      <c r="AE260" s="34">
        <f>IF(calculations!AE260="NA",output!AE260,calculations!AE260-output!AE260)</f>
        <v>0</v>
      </c>
      <c r="AF260" s="34">
        <f>IF(calculations!AF260="NA",output!AF260,calculations!AF260-output!AF260)</f>
        <v>0</v>
      </c>
    </row>
    <row r="261" spans="1:32" x14ac:dyDescent="0.15">
      <c r="A261" t="b">
        <f>calculations!A261=output!A261</f>
        <v>1</v>
      </c>
      <c r="B261" t="b">
        <f>calculations!B261=output!B261</f>
        <v>1</v>
      </c>
      <c r="C261" s="34">
        <f>IF(calculations!C261="NA",output!C261,calculations!C261-output!C261)</f>
        <v>0</v>
      </c>
      <c r="D261" s="34">
        <f>IF(calculations!D261="NA",output!D261,calculations!D261-output!D261)</f>
        <v>0</v>
      </c>
      <c r="E261" s="34">
        <f>IF(calculations!E261="NA",output!E261,calculations!E261-output!E261)</f>
        <v>0</v>
      </c>
      <c r="F261" s="34">
        <f>IF(calculations!F261="NA",output!F261,calculations!F261-output!F261)</f>
        <v>0</v>
      </c>
      <c r="G261" s="34">
        <f>IF(calculations!G261="NA",output!G261,calculations!G261-output!G261)</f>
        <v>2.2204460492503131E-16</v>
      </c>
      <c r="H261" s="34">
        <f>IF(calculations!H261="NA",output!H261,calculations!H261-output!H261)</f>
        <v>0</v>
      </c>
      <c r="I261" s="34">
        <f>IF(calculations!I261="NA",output!I261,calculations!I261-output!I261)</f>
        <v>0</v>
      </c>
      <c r="J261" s="34">
        <f>IF(calculations!J261="NA",output!J261,calculations!J261-output!J261)</f>
        <v>-5.5511151231257827E-17</v>
      </c>
      <c r="K261" s="34">
        <f>IF(calculations!K261="NA",output!K261,calculations!K261-output!K261)</f>
        <v>0</v>
      </c>
      <c r="L261" s="34">
        <f>IF(calculations!L261="NA",output!L261,calculations!L261-output!L261)</f>
        <v>0</v>
      </c>
      <c r="M261" s="34">
        <f>IF(calculations!M261="NA",output!M261,calculations!M261-output!M261)</f>
        <v>3.5527136788005009E-15</v>
      </c>
      <c r="N261" s="34">
        <f>IF(calculations!N261="NA",output!N261,calculations!N261-output!N261)</f>
        <v>0</v>
      </c>
      <c r="O261" s="34">
        <f>IF(calculations!O261="NA",output!O261,calculations!O261-output!O261)</f>
        <v>1.7763568394002505E-15</v>
      </c>
      <c r="P261" s="34">
        <f>IF(calculations!P261="NA",output!P261,calculations!P261-output!P261)</f>
        <v>0</v>
      </c>
      <c r="Q261" s="34">
        <f>IF(calculations!Q261="NA",output!Q261,calculations!Q261-output!Q261)</f>
        <v>0</v>
      </c>
      <c r="R261" s="34">
        <f>IF(calculations!R261="NA",output!R261,calculations!R261-output!R261)</f>
        <v>0</v>
      </c>
      <c r="S261" s="34">
        <f>IF(calculations!S261="NA",output!S261,calculations!S261-output!S261)</f>
        <v>0</v>
      </c>
      <c r="T261" s="34">
        <f>IF(calculations!T261="NA",output!T261,calculations!T261-output!T261)</f>
        <v>-3.637978807091713E-12</v>
      </c>
      <c r="U261" s="34">
        <f>IF(calculations!U261="NA",output!U261,calculations!U261-output!U261)</f>
        <v>0</v>
      </c>
      <c r="V261" s="34">
        <f>IF(calculations!V261="NA",output!V261,calculations!V261-output!V261)</f>
        <v>0</v>
      </c>
      <c r="W261" s="34">
        <f>IF(calculations!W261="NA",output!W261,calculations!W261-output!W261)</f>
        <v>0</v>
      </c>
      <c r="X261" s="34">
        <f>IF(calculations!X261="NA",output!X261,calculations!X261-output!X261)</f>
        <v>0</v>
      </c>
      <c r="Y261" s="34">
        <f>IF(calculations!Y261="NA",output!Y261,calculations!Y261-output!Y261)</f>
        <v>0</v>
      </c>
      <c r="Z261" s="34">
        <f>IF(calculations!Z261="NA",output!Z261,calculations!Z261-output!Z261)</f>
        <v>5.5511151231257827E-17</v>
      </c>
      <c r="AA261" s="34">
        <f>IF(calculations!AA261="NA",output!AA261,calculations!AA261-output!AA261)</f>
        <v>0</v>
      </c>
      <c r="AB261" s="34">
        <f>IF(calculations!AB261="NA",output!AB261,calculations!AB261-output!AB261)</f>
        <v>0</v>
      </c>
      <c r="AC261" s="34">
        <f>IF(calculations!AC261="NA",output!AC261,calculations!AC261-output!AC261)</f>
        <v>0</v>
      </c>
      <c r="AD261" s="34">
        <f>IF(calculations!AD261="NA",output!AD261,calculations!AD261-output!AD261)</f>
        <v>0</v>
      </c>
      <c r="AE261" s="34">
        <f>IF(calculations!AE261="NA",output!AE261,calculations!AE261-output!AE261)</f>
        <v>0</v>
      </c>
      <c r="AF261" s="34">
        <f>IF(calculations!AF261="NA",output!AF261,calculations!AF261-output!AF261)</f>
        <v>0</v>
      </c>
    </row>
    <row r="262" spans="1:32" x14ac:dyDescent="0.15">
      <c r="A262" t="b">
        <f>calculations!A262=output!A262</f>
        <v>1</v>
      </c>
      <c r="B262" t="b">
        <f>calculations!B262=output!B262</f>
        <v>1</v>
      </c>
      <c r="C262" s="34">
        <f>IF(calculations!C262="NA",output!C262,calculations!C262-output!C262)</f>
        <v>0</v>
      </c>
      <c r="D262" s="34">
        <f>IF(calculations!D262="NA",output!D262,calculations!D262-output!D262)</f>
        <v>0</v>
      </c>
      <c r="E262" s="34">
        <f>IF(calculations!E262="NA",output!E262,calculations!E262-output!E262)</f>
        <v>0</v>
      </c>
      <c r="F262" s="34">
        <f>IF(calculations!F262="NA",output!F262,calculations!F262-output!F262)</f>
        <v>2.7755575615628914E-17</v>
      </c>
      <c r="G262" s="34">
        <f>IF(calculations!G262="NA",output!G262,calculations!G262-output!G262)</f>
        <v>0</v>
      </c>
      <c r="H262" s="34">
        <f>IF(calculations!H262="NA",output!H262,calculations!H262-output!H262)</f>
        <v>0</v>
      </c>
      <c r="I262" s="34">
        <f>IF(calculations!I262="NA",output!I262,calculations!I262-output!I262)</f>
        <v>0</v>
      </c>
      <c r="J262" s="34">
        <f>IF(calculations!J262="NA",output!J262,calculations!J262-output!J262)</f>
        <v>5.5511151231257827E-17</v>
      </c>
      <c r="K262" s="34">
        <f>IF(calculations!K262="NA",output!K262,calculations!K262-output!K262)</f>
        <v>-5.5511151231257827E-17</v>
      </c>
      <c r="L262" s="34">
        <f>IF(calculations!L262="NA",output!L262,calculations!L262-output!L262)</f>
        <v>-1.7763568394002505E-15</v>
      </c>
      <c r="M262" s="34">
        <f>IF(calculations!M262="NA",output!M262,calculations!M262-output!M262)</f>
        <v>0</v>
      </c>
      <c r="N262" s="34">
        <f>IF(calculations!N262="NA",output!N262,calculations!N262-output!N262)</f>
        <v>2.2204460492503131E-16</v>
      </c>
      <c r="O262" s="34">
        <f>IF(calculations!O262="NA",output!O262,calculations!O262-output!O262)</f>
        <v>0</v>
      </c>
      <c r="P262" s="34">
        <f>IF(calculations!P262="NA",output!P262,calculations!P262-output!P262)</f>
        <v>-3.5527136788005009E-15</v>
      </c>
      <c r="Q262" s="34">
        <f>IF(calculations!Q262="NA",output!Q262,calculations!Q262-output!Q262)</f>
        <v>0</v>
      </c>
      <c r="R262" s="34">
        <f>IF(calculations!R262="NA",output!R262,calculations!R262-output!R262)</f>
        <v>0</v>
      </c>
      <c r="S262" s="34">
        <f>IF(calculations!S262="NA",output!S262,calculations!S262-output!S262)</f>
        <v>0</v>
      </c>
      <c r="T262" s="34">
        <f>IF(calculations!T262="NA",output!T262,calculations!T262-output!T262)</f>
        <v>0</v>
      </c>
      <c r="U262" s="34">
        <f>IF(calculations!U262="NA",output!U262,calculations!U262-output!U262)</f>
        <v>0</v>
      </c>
      <c r="V262" s="34">
        <f>IF(calculations!V262="NA",output!V262,calculations!V262-output!V262)</f>
        <v>0</v>
      </c>
      <c r="W262" s="34">
        <f>IF(calculations!W262="NA",output!W262,calculations!W262-output!W262)</f>
        <v>0</v>
      </c>
      <c r="X262" s="34">
        <f>IF(calculations!X262="NA",output!X262,calculations!X262-output!X262)</f>
        <v>0</v>
      </c>
      <c r="Y262" s="34">
        <f>IF(calculations!Y262="NA",output!Y262,calculations!Y262-output!Y262)</f>
        <v>0</v>
      </c>
      <c r="Z262" s="34">
        <f>IF(calculations!Z262="NA",output!Z262,calculations!Z262-output!Z262)</f>
        <v>0</v>
      </c>
      <c r="AA262" s="34">
        <f>IF(calculations!AA262="NA",output!AA262,calculations!AA262-output!AA262)</f>
        <v>0</v>
      </c>
      <c r="AB262" s="34">
        <f>IF(calculations!AB262="NA",output!AB262,calculations!AB262-output!AB262)</f>
        <v>0</v>
      </c>
      <c r="AC262" s="34">
        <f>IF(calculations!AC262="NA",output!AC262,calculations!AC262-output!AC262)</f>
        <v>0</v>
      </c>
      <c r="AD262" s="34">
        <f>IF(calculations!AD262="NA",output!AD262,calculations!AD262-output!AD262)</f>
        <v>0</v>
      </c>
      <c r="AE262" s="34">
        <f>IF(calculations!AE262="NA",output!AE262,calculations!AE262-output!AE262)</f>
        <v>0</v>
      </c>
      <c r="AF262" s="34">
        <f>IF(calculations!AF262="NA",output!AF262,calculations!AF262-output!AF262)</f>
        <v>0</v>
      </c>
    </row>
    <row r="263" spans="1:32" x14ac:dyDescent="0.15">
      <c r="A263" t="b">
        <f>calculations!A263=output!A263</f>
        <v>1</v>
      </c>
      <c r="B263" t="b">
        <f>calculations!B263=output!B263</f>
        <v>1</v>
      </c>
      <c r="C263" s="34">
        <f>IF(calculations!C263="NA",output!C263,calculations!C263-output!C263)</f>
        <v>0</v>
      </c>
      <c r="D263" s="34">
        <f>IF(calculations!D263="NA",output!D263,calculations!D263-output!D263)</f>
        <v>0</v>
      </c>
      <c r="E263" s="34">
        <f>IF(calculations!E263="NA",output!E263,calculations!E263-output!E263)</f>
        <v>0</v>
      </c>
      <c r="F263" s="34">
        <f>IF(calculations!F263="NA",output!F263,calculations!F263-output!F263)</f>
        <v>0</v>
      </c>
      <c r="G263" s="34">
        <f>IF(calculations!G263="NA",output!G263,calculations!G263-output!G263)</f>
        <v>0</v>
      </c>
      <c r="H263" s="34">
        <f>IF(calculations!H263="NA",output!H263,calculations!H263-output!H263)</f>
        <v>0</v>
      </c>
      <c r="I263" s="34">
        <f>IF(calculations!I263="NA",output!I263,calculations!I263-output!I263)</f>
        <v>0</v>
      </c>
      <c r="J263" s="34">
        <f>IF(calculations!J263="NA",output!J263,calculations!J263-output!J263)</f>
        <v>0</v>
      </c>
      <c r="K263" s="34">
        <f>IF(calculations!K263="NA",output!K263,calculations!K263-output!K263)</f>
        <v>0</v>
      </c>
      <c r="L263" s="34">
        <f>IF(calculations!L263="NA",output!L263,calculations!L263-output!L263)</f>
        <v>3.5527136788005009E-15</v>
      </c>
      <c r="M263" s="34">
        <f>IF(calculations!M263="NA",output!M263,calculations!M263-output!M263)</f>
        <v>-1.7763568394002505E-15</v>
      </c>
      <c r="N263" s="34">
        <f>IF(calculations!N263="NA",output!N263,calculations!N263-output!N263)</f>
        <v>0</v>
      </c>
      <c r="O263" s="34">
        <f>IF(calculations!O263="NA",output!O263,calculations!O263-output!O263)</f>
        <v>0</v>
      </c>
      <c r="P263" s="34">
        <f>IF(calculations!P263="NA",output!P263,calculations!P263-output!P263)</f>
        <v>4.4408920985006262E-16</v>
      </c>
      <c r="Q263" s="34">
        <f>IF(calculations!Q263="NA",output!Q263,calculations!Q263-output!Q263)</f>
        <v>0</v>
      </c>
      <c r="R263" s="34">
        <f>IF(calculations!R263="NA",output!R263,calculations!R263-output!R263)</f>
        <v>0</v>
      </c>
      <c r="S263" s="34">
        <f>IF(calculations!S263="NA",output!S263,calculations!S263-output!S263)</f>
        <v>0</v>
      </c>
      <c r="T263" s="34">
        <f>IF(calculations!T263="NA",output!T263,calculations!T263-output!T263)</f>
        <v>0</v>
      </c>
      <c r="U263" s="34">
        <f>IF(calculations!U263="NA",output!U263,calculations!U263-output!U263)</f>
        <v>0</v>
      </c>
      <c r="V263" s="34">
        <f>IF(calculations!V263="NA",output!V263,calculations!V263-output!V263)</f>
        <v>4.4408920985006262E-16</v>
      </c>
      <c r="W263" s="34">
        <f>IF(calculations!W263="NA",output!W263,calculations!W263-output!W263)</f>
        <v>0</v>
      </c>
      <c r="X263" s="34">
        <f>IF(calculations!X263="NA",output!X263,calculations!X263-output!X263)</f>
        <v>0</v>
      </c>
      <c r="Y263" s="34">
        <f>IF(calculations!Y263="NA",output!Y263,calculations!Y263-output!Y263)</f>
        <v>0</v>
      </c>
      <c r="Z263" s="34">
        <f>IF(calculations!Z263="NA",output!Z263,calculations!Z263-output!Z263)</f>
        <v>0</v>
      </c>
      <c r="AA263" s="34">
        <f>IF(calculations!AA263="NA",output!AA263,calculations!AA263-output!AA263)</f>
        <v>0</v>
      </c>
      <c r="AB263" s="34">
        <f>IF(calculations!AB263="NA",output!AB263,calculations!AB263-output!AB263)</f>
        <v>0</v>
      </c>
      <c r="AC263" s="34">
        <f>IF(calculations!AC263="NA",output!AC263,calculations!AC263-output!AC263)</f>
        <v>0</v>
      </c>
      <c r="AD263" s="34">
        <f>IF(calculations!AD263="NA",output!AD263,calculations!AD263-output!AD263)</f>
        <v>0</v>
      </c>
      <c r="AE263" s="34">
        <f>IF(calculations!AE263="NA",output!AE263,calculations!AE263-output!AE263)</f>
        <v>0</v>
      </c>
      <c r="AF263" s="34">
        <f>IF(calculations!AF263="NA",output!AF263,calculations!AF263-output!AF263)</f>
        <v>4.4408920985006262E-16</v>
      </c>
    </row>
    <row r="264" spans="1:32" x14ac:dyDescent="0.15">
      <c r="A264" t="b">
        <f>calculations!A264=output!A264</f>
        <v>1</v>
      </c>
      <c r="B264" t="b">
        <f>calculations!B264=output!B264</f>
        <v>1</v>
      </c>
      <c r="C264" s="34">
        <f>IF(calculations!C264="NA",output!C264,calculations!C264-output!C264)</f>
        <v>0</v>
      </c>
      <c r="D264" s="34">
        <f>IF(calculations!D264="NA",output!D264,calculations!D264-output!D264)</f>
        <v>0</v>
      </c>
      <c r="E264" s="34">
        <f>IF(calculations!E264="NA",output!E264,calculations!E264-output!E264)</f>
        <v>0</v>
      </c>
      <c r="F264" s="34">
        <f>IF(calculations!F264="NA",output!F264,calculations!F264-output!F264)</f>
        <v>-5.5511151231257827E-17</v>
      </c>
      <c r="G264" s="34">
        <f>IF(calculations!G264="NA",output!G264,calculations!G264-output!G264)</f>
        <v>0</v>
      </c>
      <c r="H264" s="34">
        <f>IF(calculations!H264="NA",output!H264,calculations!H264-output!H264)</f>
        <v>-5.5511151231257827E-17</v>
      </c>
      <c r="I264" s="34">
        <f>IF(calculations!I264="NA",output!I264,calculations!I264-output!I264)</f>
        <v>0</v>
      </c>
      <c r="J264" s="34">
        <f>IF(calculations!J264="NA",output!J264,calculations!J264-output!J264)</f>
        <v>0</v>
      </c>
      <c r="K264" s="34">
        <f>IF(calculations!K264="NA",output!K264,calculations!K264-output!K264)</f>
        <v>0</v>
      </c>
      <c r="L264" s="34">
        <f>IF(calculations!L264="NA",output!L264,calculations!L264-output!L264)</f>
        <v>0</v>
      </c>
      <c r="M264" s="34">
        <f>IF(calculations!M264="NA",output!M264,calculations!M264-output!M264)</f>
        <v>0</v>
      </c>
      <c r="N264" s="34">
        <f>IF(calculations!N264="NA",output!N264,calculations!N264-output!N264)</f>
        <v>0</v>
      </c>
      <c r="O264" s="34">
        <f>IF(calculations!O264="NA",output!O264,calculations!O264-output!O264)</f>
        <v>-8.8817841970012523E-16</v>
      </c>
      <c r="P264" s="34">
        <f>IF(calculations!P264="NA",output!P264,calculations!P264-output!P264)</f>
        <v>0</v>
      </c>
      <c r="Q264" s="34">
        <f>IF(calculations!Q264="NA",output!Q264,calculations!Q264-output!Q264)</f>
        <v>0</v>
      </c>
      <c r="R264" s="34">
        <f>IF(calculations!R264="NA",output!R264,calculations!R264-output!R264)</f>
        <v>0</v>
      </c>
      <c r="S264" s="34">
        <f>IF(calculations!S264="NA",output!S264,calculations!S264-output!S264)</f>
        <v>0</v>
      </c>
      <c r="T264" s="34">
        <f>IF(calculations!T264="NA",output!T264,calculations!T264-output!T264)</f>
        <v>0</v>
      </c>
      <c r="U264" s="34">
        <f>IF(calculations!U264="NA",output!U264,calculations!U264-output!U264)</f>
        <v>0</v>
      </c>
      <c r="V264" s="34">
        <f>IF(calculations!V264="NA",output!V264,calculations!V264-output!V264)</f>
        <v>0</v>
      </c>
      <c r="W264" s="34">
        <f>IF(calculations!W264="NA",output!W264,calculations!W264-output!W264)</f>
        <v>0</v>
      </c>
      <c r="X264" s="34">
        <f>IF(calculations!X264="NA",output!X264,calculations!X264-output!X264)</f>
        <v>0</v>
      </c>
      <c r="Y264" s="34">
        <f>IF(calculations!Y264="NA",output!Y264,calculations!Y264-output!Y264)</f>
        <v>0</v>
      </c>
      <c r="Z264" s="34">
        <f>IF(calculations!Z264="NA",output!Z264,calculations!Z264-output!Z264)</f>
        <v>0</v>
      </c>
      <c r="AA264" s="34">
        <f>IF(calculations!AA264="NA",output!AA264,calculations!AA264-output!AA264)</f>
        <v>0</v>
      </c>
      <c r="AB264" s="34">
        <f>IF(calculations!AB264="NA",output!AB264,calculations!AB264-output!AB264)</f>
        <v>0</v>
      </c>
      <c r="AC264" s="34">
        <f>IF(calculations!AC264="NA",output!AC264,calculations!AC264-output!AC264)</f>
        <v>0</v>
      </c>
      <c r="AD264" s="34">
        <f>IF(calculations!AD264="NA",output!AD264,calculations!AD264-output!AD264)</f>
        <v>0</v>
      </c>
      <c r="AE264" s="34">
        <f>IF(calculations!AE264="NA",output!AE264,calculations!AE264-output!AE264)</f>
        <v>0</v>
      </c>
      <c r="AF264" s="34">
        <f>IF(calculations!AF264="NA",output!AF264,calculations!AF264-output!AF264)</f>
        <v>0</v>
      </c>
    </row>
    <row r="265" spans="1:32" x14ac:dyDescent="0.15">
      <c r="A265" t="b">
        <f>calculations!A265=output!A265</f>
        <v>1</v>
      </c>
      <c r="B265" t="b">
        <f>calculations!B265=output!B265</f>
        <v>1</v>
      </c>
      <c r="C265" s="34">
        <f>IF(calculations!C265="NA",output!C265,calculations!C265-output!C265)</f>
        <v>0</v>
      </c>
      <c r="D265" s="34">
        <f>IF(calculations!D265="NA",output!D265,calculations!D265-output!D265)</f>
        <v>0</v>
      </c>
      <c r="E265" s="34">
        <f>IF(calculations!E265="NA",output!E265,calculations!E265-output!E265)</f>
        <v>0</v>
      </c>
      <c r="F265" s="34">
        <f>IF(calculations!F265="NA",output!F265,calculations!F265-output!F265)</f>
        <v>1.7763568394002505E-15</v>
      </c>
      <c r="G265" s="34">
        <f>IF(calculations!G265="NA",output!G265,calculations!G265-output!G265)</f>
        <v>0</v>
      </c>
      <c r="H265" s="34">
        <f>IF(calculations!H265="NA",output!H265,calculations!H265-output!H265)</f>
        <v>0</v>
      </c>
      <c r="I265" s="34">
        <f>IF(calculations!I265="NA",output!I265,calculations!I265-output!I265)</f>
        <v>0</v>
      </c>
      <c r="J265" s="34">
        <f>IF(calculations!J265="NA",output!J265,calculations!J265-output!J265)</f>
        <v>0</v>
      </c>
      <c r="K265" s="34">
        <f>IF(calculations!K265="NA",output!K265,calculations!K265-output!K265)</f>
        <v>-3.4694469519536142E-18</v>
      </c>
      <c r="L265" s="34">
        <f>IF(calculations!L265="NA",output!L265,calculations!L265-output!L265)</f>
        <v>0</v>
      </c>
      <c r="M265" s="34">
        <f>IF(calculations!M265="NA",output!M265,calculations!M265-output!M265)</f>
        <v>-1.7347234759768071E-18</v>
      </c>
      <c r="N265" s="34">
        <f>IF(calculations!N265="NA",output!N265,calculations!N265-output!N265)</f>
        <v>0</v>
      </c>
      <c r="O265" s="34">
        <f>IF(calculations!O265="NA",output!O265,calculations!O265-output!O265)</f>
        <v>0</v>
      </c>
      <c r="P265" s="34">
        <f>IF(calculations!P265="NA",output!P265,calculations!P265-output!P265)</f>
        <v>0</v>
      </c>
      <c r="Q265" s="34">
        <f>IF(calculations!Q265="NA",output!Q265,calculations!Q265-output!Q265)</f>
        <v>0</v>
      </c>
      <c r="R265" s="34">
        <f>IF(calculations!R265="NA",output!R265,calculations!R265-output!R265)</f>
        <v>0</v>
      </c>
      <c r="S265" s="34">
        <f>IF(calculations!S265="NA",output!S265,calculations!S265-output!S265)</f>
        <v>0</v>
      </c>
      <c r="T265" s="34">
        <f>IF(calculations!T265="NA",output!T265,calculations!T265-output!T265)</f>
        <v>0</v>
      </c>
      <c r="U265" s="34">
        <f>IF(calculations!U265="NA",output!U265,calculations!U265-output!U265)</f>
        <v>0</v>
      </c>
      <c r="V265" s="34">
        <f>IF(calculations!V265="NA",output!V265,calculations!V265-output!V265)</f>
        <v>-4.5474735088646412E-13</v>
      </c>
      <c r="W265" s="34">
        <f>IF(calculations!W265="NA",output!W265,calculations!W265-output!W265)</f>
        <v>0</v>
      </c>
      <c r="X265" s="34">
        <f>IF(calculations!X265="NA",output!X265,calculations!X265-output!X265)</f>
        <v>0</v>
      </c>
      <c r="Y265" s="34">
        <f>IF(calculations!Y265="NA",output!Y265,calculations!Y265-output!Y265)</f>
        <v>0</v>
      </c>
      <c r="Z265" s="34">
        <f>IF(calculations!Z265="NA",output!Z265,calculations!Z265-output!Z265)</f>
        <v>-3.4694469519536142E-18</v>
      </c>
      <c r="AA265" s="34">
        <f>IF(calculations!AA265="NA",output!AA265,calculations!AA265-output!AA265)</f>
        <v>0</v>
      </c>
      <c r="AB265" s="34">
        <f>IF(calculations!AB265="NA",output!AB265,calculations!AB265-output!AB265)</f>
        <v>0</v>
      </c>
      <c r="AC265" s="34">
        <f>IF(calculations!AC265="NA",output!AC265,calculations!AC265-output!AC265)</f>
        <v>0</v>
      </c>
      <c r="AD265" s="34">
        <f>IF(calculations!AD265="NA",output!AD265,calculations!AD265-output!AD265)</f>
        <v>0</v>
      </c>
      <c r="AE265" s="34">
        <f>IF(calculations!AE265="NA",output!AE265,calculations!AE265-output!AE265)</f>
        <v>0</v>
      </c>
      <c r="AF265" s="34">
        <f>IF(calculations!AF265="NA",output!AF265,calculations!AF265-output!AF265)</f>
        <v>0</v>
      </c>
    </row>
    <row r="266" spans="1:32" x14ac:dyDescent="0.15">
      <c r="A266" t="b">
        <f>calculations!A266=output!A266</f>
        <v>1</v>
      </c>
      <c r="B266" t="b">
        <f>calculations!B266=output!B266</f>
        <v>1</v>
      </c>
      <c r="C266" s="34">
        <f>IF(calculations!C266="NA",output!C266,calculations!C266-output!C266)</f>
        <v>0</v>
      </c>
      <c r="D266" s="34">
        <f>IF(calculations!D266="NA",output!D266,calculations!D266-output!D266)</f>
        <v>0</v>
      </c>
      <c r="E266" s="34">
        <f>IF(calculations!E266="NA",output!E266,calculations!E266-output!E266)</f>
        <v>0</v>
      </c>
      <c r="F266" s="34">
        <f>IF(calculations!F266="NA",output!F266,calculations!F266-output!F266)</f>
        <v>0</v>
      </c>
      <c r="G266" s="34">
        <f>IF(calculations!G266="NA",output!G266,calculations!G266-output!G266)</f>
        <v>2.2204460492503131E-16</v>
      </c>
      <c r="H266" s="34">
        <f>IF(calculations!H266="NA",output!H266,calculations!H266-output!H266)</f>
        <v>0</v>
      </c>
      <c r="I266" s="34">
        <f>IF(calculations!I266="NA",output!I266,calculations!I266-output!I266)</f>
        <v>0</v>
      </c>
      <c r="J266" s="34">
        <f>IF(calculations!J266="NA",output!J266,calculations!J266-output!J266)</f>
        <v>0</v>
      </c>
      <c r="K266" s="34">
        <f>IF(calculations!K266="NA",output!K266,calculations!K266-output!K266)</f>
        <v>2.7755575615628914E-17</v>
      </c>
      <c r="L266" s="34">
        <f>IF(calculations!L266="NA",output!L266,calculations!L266-output!L266)</f>
        <v>0</v>
      </c>
      <c r="M266" s="34">
        <f>IF(calculations!M266="NA",output!M266,calculations!M266-output!M266)</f>
        <v>0</v>
      </c>
      <c r="N266" s="34">
        <f>IF(calculations!N266="NA",output!N266,calculations!N266-output!N266)</f>
        <v>0</v>
      </c>
      <c r="O266" s="34">
        <f>IF(calculations!O266="NA",output!O266,calculations!O266-output!O266)</f>
        <v>-7.1054273576010019E-15</v>
      </c>
      <c r="P266" s="34">
        <f>IF(calculations!P266="NA",output!P266,calculations!P266-output!P266)</f>
        <v>0</v>
      </c>
      <c r="Q266" s="34">
        <f>IF(calculations!Q266="NA",output!Q266,calculations!Q266-output!Q266)</f>
        <v>0</v>
      </c>
      <c r="R266" s="34">
        <f>IF(calculations!R266="NA",output!R266,calculations!R266-output!R266)</f>
        <v>0</v>
      </c>
      <c r="S266" s="34">
        <f>IF(calculations!S266="NA",output!S266,calculations!S266-output!S266)</f>
        <v>0</v>
      </c>
      <c r="T266" s="34">
        <f>IF(calculations!T266="NA",output!T266,calculations!T266-output!T266)</f>
        <v>0</v>
      </c>
      <c r="U266" s="34">
        <f>IF(calculations!U266="NA",output!U266,calculations!U266-output!U266)</f>
        <v>0</v>
      </c>
      <c r="V266" s="34">
        <f>IF(calculations!V266="NA",output!V266,calculations!V266-output!V266)</f>
        <v>0</v>
      </c>
      <c r="W266" s="34">
        <f>IF(calculations!W266="NA",output!W266,calculations!W266-output!W266)</f>
        <v>0</v>
      </c>
      <c r="X266" s="34">
        <f>IF(calculations!X266="NA",output!X266,calculations!X266-output!X266)</f>
        <v>0</v>
      </c>
      <c r="Y266" s="34">
        <f>IF(calculations!Y266="NA",output!Y266,calculations!Y266-output!Y266)</f>
        <v>0</v>
      </c>
      <c r="Z266" s="34">
        <f>IF(calculations!Z266="NA",output!Z266,calculations!Z266-output!Z266)</f>
        <v>2.2204460492503131E-16</v>
      </c>
      <c r="AA266" s="34">
        <f>IF(calculations!AA266="NA",output!AA266,calculations!AA266-output!AA266)</f>
        <v>0</v>
      </c>
      <c r="AB266" s="34">
        <f>IF(calculations!AB266="NA",output!AB266,calculations!AB266-output!AB266)</f>
        <v>0</v>
      </c>
      <c r="AC266" s="34">
        <f>IF(calculations!AC266="NA",output!AC266,calculations!AC266-output!AC266)</f>
        <v>0</v>
      </c>
      <c r="AD266" s="34">
        <f>IF(calculations!AD266="NA",output!AD266,calculations!AD266-output!AD266)</f>
        <v>0</v>
      </c>
      <c r="AE266" s="34">
        <f>IF(calculations!AE266="NA",output!AE266,calculations!AE266-output!AE266)</f>
        <v>0</v>
      </c>
      <c r="AF266" s="34">
        <f>IF(calculations!AF266="NA",output!AF266,calculations!AF266-output!AF266)</f>
        <v>0</v>
      </c>
    </row>
    <row r="267" spans="1:32" x14ac:dyDescent="0.15">
      <c r="A267" t="b">
        <f>calculations!A267=output!A267</f>
        <v>1</v>
      </c>
      <c r="B267" t="b">
        <f>calculations!B267=output!B267</f>
        <v>1</v>
      </c>
      <c r="C267" s="34">
        <f>IF(calculations!C267="NA",output!C267,calculations!C267-output!C267)</f>
        <v>-4.4408920985006262E-16</v>
      </c>
      <c r="D267" s="34">
        <f>IF(calculations!D267="NA",output!D267,calculations!D267-output!D267)</f>
        <v>5.5511151231257827E-17</v>
      </c>
      <c r="E267" s="34">
        <f>IF(calculations!E267="NA",output!E267,calculations!E267-output!E267)</f>
        <v>0</v>
      </c>
      <c r="F267" s="34">
        <f>IF(calculations!F267="NA",output!F267,calculations!F267-output!F267)</f>
        <v>0</v>
      </c>
      <c r="G267" s="34">
        <f>IF(calculations!G267="NA",output!G267,calculations!G267-output!G267)</f>
        <v>0</v>
      </c>
      <c r="H267" s="34">
        <f>IF(calculations!H267="NA",output!H267,calculations!H267-output!H267)</f>
        <v>0</v>
      </c>
      <c r="I267" s="34">
        <f>IF(calculations!I267="NA",output!I267,calculations!I267-output!I267)</f>
        <v>0</v>
      </c>
      <c r="J267" s="34">
        <f>IF(calculations!J267="NA",output!J267,calculations!J267-output!J267)</f>
        <v>0</v>
      </c>
      <c r="K267" s="34">
        <f>IF(calculations!K267="NA",output!K267,calculations!K267-output!K267)</f>
        <v>0</v>
      </c>
      <c r="L267" s="34">
        <f>IF(calculations!L267="NA",output!L267,calculations!L267-output!L267)</f>
        <v>0</v>
      </c>
      <c r="M267" s="34">
        <f>IF(calculations!M267="NA",output!M267,calculations!M267-output!M267)</f>
        <v>0</v>
      </c>
      <c r="N267" s="34">
        <f>IF(calculations!N267="NA",output!N267,calculations!N267-output!N267)</f>
        <v>0</v>
      </c>
      <c r="O267" s="34">
        <f>IF(calculations!O267="NA",output!O267,calculations!O267-output!O267)</f>
        <v>0</v>
      </c>
      <c r="P267" s="34">
        <f>IF(calculations!P267="NA",output!P267,calculations!P267-output!P267)</f>
        <v>0</v>
      </c>
      <c r="Q267" s="34">
        <f>IF(calculations!Q267="NA",output!Q267,calculations!Q267-output!Q267)</f>
        <v>0</v>
      </c>
      <c r="R267" s="34">
        <f>IF(calculations!R267="NA",output!R267,calculations!R267-output!R267)</f>
        <v>0</v>
      </c>
      <c r="S267" s="34">
        <f>IF(calculations!S267="NA",output!S267,calculations!S267-output!S267)</f>
        <v>0</v>
      </c>
      <c r="T267" s="34">
        <f>IF(calculations!T267="NA",output!T267,calculations!T267-output!T267)</f>
        <v>0</v>
      </c>
      <c r="U267" s="34">
        <f>IF(calculations!U267="NA",output!U267,calculations!U267-output!U267)</f>
        <v>2.8421709430404007E-14</v>
      </c>
      <c r="V267" s="34">
        <f>IF(calculations!V267="NA",output!V267,calculations!V267-output!V267)</f>
        <v>0</v>
      </c>
      <c r="W267" s="34">
        <f>IF(calculations!W267="NA",output!W267,calculations!W267-output!W267)</f>
        <v>0</v>
      </c>
      <c r="X267" s="34">
        <f>IF(calculations!X267="NA",output!X267,calculations!X267-output!X267)</f>
        <v>8.8817841970012523E-16</v>
      </c>
      <c r="Y267" s="34">
        <f>IF(calculations!Y267="NA",output!Y267,calculations!Y267-output!Y267)</f>
        <v>0</v>
      </c>
      <c r="Z267" s="34">
        <f>IF(calculations!Z267="NA",output!Z267,calculations!Z267-output!Z267)</f>
        <v>0</v>
      </c>
      <c r="AA267" s="34">
        <f>IF(calculations!AA267="NA",output!AA267,calculations!AA267-output!AA267)</f>
        <v>0</v>
      </c>
      <c r="AB267" s="34">
        <f>IF(calculations!AB267="NA",output!AB267,calculations!AB267-output!AB267)</f>
        <v>0</v>
      </c>
      <c r="AC267" s="34">
        <f>IF(calculations!AC267="NA",output!AC267,calculations!AC267-output!AC267)</f>
        <v>0</v>
      </c>
      <c r="AD267" s="34">
        <f>IF(calculations!AD267="NA",output!AD267,calculations!AD267-output!AD267)</f>
        <v>0</v>
      </c>
      <c r="AE267" s="34">
        <f>IF(calculations!AE267="NA",output!AE267,calculations!AE267-output!AE267)</f>
        <v>0</v>
      </c>
      <c r="AF267" s="34">
        <f>IF(calculations!AF267="NA",output!AF267,calculations!AF267-output!AF267)</f>
        <v>0</v>
      </c>
    </row>
    <row r="268" spans="1:32" x14ac:dyDescent="0.15">
      <c r="A268" t="b">
        <f>calculations!A268=output!A268</f>
        <v>1</v>
      </c>
      <c r="B268" t="b">
        <f>calculations!B268=output!B268</f>
        <v>1</v>
      </c>
      <c r="C268" s="34">
        <f>IF(calculations!C268="NA",output!C268,calculations!C268-output!C268)</f>
        <v>0</v>
      </c>
      <c r="D268" s="34">
        <f>IF(calculations!D268="NA",output!D268,calculations!D268-output!D268)</f>
        <v>-1.7763568394002505E-15</v>
      </c>
      <c r="E268" s="34">
        <f>IF(calculations!E268="NA",output!E268,calculations!E268-output!E268)</f>
        <v>0</v>
      </c>
      <c r="F268" s="34">
        <f>IF(calculations!F268="NA",output!F268,calculations!F268-output!F268)</f>
        <v>0</v>
      </c>
      <c r="G268" s="34">
        <f>IF(calculations!G268="NA",output!G268,calculations!G268-output!G268)</f>
        <v>-2.2204460492503131E-16</v>
      </c>
      <c r="H268" s="34">
        <f>IF(calculations!H268="NA",output!H268,calculations!H268-output!H268)</f>
        <v>0</v>
      </c>
      <c r="I268" s="34">
        <f>IF(calculations!I268="NA",output!I268,calculations!I268-output!I268)</f>
        <v>0</v>
      </c>
      <c r="J268" s="34">
        <f>IF(calculations!J268="NA",output!J268,calculations!J268-output!J268)</f>
        <v>0</v>
      </c>
      <c r="K268" s="34">
        <f>IF(calculations!K268="NA",output!K268,calculations!K268-output!K268)</f>
        <v>-3.4694469519536142E-18</v>
      </c>
      <c r="L268" s="34">
        <f>IF(calculations!L268="NA",output!L268,calculations!L268-output!L268)</f>
        <v>3.5527136788005009E-15</v>
      </c>
      <c r="M268" s="34">
        <f>IF(calculations!M268="NA",output!M268,calculations!M268-output!M268)</f>
        <v>0</v>
      </c>
      <c r="N268" s="34">
        <f>IF(calculations!N268="NA",output!N268,calculations!N268-output!N268)</f>
        <v>-1.7763568394002505E-15</v>
      </c>
      <c r="O268" s="34">
        <f>IF(calculations!O268="NA",output!O268,calculations!O268-output!O268)</f>
        <v>0</v>
      </c>
      <c r="P268" s="34">
        <f>IF(calculations!P268="NA",output!P268,calculations!P268-output!P268)</f>
        <v>0</v>
      </c>
      <c r="Q268" s="34">
        <f>IF(calculations!Q268="NA",output!Q268,calculations!Q268-output!Q268)</f>
        <v>0</v>
      </c>
      <c r="R268" s="34">
        <f>IF(calculations!R268="NA",output!R268,calculations!R268-output!R268)</f>
        <v>0</v>
      </c>
      <c r="S268" s="34">
        <f>IF(calculations!S268="NA",output!S268,calculations!S268-output!S268)</f>
        <v>0</v>
      </c>
      <c r="T268" s="34">
        <f>IF(calculations!T268="NA",output!T268,calculations!T268-output!T268)</f>
        <v>0</v>
      </c>
      <c r="U268" s="34">
        <f>IF(calculations!U268="NA",output!U268,calculations!U268-output!U268)</f>
        <v>0</v>
      </c>
      <c r="V268" s="34">
        <f>IF(calculations!V268="NA",output!V268,calculations!V268-output!V268)</f>
        <v>-4.4408920985006262E-16</v>
      </c>
      <c r="W268" s="34">
        <f>IF(calculations!W268="NA",output!W268,calculations!W268-output!W268)</f>
        <v>0</v>
      </c>
      <c r="X268" s="34">
        <f>IF(calculations!X268="NA",output!X268,calculations!X268-output!X268)</f>
        <v>0</v>
      </c>
      <c r="Y268" s="34">
        <f>IF(calculations!Y268="NA",output!Y268,calculations!Y268-output!Y268)</f>
        <v>0</v>
      </c>
      <c r="Z268" s="34">
        <f>IF(calculations!Z268="NA",output!Z268,calculations!Z268-output!Z268)</f>
        <v>2.7755575615628914E-17</v>
      </c>
      <c r="AA268" s="34">
        <f>IF(calculations!AA268="NA",output!AA268,calculations!AA268-output!AA268)</f>
        <v>0</v>
      </c>
      <c r="AB268" s="34">
        <f>IF(calculations!AB268="NA",output!AB268,calculations!AB268-output!AB268)</f>
        <v>0</v>
      </c>
      <c r="AC268" s="34">
        <f>IF(calculations!AC268="NA",output!AC268,calculations!AC268-output!AC268)</f>
        <v>0</v>
      </c>
      <c r="AD268" s="34">
        <f>IF(calculations!AD268="NA",output!AD268,calculations!AD268-output!AD268)</f>
        <v>0</v>
      </c>
      <c r="AE268" s="34">
        <f>IF(calculations!AE268="NA",output!AE268,calculations!AE268-output!AE268)</f>
        <v>0</v>
      </c>
      <c r="AF268" s="34">
        <f>IF(calculations!AF268="NA",output!AF268,calculations!AF268-output!AF268)</f>
        <v>0</v>
      </c>
    </row>
    <row r="269" spans="1:32" x14ac:dyDescent="0.15">
      <c r="A269" t="b">
        <f>calculations!A269=output!A269</f>
        <v>1</v>
      </c>
      <c r="B269" t="b">
        <f>calculations!B269=output!B269</f>
        <v>1</v>
      </c>
      <c r="C269" s="34">
        <f>IF(calculations!C269="NA",output!C269,calculations!C269-output!C269)</f>
        <v>0</v>
      </c>
      <c r="D269" s="34">
        <f>IF(calculations!D269="NA",output!D269,calculations!D269-output!D269)</f>
        <v>0</v>
      </c>
      <c r="E269" s="34">
        <f>IF(calculations!E269="NA",output!E269,calculations!E269-output!E269)</f>
        <v>0</v>
      </c>
      <c r="F269" s="34">
        <f>IF(calculations!F269="NA",output!F269,calculations!F269-output!F269)</f>
        <v>0</v>
      </c>
      <c r="G269" s="34">
        <f>IF(calculations!G269="NA",output!G269,calculations!G269-output!G269)</f>
        <v>0</v>
      </c>
      <c r="H269" s="34">
        <f>IF(calculations!H269="NA",output!H269,calculations!H269-output!H269)</f>
        <v>0</v>
      </c>
      <c r="I269" s="34">
        <f>IF(calculations!I269="NA",output!I269,calculations!I269-output!I269)</f>
        <v>0</v>
      </c>
      <c r="J269" s="34">
        <f>IF(calculations!J269="NA",output!J269,calculations!J269-output!J269)</f>
        <v>0</v>
      </c>
      <c r="K269" s="34">
        <f>IF(calculations!K269="NA",output!K269,calculations!K269-output!K269)</f>
        <v>0</v>
      </c>
      <c r="L269" s="34">
        <f>IF(calculations!L269="NA",output!L269,calculations!L269-output!L269)</f>
        <v>3.5527136788005009E-15</v>
      </c>
      <c r="M269" s="34">
        <f>IF(calculations!M269="NA",output!M269,calculations!M269-output!M269)</f>
        <v>-4.4408920985006262E-16</v>
      </c>
      <c r="N269" s="34">
        <f>IF(calculations!N269="NA",output!N269,calculations!N269-output!N269)</f>
        <v>0</v>
      </c>
      <c r="O269" s="34">
        <f>IF(calculations!O269="NA",output!O269,calculations!O269-output!O269)</f>
        <v>0</v>
      </c>
      <c r="P269" s="34">
        <f>IF(calculations!P269="NA",output!P269,calculations!P269-output!P269)</f>
        <v>-4.4408920985006262E-16</v>
      </c>
      <c r="Q269" s="34">
        <f>IF(calculations!Q269="NA",output!Q269,calculations!Q269-output!Q269)</f>
        <v>0</v>
      </c>
      <c r="R269" s="34">
        <f>IF(calculations!R269="NA",output!R269,calculations!R269-output!R269)</f>
        <v>0</v>
      </c>
      <c r="S269" s="34">
        <f>IF(calculations!S269="NA",output!S269,calculations!S269-output!S269)</f>
        <v>0</v>
      </c>
      <c r="T269" s="34">
        <f>IF(calculations!T269="NA",output!T269,calculations!T269-output!T269)</f>
        <v>-2.8421709430404007E-14</v>
      </c>
      <c r="U269" s="34">
        <f>IF(calculations!U269="NA",output!U269,calculations!U269-output!U269)</f>
        <v>0</v>
      </c>
      <c r="V269" s="34">
        <f>IF(calculations!V269="NA",output!V269,calculations!V269-output!V269)</f>
        <v>0</v>
      </c>
      <c r="W269" s="34">
        <f>IF(calculations!W269="NA",output!W269,calculations!W269-output!W269)</f>
        <v>0</v>
      </c>
      <c r="X269" s="34">
        <f>IF(calculations!X269="NA",output!X269,calculations!X269-output!X269)</f>
        <v>0</v>
      </c>
      <c r="Y269" s="34">
        <f>IF(calculations!Y269="NA",output!Y269,calculations!Y269-output!Y269)</f>
        <v>0</v>
      </c>
      <c r="Z269" s="34">
        <f>IF(calculations!Z269="NA",output!Z269,calculations!Z269-output!Z269)</f>
        <v>5.5511151231257827E-17</v>
      </c>
      <c r="AA269" s="34">
        <f>IF(calculations!AA269="NA",output!AA269,calculations!AA269-output!AA269)</f>
        <v>0</v>
      </c>
      <c r="AB269" s="34">
        <f>IF(calculations!AB269="NA",output!AB269,calculations!AB269-output!AB269)</f>
        <v>0</v>
      </c>
      <c r="AC269" s="34">
        <f>IF(calculations!AC269="NA",output!AC269,calculations!AC269-output!AC269)</f>
        <v>0</v>
      </c>
      <c r="AD269" s="34">
        <f>IF(calculations!AD269="NA",output!AD269,calculations!AD269-output!AD269)</f>
        <v>0</v>
      </c>
      <c r="AE269" s="34">
        <f>IF(calculations!AE269="NA",output!AE269,calculations!AE269-output!AE269)</f>
        <v>0</v>
      </c>
      <c r="AF269" s="34">
        <f>IF(calculations!AF269="NA",output!AF269,calculations!AF269-output!AF269)</f>
        <v>-4.4408920985006262E-16</v>
      </c>
    </row>
    <row r="270" spans="1:32" x14ac:dyDescent="0.15">
      <c r="A270" t="b">
        <f>calculations!A270=output!A270</f>
        <v>1</v>
      </c>
      <c r="B270" t="b">
        <f>calculations!B270=output!B270</f>
        <v>1</v>
      </c>
      <c r="C270" s="34">
        <f>IF(calculations!C270="NA",output!C270,calculations!C270-output!C270)</f>
        <v>0</v>
      </c>
      <c r="D270" s="34">
        <f>IF(calculations!D270="NA",output!D270,calculations!D270-output!D270)</f>
        <v>0</v>
      </c>
      <c r="E270" s="34">
        <f>IF(calculations!E270="NA",output!E270,calculations!E270-output!E270)</f>
        <v>0</v>
      </c>
      <c r="F270" s="34">
        <f>IF(calculations!F270="NA",output!F270,calculations!F270-output!F270)</f>
        <v>0</v>
      </c>
      <c r="G270" s="34">
        <f>IF(calculations!G270="NA",output!G270,calculations!G270-output!G270)</f>
        <v>4.4408920985006262E-16</v>
      </c>
      <c r="H270" s="34">
        <f>IF(calculations!H270="NA",output!H270,calculations!H270-output!H270)</f>
        <v>0</v>
      </c>
      <c r="I270" s="34">
        <f>IF(calculations!I270="NA",output!I270,calculations!I270-output!I270)</f>
        <v>0</v>
      </c>
      <c r="J270" s="34">
        <f>IF(calculations!J270="NA",output!J270,calculations!J270-output!J270)</f>
        <v>0</v>
      </c>
      <c r="K270" s="34">
        <f>IF(calculations!K270="NA",output!K270,calculations!K270-output!K270)</f>
        <v>0</v>
      </c>
      <c r="L270" s="34">
        <f>IF(calculations!L270="NA",output!L270,calculations!L270-output!L270)</f>
        <v>-3.5527136788005009E-15</v>
      </c>
      <c r="M270" s="34">
        <f>IF(calculations!M270="NA",output!M270,calculations!M270-output!M270)</f>
        <v>-2.2204460492503131E-16</v>
      </c>
      <c r="N270" s="34">
        <f>IF(calculations!N270="NA",output!N270,calculations!N270-output!N270)</f>
        <v>1.7763568394002505E-15</v>
      </c>
      <c r="O270" s="34">
        <f>IF(calculations!O270="NA",output!O270,calculations!O270-output!O270)</f>
        <v>8.8817841970012523E-16</v>
      </c>
      <c r="P270" s="34">
        <f>IF(calculations!P270="NA",output!P270,calculations!P270-output!P270)</f>
        <v>0</v>
      </c>
      <c r="Q270" s="34">
        <f>IF(calculations!Q270="NA",output!Q270,calculations!Q270-output!Q270)</f>
        <v>0</v>
      </c>
      <c r="R270" s="34">
        <f>IF(calculations!R270="NA",output!R270,calculations!R270-output!R270)</f>
        <v>0</v>
      </c>
      <c r="S270" s="34">
        <f>IF(calculations!S270="NA",output!S270,calculations!S270-output!S270)</f>
        <v>0</v>
      </c>
      <c r="T270" s="34">
        <f>IF(calculations!T270="NA",output!T270,calculations!T270-output!T270)</f>
        <v>0</v>
      </c>
      <c r="U270" s="34">
        <f>IF(calculations!U270="NA",output!U270,calculations!U270-output!U270)</f>
        <v>0</v>
      </c>
      <c r="V270" s="34">
        <f>IF(calculations!V270="NA",output!V270,calculations!V270-output!V270)</f>
        <v>3.5527136788005009E-15</v>
      </c>
      <c r="W270" s="34">
        <f>IF(calculations!W270="NA",output!W270,calculations!W270-output!W270)</f>
        <v>0</v>
      </c>
      <c r="X270" s="34">
        <f>IF(calculations!X270="NA",output!X270,calculations!X270-output!X270)</f>
        <v>-2.2204460492503131E-16</v>
      </c>
      <c r="Y270" s="34">
        <f>IF(calculations!Y270="NA",output!Y270,calculations!Y270-output!Y270)</f>
        <v>0</v>
      </c>
      <c r="Z270" s="34">
        <f>IF(calculations!Z270="NA",output!Z270,calculations!Z270-output!Z270)</f>
        <v>0</v>
      </c>
      <c r="AA270" s="34">
        <f>IF(calculations!AA270="NA",output!AA270,calculations!AA270-output!AA270)</f>
        <v>0</v>
      </c>
      <c r="AB270" s="34">
        <f>IF(calculations!AB270="NA",output!AB270,calculations!AB270-output!AB270)</f>
        <v>0</v>
      </c>
      <c r="AC270" s="34">
        <f>IF(calculations!AC270="NA",output!AC270,calculations!AC270-output!AC270)</f>
        <v>0</v>
      </c>
      <c r="AD270" s="34">
        <f>IF(calculations!AD270="NA",output!AD270,calculations!AD270-output!AD270)</f>
        <v>0</v>
      </c>
      <c r="AE270" s="34">
        <f>IF(calculations!AE270="NA",output!AE270,calculations!AE270-output!AE270)</f>
        <v>0</v>
      </c>
      <c r="AF270" s="34">
        <f>IF(calculations!AF270="NA",output!AF270,calculations!AF270-output!AF270)</f>
        <v>-2.2204460492503131E-16</v>
      </c>
    </row>
    <row r="271" spans="1:32" x14ac:dyDescent="0.15">
      <c r="A271" t="b">
        <f>calculations!A271=output!A271</f>
        <v>1</v>
      </c>
      <c r="B271" t="b">
        <f>calculations!B271=output!B271</f>
        <v>1</v>
      </c>
      <c r="C271" s="34">
        <f>IF(calculations!C271="NA",output!C271,calculations!C271-output!C271)</f>
        <v>0</v>
      </c>
      <c r="D271" s="34">
        <f>IF(calculations!D271="NA",output!D271,calculations!D271-output!D271)</f>
        <v>0</v>
      </c>
      <c r="E271" s="34">
        <f>IF(calculations!E271="NA",output!E271,calculations!E271-output!E271)</f>
        <v>0</v>
      </c>
      <c r="F271" s="34">
        <f>IF(calculations!F271="NA",output!F271,calculations!F271-output!F271)</f>
        <v>0</v>
      </c>
      <c r="G271" s="34">
        <f>IF(calculations!G271="NA",output!G271,calculations!G271-output!G271)</f>
        <v>0</v>
      </c>
      <c r="H271" s="34">
        <f>IF(calculations!H271="NA",output!H271,calculations!H271-output!H271)</f>
        <v>0</v>
      </c>
      <c r="I271" s="34">
        <f>IF(calculations!I271="NA",output!I271,calculations!I271-output!I271)</f>
        <v>0</v>
      </c>
      <c r="J271" s="34">
        <f>IF(calculations!J271="NA",output!J271,calculations!J271-output!J271)</f>
        <v>0</v>
      </c>
      <c r="K271" s="34">
        <f>IF(calculations!K271="NA",output!K271,calculations!K271-output!K271)</f>
        <v>0</v>
      </c>
      <c r="L271" s="34">
        <f>IF(calculations!L271="NA",output!L271,calculations!L271-output!L271)</f>
        <v>0</v>
      </c>
      <c r="M271" s="34">
        <f>IF(calculations!M271="NA",output!M271,calculations!M271-output!M271)</f>
        <v>-3.5527136788005009E-15</v>
      </c>
      <c r="N271" s="34">
        <f>IF(calculations!N271="NA",output!N271,calculations!N271-output!N271)</f>
        <v>0</v>
      </c>
      <c r="O271" s="34">
        <f>IF(calculations!O271="NA",output!O271,calculations!O271-output!O271)</f>
        <v>0</v>
      </c>
      <c r="P271" s="34">
        <f>IF(calculations!P271="NA",output!P271,calculations!P271-output!P271)</f>
        <v>0</v>
      </c>
      <c r="Q271" s="34">
        <f>IF(calculations!Q271="NA",output!Q271,calculations!Q271-output!Q271)</f>
        <v>0</v>
      </c>
      <c r="R271" s="34">
        <f>IF(calculations!R271="NA",output!R271,calculations!R271-output!R271)</f>
        <v>0</v>
      </c>
      <c r="S271" s="34">
        <f>IF(calculations!S271="NA",output!S271,calculations!S271-output!S271)</f>
        <v>0</v>
      </c>
      <c r="T271" s="34">
        <f>IF(calculations!T271="NA",output!T271,calculations!T271-output!T271)</f>
        <v>0</v>
      </c>
      <c r="U271" s="34">
        <f>IF(calculations!U271="NA",output!U271,calculations!U271-output!U271)</f>
        <v>0</v>
      </c>
      <c r="V271" s="34">
        <f>IF(calculations!V271="NA",output!V271,calculations!V271-output!V271)</f>
        <v>0</v>
      </c>
      <c r="W271" s="34">
        <f>IF(calculations!W271="NA",output!W271,calculations!W271-output!W271)</f>
        <v>0</v>
      </c>
      <c r="X271" s="34">
        <f>IF(calculations!X271="NA",output!X271,calculations!X271-output!X271)</f>
        <v>0</v>
      </c>
      <c r="Y271" s="34">
        <f>IF(calculations!Y271="NA",output!Y271,calculations!Y271-output!Y271)</f>
        <v>0</v>
      </c>
      <c r="Z271" s="34">
        <f>IF(calculations!Z271="NA",output!Z271,calculations!Z271-output!Z271)</f>
        <v>0</v>
      </c>
      <c r="AA271" s="34">
        <f>IF(calculations!AA271="NA",output!AA271,calculations!AA271-output!AA271)</f>
        <v>0</v>
      </c>
      <c r="AB271" s="34">
        <f>IF(calculations!AB271="NA",output!AB271,calculations!AB271-output!AB271)</f>
        <v>0</v>
      </c>
      <c r="AC271" s="34">
        <f>IF(calculations!AC271="NA",output!AC271,calculations!AC271-output!AC271)</f>
        <v>0</v>
      </c>
      <c r="AD271" s="34">
        <f>IF(calculations!AD271="NA",output!AD271,calculations!AD271-output!AD271)</f>
        <v>0</v>
      </c>
      <c r="AE271" s="34">
        <f>IF(calculations!AE271="NA",output!AE271,calculations!AE271-output!AE271)</f>
        <v>0</v>
      </c>
      <c r="AF271" s="34">
        <f>IF(calculations!AF271="NA",output!AF271,calculations!AF271-output!AF271)</f>
        <v>0</v>
      </c>
    </row>
    <row r="272" spans="1:32" x14ac:dyDescent="0.15">
      <c r="A272" t="b">
        <f>calculations!A272=output!A272</f>
        <v>1</v>
      </c>
      <c r="B272" t="b">
        <f>calculations!B272=output!B272</f>
        <v>1</v>
      </c>
      <c r="C272" s="34">
        <f>IF(calculations!C272="NA",output!C272,calculations!C272-output!C272)</f>
        <v>-5.6843418860808015E-14</v>
      </c>
      <c r="D272" s="34">
        <f>IF(calculations!D272="NA",output!D272,calculations!D272-output!D272)</f>
        <v>0</v>
      </c>
      <c r="E272" s="34">
        <f>IF(calculations!E272="NA",output!E272,calculations!E272-output!E272)</f>
        <v>0</v>
      </c>
      <c r="F272" s="34">
        <f>IF(calculations!F272="NA",output!F272,calculations!F272-output!F272)</f>
        <v>-2.2204460492503131E-16</v>
      </c>
      <c r="G272" s="34">
        <f>IF(calculations!G272="NA",output!G272,calculations!G272-output!G272)</f>
        <v>0</v>
      </c>
      <c r="H272" s="34">
        <f>IF(calculations!H272="NA",output!H272,calculations!H272-output!H272)</f>
        <v>0</v>
      </c>
      <c r="I272" s="34">
        <f>IF(calculations!I272="NA",output!I272,calculations!I272-output!I272)</f>
        <v>0</v>
      </c>
      <c r="J272" s="34">
        <f>IF(calculations!J272="NA",output!J272,calculations!J272-output!J272)</f>
        <v>0</v>
      </c>
      <c r="K272" s="34">
        <f>IF(calculations!K272="NA",output!K272,calculations!K272-output!K272)</f>
        <v>0</v>
      </c>
      <c r="L272" s="34">
        <f>IF(calculations!L272="NA",output!L272,calculations!L272-output!L272)</f>
        <v>7.1054273576010019E-15</v>
      </c>
      <c r="M272" s="34">
        <f>IF(calculations!M272="NA",output!M272,calculations!M272-output!M272)</f>
        <v>-1.7763568394002505E-15</v>
      </c>
      <c r="N272" s="34">
        <f>IF(calculations!N272="NA",output!N272,calculations!N272-output!N272)</f>
        <v>-1.7763568394002505E-15</v>
      </c>
      <c r="O272" s="34">
        <f>IF(calculations!O272="NA",output!O272,calculations!O272-output!O272)</f>
        <v>-1.7763568394002505E-15</v>
      </c>
      <c r="P272" s="34">
        <f>IF(calculations!P272="NA",output!P272,calculations!P272-output!P272)</f>
        <v>-3.5527136788005009E-15</v>
      </c>
      <c r="Q272" s="34">
        <f>IF(calculations!Q272="NA",output!Q272,calculations!Q272-output!Q272)</f>
        <v>0</v>
      </c>
      <c r="R272" s="34">
        <f>IF(calculations!R272="NA",output!R272,calculations!R272-output!R272)</f>
        <v>0</v>
      </c>
      <c r="S272" s="34">
        <f>IF(calculations!S272="NA",output!S272,calculations!S272-output!S272)</f>
        <v>0</v>
      </c>
      <c r="T272" s="34">
        <f>IF(calculations!T272="NA",output!T272,calculations!T272-output!T272)</f>
        <v>-5.6843418860808015E-14</v>
      </c>
      <c r="U272" s="34">
        <f>IF(calculations!U272="NA",output!U272,calculations!U272-output!U272)</f>
        <v>0</v>
      </c>
      <c r="V272" s="34">
        <f>IF(calculations!V272="NA",output!V272,calculations!V272-output!V272)</f>
        <v>0</v>
      </c>
      <c r="W272" s="34">
        <f>IF(calculations!W272="NA",output!W272,calculations!W272-output!W272)</f>
        <v>0</v>
      </c>
      <c r="X272" s="34">
        <f>IF(calculations!X272="NA",output!X272,calculations!X272-output!X272)</f>
        <v>-1.7763568394002505E-15</v>
      </c>
      <c r="Y272" s="34">
        <f>IF(calculations!Y272="NA",output!Y272,calculations!Y272-output!Y272)</f>
        <v>0</v>
      </c>
      <c r="Z272" s="34">
        <f>IF(calculations!Z272="NA",output!Z272,calculations!Z272-output!Z272)</f>
        <v>0</v>
      </c>
      <c r="AA272" s="34">
        <f>IF(calculations!AA272="NA",output!AA272,calculations!AA272-output!AA272)</f>
        <v>0</v>
      </c>
      <c r="AB272" s="34">
        <f>IF(calculations!AB272="NA",output!AB272,calculations!AB272-output!AB272)</f>
        <v>0</v>
      </c>
      <c r="AC272" s="34">
        <f>IF(calculations!AC272="NA",output!AC272,calculations!AC272-output!AC272)</f>
        <v>0</v>
      </c>
      <c r="AD272" s="34">
        <f>IF(calculations!AD272="NA",output!AD272,calculations!AD272-output!AD272)</f>
        <v>0</v>
      </c>
      <c r="AE272" s="34">
        <f>IF(calculations!AE272="NA",output!AE272,calculations!AE272-output!AE272)</f>
        <v>0</v>
      </c>
      <c r="AF272" s="34">
        <f>IF(calculations!AF272="NA",output!AF272,calculations!AF272-output!AF272)</f>
        <v>8.8817841970012523E-16</v>
      </c>
    </row>
    <row r="273" spans="1:32" x14ac:dyDescent="0.15">
      <c r="A273" t="b">
        <f>calculations!A273=output!A273</f>
        <v>1</v>
      </c>
      <c r="B273" t="b">
        <f>calculations!B273=output!B273</f>
        <v>1</v>
      </c>
      <c r="C273" s="34">
        <f>IF(calculations!C273="NA",output!C273,calculations!C273-output!C273)</f>
        <v>0</v>
      </c>
      <c r="D273" s="34">
        <f>IF(calculations!D273="NA",output!D273,calculations!D273-output!D273)</f>
        <v>0</v>
      </c>
      <c r="E273" s="34">
        <f>IF(calculations!E273="NA",output!E273,calculations!E273-output!E273)</f>
        <v>0</v>
      </c>
      <c r="F273" s="34">
        <f>IF(calculations!F273="NA",output!F273,calculations!F273-output!F273)</f>
        <v>0</v>
      </c>
      <c r="G273" s="34">
        <f>IF(calculations!G273="NA",output!G273,calculations!G273-output!G273)</f>
        <v>0</v>
      </c>
      <c r="H273" s="34">
        <f>IF(calculations!H273="NA",output!H273,calculations!H273-output!H273)</f>
        <v>0</v>
      </c>
      <c r="I273" s="34">
        <f>IF(calculations!I273="NA",output!I273,calculations!I273-output!I273)</f>
        <v>0</v>
      </c>
      <c r="J273" s="34">
        <f>IF(calculations!J273="NA",output!J273,calculations!J273-output!J273)</f>
        <v>0</v>
      </c>
      <c r="K273" s="34">
        <f>IF(calculations!K273="NA",output!K273,calculations!K273-output!K273)</f>
        <v>2.7755575615628914E-17</v>
      </c>
      <c r="L273" s="34">
        <f>IF(calculations!L273="NA",output!L273,calculations!L273-output!L273)</f>
        <v>-7.1054273576010019E-15</v>
      </c>
      <c r="M273" s="34">
        <f>IF(calculations!M273="NA",output!M273,calculations!M273-output!M273)</f>
        <v>1.7763568394002505E-15</v>
      </c>
      <c r="N273" s="34">
        <f>IF(calculations!N273="NA",output!N273,calculations!N273-output!N273)</f>
        <v>0</v>
      </c>
      <c r="O273" s="34">
        <f>IF(calculations!O273="NA",output!O273,calculations!O273-output!O273)</f>
        <v>1.7763568394002505E-15</v>
      </c>
      <c r="P273" s="34">
        <f>IF(calculations!P273="NA",output!P273,calculations!P273-output!P273)</f>
        <v>0</v>
      </c>
      <c r="Q273" s="34">
        <f>IF(calculations!Q273="NA",output!Q273,calculations!Q273-output!Q273)</f>
        <v>0</v>
      </c>
      <c r="R273" s="34">
        <f>IF(calculations!R273="NA",output!R273,calculations!R273-output!R273)</f>
        <v>0</v>
      </c>
      <c r="S273" s="34">
        <f>IF(calculations!S273="NA",output!S273,calculations!S273-output!S273)</f>
        <v>0</v>
      </c>
      <c r="T273" s="34">
        <f>IF(calculations!T273="NA",output!T273,calculations!T273-output!T273)</f>
        <v>-3.5527136788005009E-15</v>
      </c>
      <c r="U273" s="34">
        <f>IF(calculations!U273="NA",output!U273,calculations!U273-output!U273)</f>
        <v>0</v>
      </c>
      <c r="V273" s="34">
        <f>IF(calculations!V273="NA",output!V273,calculations!V273-output!V273)</f>
        <v>4.4408920985006262E-16</v>
      </c>
      <c r="W273" s="34">
        <f>IF(calculations!W273="NA",output!W273,calculations!W273-output!W273)</f>
        <v>0</v>
      </c>
      <c r="X273" s="34">
        <f>IF(calculations!X273="NA",output!X273,calculations!X273-output!X273)</f>
        <v>0</v>
      </c>
      <c r="Y273" s="34">
        <f>IF(calculations!Y273="NA",output!Y273,calculations!Y273-output!Y273)</f>
        <v>0</v>
      </c>
      <c r="Z273" s="34">
        <f>IF(calculations!Z273="NA",output!Z273,calculations!Z273-output!Z273)</f>
        <v>0</v>
      </c>
      <c r="AA273" s="34">
        <f>IF(calculations!AA273="NA",output!AA273,calculations!AA273-output!AA273)</f>
        <v>0</v>
      </c>
      <c r="AB273" s="34">
        <f>IF(calculations!AB273="NA",output!AB273,calculations!AB273-output!AB273)</f>
        <v>0</v>
      </c>
      <c r="AC273" s="34">
        <f>IF(calculations!AC273="NA",output!AC273,calculations!AC273-output!AC273)</f>
        <v>0</v>
      </c>
      <c r="AD273" s="34">
        <f>IF(calculations!AD273="NA",output!AD273,calculations!AD273-output!AD273)</f>
        <v>0</v>
      </c>
      <c r="AE273" s="34">
        <f>IF(calculations!AE273="NA",output!AE273,calculations!AE273-output!AE273)</f>
        <v>0</v>
      </c>
      <c r="AF273" s="34">
        <f>IF(calculations!AF273="NA",output!AF273,calculations!AF273-output!AF273)</f>
        <v>-5.5511151231257827E-17</v>
      </c>
    </row>
    <row r="274" spans="1:32" x14ac:dyDescent="0.15">
      <c r="A274" t="b">
        <f>calculations!A274=output!A274</f>
        <v>1</v>
      </c>
      <c r="B274" t="b">
        <f>calculations!B274=output!B274</f>
        <v>1</v>
      </c>
      <c r="C274" s="34">
        <f>IF(calculations!C274="NA",output!C274,calculations!C274-output!C274)</f>
        <v>-2.2204460492503131E-16</v>
      </c>
      <c r="D274" s="34">
        <f>IF(calculations!D274="NA",output!D274,calculations!D274-output!D274)</f>
        <v>-4.4408920985006262E-16</v>
      </c>
      <c r="E274" s="34">
        <f>IF(calculations!E274="NA",output!E274,calculations!E274-output!E274)</f>
        <v>0</v>
      </c>
      <c r="F274" s="34">
        <f>IF(calculations!F274="NA",output!F274,calculations!F274-output!F274)</f>
        <v>8.8817841970012523E-16</v>
      </c>
      <c r="G274" s="34">
        <f>IF(calculations!G274="NA",output!G274,calculations!G274-output!G274)</f>
        <v>4.4408920985006262E-16</v>
      </c>
      <c r="H274" s="34">
        <f>IF(calculations!H274="NA",output!H274,calculations!H274-output!H274)</f>
        <v>-2.7755575615628914E-17</v>
      </c>
      <c r="I274" s="34">
        <f>IF(calculations!I274="NA",output!I274,calculations!I274-output!I274)</f>
        <v>0</v>
      </c>
      <c r="J274" s="34">
        <f>IF(calculations!J274="NA",output!J274,calculations!J274-output!J274)</f>
        <v>-4.163336342344337E-17</v>
      </c>
      <c r="K274" s="34">
        <f>IF(calculations!K274="NA",output!K274,calculations!K274-output!K274)</f>
        <v>0</v>
      </c>
      <c r="L274" s="34">
        <f>IF(calculations!L274="NA",output!L274,calculations!L274-output!L274)</f>
        <v>0</v>
      </c>
      <c r="M274" s="34">
        <f>IF(calculations!M274="NA",output!M274,calculations!M274-output!M274)</f>
        <v>-4.4408920985006262E-16</v>
      </c>
      <c r="N274" s="34">
        <f>IF(calculations!N274="NA",output!N274,calculations!N274-output!N274)</f>
        <v>-3.5527136788005009E-15</v>
      </c>
      <c r="O274" s="34">
        <f>IF(calculations!O274="NA",output!O274,calculations!O274-output!O274)</f>
        <v>0</v>
      </c>
      <c r="P274" s="34">
        <f>IF(calculations!P274="NA",output!P274,calculations!P274-output!P274)</f>
        <v>-2.2204460492503131E-16</v>
      </c>
      <c r="Q274" s="34">
        <f>IF(calculations!Q274="NA",output!Q274,calculations!Q274-output!Q274)</f>
        <v>0</v>
      </c>
      <c r="R274" s="34">
        <f>IF(calculations!R274="NA",output!R274,calculations!R274-output!R274)</f>
        <v>0</v>
      </c>
      <c r="S274" s="34">
        <f>IF(calculations!S274="NA",output!S274,calculations!S274-output!S274)</f>
        <v>0</v>
      </c>
      <c r="T274" s="34">
        <f>IF(calculations!T274="NA",output!T274,calculations!T274-output!T274)</f>
        <v>-4.4408920985006262E-16</v>
      </c>
      <c r="U274" s="34">
        <f>IF(calculations!U274="NA",output!U274,calculations!U274-output!U274)</f>
        <v>0</v>
      </c>
      <c r="V274" s="34">
        <f>IF(calculations!V274="NA",output!V274,calculations!V274-output!V274)</f>
        <v>0</v>
      </c>
      <c r="W274" s="34">
        <f>IF(calculations!W274="NA",output!W274,calculations!W274-output!W274)</f>
        <v>0</v>
      </c>
      <c r="X274" s="34">
        <f>IF(calculations!X274="NA",output!X274,calculations!X274-output!X274)</f>
        <v>0</v>
      </c>
      <c r="Y274" s="34">
        <f>IF(calculations!Y274="NA",output!Y274,calculations!Y274-output!Y274)</f>
        <v>0</v>
      </c>
      <c r="Z274" s="34">
        <f>IF(calculations!Z274="NA",output!Z274,calculations!Z274-output!Z274)</f>
        <v>0</v>
      </c>
      <c r="AA274" s="34">
        <f>IF(calculations!AA274="NA",output!AA274,calculations!AA274-output!AA274)</f>
        <v>0</v>
      </c>
      <c r="AB274" s="34">
        <f>IF(calculations!AB274="NA",output!AB274,calculations!AB274-output!AB274)</f>
        <v>0</v>
      </c>
      <c r="AC274" s="34">
        <f>IF(calculations!AC274="NA",output!AC274,calculations!AC274-output!AC274)</f>
        <v>0</v>
      </c>
      <c r="AD274" s="34">
        <f>IF(calculations!AD274="NA",output!AD274,calculations!AD274-output!AD274)</f>
        <v>0</v>
      </c>
      <c r="AE274" s="34">
        <f>IF(calculations!AE274="NA",output!AE274,calculations!AE274-output!AE274)</f>
        <v>0</v>
      </c>
      <c r="AF274" s="34">
        <f>IF(calculations!AF274="NA",output!AF274,calculations!AF274-output!AF274)</f>
        <v>-2.2204460492503131E-16</v>
      </c>
    </row>
    <row r="275" spans="1:32" x14ac:dyDescent="0.15">
      <c r="A275" t="b">
        <f>calculations!A275=output!A275</f>
        <v>1</v>
      </c>
      <c r="B275" t="b">
        <f>calculations!B275=output!B275</f>
        <v>1</v>
      </c>
      <c r="C275" s="34">
        <f>IF(calculations!C275="NA",output!C275,calculations!C275-output!C275)</f>
        <v>-1.4210854715202004E-14</v>
      </c>
      <c r="D275" s="34">
        <f>IF(calculations!D275="NA",output!D275,calculations!D275-output!D275)</f>
        <v>-4.2632564145606011E-14</v>
      </c>
      <c r="E275" s="34">
        <f>IF(calculations!E275="NA",output!E275,calculations!E275-output!E275)</f>
        <v>0</v>
      </c>
      <c r="F275" s="34">
        <f>IF(calculations!F275="NA",output!F275,calculations!F275-output!F275)</f>
        <v>0</v>
      </c>
      <c r="G275" s="34">
        <f>IF(calculations!G275="NA",output!G275,calculations!G275-output!G275)</f>
        <v>4.4408920985006262E-16</v>
      </c>
      <c r="H275" s="34">
        <f>IF(calculations!H275="NA",output!H275,calculations!H275-output!H275)</f>
        <v>0</v>
      </c>
      <c r="I275" s="34">
        <f>IF(calculations!I275="NA",output!I275,calculations!I275-output!I275)</f>
        <v>0</v>
      </c>
      <c r="J275" s="34">
        <f>IF(calculations!J275="NA",output!J275,calculations!J275-output!J275)</f>
        <v>0</v>
      </c>
      <c r="K275" s="34">
        <f>IF(calculations!K275="NA",output!K275,calculations!K275-output!K275)</f>
        <v>0</v>
      </c>
      <c r="L275" s="34">
        <f>IF(calculations!L275="NA",output!L275,calculations!L275-output!L275)</f>
        <v>0</v>
      </c>
      <c r="M275" s="34">
        <f>IF(calculations!M275="NA",output!M275,calculations!M275-output!M275)</f>
        <v>1.7763568394002505E-15</v>
      </c>
      <c r="N275" s="34">
        <f>IF(calculations!N275="NA",output!N275,calculations!N275-output!N275)</f>
        <v>0</v>
      </c>
      <c r="O275" s="34">
        <f>IF(calculations!O275="NA",output!O275,calculations!O275-output!O275)</f>
        <v>0</v>
      </c>
      <c r="P275" s="34">
        <f>IF(calculations!P275="NA",output!P275,calculations!P275-output!P275)</f>
        <v>0</v>
      </c>
      <c r="Q275" s="34">
        <f>IF(calculations!Q275="NA",output!Q275,calculations!Q275-output!Q275)</f>
        <v>0</v>
      </c>
      <c r="R275" s="34">
        <f>IF(calculations!R275="NA",output!R275,calculations!R275-output!R275)</f>
        <v>0</v>
      </c>
      <c r="S275" s="34">
        <f>IF(calculations!S275="NA",output!S275,calculations!S275-output!S275)</f>
        <v>0</v>
      </c>
      <c r="T275" s="34">
        <f>IF(calculations!T275="NA",output!T275,calculations!T275-output!T275)</f>
        <v>-5.6843418860808015E-14</v>
      </c>
      <c r="U275" s="34">
        <f>IF(calculations!U275="NA",output!U275,calculations!U275-output!U275)</f>
        <v>0</v>
      </c>
      <c r="V275" s="34">
        <f>IF(calculations!V275="NA",output!V275,calculations!V275-output!V275)</f>
        <v>-4.4408920985006262E-16</v>
      </c>
      <c r="W275" s="34">
        <f>IF(calculations!W275="NA",output!W275,calculations!W275-output!W275)</f>
        <v>0</v>
      </c>
      <c r="X275" s="34">
        <f>IF(calculations!X275="NA",output!X275,calculations!X275-output!X275)</f>
        <v>0</v>
      </c>
      <c r="Y275" s="34">
        <f>IF(calculations!Y275="NA",output!Y275,calculations!Y275-output!Y275)</f>
        <v>0</v>
      </c>
      <c r="Z275" s="34">
        <f>IF(calculations!Z275="NA",output!Z275,calculations!Z275-output!Z275)</f>
        <v>2.2204460492503131E-16</v>
      </c>
      <c r="AA275" s="34">
        <f>IF(calculations!AA275="NA",output!AA275,calculations!AA275-output!AA275)</f>
        <v>0</v>
      </c>
      <c r="AB275" s="34">
        <f>IF(calculations!AB275="NA",output!AB275,calculations!AB275-output!AB275)</f>
        <v>0</v>
      </c>
      <c r="AC275" s="34">
        <f>IF(calculations!AC275="NA",output!AC275,calculations!AC275-output!AC275)</f>
        <v>0</v>
      </c>
      <c r="AD275" s="34">
        <f>IF(calculations!AD275="NA",output!AD275,calculations!AD275-output!AD275)</f>
        <v>0</v>
      </c>
      <c r="AE275" s="34">
        <f>IF(calculations!AE275="NA",output!AE275,calculations!AE275-output!AE275)</f>
        <v>0</v>
      </c>
      <c r="AF275" s="34">
        <f>IF(calculations!AF275="NA",output!AF275,calculations!AF275-output!AF275)</f>
        <v>0</v>
      </c>
    </row>
    <row r="276" spans="1:32" x14ac:dyDescent="0.15">
      <c r="A276" t="b">
        <f>calculations!A276=output!A276</f>
        <v>1</v>
      </c>
      <c r="B276" t="b">
        <f>calculations!B276=output!B276</f>
        <v>1</v>
      </c>
      <c r="C276" s="34">
        <f>IF(calculations!C276="NA",output!C276,calculations!C276-output!C276)</f>
        <v>0</v>
      </c>
      <c r="D276" s="34">
        <f>IF(calculations!D276="NA",output!D276,calculations!D276-output!D276)</f>
        <v>0</v>
      </c>
      <c r="E276" s="34">
        <f>IF(calculations!E276="NA",output!E276,calculations!E276-output!E276)</f>
        <v>0</v>
      </c>
      <c r="F276" s="34">
        <f>IF(calculations!F276="NA",output!F276,calculations!F276-output!F276)</f>
        <v>0</v>
      </c>
      <c r="G276" s="34">
        <f>IF(calculations!G276="NA",output!G276,calculations!G276-output!G276)</f>
        <v>0</v>
      </c>
      <c r="H276" s="34">
        <f>IF(calculations!H276="NA",output!H276,calculations!H276-output!H276)</f>
        <v>0</v>
      </c>
      <c r="I276" s="34">
        <f>IF(calculations!I276="NA",output!I276,calculations!I276-output!I276)</f>
        <v>0</v>
      </c>
      <c r="J276" s="34">
        <f>IF(calculations!J276="NA",output!J276,calculations!J276-output!J276)</f>
        <v>0</v>
      </c>
      <c r="K276" s="34">
        <f>IF(calculations!K276="NA",output!K276,calculations!K276-output!K276)</f>
        <v>0</v>
      </c>
      <c r="L276" s="34">
        <f>IF(calculations!L276="NA",output!L276,calculations!L276-output!L276)</f>
        <v>0</v>
      </c>
      <c r="M276" s="34">
        <f>IF(calculations!M276="NA",output!M276,calculations!M276-output!M276)</f>
        <v>0</v>
      </c>
      <c r="N276" s="34">
        <f>IF(calculations!N276="NA",output!N276,calculations!N276-output!N276)</f>
        <v>0</v>
      </c>
      <c r="O276" s="34">
        <f>IF(calculations!O276="NA",output!O276,calculations!O276-output!O276)</f>
        <v>0</v>
      </c>
      <c r="P276" s="34">
        <f>IF(calculations!P276="NA",output!P276,calculations!P276-output!P276)</f>
        <v>0</v>
      </c>
      <c r="Q276" s="34">
        <f>IF(calculations!Q276="NA",output!Q276,calculations!Q276-output!Q276)</f>
        <v>0</v>
      </c>
      <c r="R276" s="34">
        <f>IF(calculations!R276="NA",output!R276,calculations!R276-output!R276)</f>
        <v>0</v>
      </c>
      <c r="S276" s="34">
        <f>IF(calculations!S276="NA",output!S276,calculations!S276-output!S276)</f>
        <v>0</v>
      </c>
      <c r="T276" s="34">
        <f>IF(calculations!T276="NA",output!T276,calculations!T276-output!T276)</f>
        <v>-5.6843418860808015E-14</v>
      </c>
      <c r="U276" s="34">
        <f>IF(calculations!U276="NA",output!U276,calculations!U276-output!U276)</f>
        <v>0</v>
      </c>
      <c r="V276" s="34">
        <f>IF(calculations!V276="NA",output!V276,calculations!V276-output!V276)</f>
        <v>0</v>
      </c>
      <c r="W276" s="34">
        <f>IF(calculations!W276="NA",output!W276,calculations!W276-output!W276)</f>
        <v>0</v>
      </c>
      <c r="X276" s="34">
        <f>IF(calculations!X276="NA",output!X276,calculations!X276-output!X276)</f>
        <v>-3.4694469519536142E-18</v>
      </c>
      <c r="Y276" s="34">
        <f>IF(calculations!Y276="NA",output!Y276,calculations!Y276-output!Y276)</f>
        <v>0</v>
      </c>
      <c r="Z276" s="34">
        <f>IF(calculations!Z276="NA",output!Z276,calculations!Z276-output!Z276)</f>
        <v>-2.7755575615628914E-17</v>
      </c>
      <c r="AA276" s="34">
        <f>IF(calculations!AA276="NA",output!AA276,calculations!AA276-output!AA276)</f>
        <v>0</v>
      </c>
      <c r="AB276" s="34">
        <f>IF(calculations!AB276="NA",output!AB276,calculations!AB276-output!AB276)</f>
        <v>0</v>
      </c>
      <c r="AC276" s="34">
        <f>IF(calculations!AC276="NA",output!AC276,calculations!AC276-output!AC276)</f>
        <v>0</v>
      </c>
      <c r="AD276" s="34">
        <f>IF(calculations!AD276="NA",output!AD276,calculations!AD276-output!AD276)</f>
        <v>0</v>
      </c>
      <c r="AE276" s="34">
        <f>IF(calculations!AE276="NA",output!AE276,calculations!AE276-output!AE276)</f>
        <v>0</v>
      </c>
      <c r="AF276" s="34">
        <f>IF(calculations!AF276="NA",output!AF276,calculations!AF276-output!AF276)</f>
        <v>0</v>
      </c>
    </row>
    <row r="277" spans="1:32" x14ac:dyDescent="0.15">
      <c r="A277" t="b">
        <f>calculations!A277=output!A277</f>
        <v>1</v>
      </c>
      <c r="B277" t="b">
        <f>calculations!B277=output!B277</f>
        <v>1</v>
      </c>
      <c r="C277" s="34">
        <f>IF(calculations!C277="NA",output!C277,calculations!C277-output!C277)</f>
        <v>-5.3290705182007514E-15</v>
      </c>
      <c r="D277" s="34">
        <f>IF(calculations!D277="NA",output!D277,calculations!D277-output!D277)</f>
        <v>-1.7763568394002505E-15</v>
      </c>
      <c r="E277" s="34">
        <f>IF(calculations!E277="NA",output!E277,calculations!E277-output!E277)</f>
        <v>0</v>
      </c>
      <c r="F277" s="34">
        <f>IF(calculations!F277="NA",output!F277,calculations!F277-output!F277)</f>
        <v>0</v>
      </c>
      <c r="G277" s="34">
        <f>IF(calculations!G277="NA",output!G277,calculations!G277-output!G277)</f>
        <v>0</v>
      </c>
      <c r="H277" s="34">
        <f>IF(calculations!H277="NA",output!H277,calculations!H277-output!H277)</f>
        <v>0</v>
      </c>
      <c r="I277" s="34">
        <f>IF(calculations!I277="NA",output!I277,calculations!I277-output!I277)</f>
        <v>0</v>
      </c>
      <c r="J277" s="34">
        <f>IF(calculations!J277="NA",output!J277,calculations!J277-output!J277)</f>
        <v>0</v>
      </c>
      <c r="K277" s="34">
        <f>IF(calculations!K277="NA",output!K277,calculations!K277-output!K277)</f>
        <v>0</v>
      </c>
      <c r="L277" s="34">
        <f>IF(calculations!L277="NA",output!L277,calculations!L277-output!L277)</f>
        <v>0</v>
      </c>
      <c r="M277" s="34">
        <f>IF(calculations!M277="NA",output!M277,calculations!M277-output!M277)</f>
        <v>0</v>
      </c>
      <c r="N277" s="34">
        <f>IF(calculations!N277="NA",output!N277,calculations!N277-output!N277)</f>
        <v>3.5527136788005009E-15</v>
      </c>
      <c r="O277" s="34">
        <f>IF(calculations!O277="NA",output!O277,calculations!O277-output!O277)</f>
        <v>3.5527136788005009E-15</v>
      </c>
      <c r="P277" s="34">
        <f>IF(calculations!P277="NA",output!P277,calculations!P277-output!P277)</f>
        <v>0</v>
      </c>
      <c r="Q277" s="34">
        <f>IF(calculations!Q277="NA",output!Q277,calculations!Q277-output!Q277)</f>
        <v>0</v>
      </c>
      <c r="R277" s="34">
        <f>IF(calculations!R277="NA",output!R277,calculations!R277-output!R277)</f>
        <v>0</v>
      </c>
      <c r="S277" s="34">
        <f>IF(calculations!S277="NA",output!S277,calculations!S277-output!S277)</f>
        <v>0</v>
      </c>
      <c r="T277" s="34">
        <f>IF(calculations!T277="NA",output!T277,calculations!T277-output!T277)</f>
        <v>-4.4408920985006262E-16</v>
      </c>
      <c r="U277" s="34">
        <f>IF(calculations!U277="NA",output!U277,calculations!U277-output!U277)</f>
        <v>0</v>
      </c>
      <c r="V277" s="34">
        <f>IF(calculations!V277="NA",output!V277,calculations!V277-output!V277)</f>
        <v>-2.7755575615628914E-17</v>
      </c>
      <c r="W277" s="34">
        <f>IF(calculations!W277="NA",output!W277,calculations!W277-output!W277)</f>
        <v>0</v>
      </c>
      <c r="X277" s="34">
        <f>IF(calculations!X277="NA",output!X277,calculations!X277-output!X277)</f>
        <v>0</v>
      </c>
      <c r="Y277" s="34">
        <f>IF(calculations!Y277="NA",output!Y277,calculations!Y277-output!Y277)</f>
        <v>0</v>
      </c>
      <c r="Z277" s="34">
        <f>IF(calculations!Z277="NA",output!Z277,calculations!Z277-output!Z277)</f>
        <v>2.2204460492503131E-16</v>
      </c>
      <c r="AA277" s="34">
        <f>IF(calculations!AA277="NA",output!AA277,calculations!AA277-output!AA277)</f>
        <v>0</v>
      </c>
      <c r="AB277" s="34">
        <f>IF(calculations!AB277="NA",output!AB277,calculations!AB277-output!AB277)</f>
        <v>0</v>
      </c>
      <c r="AC277" s="34">
        <f>IF(calculations!AC277="NA",output!AC277,calculations!AC277-output!AC277)</f>
        <v>0</v>
      </c>
      <c r="AD277" s="34">
        <f>IF(calculations!AD277="NA",output!AD277,calculations!AD277-output!AD277)</f>
        <v>0</v>
      </c>
      <c r="AE277" s="34">
        <f>IF(calculations!AE277="NA",output!AE277,calculations!AE277-output!AE277)</f>
        <v>0</v>
      </c>
      <c r="AF277" s="34">
        <f>IF(calculations!AF277="NA",output!AF277,calculations!AF277-output!AF277)</f>
        <v>0</v>
      </c>
    </row>
    <row r="278" spans="1:32" x14ac:dyDescent="0.15">
      <c r="A278" t="b">
        <f>calculations!A278=output!A278</f>
        <v>1</v>
      </c>
      <c r="B278" t="b">
        <f>calculations!B278=output!B278</f>
        <v>1</v>
      </c>
      <c r="C278" s="34">
        <f>IF(calculations!C278="NA",output!C278,calculations!C278-output!C278)</f>
        <v>0</v>
      </c>
      <c r="D278" s="34">
        <f>IF(calculations!D278="NA",output!D278,calculations!D278-output!D278)</f>
        <v>0</v>
      </c>
      <c r="E278" s="34">
        <f>IF(calculations!E278="NA",output!E278,calculations!E278-output!E278)</f>
        <v>0</v>
      </c>
      <c r="F278" s="34">
        <f>IF(calculations!F278="NA",output!F278,calculations!F278-output!F278)</f>
        <v>0</v>
      </c>
      <c r="G278" s="34">
        <f>IF(calculations!G278="NA",output!G278,calculations!G278-output!G278)</f>
        <v>-5.5511151231257827E-17</v>
      </c>
      <c r="H278" s="34">
        <f>IF(calculations!H278="NA",output!H278,calculations!H278-output!H278)</f>
        <v>0</v>
      </c>
      <c r="I278" s="34">
        <f>IF(calculations!I278="NA",output!I278,calculations!I278-output!I278)</f>
        <v>0</v>
      </c>
      <c r="J278" s="34">
        <f>IF(calculations!J278="NA",output!J278,calculations!J278-output!J278)</f>
        <v>0</v>
      </c>
      <c r="K278" s="34">
        <f>IF(calculations!K278="NA",output!K278,calculations!K278-output!K278)</f>
        <v>0</v>
      </c>
      <c r="L278" s="34">
        <f>IF(calculations!L278="NA",output!L278,calculations!L278-output!L278)</f>
        <v>0</v>
      </c>
      <c r="M278" s="34">
        <f>IF(calculations!M278="NA",output!M278,calculations!M278-output!M278)</f>
        <v>3.5527136788005009E-15</v>
      </c>
      <c r="N278" s="34">
        <f>IF(calculations!N278="NA",output!N278,calculations!N278-output!N278)</f>
        <v>0</v>
      </c>
      <c r="O278" s="34">
        <f>IF(calculations!O278="NA",output!O278,calculations!O278-output!O278)</f>
        <v>1.7763568394002505E-15</v>
      </c>
      <c r="P278" s="34">
        <f>IF(calculations!P278="NA",output!P278,calculations!P278-output!P278)</f>
        <v>0</v>
      </c>
      <c r="Q278" s="34">
        <f>IF(calculations!Q278="NA",output!Q278,calculations!Q278-output!Q278)</f>
        <v>0</v>
      </c>
      <c r="R278" s="34">
        <f>IF(calculations!R278="NA",output!R278,calculations!R278-output!R278)</f>
        <v>0</v>
      </c>
      <c r="S278" s="34">
        <f>IF(calculations!S278="NA",output!S278,calculations!S278-output!S278)</f>
        <v>0</v>
      </c>
      <c r="T278" s="34">
        <f>IF(calculations!T278="NA",output!T278,calculations!T278-output!T278)</f>
        <v>0</v>
      </c>
      <c r="U278" s="34">
        <f>IF(calculations!U278="NA",output!U278,calculations!U278-output!U278)</f>
        <v>0</v>
      </c>
      <c r="V278" s="34">
        <f>IF(calculations!V278="NA",output!V278,calculations!V278-output!V278)</f>
        <v>0</v>
      </c>
      <c r="W278" s="34">
        <f>IF(calculations!W278="NA",output!W278,calculations!W278-output!W278)</f>
        <v>0</v>
      </c>
      <c r="X278" s="34">
        <f>IF(calculations!X278="NA",output!X278,calculations!X278-output!X278)</f>
        <v>3.5527136788005009E-15</v>
      </c>
      <c r="Y278" s="34">
        <f>IF(calculations!Y278="NA",output!Y278,calculations!Y278-output!Y278)</f>
        <v>0</v>
      </c>
      <c r="Z278" s="34">
        <f>IF(calculations!Z278="NA",output!Z278,calculations!Z278-output!Z278)</f>
        <v>0</v>
      </c>
      <c r="AA278" s="34">
        <f>IF(calculations!AA278="NA",output!AA278,calculations!AA278-output!AA278)</f>
        <v>0</v>
      </c>
      <c r="AB278" s="34">
        <f>IF(calculations!AB278="NA",output!AB278,calculations!AB278-output!AB278)</f>
        <v>0</v>
      </c>
      <c r="AC278" s="34">
        <f>IF(calculations!AC278="NA",output!AC278,calculations!AC278-output!AC278)</f>
        <v>0</v>
      </c>
      <c r="AD278" s="34">
        <f>IF(calculations!AD278="NA",output!AD278,calculations!AD278-output!AD278)</f>
        <v>0</v>
      </c>
      <c r="AE278" s="34">
        <f>IF(calculations!AE278="NA",output!AE278,calculations!AE278-output!AE278)</f>
        <v>0</v>
      </c>
      <c r="AF278" s="34">
        <f>IF(calculations!AF278="NA",output!AF278,calculations!AF278-output!AF278)</f>
        <v>0</v>
      </c>
    </row>
    <row r="279" spans="1:32" x14ac:dyDescent="0.15">
      <c r="A279" t="b">
        <f>calculations!A279=output!A279</f>
        <v>1</v>
      </c>
      <c r="B279" t="b">
        <f>calculations!B279=output!B279</f>
        <v>1</v>
      </c>
      <c r="C279" s="34">
        <f>IF(calculations!C279="NA",output!C279,calculations!C279-output!C279)</f>
        <v>0</v>
      </c>
      <c r="D279" s="34">
        <f>IF(calculations!D279="NA",output!D279,calculations!D279-output!D279)</f>
        <v>0</v>
      </c>
      <c r="E279" s="34">
        <f>IF(calculations!E279="NA",output!E279,calculations!E279-output!E279)</f>
        <v>0</v>
      </c>
      <c r="F279" s="34">
        <f>IF(calculations!F279="NA",output!F279,calculations!F279-output!F279)</f>
        <v>0</v>
      </c>
      <c r="G279" s="34">
        <f>IF(calculations!G279="NA",output!G279,calculations!G279-output!G279)</f>
        <v>0</v>
      </c>
      <c r="H279" s="34">
        <f>IF(calculations!H279="NA",output!H279,calculations!H279-output!H279)</f>
        <v>0</v>
      </c>
      <c r="I279" s="34">
        <f>IF(calculations!I279="NA",output!I279,calculations!I279-output!I279)</f>
        <v>0</v>
      </c>
      <c r="J279" s="34">
        <f>IF(calculations!J279="NA",output!J279,calculations!J279-output!J279)</f>
        <v>0</v>
      </c>
      <c r="K279" s="34">
        <f>IF(calculations!K279="NA",output!K279,calculations!K279-output!K279)</f>
        <v>0</v>
      </c>
      <c r="L279" s="34">
        <f>IF(calculations!L279="NA",output!L279,calculations!L279-output!L279)</f>
        <v>0</v>
      </c>
      <c r="M279" s="34">
        <f>IF(calculations!M279="NA",output!M279,calculations!M279-output!M279)</f>
        <v>0</v>
      </c>
      <c r="N279" s="34">
        <f>IF(calculations!N279="NA",output!N279,calculations!N279-output!N279)</f>
        <v>0</v>
      </c>
      <c r="O279" s="34">
        <f>IF(calculations!O279="NA",output!O279,calculations!O279-output!O279)</f>
        <v>0</v>
      </c>
      <c r="P279" s="34">
        <f>IF(calculations!P279="NA",output!P279,calculations!P279-output!P279)</f>
        <v>0</v>
      </c>
      <c r="Q279" s="34">
        <f>IF(calculations!Q279="NA",output!Q279,calculations!Q279-output!Q279)</f>
        <v>0</v>
      </c>
      <c r="R279" s="34">
        <f>IF(calculations!R279="NA",output!R279,calculations!R279-output!R279)</f>
        <v>0</v>
      </c>
      <c r="S279" s="34">
        <f>IF(calculations!S279="NA",output!S279,calculations!S279-output!S279)</f>
        <v>0</v>
      </c>
      <c r="T279" s="34">
        <f>IF(calculations!T279="NA",output!T279,calculations!T279-output!T279)</f>
        <v>0</v>
      </c>
      <c r="U279" s="34">
        <f>IF(calculations!U279="NA",output!U279,calculations!U279-output!U279)</f>
        <v>0</v>
      </c>
      <c r="V279" s="34">
        <f>IF(calculations!V279="NA",output!V279,calculations!V279-output!V279)</f>
        <v>-2.2204460492503131E-16</v>
      </c>
      <c r="W279" s="34">
        <f>IF(calculations!W279="NA",output!W279,calculations!W279-output!W279)</f>
        <v>0</v>
      </c>
      <c r="X279" s="34">
        <f>IF(calculations!X279="NA",output!X279,calculations!X279-output!X279)</f>
        <v>1.7763568394002505E-15</v>
      </c>
      <c r="Y279" s="34">
        <f>IF(calculations!Y279="NA",output!Y279,calculations!Y279-output!Y279)</f>
        <v>0</v>
      </c>
      <c r="Z279" s="34">
        <f>IF(calculations!Z279="NA",output!Z279,calculations!Z279-output!Z279)</f>
        <v>0</v>
      </c>
      <c r="AA279" s="34">
        <f>IF(calculations!AA279="NA",output!AA279,calculations!AA279-output!AA279)</f>
        <v>0</v>
      </c>
      <c r="AB279" s="34">
        <f>IF(calculations!AB279="NA",output!AB279,calculations!AB279-output!AB279)</f>
        <v>0</v>
      </c>
      <c r="AC279" s="34">
        <f>IF(calculations!AC279="NA",output!AC279,calculations!AC279-output!AC279)</f>
        <v>0</v>
      </c>
      <c r="AD279" s="34">
        <f>IF(calculations!AD279="NA",output!AD279,calculations!AD279-output!AD279)</f>
        <v>0</v>
      </c>
      <c r="AE279" s="34">
        <f>IF(calculations!AE279="NA",output!AE279,calculations!AE279-output!AE279)</f>
        <v>0</v>
      </c>
      <c r="AF279" s="34">
        <f>IF(calculations!AF279="NA",output!AF279,calculations!AF279-output!AF279)</f>
        <v>0</v>
      </c>
    </row>
    <row r="280" spans="1:32" x14ac:dyDescent="0.15">
      <c r="A280" t="b">
        <f>calculations!A280=output!A280</f>
        <v>1</v>
      </c>
      <c r="B280" t="b">
        <f>calculations!B280=output!B280</f>
        <v>1</v>
      </c>
      <c r="C280" s="34">
        <f>IF(calculations!C280="NA",output!C280,calculations!C280-output!C280)</f>
        <v>0</v>
      </c>
      <c r="D280" s="34">
        <f>IF(calculations!D280="NA",output!D280,calculations!D280-output!D280)</f>
        <v>0</v>
      </c>
      <c r="E280" s="34">
        <f>IF(calculations!E280="NA",output!E280,calculations!E280-output!E280)</f>
        <v>0</v>
      </c>
      <c r="F280" s="34">
        <f>IF(calculations!F280="NA",output!F280,calculations!F280-output!F280)</f>
        <v>0</v>
      </c>
      <c r="G280" s="34">
        <f>IF(calculations!G280="NA",output!G280,calculations!G280-output!G280)</f>
        <v>0</v>
      </c>
      <c r="H280" s="34">
        <f>IF(calculations!H280="NA",output!H280,calculations!H280-output!H280)</f>
        <v>0</v>
      </c>
      <c r="I280" s="34">
        <f>IF(calculations!I280="NA",output!I280,calculations!I280-output!I280)</f>
        <v>0</v>
      </c>
      <c r="J280" s="34">
        <f>IF(calculations!J280="NA",output!J280,calculations!J280-output!J280)</f>
        <v>0</v>
      </c>
      <c r="K280" s="34">
        <f>IF(calculations!K280="NA",output!K280,calculations!K280-output!K280)</f>
        <v>-8.6736173798840355E-19</v>
      </c>
      <c r="L280" s="34">
        <f>IF(calculations!L280="NA",output!L280,calculations!L280-output!L280)</f>
        <v>0</v>
      </c>
      <c r="M280" s="34">
        <f>IF(calculations!M280="NA",output!M280,calculations!M280-output!M280)</f>
        <v>0</v>
      </c>
      <c r="N280" s="34">
        <f>IF(calculations!N280="NA",output!N280,calculations!N280-output!N280)</f>
        <v>0</v>
      </c>
      <c r="O280" s="34">
        <f>IF(calculations!O280="NA",output!O280,calculations!O280-output!O280)</f>
        <v>-8.8817841970012523E-16</v>
      </c>
      <c r="P280" s="34">
        <f>IF(calculations!P280="NA",output!P280,calculations!P280-output!P280)</f>
        <v>-2.7755575615628914E-17</v>
      </c>
      <c r="Q280" s="34">
        <f>IF(calculations!Q280="NA",output!Q280,calculations!Q280-output!Q280)</f>
        <v>0</v>
      </c>
      <c r="R280" s="34">
        <f>IF(calculations!R280="NA",output!R280,calculations!R280-output!R280)</f>
        <v>0</v>
      </c>
      <c r="S280" s="34">
        <f>IF(calculations!S280="NA",output!S280,calculations!S280-output!S280)</f>
        <v>0</v>
      </c>
      <c r="T280" s="34">
        <f>IF(calculations!T280="NA",output!T280,calculations!T280-output!T280)</f>
        <v>0</v>
      </c>
      <c r="U280" s="34">
        <f>IF(calculations!U280="NA",output!U280,calculations!U280-output!U280)</f>
        <v>0</v>
      </c>
      <c r="V280" s="34">
        <f>IF(calculations!V280="NA",output!V280,calculations!V280-output!V280)</f>
        <v>0</v>
      </c>
      <c r="W280" s="34">
        <f>IF(calculations!W280="NA",output!W280,calculations!W280-output!W280)</f>
        <v>0</v>
      </c>
      <c r="X280" s="34">
        <f>IF(calculations!X280="NA",output!X280,calculations!X280-output!X280)</f>
        <v>0</v>
      </c>
      <c r="Y280" s="34">
        <f>IF(calculations!Y280="NA",output!Y280,calculations!Y280-output!Y280)</f>
        <v>0</v>
      </c>
      <c r="Z280" s="34">
        <f>IF(calculations!Z280="NA",output!Z280,calculations!Z280-output!Z280)</f>
        <v>-6.9388939039072284E-18</v>
      </c>
      <c r="AA280" s="34">
        <f>IF(calculations!AA280="NA",output!AA280,calculations!AA280-output!AA280)</f>
        <v>0</v>
      </c>
      <c r="AB280" s="34">
        <f>IF(calculations!AB280="NA",output!AB280,calculations!AB280-output!AB280)</f>
        <v>0</v>
      </c>
      <c r="AC280" s="34">
        <f>IF(calculations!AC280="NA",output!AC280,calculations!AC280-output!AC280)</f>
        <v>0</v>
      </c>
      <c r="AD280" s="34">
        <f>IF(calculations!AD280="NA",output!AD280,calculations!AD280-output!AD280)</f>
        <v>0</v>
      </c>
      <c r="AE280" s="34">
        <f>IF(calculations!AE280="NA",output!AE280,calculations!AE280-output!AE280)</f>
        <v>0</v>
      </c>
      <c r="AF280" s="34">
        <f>IF(calculations!AF280="NA",output!AF280,calculations!AF280-output!AF280)</f>
        <v>0</v>
      </c>
    </row>
    <row r="281" spans="1:32" x14ac:dyDescent="0.15">
      <c r="A281" t="b">
        <f>calculations!A281=output!A281</f>
        <v>1</v>
      </c>
      <c r="B281" t="b">
        <f>calculations!B281=output!B281</f>
        <v>1</v>
      </c>
      <c r="C281" s="34">
        <f>IF(calculations!C281="NA",output!C281,calculations!C281-output!C281)</f>
        <v>0</v>
      </c>
      <c r="D281" s="34">
        <f>IF(calculations!D281="NA",output!D281,calculations!D281-output!D281)</f>
        <v>0</v>
      </c>
      <c r="E281" s="34">
        <f>IF(calculations!E281="NA",output!E281,calculations!E281-output!E281)</f>
        <v>0</v>
      </c>
      <c r="F281" s="34">
        <f>IF(calculations!F281="NA",output!F281,calculations!F281-output!F281)</f>
        <v>0</v>
      </c>
      <c r="G281" s="34">
        <f>IF(calculations!G281="NA",output!G281,calculations!G281-output!G281)</f>
        <v>0</v>
      </c>
      <c r="H281" s="34">
        <f>IF(calculations!H281="NA",output!H281,calculations!H281-output!H281)</f>
        <v>0</v>
      </c>
      <c r="I281" s="34">
        <f>IF(calculations!I281="NA",output!I281,calculations!I281-output!I281)</f>
        <v>0</v>
      </c>
      <c r="J281" s="34">
        <f>IF(calculations!J281="NA",output!J281,calculations!J281-output!J281)</f>
        <v>0</v>
      </c>
      <c r="K281" s="34">
        <f>IF(calculations!K281="NA",output!K281,calculations!K281-output!K281)</f>
        <v>0</v>
      </c>
      <c r="L281" s="34">
        <f>IF(calculations!L281="NA",output!L281,calculations!L281-output!L281)</f>
        <v>0</v>
      </c>
      <c r="M281" s="34">
        <f>IF(calculations!M281="NA",output!M281,calculations!M281-output!M281)</f>
        <v>4.4408920985006262E-16</v>
      </c>
      <c r="N281" s="34">
        <f>IF(calculations!N281="NA",output!N281,calculations!N281-output!N281)</f>
        <v>0</v>
      </c>
      <c r="O281" s="34">
        <f>IF(calculations!O281="NA",output!O281,calculations!O281-output!O281)</f>
        <v>0</v>
      </c>
      <c r="P281" s="34">
        <f>IF(calculations!P281="NA",output!P281,calculations!P281-output!P281)</f>
        <v>0</v>
      </c>
      <c r="Q281" s="34">
        <f>IF(calculations!Q281="NA",output!Q281,calculations!Q281-output!Q281)</f>
        <v>0</v>
      </c>
      <c r="R281" s="34">
        <f>IF(calculations!R281="NA",output!R281,calculations!R281-output!R281)</f>
        <v>0</v>
      </c>
      <c r="S281" s="34">
        <f>IF(calculations!S281="NA",output!S281,calculations!S281-output!S281)</f>
        <v>0</v>
      </c>
      <c r="T281" s="34">
        <f>IF(calculations!T281="NA",output!T281,calculations!T281-output!T281)</f>
        <v>0</v>
      </c>
      <c r="U281" s="34">
        <f>IF(calculations!U281="NA",output!U281,calculations!U281-output!U281)</f>
        <v>0</v>
      </c>
      <c r="V281" s="34">
        <f>IF(calculations!V281="NA",output!V281,calculations!V281-output!V281)</f>
        <v>0</v>
      </c>
      <c r="W281" s="34">
        <f>IF(calculations!W281="NA",output!W281,calculations!W281-output!W281)</f>
        <v>0</v>
      </c>
      <c r="X281" s="34">
        <f>IF(calculations!X281="NA",output!X281,calculations!X281-output!X281)</f>
        <v>0</v>
      </c>
      <c r="Y281" s="34">
        <f>IF(calculations!Y281="NA",output!Y281,calculations!Y281-output!Y281)</f>
        <v>0</v>
      </c>
      <c r="Z281" s="34">
        <f>IF(calculations!Z281="NA",output!Z281,calculations!Z281-output!Z281)</f>
        <v>0</v>
      </c>
      <c r="AA281" s="34">
        <f>IF(calculations!AA281="NA",output!AA281,calculations!AA281-output!AA281)</f>
        <v>0</v>
      </c>
      <c r="AB281" s="34">
        <f>IF(calculations!AB281="NA",output!AB281,calculations!AB281-output!AB281)</f>
        <v>0</v>
      </c>
      <c r="AC281" s="34">
        <f>IF(calculations!AC281="NA",output!AC281,calculations!AC281-output!AC281)</f>
        <v>0</v>
      </c>
      <c r="AD281" s="34">
        <f>IF(calculations!AD281="NA",output!AD281,calculations!AD281-output!AD281)</f>
        <v>0</v>
      </c>
      <c r="AE281" s="34">
        <f>IF(calculations!AE281="NA",output!AE281,calculations!AE281-output!AE281)</f>
        <v>0</v>
      </c>
      <c r="AF281" s="34">
        <f>IF(calculations!AF281="NA",output!AF281,calculations!AF281-output!AF281)</f>
        <v>0</v>
      </c>
    </row>
    <row r="282" spans="1:32" x14ac:dyDescent="0.15">
      <c r="A282" t="b">
        <f>calculations!A282=output!A282</f>
        <v>1</v>
      </c>
      <c r="B282" t="b">
        <f>calculations!B282=output!B282</f>
        <v>1</v>
      </c>
      <c r="C282" s="34">
        <f>IF(calculations!C282="NA",output!C282,calculations!C282-output!C282)</f>
        <v>-4.4408920985006262E-16</v>
      </c>
      <c r="D282" s="34">
        <f>IF(calculations!D282="NA",output!D282,calculations!D282-output!D282)</f>
        <v>0</v>
      </c>
      <c r="E282" s="34">
        <f>IF(calculations!E282="NA",output!E282,calculations!E282-output!E282)</f>
        <v>0</v>
      </c>
      <c r="F282" s="34">
        <f>IF(calculations!F282="NA",output!F282,calculations!F282-output!F282)</f>
        <v>5.5511151231257827E-17</v>
      </c>
      <c r="G282" s="34">
        <f>IF(calculations!G282="NA",output!G282,calculations!G282-output!G282)</f>
        <v>2.2204460492503131E-16</v>
      </c>
      <c r="H282" s="34">
        <f>IF(calculations!H282="NA",output!H282,calculations!H282-output!H282)</f>
        <v>2.7755575615628914E-17</v>
      </c>
      <c r="I282" s="34">
        <f>IF(calculations!I282="NA",output!I282,calculations!I282-output!I282)</f>
        <v>0</v>
      </c>
      <c r="J282" s="34">
        <f>IF(calculations!J282="NA",output!J282,calculations!J282-output!J282)</f>
        <v>-5.5511151231257827E-17</v>
      </c>
      <c r="K282" s="34">
        <f>IF(calculations!K282="NA",output!K282,calculations!K282-output!K282)</f>
        <v>0</v>
      </c>
      <c r="L282" s="34">
        <f>IF(calculations!L282="NA",output!L282,calculations!L282-output!L282)</f>
        <v>-3.5527136788005009E-15</v>
      </c>
      <c r="M282" s="34">
        <f>IF(calculations!M282="NA",output!M282,calculations!M282-output!M282)</f>
        <v>0</v>
      </c>
      <c r="N282" s="34">
        <f>IF(calculations!N282="NA",output!N282,calculations!N282-output!N282)</f>
        <v>0</v>
      </c>
      <c r="O282" s="34">
        <f>IF(calculations!O282="NA",output!O282,calculations!O282-output!O282)</f>
        <v>0</v>
      </c>
      <c r="P282" s="34">
        <f>IF(calculations!P282="NA",output!P282,calculations!P282-output!P282)</f>
        <v>-3.5527136788005009E-15</v>
      </c>
      <c r="Q282" s="34">
        <f>IF(calculations!Q282="NA",output!Q282,calculations!Q282-output!Q282)</f>
        <v>0</v>
      </c>
      <c r="R282" s="34">
        <f>IF(calculations!R282="NA",output!R282,calculations!R282-output!R282)</f>
        <v>0</v>
      </c>
      <c r="S282" s="34">
        <f>IF(calculations!S282="NA",output!S282,calculations!S282-output!S282)</f>
        <v>0</v>
      </c>
      <c r="T282" s="34">
        <f>IF(calculations!T282="NA",output!T282,calculations!T282-output!T282)</f>
        <v>4.4408920985006262E-16</v>
      </c>
      <c r="U282" s="34">
        <f>IF(calculations!U282="NA",output!U282,calculations!U282-output!U282)</f>
        <v>0</v>
      </c>
      <c r="V282" s="34">
        <f>IF(calculations!V282="NA",output!V282,calculations!V282-output!V282)</f>
        <v>0</v>
      </c>
      <c r="W282" s="34">
        <f>IF(calculations!W282="NA",output!W282,calculations!W282-output!W282)</f>
        <v>0</v>
      </c>
      <c r="X282" s="34">
        <f>IF(calculations!X282="NA",output!X282,calculations!X282-output!X282)</f>
        <v>7.1054273576010019E-15</v>
      </c>
      <c r="Y282" s="34">
        <f>IF(calculations!Y282="NA",output!Y282,calculations!Y282-output!Y282)</f>
        <v>0</v>
      </c>
      <c r="Z282" s="34">
        <f>IF(calculations!Z282="NA",output!Z282,calculations!Z282-output!Z282)</f>
        <v>0</v>
      </c>
      <c r="AA282" s="34">
        <f>IF(calculations!AA282="NA",output!AA282,calculations!AA282-output!AA282)</f>
        <v>0</v>
      </c>
      <c r="AB282" s="34">
        <f>IF(calculations!AB282="NA",output!AB282,calculations!AB282-output!AB282)</f>
        <v>0</v>
      </c>
      <c r="AC282" s="34">
        <f>IF(calculations!AC282="NA",output!AC282,calculations!AC282-output!AC282)</f>
        <v>0</v>
      </c>
      <c r="AD282" s="34">
        <f>IF(calculations!AD282="NA",output!AD282,calculations!AD282-output!AD282)</f>
        <v>0</v>
      </c>
      <c r="AE282" s="34">
        <f>IF(calculations!AE282="NA",output!AE282,calculations!AE282-output!AE282)</f>
        <v>0</v>
      </c>
      <c r="AF282" s="34">
        <f>IF(calculations!AF282="NA",output!AF282,calculations!AF282-output!AF282)</f>
        <v>-4.4408920985006262E-16</v>
      </c>
    </row>
    <row r="283" spans="1:32" x14ac:dyDescent="0.15">
      <c r="A283" t="b">
        <f>calculations!A283=output!A283</f>
        <v>1</v>
      </c>
      <c r="B283" t="b">
        <f>calculations!B283=output!B283</f>
        <v>1</v>
      </c>
      <c r="C283" s="34">
        <f>IF(calculations!C283="NA",output!C283,calculations!C283-output!C283)</f>
        <v>-4.4408920985006262E-16</v>
      </c>
      <c r="D283" s="34">
        <f>IF(calculations!D283="NA",output!D283,calculations!D283-output!D283)</f>
        <v>-4.4408920985006262E-16</v>
      </c>
      <c r="E283" s="34">
        <f>IF(calculations!E283="NA",output!E283,calculations!E283-output!E283)</f>
        <v>0</v>
      </c>
      <c r="F283" s="34">
        <f>IF(calculations!F283="NA",output!F283,calculations!F283-output!F283)</f>
        <v>3.5527136788005009E-15</v>
      </c>
      <c r="G283" s="34">
        <f>IF(calculations!G283="NA",output!G283,calculations!G283-output!G283)</f>
        <v>-2.2204460492503131E-16</v>
      </c>
      <c r="H283" s="34">
        <f>IF(calculations!H283="NA",output!H283,calculations!H283-output!H283)</f>
        <v>0</v>
      </c>
      <c r="I283" s="34">
        <f>IF(calculations!I283="NA",output!I283,calculations!I283-output!I283)</f>
        <v>0</v>
      </c>
      <c r="J283" s="34">
        <f>IF(calculations!J283="NA",output!J283,calculations!J283-output!J283)</f>
        <v>0</v>
      </c>
      <c r="K283" s="34">
        <f>IF(calculations!K283="NA",output!K283,calculations!K283-output!K283)</f>
        <v>-2.7755575615628914E-17</v>
      </c>
      <c r="L283" s="34">
        <f>IF(calculations!L283="NA",output!L283,calculations!L283-output!L283)</f>
        <v>0</v>
      </c>
      <c r="M283" s="34">
        <f>IF(calculations!M283="NA",output!M283,calculations!M283-output!M283)</f>
        <v>-5.5511151231257827E-17</v>
      </c>
      <c r="N283" s="34">
        <f>IF(calculations!N283="NA",output!N283,calculations!N283-output!N283)</f>
        <v>0</v>
      </c>
      <c r="O283" s="34">
        <f>IF(calculations!O283="NA",output!O283,calculations!O283-output!O283)</f>
        <v>0</v>
      </c>
      <c r="P283" s="34">
        <f>IF(calculations!P283="NA",output!P283,calculations!P283-output!P283)</f>
        <v>0</v>
      </c>
      <c r="Q283" s="34">
        <f>IF(calculations!Q283="NA",output!Q283,calculations!Q283-output!Q283)</f>
        <v>0</v>
      </c>
      <c r="R283" s="34">
        <f>IF(calculations!R283="NA",output!R283,calculations!R283-output!R283)</f>
        <v>0</v>
      </c>
      <c r="S283" s="34">
        <f>IF(calculations!S283="NA",output!S283,calculations!S283-output!S283)</f>
        <v>0</v>
      </c>
      <c r="T283" s="34">
        <f>IF(calculations!T283="NA",output!T283,calculations!T283-output!T283)</f>
        <v>3.5527136788005009E-15</v>
      </c>
      <c r="U283" s="34">
        <f>IF(calculations!U283="NA",output!U283,calculations!U283-output!U283)</f>
        <v>0</v>
      </c>
      <c r="V283" s="34">
        <f>IF(calculations!V283="NA",output!V283,calculations!V283-output!V283)</f>
        <v>0</v>
      </c>
      <c r="W283" s="34">
        <f>IF(calculations!W283="NA",output!W283,calculations!W283-output!W283)</f>
        <v>0</v>
      </c>
      <c r="X283" s="34">
        <f>IF(calculations!X283="NA",output!X283,calculations!X283-output!X283)</f>
        <v>4.4408920985006262E-16</v>
      </c>
      <c r="Y283" s="34">
        <f>IF(calculations!Y283="NA",output!Y283,calculations!Y283-output!Y283)</f>
        <v>0</v>
      </c>
      <c r="Z283" s="34">
        <f>IF(calculations!Z283="NA",output!Z283,calculations!Z283-output!Z283)</f>
        <v>0</v>
      </c>
      <c r="AA283" s="34">
        <f>IF(calculations!AA283="NA",output!AA283,calculations!AA283-output!AA283)</f>
        <v>0</v>
      </c>
      <c r="AB283" s="34">
        <f>IF(calculations!AB283="NA",output!AB283,calculations!AB283-output!AB283)</f>
        <v>0</v>
      </c>
      <c r="AC283" s="34">
        <f>IF(calculations!AC283="NA",output!AC283,calculations!AC283-output!AC283)</f>
        <v>0</v>
      </c>
      <c r="AD283" s="34">
        <f>IF(calculations!AD283="NA",output!AD283,calculations!AD283-output!AD283)</f>
        <v>0</v>
      </c>
      <c r="AE283" s="34">
        <f>IF(calculations!AE283="NA",output!AE283,calculations!AE283-output!AE283)</f>
        <v>0</v>
      </c>
      <c r="AF283" s="34">
        <f>IF(calculations!AF283="NA",output!AF283,calculations!AF283-output!AF283)</f>
        <v>0</v>
      </c>
    </row>
    <row r="284" spans="1:32" x14ac:dyDescent="0.15">
      <c r="A284" t="b">
        <f>calculations!A284=output!A284</f>
        <v>1</v>
      </c>
      <c r="B284" t="b">
        <f>calculations!B284=output!B284</f>
        <v>1</v>
      </c>
      <c r="C284" s="34">
        <f>IF(calculations!C284="NA",output!C284,calculations!C284-output!C284)</f>
        <v>0</v>
      </c>
      <c r="D284" s="34">
        <f>IF(calculations!D284="NA",output!D284,calculations!D284-output!D284)</f>
        <v>0</v>
      </c>
      <c r="E284" s="34">
        <f>IF(calculations!E284="NA",output!E284,calculations!E284-output!E284)</f>
        <v>0</v>
      </c>
      <c r="F284" s="34">
        <f>IF(calculations!F284="NA",output!F284,calculations!F284-output!F284)</f>
        <v>0</v>
      </c>
      <c r="G284" s="34">
        <f>IF(calculations!G284="NA",output!G284,calculations!G284-output!G284)</f>
        <v>2.7755575615628914E-17</v>
      </c>
      <c r="H284" s="34">
        <f>IF(calculations!H284="NA",output!H284,calculations!H284-output!H284)</f>
        <v>0</v>
      </c>
      <c r="I284" s="34">
        <f>IF(calculations!I284="NA",output!I284,calculations!I284-output!I284)</f>
        <v>0</v>
      </c>
      <c r="J284" s="34">
        <f>IF(calculations!J284="NA",output!J284,calculations!J284-output!J284)</f>
        <v>-3.4694469519536142E-18</v>
      </c>
      <c r="K284" s="34">
        <f>IF(calculations!K284="NA",output!K284,calculations!K284-output!K284)</f>
        <v>0</v>
      </c>
      <c r="L284" s="34">
        <f>IF(calculations!L284="NA",output!L284,calculations!L284-output!L284)</f>
        <v>0</v>
      </c>
      <c r="M284" s="34">
        <f>IF(calculations!M284="NA",output!M284,calculations!M284-output!M284)</f>
        <v>5.5511151231257827E-17</v>
      </c>
      <c r="N284" s="34">
        <f>IF(calculations!N284="NA",output!N284,calculations!N284-output!N284)</f>
        <v>0</v>
      </c>
      <c r="O284" s="34">
        <f>IF(calculations!O284="NA",output!O284,calculations!O284-output!O284)</f>
        <v>0</v>
      </c>
      <c r="P284" s="34">
        <f>IF(calculations!P284="NA",output!P284,calculations!P284-output!P284)</f>
        <v>0</v>
      </c>
      <c r="Q284" s="34">
        <f>IF(calculations!Q284="NA",output!Q284,calculations!Q284-output!Q284)</f>
        <v>0</v>
      </c>
      <c r="R284" s="34">
        <f>IF(calculations!R284="NA",output!R284,calculations!R284-output!R284)</f>
        <v>0</v>
      </c>
      <c r="S284" s="34">
        <f>IF(calculations!S284="NA",output!S284,calculations!S284-output!S284)</f>
        <v>0</v>
      </c>
      <c r="T284" s="34">
        <f>IF(calculations!T284="NA",output!T284,calculations!T284-output!T284)</f>
        <v>0</v>
      </c>
      <c r="U284" s="34">
        <f>IF(calculations!U284="NA",output!U284,calculations!U284-output!U284)</f>
        <v>0</v>
      </c>
      <c r="V284" s="34">
        <f>IF(calculations!V284="NA",output!V284,calculations!V284-output!V284)</f>
        <v>0</v>
      </c>
      <c r="W284" s="34">
        <f>IF(calculations!W284="NA",output!W284,calculations!W284-output!W284)</f>
        <v>0</v>
      </c>
      <c r="X284" s="34">
        <f>IF(calculations!X284="NA",output!X284,calculations!X284-output!X284)</f>
        <v>0</v>
      </c>
      <c r="Y284" s="34">
        <f>IF(calculations!Y284="NA",output!Y284,calculations!Y284-output!Y284)</f>
        <v>0</v>
      </c>
      <c r="Z284" s="34">
        <f>IF(calculations!Z284="NA",output!Z284,calculations!Z284-output!Z284)</f>
        <v>0</v>
      </c>
      <c r="AA284" s="34">
        <f>IF(calculations!AA284="NA",output!AA284,calculations!AA284-output!AA284)</f>
        <v>0</v>
      </c>
      <c r="AB284" s="34">
        <f>IF(calculations!AB284="NA",output!AB284,calculations!AB284-output!AB284)</f>
        <v>0</v>
      </c>
      <c r="AC284" s="34">
        <f>IF(calculations!AC284="NA",output!AC284,calculations!AC284-output!AC284)</f>
        <v>0</v>
      </c>
      <c r="AD284" s="34">
        <f>IF(calculations!AD284="NA",output!AD284,calculations!AD284-output!AD284)</f>
        <v>0</v>
      </c>
      <c r="AE284" s="34">
        <f>IF(calculations!AE284="NA",output!AE284,calculations!AE284-output!AE284)</f>
        <v>0</v>
      </c>
      <c r="AF284" s="34">
        <f>IF(calculations!AF284="NA",output!AF284,calculations!AF284-output!AF284)</f>
        <v>0</v>
      </c>
    </row>
    <row r="285" spans="1:32" x14ac:dyDescent="0.15">
      <c r="A285" t="b">
        <f>calculations!A285=output!A285</f>
        <v>1</v>
      </c>
      <c r="B285" t="b">
        <f>calculations!B285=output!B285</f>
        <v>1</v>
      </c>
      <c r="C285" s="34">
        <f>IF(calculations!C285="NA",output!C285,calculations!C285-output!C285)</f>
        <v>0</v>
      </c>
      <c r="D285" s="34">
        <f>IF(calculations!D285="NA",output!D285,calculations!D285-output!D285)</f>
        <v>0</v>
      </c>
      <c r="E285" s="34">
        <f>IF(calculations!E285="NA",output!E285,calculations!E285-output!E285)</f>
        <v>0</v>
      </c>
      <c r="F285" s="34">
        <f>IF(calculations!F285="NA",output!F285,calculations!F285-output!F285)</f>
        <v>0</v>
      </c>
      <c r="G285" s="34">
        <f>IF(calculations!G285="NA",output!G285,calculations!G285-output!G285)</f>
        <v>0</v>
      </c>
      <c r="H285" s="34">
        <f>IF(calculations!H285="NA",output!H285,calculations!H285-output!H285)</f>
        <v>0</v>
      </c>
      <c r="I285" s="34">
        <f>IF(calculations!I285="NA",output!I285,calculations!I285-output!I285)</f>
        <v>0</v>
      </c>
      <c r="J285" s="34">
        <f>IF(calculations!J285="NA",output!J285,calculations!J285-output!J285)</f>
        <v>0</v>
      </c>
      <c r="K285" s="34">
        <f>IF(calculations!K285="NA",output!K285,calculations!K285-output!K285)</f>
        <v>6.9388939039072284E-18</v>
      </c>
      <c r="L285" s="34">
        <f>IF(calculations!L285="NA",output!L285,calculations!L285-output!L285)</f>
        <v>1.7763568394002505E-15</v>
      </c>
      <c r="M285" s="34">
        <f>IF(calculations!M285="NA",output!M285,calculations!M285-output!M285)</f>
        <v>0</v>
      </c>
      <c r="N285" s="34">
        <f>IF(calculations!N285="NA",output!N285,calculations!N285-output!N285)</f>
        <v>0</v>
      </c>
      <c r="O285" s="34">
        <f>IF(calculations!O285="NA",output!O285,calculations!O285-output!O285)</f>
        <v>-1.7763568394002505E-15</v>
      </c>
      <c r="P285" s="34">
        <f>IF(calculations!P285="NA",output!P285,calculations!P285-output!P285)</f>
        <v>0</v>
      </c>
      <c r="Q285" s="34">
        <f>IF(calculations!Q285="NA",output!Q285,calculations!Q285-output!Q285)</f>
        <v>0</v>
      </c>
      <c r="R285" s="34">
        <f>IF(calculations!R285="NA",output!R285,calculations!R285-output!R285)</f>
        <v>0</v>
      </c>
      <c r="S285" s="34">
        <f>IF(calculations!S285="NA",output!S285,calculations!S285-output!S285)</f>
        <v>0</v>
      </c>
      <c r="T285" s="34">
        <f>IF(calculations!T285="NA",output!T285,calculations!T285-output!T285)</f>
        <v>0</v>
      </c>
      <c r="U285" s="34">
        <f>IF(calculations!U285="NA",output!U285,calculations!U285-output!U285)</f>
        <v>0</v>
      </c>
      <c r="V285" s="34">
        <f>IF(calculations!V285="NA",output!V285,calculations!V285-output!V285)</f>
        <v>0</v>
      </c>
      <c r="W285" s="34">
        <f>IF(calculations!W285="NA",output!W285,calculations!W285-output!W285)</f>
        <v>0</v>
      </c>
      <c r="X285" s="34">
        <f>IF(calculations!X285="NA",output!X285,calculations!X285-output!X285)</f>
        <v>3.5527136788005009E-15</v>
      </c>
      <c r="Y285" s="34">
        <f>IF(calculations!Y285="NA",output!Y285,calculations!Y285-output!Y285)</f>
        <v>0</v>
      </c>
      <c r="Z285" s="34">
        <f>IF(calculations!Z285="NA",output!Z285,calculations!Z285-output!Z285)</f>
        <v>0</v>
      </c>
      <c r="AA285" s="34">
        <f>IF(calculations!AA285="NA",output!AA285,calculations!AA285-output!AA285)</f>
        <v>0</v>
      </c>
      <c r="AB285" s="34">
        <f>IF(calculations!AB285="NA",output!AB285,calculations!AB285-output!AB285)</f>
        <v>0</v>
      </c>
      <c r="AC285" s="34">
        <f>IF(calculations!AC285="NA",output!AC285,calculations!AC285-output!AC285)</f>
        <v>0</v>
      </c>
      <c r="AD285" s="34">
        <f>IF(calculations!AD285="NA",output!AD285,calculations!AD285-output!AD285)</f>
        <v>0</v>
      </c>
      <c r="AE285" s="34">
        <f>IF(calculations!AE285="NA",output!AE285,calculations!AE285-output!AE285)</f>
        <v>0</v>
      </c>
      <c r="AF285" s="34">
        <f>IF(calculations!AF285="NA",output!AF285,calculations!AF285-output!AF285)</f>
        <v>0</v>
      </c>
    </row>
    <row r="286" spans="1:32" x14ac:dyDescent="0.15">
      <c r="A286" t="b">
        <f>calculations!A286=output!A286</f>
        <v>1</v>
      </c>
      <c r="B286" t="b">
        <f>calculations!B286=output!B286</f>
        <v>1</v>
      </c>
      <c r="C286" s="34">
        <f>IF(calculations!C286="NA",output!C286,calculations!C286-output!C286)</f>
        <v>0</v>
      </c>
      <c r="D286" s="34">
        <f>IF(calculations!D286="NA",output!D286,calculations!D286-output!D286)</f>
        <v>0</v>
      </c>
      <c r="E286" s="34">
        <f>IF(calculations!E286="NA",output!E286,calculations!E286-output!E286)</f>
        <v>0</v>
      </c>
      <c r="F286" s="34">
        <f>IF(calculations!F286="NA",output!F286,calculations!F286-output!F286)</f>
        <v>0</v>
      </c>
      <c r="G286" s="34">
        <f>IF(calculations!G286="NA",output!G286,calculations!G286-output!G286)</f>
        <v>0</v>
      </c>
      <c r="H286" s="34">
        <f>IF(calculations!H286="NA",output!H286,calculations!H286-output!H286)</f>
        <v>0</v>
      </c>
      <c r="I286" s="34">
        <f>IF(calculations!I286="NA",output!I286,calculations!I286-output!I286)</f>
        <v>0</v>
      </c>
      <c r="J286" s="34">
        <f>IF(calculations!J286="NA",output!J286,calculations!J286-output!J286)</f>
        <v>0</v>
      </c>
      <c r="K286" s="34">
        <f>IF(calculations!K286="NA",output!K286,calculations!K286-output!K286)</f>
        <v>3.4694469519536142E-18</v>
      </c>
      <c r="L286" s="34">
        <f>IF(calculations!L286="NA",output!L286,calculations!L286-output!L286)</f>
        <v>0</v>
      </c>
      <c r="M286" s="34">
        <f>IF(calculations!M286="NA",output!M286,calculations!M286-output!M286)</f>
        <v>2.2204460492503131E-16</v>
      </c>
      <c r="N286" s="34">
        <f>IF(calculations!N286="NA",output!N286,calculations!N286-output!N286)</f>
        <v>0</v>
      </c>
      <c r="O286" s="34">
        <f>IF(calculations!O286="NA",output!O286,calculations!O286-output!O286)</f>
        <v>0</v>
      </c>
      <c r="P286" s="34">
        <f>IF(calculations!P286="NA",output!P286,calculations!P286-output!P286)</f>
        <v>0</v>
      </c>
      <c r="Q286" s="34">
        <f>IF(calculations!Q286="NA",output!Q286,calculations!Q286-output!Q286)</f>
        <v>0</v>
      </c>
      <c r="R286" s="34">
        <f>IF(calculations!R286="NA",output!R286,calculations!R286-output!R286)</f>
        <v>0</v>
      </c>
      <c r="S286" s="34">
        <f>IF(calculations!S286="NA",output!S286,calculations!S286-output!S286)</f>
        <v>0</v>
      </c>
      <c r="T286" s="34">
        <f>IF(calculations!T286="NA",output!T286,calculations!T286-output!T286)</f>
        <v>0</v>
      </c>
      <c r="U286" s="34">
        <f>IF(calculations!U286="NA",output!U286,calculations!U286-output!U286)</f>
        <v>0</v>
      </c>
      <c r="V286" s="34">
        <f>IF(calculations!V286="NA",output!V286,calculations!V286-output!V286)</f>
        <v>0</v>
      </c>
      <c r="W286" s="34">
        <f>IF(calculations!W286="NA",output!W286,calculations!W286-output!W286)</f>
        <v>0</v>
      </c>
      <c r="X286" s="34">
        <f>IF(calculations!X286="NA",output!X286,calculations!X286-output!X286)</f>
        <v>0</v>
      </c>
      <c r="Y286" s="34">
        <f>IF(calculations!Y286="NA",output!Y286,calculations!Y286-output!Y286)</f>
        <v>0</v>
      </c>
      <c r="Z286" s="34">
        <f>IF(calculations!Z286="NA",output!Z286,calculations!Z286-output!Z286)</f>
        <v>-5.5511151231257827E-17</v>
      </c>
      <c r="AA286" s="34">
        <f>IF(calculations!AA286="NA",output!AA286,calculations!AA286-output!AA286)</f>
        <v>0</v>
      </c>
      <c r="AB286" s="34">
        <f>IF(calculations!AB286="NA",output!AB286,calculations!AB286-output!AB286)</f>
        <v>0</v>
      </c>
      <c r="AC286" s="34">
        <f>IF(calculations!AC286="NA",output!AC286,calculations!AC286-output!AC286)</f>
        <v>0</v>
      </c>
      <c r="AD286" s="34">
        <f>IF(calculations!AD286="NA",output!AD286,calculations!AD286-output!AD286)</f>
        <v>0</v>
      </c>
      <c r="AE286" s="34">
        <f>IF(calculations!AE286="NA",output!AE286,calculations!AE286-output!AE286)</f>
        <v>0</v>
      </c>
      <c r="AF286" s="34">
        <f>IF(calculations!AF286="NA",output!AF286,calculations!AF286-output!AF286)</f>
        <v>0</v>
      </c>
    </row>
    <row r="287" spans="1:32" x14ac:dyDescent="0.15">
      <c r="A287" t="b">
        <f>calculations!A287=output!A287</f>
        <v>1</v>
      </c>
      <c r="B287" t="b">
        <f>calculations!B287=output!B287</f>
        <v>1</v>
      </c>
      <c r="C287" s="34">
        <f>IF(calculations!C287="NA",output!C287,calculations!C287-output!C287)</f>
        <v>0</v>
      </c>
      <c r="D287" s="34">
        <f>IF(calculations!D287="NA",output!D287,calculations!D287-output!D287)</f>
        <v>0</v>
      </c>
      <c r="E287" s="34">
        <f>IF(calculations!E287="NA",output!E287,calculations!E287-output!E287)</f>
        <v>0</v>
      </c>
      <c r="F287" s="34">
        <f>IF(calculations!F287="NA",output!F287,calculations!F287-output!F287)</f>
        <v>-5.5511151231257827E-17</v>
      </c>
      <c r="G287" s="34">
        <f>IF(calculations!G287="NA",output!G287,calculations!G287-output!G287)</f>
        <v>0</v>
      </c>
      <c r="H287" s="34">
        <f>IF(calculations!H287="NA",output!H287,calculations!H287-output!H287)</f>
        <v>0</v>
      </c>
      <c r="I287" s="34">
        <f>IF(calculations!I287="NA",output!I287,calculations!I287-output!I287)</f>
        <v>0</v>
      </c>
      <c r="J287" s="34">
        <f>IF(calculations!J287="NA",output!J287,calculations!J287-output!J287)</f>
        <v>0</v>
      </c>
      <c r="K287" s="34">
        <f>IF(calculations!K287="NA",output!K287,calculations!K287-output!K287)</f>
        <v>0</v>
      </c>
      <c r="L287" s="34">
        <f>IF(calculations!L287="NA",output!L287,calculations!L287-output!L287)</f>
        <v>-3.5527136788005009E-15</v>
      </c>
      <c r="M287" s="34">
        <f>IF(calculations!M287="NA",output!M287,calculations!M287-output!M287)</f>
        <v>0</v>
      </c>
      <c r="N287" s="34">
        <f>IF(calculations!N287="NA",output!N287,calculations!N287-output!N287)</f>
        <v>0</v>
      </c>
      <c r="O287" s="34">
        <f>IF(calculations!O287="NA",output!O287,calculations!O287-output!O287)</f>
        <v>0</v>
      </c>
      <c r="P287" s="34">
        <f>IF(calculations!P287="NA",output!P287,calculations!P287-output!P287)</f>
        <v>3.5527136788005009E-15</v>
      </c>
      <c r="Q287" s="34">
        <f>IF(calculations!Q287="NA",output!Q287,calculations!Q287-output!Q287)</f>
        <v>0</v>
      </c>
      <c r="R287" s="34">
        <f>IF(calculations!R287="NA",output!R287,calculations!R287-output!R287)</f>
        <v>0</v>
      </c>
      <c r="S287" s="34">
        <f>IF(calculations!S287="NA",output!S287,calculations!S287-output!S287)</f>
        <v>0</v>
      </c>
      <c r="T287" s="34">
        <f>IF(calculations!T287="NA",output!T287,calculations!T287-output!T287)</f>
        <v>0</v>
      </c>
      <c r="U287" s="34">
        <f>IF(calculations!U287="NA",output!U287,calculations!U287-output!U287)</f>
        <v>0</v>
      </c>
      <c r="V287" s="34">
        <f>IF(calculations!V287="NA",output!V287,calculations!V287-output!V287)</f>
        <v>2.2204460492503131E-16</v>
      </c>
      <c r="W287" s="34">
        <f>IF(calculations!W287="NA",output!W287,calculations!W287-output!W287)</f>
        <v>0</v>
      </c>
      <c r="X287" s="34">
        <f>IF(calculations!X287="NA",output!X287,calculations!X287-output!X287)</f>
        <v>3.5527136788005009E-15</v>
      </c>
      <c r="Y287" s="34">
        <f>IF(calculations!Y287="NA",output!Y287,calculations!Y287-output!Y287)</f>
        <v>0</v>
      </c>
      <c r="Z287" s="34">
        <f>IF(calculations!Z287="NA",output!Z287,calculations!Z287-output!Z287)</f>
        <v>5.5511151231257827E-17</v>
      </c>
      <c r="AA287" s="34">
        <f>IF(calculations!AA287="NA",output!AA287,calculations!AA287-output!AA287)</f>
        <v>0</v>
      </c>
      <c r="AB287" s="34">
        <f>IF(calculations!AB287="NA",output!AB287,calculations!AB287-output!AB287)</f>
        <v>0</v>
      </c>
      <c r="AC287" s="34">
        <f>IF(calculations!AC287="NA",output!AC287,calculations!AC287-output!AC287)</f>
        <v>0</v>
      </c>
      <c r="AD287" s="34">
        <f>IF(calculations!AD287="NA",output!AD287,calculations!AD287-output!AD287)</f>
        <v>0</v>
      </c>
      <c r="AE287" s="34">
        <f>IF(calculations!AE287="NA",output!AE287,calculations!AE287-output!AE287)</f>
        <v>0</v>
      </c>
      <c r="AF287" s="34">
        <f>IF(calculations!AF287="NA",output!AF287,calculations!AF287-output!AF287)</f>
        <v>0</v>
      </c>
    </row>
    <row r="288" spans="1:32" x14ac:dyDescent="0.15">
      <c r="A288" t="b">
        <f>calculations!A288=output!A288</f>
        <v>1</v>
      </c>
      <c r="B288" t="b">
        <f>calculations!B288=output!B288</f>
        <v>1</v>
      </c>
      <c r="C288" s="34">
        <f>IF(calculations!C288="NA",output!C288,calculations!C288-output!C288)</f>
        <v>-2.7755575615628914E-17</v>
      </c>
      <c r="D288" s="34">
        <f>IF(calculations!D288="NA",output!D288,calculations!D288-output!D288)</f>
        <v>0</v>
      </c>
      <c r="E288" s="34">
        <f>IF(calculations!E288="NA",output!E288,calculations!E288-output!E288)</f>
        <v>0</v>
      </c>
      <c r="F288" s="34">
        <f>IF(calculations!F288="NA",output!F288,calculations!F288-output!F288)</f>
        <v>0</v>
      </c>
      <c r="G288" s="34">
        <f>IF(calculations!G288="NA",output!G288,calculations!G288-output!G288)</f>
        <v>6.9388939039072284E-18</v>
      </c>
      <c r="H288" s="34">
        <f>IF(calculations!H288="NA",output!H288,calculations!H288-output!H288)</f>
        <v>0</v>
      </c>
      <c r="I288" s="34">
        <f>IF(calculations!I288="NA",output!I288,calculations!I288-output!I288)</f>
        <v>-1.3877787807814457E-17</v>
      </c>
      <c r="J288" s="34">
        <f>IF(calculations!J288="NA",output!J288,calculations!J288-output!J288)</f>
        <v>0</v>
      </c>
      <c r="K288" s="34">
        <f>IF(calculations!K288="NA",output!K288,calculations!K288-output!K288)</f>
        <v>0</v>
      </c>
      <c r="L288" s="34">
        <f>IF(calculations!L288="NA",output!L288,calculations!L288-output!L288)</f>
        <v>3.5527136788005009E-15</v>
      </c>
      <c r="M288" s="34">
        <f>IF(calculations!M288="NA",output!M288,calculations!M288-output!M288)</f>
        <v>-1.7763568394002505E-15</v>
      </c>
      <c r="N288" s="34">
        <f>IF(calculations!N288="NA",output!N288,calculations!N288-output!N288)</f>
        <v>0</v>
      </c>
      <c r="O288" s="34">
        <f>IF(calculations!O288="NA",output!O288,calculations!O288-output!O288)</f>
        <v>-2.2204460492503131E-16</v>
      </c>
      <c r="P288" s="34">
        <f>IF(calculations!P288="NA",output!P288,calculations!P288-output!P288)</f>
        <v>0</v>
      </c>
      <c r="Q288" s="34">
        <f>IF(calculations!Q288="NA",output!Q288,calculations!Q288-output!Q288)</f>
        <v>0</v>
      </c>
      <c r="R288" s="34">
        <f>IF(calculations!R288="NA",output!R288,calculations!R288-output!R288)</f>
        <v>0</v>
      </c>
      <c r="S288" s="34">
        <f>IF(calculations!S288="NA",output!S288,calculations!S288-output!S288)</f>
        <v>0</v>
      </c>
      <c r="T288" s="34">
        <f>IF(calculations!T288="NA",output!T288,calculations!T288-output!T288)</f>
        <v>0</v>
      </c>
      <c r="U288" s="34">
        <f>IF(calculations!U288="NA",output!U288,calculations!U288-output!U288)</f>
        <v>-3.5527136788005009E-15</v>
      </c>
      <c r="V288" s="34">
        <f>IF(calculations!V288="NA",output!V288,calculations!V288-output!V288)</f>
        <v>4.4408920985006262E-16</v>
      </c>
      <c r="W288" s="34">
        <f>IF(calculations!W288="NA",output!W288,calculations!W288-output!W288)</f>
        <v>0</v>
      </c>
      <c r="X288" s="34">
        <f>IF(calculations!X288="NA",output!X288,calculations!X288-output!X288)</f>
        <v>0</v>
      </c>
      <c r="Y288" s="34">
        <f>IF(calculations!Y288="NA",output!Y288,calculations!Y288-output!Y288)</f>
        <v>0</v>
      </c>
      <c r="Z288" s="34">
        <f>IF(calculations!Z288="NA",output!Z288,calculations!Z288-output!Z288)</f>
        <v>2.7755575615628914E-17</v>
      </c>
      <c r="AA288" s="34">
        <f>IF(calculations!AA288="NA",output!AA288,calculations!AA288-output!AA288)</f>
        <v>0</v>
      </c>
      <c r="AB288" s="34">
        <f>IF(calculations!AB288="NA",output!AB288,calculations!AB288-output!AB288)</f>
        <v>0</v>
      </c>
      <c r="AC288" s="34">
        <f>IF(calculations!AC288="NA",output!AC288,calculations!AC288-output!AC288)</f>
        <v>0</v>
      </c>
      <c r="AD288" s="34">
        <f>IF(calculations!AD288="NA",output!AD288,calculations!AD288-output!AD288)</f>
        <v>0</v>
      </c>
      <c r="AE288" s="34">
        <f>IF(calculations!AE288="NA",output!AE288,calculations!AE288-output!AE288)</f>
        <v>0</v>
      </c>
      <c r="AF288" s="34">
        <f>IF(calculations!AF288="NA",output!AF288,calculations!AF288-output!AF288)</f>
        <v>0</v>
      </c>
    </row>
    <row r="289" spans="1:32" x14ac:dyDescent="0.15">
      <c r="A289" t="b">
        <f>calculations!A289=output!A289</f>
        <v>1</v>
      </c>
      <c r="B289" t="b">
        <f>calculations!B289=output!B289</f>
        <v>1</v>
      </c>
      <c r="C289" s="34">
        <f>IF(calculations!C289="NA",output!C289,calculations!C289-output!C289)</f>
        <v>2.7755575615628914E-17</v>
      </c>
      <c r="D289" s="34">
        <f>IF(calculations!D289="NA",output!D289,calculations!D289-output!D289)</f>
        <v>0</v>
      </c>
      <c r="E289" s="34">
        <f>IF(calculations!E289="NA",output!E289,calculations!E289-output!E289)</f>
        <v>5.5511151231257827E-17</v>
      </c>
      <c r="F289" s="34">
        <f>IF(calculations!F289="NA",output!F289,calculations!F289-output!F289)</f>
        <v>-2.2204460492503131E-16</v>
      </c>
      <c r="G289" s="34">
        <f>IF(calculations!G289="NA",output!G289,calculations!G289-output!G289)</f>
        <v>5.5511151231257827E-17</v>
      </c>
      <c r="H289" s="34">
        <f>IF(calculations!H289="NA",output!H289,calculations!H289-output!H289)</f>
        <v>0</v>
      </c>
      <c r="I289" s="34">
        <f>IF(calculations!I289="NA",output!I289,calculations!I289-output!I289)</f>
        <v>0</v>
      </c>
      <c r="J289" s="34">
        <f>IF(calculations!J289="NA",output!J289,calculations!J289-output!J289)</f>
        <v>0</v>
      </c>
      <c r="K289" s="34">
        <f>IF(calculations!K289="NA",output!K289,calculations!K289-output!K289)</f>
        <v>0</v>
      </c>
      <c r="L289" s="34">
        <f>IF(calculations!L289="NA",output!L289,calculations!L289-output!L289)</f>
        <v>3.5527136788005009E-15</v>
      </c>
      <c r="M289" s="34">
        <f>IF(calculations!M289="NA",output!M289,calculations!M289-output!M289)</f>
        <v>-1.7347234759768071E-18</v>
      </c>
      <c r="N289" s="34">
        <f>IF(calculations!N289="NA",output!N289,calculations!N289-output!N289)</f>
        <v>0</v>
      </c>
      <c r="O289" s="34">
        <f>IF(calculations!O289="NA",output!O289,calculations!O289-output!O289)</f>
        <v>0</v>
      </c>
      <c r="P289" s="34">
        <f>IF(calculations!P289="NA",output!P289,calculations!P289-output!P289)</f>
        <v>0</v>
      </c>
      <c r="Q289" s="34">
        <f>IF(calculations!Q289="NA",output!Q289,calculations!Q289-output!Q289)</f>
        <v>2.2737367544323206E-13</v>
      </c>
      <c r="R289" s="34">
        <f>IF(calculations!R289="NA",output!R289,calculations!R289-output!R289)</f>
        <v>-4.5474735088646412E-13</v>
      </c>
      <c r="S289" s="34">
        <f>IF(calculations!S289="NA",output!S289,calculations!S289-output!S289)</f>
        <v>2.2737367544323206E-13</v>
      </c>
      <c r="T289" s="34">
        <f>IF(calculations!T289="NA",output!T289,calculations!T289-output!T289)</f>
        <v>-1.4210854715202004E-14</v>
      </c>
      <c r="U289" s="34">
        <f>IF(calculations!U289="NA",output!U289,calculations!U289-output!U289)</f>
        <v>0</v>
      </c>
      <c r="V289" s="34">
        <f>IF(calculations!V289="NA",output!V289,calculations!V289-output!V289)</f>
        <v>-2.2737367544323206E-13</v>
      </c>
      <c r="W289" s="34">
        <f>IF(calculations!W289="NA",output!W289,calculations!W289-output!W289)</f>
        <v>0</v>
      </c>
      <c r="X289" s="34">
        <f>IF(calculations!X289="NA",output!X289,calculations!X289-output!X289)</f>
        <v>0</v>
      </c>
      <c r="Y289" s="34">
        <f>IF(calculations!Y289="NA",output!Y289,calculations!Y289-output!Y289)</f>
        <v>0</v>
      </c>
      <c r="Z289" s="34">
        <f>IF(calculations!Z289="NA",output!Z289,calculations!Z289-output!Z289)</f>
        <v>0</v>
      </c>
      <c r="AA289" s="34">
        <f>IF(calculations!AA289="NA",output!AA289,calculations!AA289-output!AA289)</f>
        <v>0</v>
      </c>
      <c r="AB289" s="34">
        <f>IF(calculations!AB289="NA",output!AB289,calculations!AB289-output!AB289)</f>
        <v>0</v>
      </c>
      <c r="AC289" s="34">
        <f>IF(calculations!AC289="NA",output!AC289,calculations!AC289-output!AC289)</f>
        <v>0</v>
      </c>
      <c r="AD289" s="34">
        <f>IF(calculations!AD289="NA",output!AD289,calculations!AD289-output!AD289)</f>
        <v>0</v>
      </c>
      <c r="AE289" s="34">
        <f>IF(calculations!AE289="NA",output!AE289,calculations!AE289-output!AE289)</f>
        <v>0</v>
      </c>
      <c r="AF289" s="34">
        <f>IF(calculations!AF289="NA",output!AF289,calculations!AF289-output!AF289)</f>
        <v>0</v>
      </c>
    </row>
    <row r="290" spans="1:32" x14ac:dyDescent="0.15">
      <c r="A290" t="b">
        <f>calculations!A290=output!A290</f>
        <v>1</v>
      </c>
      <c r="B290" t="b">
        <f>calculations!B290=output!B290</f>
        <v>1</v>
      </c>
      <c r="C290" s="34">
        <f>IF(calculations!C290="NA",output!C290,calculations!C290-output!C290)</f>
        <v>0</v>
      </c>
      <c r="D290" s="34">
        <f>IF(calculations!D290="NA",output!D290,calculations!D290-output!D290)</f>
        <v>0</v>
      </c>
      <c r="E290" s="34">
        <f>IF(calculations!E290="NA",output!E290,calculations!E290-output!E290)</f>
        <v>0</v>
      </c>
      <c r="F290" s="34">
        <f>IF(calculations!F290="NA",output!F290,calculations!F290-output!F290)</f>
        <v>4.4408920985006262E-16</v>
      </c>
      <c r="G290" s="34">
        <f>IF(calculations!G290="NA",output!G290,calculations!G290-output!G290)</f>
        <v>0</v>
      </c>
      <c r="H290" s="34">
        <f>IF(calculations!H290="NA",output!H290,calculations!H290-output!H290)</f>
        <v>0</v>
      </c>
      <c r="I290" s="34">
        <f>IF(calculations!I290="NA",output!I290,calculations!I290-output!I290)</f>
        <v>0</v>
      </c>
      <c r="J290" s="34">
        <f>IF(calculations!J290="NA",output!J290,calculations!J290-output!J290)</f>
        <v>0</v>
      </c>
      <c r="K290" s="34">
        <f>IF(calculations!K290="NA",output!K290,calculations!K290-output!K290)</f>
        <v>-4.3368086899420177E-19</v>
      </c>
      <c r="L290" s="34">
        <f>IF(calculations!L290="NA",output!L290,calculations!L290-output!L290)</f>
        <v>0</v>
      </c>
      <c r="M290" s="34">
        <f>IF(calculations!M290="NA",output!M290,calculations!M290-output!M290)</f>
        <v>0</v>
      </c>
      <c r="N290" s="34">
        <f>IF(calculations!N290="NA",output!N290,calculations!N290-output!N290)</f>
        <v>4.4408920985006262E-16</v>
      </c>
      <c r="O290" s="34">
        <f>IF(calculations!O290="NA",output!O290,calculations!O290-output!O290)</f>
        <v>0</v>
      </c>
      <c r="P290" s="34">
        <f>IF(calculations!P290="NA",output!P290,calculations!P290-output!P290)</f>
        <v>0</v>
      </c>
      <c r="Q290" s="34">
        <f>IF(calculations!Q290="NA",output!Q290,calculations!Q290-output!Q290)</f>
        <v>0</v>
      </c>
      <c r="R290" s="34">
        <f>IF(calculations!R290="NA",output!R290,calculations!R290-output!R290)</f>
        <v>0</v>
      </c>
      <c r="S290" s="34">
        <f>IF(calculations!S290="NA",output!S290,calculations!S290-output!S290)</f>
        <v>0</v>
      </c>
      <c r="T290" s="34">
        <f>IF(calculations!T290="NA",output!T290,calculations!T290-output!T290)</f>
        <v>0</v>
      </c>
      <c r="U290" s="34">
        <f>IF(calculations!U290="NA",output!U290,calculations!U290-output!U290)</f>
        <v>0</v>
      </c>
      <c r="V290" s="34">
        <f>IF(calculations!V290="NA",output!V290,calculations!V290-output!V290)</f>
        <v>-1.7763568394002505E-15</v>
      </c>
      <c r="W290" s="34">
        <f>IF(calculations!W290="NA",output!W290,calculations!W290-output!W290)</f>
        <v>0</v>
      </c>
      <c r="X290" s="34">
        <f>IF(calculations!X290="NA",output!X290,calculations!X290-output!X290)</f>
        <v>0</v>
      </c>
      <c r="Y290" s="34">
        <f>IF(calculations!Y290="NA",output!Y290,calculations!Y290-output!Y290)</f>
        <v>0</v>
      </c>
      <c r="Z290" s="34">
        <f>IF(calculations!Z290="NA",output!Z290,calculations!Z290-output!Z290)</f>
        <v>-5.5511151231257827E-17</v>
      </c>
      <c r="AA290" s="34">
        <f>IF(calculations!AA290="NA",output!AA290,calculations!AA290-output!AA290)</f>
        <v>0</v>
      </c>
      <c r="AB290" s="34">
        <f>IF(calculations!AB290="NA",output!AB290,calculations!AB290-output!AB290)</f>
        <v>0</v>
      </c>
      <c r="AC290" s="34">
        <f>IF(calculations!AC290="NA",output!AC290,calculations!AC290-output!AC290)</f>
        <v>0</v>
      </c>
      <c r="AD290" s="34">
        <f>IF(calculations!AD290="NA",output!AD290,calculations!AD290-output!AD290)</f>
        <v>0</v>
      </c>
      <c r="AE290" s="34">
        <f>IF(calculations!AE290="NA",output!AE290,calculations!AE290-output!AE290)</f>
        <v>0</v>
      </c>
      <c r="AF290" s="34">
        <f>IF(calculations!AF290="NA",output!AF290,calculations!AF290-output!AF290)</f>
        <v>0</v>
      </c>
    </row>
    <row r="291" spans="1:32" x14ac:dyDescent="0.15">
      <c r="A291" t="b">
        <f>calculations!A291=output!A291</f>
        <v>1</v>
      </c>
      <c r="B291" t="b">
        <f>calculations!B291=output!B291</f>
        <v>1</v>
      </c>
      <c r="C291" s="34">
        <f>IF(calculations!C291="NA",output!C291,calculations!C291-output!C291)</f>
        <v>0</v>
      </c>
      <c r="D291" s="34">
        <f>IF(calculations!D291="NA",output!D291,calculations!D291-output!D291)</f>
        <v>0</v>
      </c>
      <c r="E291" s="34">
        <f>IF(calculations!E291="NA",output!E291,calculations!E291-output!E291)</f>
        <v>0</v>
      </c>
      <c r="F291" s="34">
        <f>IF(calculations!F291="NA",output!F291,calculations!F291-output!F291)</f>
        <v>0</v>
      </c>
      <c r="G291" s="34">
        <f>IF(calculations!G291="NA",output!G291,calculations!G291-output!G291)</f>
        <v>-4.4408920985006262E-16</v>
      </c>
      <c r="H291" s="34">
        <f>IF(calculations!H291="NA",output!H291,calculations!H291-output!H291)</f>
        <v>0</v>
      </c>
      <c r="I291" s="34">
        <f>IF(calculations!I291="NA",output!I291,calculations!I291-output!I291)</f>
        <v>0</v>
      </c>
      <c r="J291" s="34">
        <f>IF(calculations!J291="NA",output!J291,calculations!J291-output!J291)</f>
        <v>0</v>
      </c>
      <c r="K291" s="34">
        <f>IF(calculations!K291="NA",output!K291,calculations!K291-output!K291)</f>
        <v>1.3877787807814457E-17</v>
      </c>
      <c r="L291" s="34">
        <f>IF(calculations!L291="NA",output!L291,calculations!L291-output!L291)</f>
        <v>-5.3290705182007514E-15</v>
      </c>
      <c r="M291" s="34">
        <f>IF(calculations!M291="NA",output!M291,calculations!M291-output!M291)</f>
        <v>0</v>
      </c>
      <c r="N291" s="34">
        <f>IF(calculations!N291="NA",output!N291,calculations!N291-output!N291)</f>
        <v>0</v>
      </c>
      <c r="O291" s="34">
        <f>IF(calculations!O291="NA",output!O291,calculations!O291-output!O291)</f>
        <v>-8.8817841970012523E-16</v>
      </c>
      <c r="P291" s="34">
        <f>IF(calculations!P291="NA",output!P291,calculations!P291-output!P291)</f>
        <v>2.2204460492503131E-16</v>
      </c>
      <c r="Q291" s="34">
        <f>IF(calculations!Q291="NA",output!Q291,calculations!Q291-output!Q291)</f>
        <v>0</v>
      </c>
      <c r="R291" s="34">
        <f>IF(calculations!R291="NA",output!R291,calculations!R291-output!R291)</f>
        <v>0</v>
      </c>
      <c r="S291" s="34">
        <f>IF(calculations!S291="NA",output!S291,calculations!S291-output!S291)</f>
        <v>0</v>
      </c>
      <c r="T291" s="34">
        <f>IF(calculations!T291="NA",output!T291,calculations!T291-output!T291)</f>
        <v>0</v>
      </c>
      <c r="U291" s="34">
        <f>IF(calculations!U291="NA",output!U291,calculations!U291-output!U291)</f>
        <v>0</v>
      </c>
      <c r="V291" s="34">
        <f>IF(calculations!V291="NA",output!V291,calculations!V291-output!V291)</f>
        <v>-2.2204460492503131E-16</v>
      </c>
      <c r="W291" s="34">
        <f>IF(calculations!W291="NA",output!W291,calculations!W291-output!W291)</f>
        <v>0</v>
      </c>
      <c r="X291" s="34">
        <f>IF(calculations!X291="NA",output!X291,calculations!X291-output!X291)</f>
        <v>0</v>
      </c>
      <c r="Y291" s="34">
        <f>IF(calculations!Y291="NA",output!Y291,calculations!Y291-output!Y291)</f>
        <v>0</v>
      </c>
      <c r="Z291" s="34">
        <f>IF(calculations!Z291="NA",output!Z291,calculations!Z291-output!Z291)</f>
        <v>0</v>
      </c>
      <c r="AA291" s="34">
        <f>IF(calculations!AA291="NA",output!AA291,calculations!AA291-output!AA291)</f>
        <v>0</v>
      </c>
      <c r="AB291" s="34">
        <f>IF(calculations!AB291="NA",output!AB291,calculations!AB291-output!AB291)</f>
        <v>0</v>
      </c>
      <c r="AC291" s="34">
        <f>IF(calculations!AC291="NA",output!AC291,calculations!AC291-output!AC291)</f>
        <v>0</v>
      </c>
      <c r="AD291" s="34">
        <f>IF(calculations!AD291="NA",output!AD291,calculations!AD291-output!AD291)</f>
        <v>0</v>
      </c>
      <c r="AE291" s="34">
        <f>IF(calculations!AE291="NA",output!AE291,calculations!AE291-output!AE291)</f>
        <v>0</v>
      </c>
      <c r="AF291" s="34">
        <f>IF(calculations!AF291="NA",output!AF291,calculations!AF291-output!AF291)</f>
        <v>2.2204460492503131E-16</v>
      </c>
    </row>
    <row r="292" spans="1:32" x14ac:dyDescent="0.15">
      <c r="A292" t="b">
        <f>calculations!A292=output!A292</f>
        <v>1</v>
      </c>
      <c r="B292" t="b">
        <f>calculations!B292=output!B292</f>
        <v>1</v>
      </c>
      <c r="C292" s="34">
        <f>IF(calculations!C292="NA",output!C292,calculations!C292-output!C292)</f>
        <v>0</v>
      </c>
      <c r="D292" s="34">
        <f>IF(calculations!D292="NA",output!D292,calculations!D292-output!D292)</f>
        <v>0</v>
      </c>
      <c r="E292" s="34">
        <f>IF(calculations!E292="NA",output!E292,calculations!E292-output!E292)</f>
        <v>0</v>
      </c>
      <c r="F292" s="34">
        <f>IF(calculations!F292="NA",output!F292,calculations!F292-output!F292)</f>
        <v>0</v>
      </c>
      <c r="G292" s="34">
        <f>IF(calculations!G292="NA",output!G292,calculations!G292-output!G292)</f>
        <v>0</v>
      </c>
      <c r="H292" s="34">
        <f>IF(calculations!H292="NA",output!H292,calculations!H292-output!H292)</f>
        <v>0</v>
      </c>
      <c r="I292" s="34">
        <f>IF(calculations!I292="NA",output!I292,calculations!I292-output!I292)</f>
        <v>0</v>
      </c>
      <c r="J292" s="34">
        <f>IF(calculations!J292="NA",output!J292,calculations!J292-output!J292)</f>
        <v>5.5511151231257827E-17</v>
      </c>
      <c r="K292" s="34">
        <f>IF(calculations!K292="NA",output!K292,calculations!K292-output!K292)</f>
        <v>0</v>
      </c>
      <c r="L292" s="34">
        <f>IF(calculations!L292="NA",output!L292,calculations!L292-output!L292)</f>
        <v>3.5527136788005009E-15</v>
      </c>
      <c r="M292" s="34">
        <f>IF(calculations!M292="NA",output!M292,calculations!M292-output!M292)</f>
        <v>0</v>
      </c>
      <c r="N292" s="34">
        <f>IF(calculations!N292="NA",output!N292,calculations!N292-output!N292)</f>
        <v>0</v>
      </c>
      <c r="O292" s="34">
        <f>IF(calculations!O292="NA",output!O292,calculations!O292-output!O292)</f>
        <v>0</v>
      </c>
      <c r="P292" s="34">
        <f>IF(calculations!P292="NA",output!P292,calculations!P292-output!P292)</f>
        <v>-3.4694469519536142E-18</v>
      </c>
      <c r="Q292" s="34">
        <f>IF(calculations!Q292="NA",output!Q292,calculations!Q292-output!Q292)</f>
        <v>0</v>
      </c>
      <c r="R292" s="34">
        <f>IF(calculations!R292="NA",output!R292,calculations!R292-output!R292)</f>
        <v>0</v>
      </c>
      <c r="S292" s="34">
        <f>IF(calculations!S292="NA",output!S292,calculations!S292-output!S292)</f>
        <v>0</v>
      </c>
      <c r="T292" s="34">
        <f>IF(calculations!T292="NA",output!T292,calculations!T292-output!T292)</f>
        <v>0</v>
      </c>
      <c r="U292" s="34">
        <f>IF(calculations!U292="NA",output!U292,calculations!U292-output!U292)</f>
        <v>0</v>
      </c>
      <c r="V292" s="34">
        <f>IF(calculations!V292="NA",output!V292,calculations!V292-output!V292)</f>
        <v>0</v>
      </c>
      <c r="W292" s="34">
        <f>IF(calculations!W292="NA",output!W292,calculations!W292-output!W292)</f>
        <v>0</v>
      </c>
      <c r="X292" s="34">
        <f>IF(calculations!X292="NA",output!X292,calculations!X292-output!X292)</f>
        <v>0</v>
      </c>
      <c r="Y292" s="34">
        <f>IF(calculations!Y292="NA",output!Y292,calculations!Y292-output!Y292)</f>
        <v>0</v>
      </c>
      <c r="Z292" s="34">
        <f>IF(calculations!Z292="NA",output!Z292,calculations!Z292-output!Z292)</f>
        <v>0</v>
      </c>
      <c r="AA292" s="34">
        <f>IF(calculations!AA292="NA",output!AA292,calculations!AA292-output!AA292)</f>
        <v>0</v>
      </c>
      <c r="AB292" s="34">
        <f>IF(calculations!AB292="NA",output!AB292,calculations!AB292-output!AB292)</f>
        <v>0</v>
      </c>
      <c r="AC292" s="34">
        <f>IF(calculations!AC292="NA",output!AC292,calculations!AC292-output!AC292)</f>
        <v>0</v>
      </c>
      <c r="AD292" s="34">
        <f>IF(calculations!AD292="NA",output!AD292,calculations!AD292-output!AD292)</f>
        <v>0</v>
      </c>
      <c r="AE292" s="34">
        <f>IF(calculations!AE292="NA",output!AE292,calculations!AE292-output!AE292)</f>
        <v>0</v>
      </c>
      <c r="AF292" s="34">
        <f>IF(calculations!AF292="NA",output!AF292,calculations!AF292-output!AF292)</f>
        <v>-3.4694469519536142E-18</v>
      </c>
    </row>
    <row r="293" spans="1:32" x14ac:dyDescent="0.15">
      <c r="A293" t="b">
        <f>calculations!A293=output!A293</f>
        <v>1</v>
      </c>
      <c r="B293" t="b">
        <f>calculations!B293=output!B293</f>
        <v>1</v>
      </c>
      <c r="C293" s="34">
        <f>IF(calculations!C293="NA",output!C293,calculations!C293-output!C293)</f>
        <v>-5.5511151231257827E-17</v>
      </c>
      <c r="D293" s="34">
        <f>IF(calculations!D293="NA",output!D293,calculations!D293-output!D293)</f>
        <v>0</v>
      </c>
      <c r="E293" s="34">
        <f>IF(calculations!E293="NA",output!E293,calculations!E293-output!E293)</f>
        <v>5.5511151231257827E-17</v>
      </c>
      <c r="F293" s="34">
        <f>IF(calculations!F293="NA",output!F293,calculations!F293-output!F293)</f>
        <v>2.7755575615628914E-17</v>
      </c>
      <c r="G293" s="34">
        <f>IF(calculations!G293="NA",output!G293,calculations!G293-output!G293)</f>
        <v>5.5511151231257827E-17</v>
      </c>
      <c r="H293" s="34">
        <f>IF(calculations!H293="NA",output!H293,calculations!H293-output!H293)</f>
        <v>0</v>
      </c>
      <c r="I293" s="34">
        <f>IF(calculations!I293="NA",output!I293,calculations!I293-output!I293)</f>
        <v>0</v>
      </c>
      <c r="J293" s="34">
        <f>IF(calculations!J293="NA",output!J293,calculations!J293-output!J293)</f>
        <v>5.5511151231257827E-17</v>
      </c>
      <c r="K293" s="34">
        <f>IF(calculations!K293="NA",output!K293,calculations!K293-output!K293)</f>
        <v>0</v>
      </c>
      <c r="L293" s="34">
        <f>IF(calculations!L293="NA",output!L293,calculations!L293-output!L293)</f>
        <v>3.5527136788005009E-15</v>
      </c>
      <c r="M293" s="34">
        <f>IF(calculations!M293="NA",output!M293,calculations!M293-output!M293)</f>
        <v>0</v>
      </c>
      <c r="N293" s="34">
        <f>IF(calculations!N293="NA",output!N293,calculations!N293-output!N293)</f>
        <v>2.2204460492503131E-16</v>
      </c>
      <c r="O293" s="34">
        <f>IF(calculations!O293="NA",output!O293,calculations!O293-output!O293)</f>
        <v>0</v>
      </c>
      <c r="P293" s="34">
        <f>IF(calculations!P293="NA",output!P293,calculations!P293-output!P293)</f>
        <v>-4.4408920985006262E-16</v>
      </c>
      <c r="Q293" s="34">
        <f>IF(calculations!Q293="NA",output!Q293,calculations!Q293-output!Q293)</f>
        <v>3.5527136788005009E-15</v>
      </c>
      <c r="R293" s="34">
        <f>IF(calculations!R293="NA",output!R293,calculations!R293-output!R293)</f>
        <v>3.5527136788005009E-15</v>
      </c>
      <c r="S293" s="34">
        <f>IF(calculations!S293="NA",output!S293,calculations!S293-output!S293)</f>
        <v>0</v>
      </c>
      <c r="T293" s="34">
        <f>IF(calculations!T293="NA",output!T293,calculations!T293-output!T293)</f>
        <v>0</v>
      </c>
      <c r="U293" s="34">
        <f>IF(calculations!U293="NA",output!U293,calculations!U293-output!U293)</f>
        <v>-8.8817841970012523E-16</v>
      </c>
      <c r="V293" s="34">
        <f>IF(calculations!V293="NA",output!V293,calculations!V293-output!V293)</f>
        <v>0</v>
      </c>
      <c r="W293" s="34">
        <f>IF(calculations!W293="NA",output!W293,calculations!W293-output!W293)</f>
        <v>-8.8817841970012523E-16</v>
      </c>
      <c r="X293" s="34">
        <f>IF(calculations!X293="NA",output!X293,calculations!X293-output!X293)</f>
        <v>0</v>
      </c>
      <c r="Y293" s="34">
        <f>IF(calculations!Y293="NA",output!Y293,calculations!Y293-output!Y293)</f>
        <v>0</v>
      </c>
      <c r="Z293" s="34">
        <f>IF(calculations!Z293="NA",output!Z293,calculations!Z293-output!Z293)</f>
        <v>-4.4408920985006262E-16</v>
      </c>
      <c r="AA293" s="34">
        <f>IF(calculations!AA293="NA",output!AA293,calculations!AA293-output!AA293)</f>
        <v>0</v>
      </c>
      <c r="AB293" s="34">
        <f>IF(calculations!AB293="NA",output!AB293,calculations!AB293-output!AB293)</f>
        <v>0</v>
      </c>
      <c r="AC293" s="34">
        <f>IF(calculations!AC293="NA",output!AC293,calculations!AC293-output!AC293)</f>
        <v>0</v>
      </c>
      <c r="AD293" s="34">
        <f>IF(calculations!AD293="NA",output!AD293,calculations!AD293-output!AD293)</f>
        <v>0</v>
      </c>
      <c r="AE293" s="34">
        <f>IF(calculations!AE293="NA",output!AE293,calculations!AE293-output!AE293)</f>
        <v>0</v>
      </c>
      <c r="AF293" s="34">
        <f>IF(calculations!AF293="NA",output!AF293,calculations!AF293-output!AF293)</f>
        <v>-2.2204460492503131E-16</v>
      </c>
    </row>
    <row r="294" spans="1:32" x14ac:dyDescent="0.15">
      <c r="A294" t="b">
        <f>calculations!A294=output!A294</f>
        <v>1</v>
      </c>
      <c r="B294" t="b">
        <f>calculations!B294=output!B294</f>
        <v>1</v>
      </c>
      <c r="C294" s="34">
        <f>IF(calculations!C294="NA",output!C294,calculations!C294-output!C294)</f>
        <v>0</v>
      </c>
      <c r="D294" s="34">
        <f>IF(calculations!D294="NA",output!D294,calculations!D294-output!D294)</f>
        <v>0</v>
      </c>
      <c r="E294" s="34">
        <f>IF(calculations!E294="NA",output!E294,calculations!E294-output!E294)</f>
        <v>0</v>
      </c>
      <c r="F294" s="34">
        <f>IF(calculations!F294="NA",output!F294,calculations!F294-output!F294)</f>
        <v>-4.4408920985006262E-16</v>
      </c>
      <c r="G294" s="34">
        <f>IF(calculations!G294="NA",output!G294,calculations!G294-output!G294)</f>
        <v>0</v>
      </c>
      <c r="H294" s="34">
        <f>IF(calculations!H294="NA",output!H294,calculations!H294-output!H294)</f>
        <v>0</v>
      </c>
      <c r="I294" s="34">
        <f>IF(calculations!I294="NA",output!I294,calculations!I294-output!I294)</f>
        <v>0</v>
      </c>
      <c r="J294" s="34">
        <f>IF(calculations!J294="NA",output!J294,calculations!J294-output!J294)</f>
        <v>-3.4694469519536142E-18</v>
      </c>
      <c r="K294" s="34">
        <f>IF(calculations!K294="NA",output!K294,calculations!K294-output!K294)</f>
        <v>3.4694469519536142E-18</v>
      </c>
      <c r="L294" s="34">
        <f>IF(calculations!L294="NA",output!L294,calculations!L294-output!L294)</f>
        <v>-3.5527136788005009E-15</v>
      </c>
      <c r="M294" s="34">
        <f>IF(calculations!M294="NA",output!M294,calculations!M294-output!M294)</f>
        <v>0</v>
      </c>
      <c r="N294" s="34">
        <f>IF(calculations!N294="NA",output!N294,calculations!N294-output!N294)</f>
        <v>0</v>
      </c>
      <c r="O294" s="34">
        <f>IF(calculations!O294="NA",output!O294,calculations!O294-output!O294)</f>
        <v>0</v>
      </c>
      <c r="P294" s="34">
        <f>IF(calculations!P294="NA",output!P294,calculations!P294-output!P294)</f>
        <v>5.5511151231257827E-17</v>
      </c>
      <c r="Q294" s="34">
        <f>IF(calculations!Q294="NA",output!Q294,calculations!Q294-output!Q294)</f>
        <v>0</v>
      </c>
      <c r="R294" s="34">
        <f>IF(calculations!R294="NA",output!R294,calculations!R294-output!R294)</f>
        <v>0</v>
      </c>
      <c r="S294" s="34">
        <f>IF(calculations!S294="NA",output!S294,calculations!S294-output!S294)</f>
        <v>0</v>
      </c>
      <c r="T294" s="34">
        <f>IF(calculations!T294="NA",output!T294,calculations!T294-output!T294)</f>
        <v>0</v>
      </c>
      <c r="U294" s="34">
        <f>IF(calculations!U294="NA",output!U294,calculations!U294-output!U294)</f>
        <v>0</v>
      </c>
      <c r="V294" s="34">
        <f>IF(calculations!V294="NA",output!V294,calculations!V294-output!V294)</f>
        <v>0</v>
      </c>
      <c r="W294" s="34">
        <f>IF(calculations!W294="NA",output!W294,calculations!W294-output!W294)</f>
        <v>0</v>
      </c>
      <c r="X294" s="34">
        <f>IF(calculations!X294="NA",output!X294,calculations!X294-output!X294)</f>
        <v>0</v>
      </c>
      <c r="Y294" s="34">
        <f>IF(calculations!Y294="NA",output!Y294,calculations!Y294-output!Y294)</f>
        <v>0</v>
      </c>
      <c r="Z294" s="34">
        <f>IF(calculations!Z294="NA",output!Z294,calculations!Z294-output!Z294)</f>
        <v>0</v>
      </c>
      <c r="AA294" s="34">
        <f>IF(calculations!AA294="NA",output!AA294,calculations!AA294-output!AA294)</f>
        <v>0</v>
      </c>
      <c r="AB294" s="34">
        <f>IF(calculations!AB294="NA",output!AB294,calculations!AB294-output!AB294)</f>
        <v>0</v>
      </c>
      <c r="AC294" s="34">
        <f>IF(calculations!AC294="NA",output!AC294,calculations!AC294-output!AC294)</f>
        <v>0</v>
      </c>
      <c r="AD294" s="34">
        <f>IF(calculations!AD294="NA",output!AD294,calculations!AD294-output!AD294)</f>
        <v>0</v>
      </c>
      <c r="AE294" s="34">
        <f>IF(calculations!AE294="NA",output!AE294,calculations!AE294-output!AE294)</f>
        <v>0</v>
      </c>
      <c r="AF294" s="34">
        <f>IF(calculations!AF294="NA",output!AF294,calculations!AF294-output!AF294)</f>
        <v>2.7755575615628914E-17</v>
      </c>
    </row>
    <row r="295" spans="1:32" x14ac:dyDescent="0.15">
      <c r="A295" t="b">
        <f>calculations!A295=output!A295</f>
        <v>1</v>
      </c>
      <c r="B295" t="b">
        <f>calculations!B295=output!B295</f>
        <v>1</v>
      </c>
      <c r="C295" s="34">
        <f>IF(calculations!C295="NA",output!C295,calculations!C295-output!C295)</f>
        <v>0</v>
      </c>
      <c r="D295" s="34">
        <f>IF(calculations!D295="NA",output!D295,calculations!D295-output!D295)</f>
        <v>0</v>
      </c>
      <c r="E295" s="34">
        <f>IF(calculations!E295="NA",output!E295,calculations!E295-output!E295)</f>
        <v>0</v>
      </c>
      <c r="F295" s="34">
        <f>IF(calculations!F295="NA",output!F295,calculations!F295-output!F295)</f>
        <v>5.5511151231257827E-17</v>
      </c>
      <c r="G295" s="34">
        <f>IF(calculations!G295="NA",output!G295,calculations!G295-output!G295)</f>
        <v>0</v>
      </c>
      <c r="H295" s="34">
        <f>IF(calculations!H295="NA",output!H295,calculations!H295-output!H295)</f>
        <v>0</v>
      </c>
      <c r="I295" s="34">
        <f>IF(calculations!I295="NA",output!I295,calculations!I295-output!I295)</f>
        <v>0</v>
      </c>
      <c r="J295" s="34">
        <f>IF(calculations!J295="NA",output!J295,calculations!J295-output!J295)</f>
        <v>0</v>
      </c>
      <c r="K295" s="34">
        <f>IF(calculations!K295="NA",output!K295,calculations!K295-output!K295)</f>
        <v>0</v>
      </c>
      <c r="L295" s="34">
        <f>IF(calculations!L295="NA",output!L295,calculations!L295-output!L295)</f>
        <v>3.5527136788005009E-15</v>
      </c>
      <c r="M295" s="34">
        <f>IF(calculations!M295="NA",output!M295,calculations!M295-output!M295)</f>
        <v>-1.7763568394002505E-15</v>
      </c>
      <c r="N295" s="34">
        <f>IF(calculations!N295="NA",output!N295,calculations!N295-output!N295)</f>
        <v>0</v>
      </c>
      <c r="O295" s="34">
        <f>IF(calculations!O295="NA",output!O295,calculations!O295-output!O295)</f>
        <v>0</v>
      </c>
      <c r="P295" s="34">
        <f>IF(calculations!P295="NA",output!P295,calculations!P295-output!P295)</f>
        <v>0</v>
      </c>
      <c r="Q295" s="34">
        <f>IF(calculations!Q295="NA",output!Q295,calculations!Q295-output!Q295)</f>
        <v>0</v>
      </c>
      <c r="R295" s="34">
        <f>IF(calculations!R295="NA",output!R295,calculations!R295-output!R295)</f>
        <v>0</v>
      </c>
      <c r="S295" s="34">
        <f>IF(calculations!S295="NA",output!S295,calculations!S295-output!S295)</f>
        <v>0</v>
      </c>
      <c r="T295" s="34">
        <f>IF(calculations!T295="NA",output!T295,calculations!T295-output!T295)</f>
        <v>0</v>
      </c>
      <c r="U295" s="34">
        <f>IF(calculations!U295="NA",output!U295,calculations!U295-output!U295)</f>
        <v>0</v>
      </c>
      <c r="V295" s="34">
        <f>IF(calculations!V295="NA",output!V295,calculations!V295-output!V295)</f>
        <v>-4.4408920985006262E-16</v>
      </c>
      <c r="W295" s="34">
        <f>IF(calculations!W295="NA",output!W295,calculations!W295-output!W295)</f>
        <v>0</v>
      </c>
      <c r="X295" s="34">
        <f>IF(calculations!X295="NA",output!X295,calculations!X295-output!X295)</f>
        <v>-1.7763568394002505E-15</v>
      </c>
      <c r="Y295" s="34">
        <f>IF(calculations!Y295="NA",output!Y295,calculations!Y295-output!Y295)</f>
        <v>0</v>
      </c>
      <c r="Z295" s="34">
        <f>IF(calculations!Z295="NA",output!Z295,calculations!Z295-output!Z295)</f>
        <v>0</v>
      </c>
      <c r="AA295" s="34">
        <f>IF(calculations!AA295="NA",output!AA295,calculations!AA295-output!AA295)</f>
        <v>0</v>
      </c>
      <c r="AB295" s="34">
        <f>IF(calculations!AB295="NA",output!AB295,calculations!AB295-output!AB295)</f>
        <v>0</v>
      </c>
      <c r="AC295" s="34">
        <f>IF(calculations!AC295="NA",output!AC295,calculations!AC295-output!AC295)</f>
        <v>0</v>
      </c>
      <c r="AD295" s="34">
        <f>IF(calculations!AD295="NA",output!AD295,calculations!AD295-output!AD295)</f>
        <v>0</v>
      </c>
      <c r="AE295" s="34">
        <f>IF(calculations!AE295="NA",output!AE295,calculations!AE295-output!AE295)</f>
        <v>0</v>
      </c>
      <c r="AF295" s="34">
        <f>IF(calculations!AF295="NA",output!AF295,calculations!AF295-output!AF295)</f>
        <v>0</v>
      </c>
    </row>
    <row r="296" spans="1:32" x14ac:dyDescent="0.15">
      <c r="A296" t="b">
        <f>calculations!A296=output!A296</f>
        <v>1</v>
      </c>
      <c r="B296" t="b">
        <f>calculations!B296=output!B296</f>
        <v>1</v>
      </c>
      <c r="C296" s="34">
        <f>IF(calculations!C296="NA",output!C296,calculations!C296-output!C296)</f>
        <v>0</v>
      </c>
      <c r="D296" s="34">
        <f>IF(calculations!D296="NA",output!D296,calculations!D296-output!D296)</f>
        <v>0</v>
      </c>
      <c r="E296" s="34">
        <f>IF(calculations!E296="NA",output!E296,calculations!E296-output!E296)</f>
        <v>0</v>
      </c>
      <c r="F296" s="34">
        <f>IF(calculations!F296="NA",output!F296,calculations!F296-output!F296)</f>
        <v>0</v>
      </c>
      <c r="G296" s="34">
        <f>IF(calculations!G296="NA",output!G296,calculations!G296-output!G296)</f>
        <v>4.4408920985006262E-16</v>
      </c>
      <c r="H296" s="34">
        <f>IF(calculations!H296="NA",output!H296,calculations!H296-output!H296)</f>
        <v>0</v>
      </c>
      <c r="I296" s="34">
        <f>IF(calculations!I296="NA",output!I296,calculations!I296-output!I296)</f>
        <v>0</v>
      </c>
      <c r="J296" s="34">
        <f>IF(calculations!J296="NA",output!J296,calculations!J296-output!J296)</f>
        <v>-5.5511151231257827E-17</v>
      </c>
      <c r="K296" s="34">
        <f>IF(calculations!K296="NA",output!K296,calculations!K296-output!K296)</f>
        <v>0</v>
      </c>
      <c r="L296" s="34">
        <f>IF(calculations!L296="NA",output!L296,calculations!L296-output!L296)</f>
        <v>-3.5527136788005009E-15</v>
      </c>
      <c r="M296" s="34">
        <f>IF(calculations!M296="NA",output!M296,calculations!M296-output!M296)</f>
        <v>2.2204460492503131E-16</v>
      </c>
      <c r="N296" s="34">
        <f>IF(calculations!N296="NA",output!N296,calculations!N296-output!N296)</f>
        <v>0</v>
      </c>
      <c r="O296" s="34">
        <f>IF(calculations!O296="NA",output!O296,calculations!O296-output!O296)</f>
        <v>0</v>
      </c>
      <c r="P296" s="34">
        <f>IF(calculations!P296="NA",output!P296,calculations!P296-output!P296)</f>
        <v>0</v>
      </c>
      <c r="Q296" s="34">
        <f>IF(calculations!Q296="NA",output!Q296,calculations!Q296-output!Q296)</f>
        <v>0</v>
      </c>
      <c r="R296" s="34">
        <f>IF(calculations!R296="NA",output!R296,calculations!R296-output!R296)</f>
        <v>0</v>
      </c>
      <c r="S296" s="34">
        <f>IF(calculations!S296="NA",output!S296,calculations!S296-output!S296)</f>
        <v>0</v>
      </c>
      <c r="T296" s="34">
        <f>IF(calculations!T296="NA",output!T296,calculations!T296-output!T296)</f>
        <v>0</v>
      </c>
      <c r="U296" s="34">
        <f>IF(calculations!U296="NA",output!U296,calculations!U296-output!U296)</f>
        <v>0</v>
      </c>
      <c r="V296" s="34">
        <f>IF(calculations!V296="NA",output!V296,calculations!V296-output!V296)</f>
        <v>1.7763568394002505E-15</v>
      </c>
      <c r="W296" s="34">
        <f>IF(calculations!W296="NA",output!W296,calculations!W296-output!W296)</f>
        <v>0</v>
      </c>
      <c r="X296" s="34">
        <f>IF(calculations!X296="NA",output!X296,calculations!X296-output!X296)</f>
        <v>2.2204460492503131E-16</v>
      </c>
      <c r="Y296" s="34">
        <f>IF(calculations!Y296="NA",output!Y296,calculations!Y296-output!Y296)</f>
        <v>0</v>
      </c>
      <c r="Z296" s="34">
        <f>IF(calculations!Z296="NA",output!Z296,calculations!Z296-output!Z296)</f>
        <v>0</v>
      </c>
      <c r="AA296" s="34">
        <f>IF(calculations!AA296="NA",output!AA296,calculations!AA296-output!AA296)</f>
        <v>0</v>
      </c>
      <c r="AB296" s="34">
        <f>IF(calculations!AB296="NA",output!AB296,calculations!AB296-output!AB296)</f>
        <v>0</v>
      </c>
      <c r="AC296" s="34">
        <f>IF(calculations!AC296="NA",output!AC296,calculations!AC296-output!AC296)</f>
        <v>0</v>
      </c>
      <c r="AD296" s="34">
        <f>IF(calculations!AD296="NA",output!AD296,calculations!AD296-output!AD296)</f>
        <v>0</v>
      </c>
      <c r="AE296" s="34">
        <f>IF(calculations!AE296="NA",output!AE296,calculations!AE296-output!AE296)</f>
        <v>0</v>
      </c>
      <c r="AF296" s="34">
        <f>IF(calculations!AF296="NA",output!AF296,calculations!AF296-output!AF296)</f>
        <v>0</v>
      </c>
    </row>
    <row r="297" spans="1:32" x14ac:dyDescent="0.15">
      <c r="A297" t="b">
        <f>calculations!A297=output!A297</f>
        <v>1</v>
      </c>
      <c r="B297" t="b">
        <f>calculations!B297=output!B297</f>
        <v>1</v>
      </c>
      <c r="C297" s="34">
        <f>IF(calculations!C297="NA",output!C297,calculations!C297-output!C297)</f>
        <v>0</v>
      </c>
      <c r="D297" s="34">
        <f>IF(calculations!D297="NA",output!D297,calculations!D297-output!D297)</f>
        <v>0</v>
      </c>
      <c r="E297" s="34">
        <f>IF(calculations!E297="NA",output!E297,calculations!E297-output!E297)</f>
        <v>0</v>
      </c>
      <c r="F297" s="34">
        <f>IF(calculations!F297="NA",output!F297,calculations!F297-output!F297)</f>
        <v>0</v>
      </c>
      <c r="G297" s="34">
        <f>IF(calculations!G297="NA",output!G297,calculations!G297-output!G297)</f>
        <v>0</v>
      </c>
      <c r="H297" s="34">
        <f>IF(calculations!H297="NA",output!H297,calculations!H297-output!H297)</f>
        <v>0</v>
      </c>
      <c r="I297" s="34">
        <f>IF(calculations!I297="NA",output!I297,calculations!I297-output!I297)</f>
        <v>0</v>
      </c>
      <c r="J297" s="34">
        <f>IF(calculations!J297="NA",output!J297,calculations!J297-output!J297)</f>
        <v>0</v>
      </c>
      <c r="K297" s="34">
        <f>IF(calculations!K297="NA",output!K297,calculations!K297-output!K297)</f>
        <v>0</v>
      </c>
      <c r="L297" s="34">
        <f>IF(calculations!L297="NA",output!L297,calculations!L297-output!L297)</f>
        <v>-3.5527136788005009E-15</v>
      </c>
      <c r="M297" s="34">
        <f>IF(calculations!M297="NA",output!M297,calculations!M297-output!M297)</f>
        <v>0</v>
      </c>
      <c r="N297" s="34">
        <f>IF(calculations!N297="NA",output!N297,calculations!N297-output!N297)</f>
        <v>0</v>
      </c>
      <c r="O297" s="34">
        <f>IF(calculations!O297="NA",output!O297,calculations!O297-output!O297)</f>
        <v>0</v>
      </c>
      <c r="P297" s="34">
        <f>IF(calculations!P297="NA",output!P297,calculations!P297-output!P297)</f>
        <v>0</v>
      </c>
      <c r="Q297" s="34">
        <f>IF(calculations!Q297="NA",output!Q297,calculations!Q297-output!Q297)</f>
        <v>0</v>
      </c>
      <c r="R297" s="34">
        <f>IF(calculations!R297="NA",output!R297,calculations!R297-output!R297)</f>
        <v>0</v>
      </c>
      <c r="S297" s="34">
        <f>IF(calculations!S297="NA",output!S297,calculations!S297-output!S297)</f>
        <v>0</v>
      </c>
      <c r="T297" s="34">
        <f>IF(calculations!T297="NA",output!T297,calculations!T297-output!T297)</f>
        <v>0</v>
      </c>
      <c r="U297" s="34">
        <f>IF(calculations!U297="NA",output!U297,calculations!U297-output!U297)</f>
        <v>0</v>
      </c>
      <c r="V297" s="34">
        <f>IF(calculations!V297="NA",output!V297,calculations!V297-output!V297)</f>
        <v>-3.5527136788005009E-15</v>
      </c>
      <c r="W297" s="34">
        <f>IF(calculations!W297="NA",output!W297,calculations!W297-output!W297)</f>
        <v>0</v>
      </c>
      <c r="X297" s="34">
        <f>IF(calculations!X297="NA",output!X297,calculations!X297-output!X297)</f>
        <v>4.4408920985006262E-16</v>
      </c>
      <c r="Y297" s="34">
        <f>IF(calculations!Y297="NA",output!Y297,calculations!Y297-output!Y297)</f>
        <v>0</v>
      </c>
      <c r="Z297" s="34">
        <f>IF(calculations!Z297="NA",output!Z297,calculations!Z297-output!Z297)</f>
        <v>3.4694469519536142E-18</v>
      </c>
      <c r="AA297" s="34">
        <f>IF(calculations!AA297="NA",output!AA297,calculations!AA297-output!AA297)</f>
        <v>0</v>
      </c>
      <c r="AB297" s="34">
        <f>IF(calculations!AB297="NA",output!AB297,calculations!AB297-output!AB297)</f>
        <v>0</v>
      </c>
      <c r="AC297" s="34">
        <f>IF(calculations!AC297="NA",output!AC297,calculations!AC297-output!AC297)</f>
        <v>0</v>
      </c>
      <c r="AD297" s="34">
        <f>IF(calculations!AD297="NA",output!AD297,calculations!AD297-output!AD297)</f>
        <v>0</v>
      </c>
      <c r="AE297" s="34">
        <f>IF(calculations!AE297="NA",output!AE297,calculations!AE297-output!AE297)</f>
        <v>0</v>
      </c>
      <c r="AF297" s="34">
        <f>IF(calculations!AF297="NA",output!AF297,calculations!AF297-output!AF297)</f>
        <v>0</v>
      </c>
    </row>
    <row r="298" spans="1:32" x14ac:dyDescent="0.15">
      <c r="A298" t="b">
        <f>calculations!A298=output!A298</f>
        <v>1</v>
      </c>
      <c r="B298" t="b">
        <f>calculations!B298=output!B298</f>
        <v>1</v>
      </c>
      <c r="C298" s="34">
        <f>IF(calculations!C298="NA",output!C298,calculations!C298-output!C298)</f>
        <v>0</v>
      </c>
      <c r="D298" s="34">
        <f>IF(calculations!D298="NA",output!D298,calculations!D298-output!D298)</f>
        <v>-3.5527136788005009E-15</v>
      </c>
      <c r="E298" s="34">
        <f>IF(calculations!E298="NA",output!E298,calculations!E298-output!E298)</f>
        <v>0</v>
      </c>
      <c r="F298" s="34">
        <f>IF(calculations!F298="NA",output!F298,calculations!F298-output!F298)</f>
        <v>0</v>
      </c>
      <c r="G298" s="34">
        <f>IF(calculations!G298="NA",output!G298,calculations!G298-output!G298)</f>
        <v>-3.5527136788005009E-15</v>
      </c>
      <c r="H298" s="34">
        <f>IF(calculations!H298="NA",output!H298,calculations!H298-output!H298)</f>
        <v>0</v>
      </c>
      <c r="I298" s="34">
        <f>IF(calculations!I298="NA",output!I298,calculations!I298-output!I298)</f>
        <v>0</v>
      </c>
      <c r="J298" s="34">
        <f>IF(calculations!J298="NA",output!J298,calculations!J298-output!J298)</f>
        <v>0</v>
      </c>
      <c r="K298" s="34">
        <f>IF(calculations!K298="NA",output!K298,calculations!K298-output!K298)</f>
        <v>0</v>
      </c>
      <c r="L298" s="34">
        <f>IF(calculations!L298="NA",output!L298,calculations!L298-output!L298)</f>
        <v>-3.5527136788005009E-15</v>
      </c>
      <c r="M298" s="34">
        <f>IF(calculations!M298="NA",output!M298,calculations!M298-output!M298)</f>
        <v>0</v>
      </c>
      <c r="N298" s="34">
        <f>IF(calculations!N298="NA",output!N298,calculations!N298-output!N298)</f>
        <v>0</v>
      </c>
      <c r="O298" s="34">
        <f>IF(calculations!O298="NA",output!O298,calculations!O298-output!O298)</f>
        <v>0</v>
      </c>
      <c r="P298" s="34">
        <f>IF(calculations!P298="NA",output!P298,calculations!P298-output!P298)</f>
        <v>0</v>
      </c>
      <c r="Q298" s="34">
        <f>IF(calculations!Q298="NA",output!Q298,calculations!Q298-output!Q298)</f>
        <v>0</v>
      </c>
      <c r="R298" s="34">
        <f>IF(calculations!R298="NA",output!R298,calculations!R298-output!R298)</f>
        <v>0</v>
      </c>
      <c r="S298" s="34">
        <f>IF(calculations!S298="NA",output!S298,calculations!S298-output!S298)</f>
        <v>0</v>
      </c>
      <c r="T298" s="34">
        <f>IF(calculations!T298="NA",output!T298,calculations!T298-output!T298)</f>
        <v>-2.8421709430404007E-14</v>
      </c>
      <c r="U298" s="34">
        <f>IF(calculations!U298="NA",output!U298,calculations!U298-output!U298)</f>
        <v>0</v>
      </c>
      <c r="V298" s="34">
        <f>IF(calculations!V298="NA",output!V298,calculations!V298-output!V298)</f>
        <v>-5.6843418860808015E-14</v>
      </c>
      <c r="W298" s="34">
        <f>IF(calculations!W298="NA",output!W298,calculations!W298-output!W298)</f>
        <v>0</v>
      </c>
      <c r="X298" s="34">
        <f>IF(calculations!X298="NA",output!X298,calculations!X298-output!X298)</f>
        <v>0</v>
      </c>
      <c r="Y298" s="34">
        <f>IF(calculations!Y298="NA",output!Y298,calculations!Y298-output!Y298)</f>
        <v>0</v>
      </c>
      <c r="Z298" s="34">
        <f>IF(calculations!Z298="NA",output!Z298,calculations!Z298-output!Z298)</f>
        <v>3.4694469519536142E-18</v>
      </c>
      <c r="AA298" s="34">
        <f>IF(calculations!AA298="NA",output!AA298,calculations!AA298-output!AA298)</f>
        <v>0</v>
      </c>
      <c r="AB298" s="34">
        <f>IF(calculations!AB298="NA",output!AB298,calculations!AB298-output!AB298)</f>
        <v>0</v>
      </c>
      <c r="AC298" s="34">
        <f>IF(calculations!AC298="NA",output!AC298,calculations!AC298-output!AC298)</f>
        <v>0</v>
      </c>
      <c r="AD298" s="34">
        <f>IF(calculations!AD298="NA",output!AD298,calculations!AD298-output!AD298)</f>
        <v>0</v>
      </c>
      <c r="AE298" s="34">
        <f>IF(calculations!AE298="NA",output!AE298,calculations!AE298-output!AE298)</f>
        <v>0</v>
      </c>
      <c r="AF298" s="34">
        <f>IF(calculations!AF298="NA",output!AF298,calculations!AF298-output!AF298)</f>
        <v>0</v>
      </c>
    </row>
    <row r="299" spans="1:32" x14ac:dyDescent="0.15">
      <c r="A299" t="b">
        <f>calculations!A299=output!A299</f>
        <v>1</v>
      </c>
      <c r="B299" t="b">
        <f>calculations!B299=output!B299</f>
        <v>1</v>
      </c>
      <c r="C299" s="34">
        <f>IF(calculations!C299="NA",output!C299,calculations!C299-output!C299)</f>
        <v>0</v>
      </c>
      <c r="D299" s="34">
        <f>IF(calculations!D299="NA",output!D299,calculations!D299-output!D299)</f>
        <v>0</v>
      </c>
      <c r="E299" s="34">
        <f>IF(calculations!E299="NA",output!E299,calculations!E299-output!E299)</f>
        <v>0</v>
      </c>
      <c r="F299" s="34">
        <f>IF(calculations!F299="NA",output!F299,calculations!F299-output!F299)</f>
        <v>2.2204460492503131E-16</v>
      </c>
      <c r="G299" s="34">
        <f>IF(calculations!G299="NA",output!G299,calculations!G299-output!G299)</f>
        <v>0</v>
      </c>
      <c r="H299" s="34">
        <f>IF(calculations!H299="NA",output!H299,calculations!H299-output!H299)</f>
        <v>0</v>
      </c>
      <c r="I299" s="34">
        <f>IF(calculations!I299="NA",output!I299,calculations!I299-output!I299)</f>
        <v>0</v>
      </c>
      <c r="J299" s="34">
        <f>IF(calculations!J299="NA",output!J299,calculations!J299-output!J299)</f>
        <v>-2.7755575615628914E-17</v>
      </c>
      <c r="K299" s="34">
        <f>IF(calculations!K299="NA",output!K299,calculations!K299-output!K299)</f>
        <v>0</v>
      </c>
      <c r="L299" s="34">
        <f>IF(calculations!L299="NA",output!L299,calculations!L299-output!L299)</f>
        <v>1.7763568394002505E-15</v>
      </c>
      <c r="M299" s="34">
        <f>IF(calculations!M299="NA",output!M299,calculations!M299-output!M299)</f>
        <v>4.4408920985006262E-16</v>
      </c>
      <c r="N299" s="34">
        <f>IF(calculations!N299="NA",output!N299,calculations!N299-output!N299)</f>
        <v>0</v>
      </c>
      <c r="O299" s="34">
        <f>IF(calculations!O299="NA",output!O299,calculations!O299-output!O299)</f>
        <v>0</v>
      </c>
      <c r="P299" s="34">
        <f>IF(calculations!P299="NA",output!P299,calculations!P299-output!P299)</f>
        <v>-2.2204460492503131E-16</v>
      </c>
      <c r="Q299" s="34">
        <f>IF(calculations!Q299="NA",output!Q299,calculations!Q299-output!Q299)</f>
        <v>0</v>
      </c>
      <c r="R299" s="34">
        <f>IF(calculations!R299="NA",output!R299,calculations!R299-output!R299)</f>
        <v>0</v>
      </c>
      <c r="S299" s="34">
        <f>IF(calculations!S299="NA",output!S299,calculations!S299-output!S299)</f>
        <v>0</v>
      </c>
      <c r="T299" s="34">
        <f>IF(calculations!T299="NA",output!T299,calculations!T299-output!T299)</f>
        <v>-4.4408920985006262E-16</v>
      </c>
      <c r="U299" s="34">
        <f>IF(calculations!U299="NA",output!U299,calculations!U299-output!U299)</f>
        <v>0</v>
      </c>
      <c r="V299" s="34">
        <f>IF(calculations!V299="NA",output!V299,calculations!V299-output!V299)</f>
        <v>0</v>
      </c>
      <c r="W299" s="34">
        <f>IF(calculations!W299="NA",output!W299,calculations!W299-output!W299)</f>
        <v>0</v>
      </c>
      <c r="X299" s="34">
        <f>IF(calculations!X299="NA",output!X299,calculations!X299-output!X299)</f>
        <v>2.7755575615628914E-17</v>
      </c>
      <c r="Y299" s="34">
        <f>IF(calculations!Y299="NA",output!Y299,calculations!Y299-output!Y299)</f>
        <v>0</v>
      </c>
      <c r="Z299" s="34">
        <f>IF(calculations!Z299="NA",output!Z299,calculations!Z299-output!Z299)</f>
        <v>0</v>
      </c>
      <c r="AA299" s="34">
        <f>IF(calculations!AA299="NA",output!AA299,calculations!AA299-output!AA299)</f>
        <v>0</v>
      </c>
      <c r="AB299" s="34">
        <f>IF(calculations!AB299="NA",output!AB299,calculations!AB299-output!AB299)</f>
        <v>0</v>
      </c>
      <c r="AC299" s="34">
        <f>IF(calculations!AC299="NA",output!AC299,calculations!AC299-output!AC299)</f>
        <v>0</v>
      </c>
      <c r="AD299" s="34">
        <f>IF(calculations!AD299="NA",output!AD299,calculations!AD299-output!AD299)</f>
        <v>0</v>
      </c>
      <c r="AE299" s="34">
        <f>IF(calculations!AE299="NA",output!AE299,calculations!AE299-output!AE299)</f>
        <v>0</v>
      </c>
      <c r="AF299" s="34">
        <f>IF(calculations!AF299="NA",output!AF299,calculations!AF299-output!AF299)</f>
        <v>-3.4694469519536142E-18</v>
      </c>
    </row>
    <row r="300" spans="1:32" x14ac:dyDescent="0.15">
      <c r="A300" t="b">
        <f>calculations!A300=output!A300</f>
        <v>1</v>
      </c>
      <c r="B300" t="b">
        <f>calculations!B300=output!B300</f>
        <v>1</v>
      </c>
      <c r="C300" s="34">
        <f>IF(calculations!C300="NA",output!C300,calculations!C300-output!C300)</f>
        <v>0</v>
      </c>
      <c r="D300" s="34">
        <f>IF(calculations!D300="NA",output!D300,calculations!D300-output!D300)</f>
        <v>0</v>
      </c>
      <c r="E300" s="34">
        <f>IF(calculations!E300="NA",output!E300,calculations!E300-output!E300)</f>
        <v>0</v>
      </c>
      <c r="F300" s="34">
        <f>IF(calculations!F300="NA",output!F300,calculations!F300-output!F300)</f>
        <v>0</v>
      </c>
      <c r="G300" s="34">
        <f>IF(calculations!G300="NA",output!G300,calculations!G300-output!G300)</f>
        <v>0</v>
      </c>
      <c r="H300" s="34">
        <f>IF(calculations!H300="NA",output!H300,calculations!H300-output!H300)</f>
        <v>0</v>
      </c>
      <c r="I300" s="34">
        <f>IF(calculations!I300="NA",output!I300,calculations!I300-output!I300)</f>
        <v>0</v>
      </c>
      <c r="J300" s="34">
        <f>IF(calculations!J300="NA",output!J300,calculations!J300-output!J300)</f>
        <v>0</v>
      </c>
      <c r="K300" s="34">
        <f>IF(calculations!K300="NA",output!K300,calculations!K300-output!K300)</f>
        <v>0</v>
      </c>
      <c r="L300" s="34">
        <f>IF(calculations!L300="NA",output!L300,calculations!L300-output!L300)</f>
        <v>0</v>
      </c>
      <c r="M300" s="34">
        <f>IF(calculations!M300="NA",output!M300,calculations!M300-output!M300)</f>
        <v>0</v>
      </c>
      <c r="N300" s="34">
        <f>IF(calculations!N300="NA",output!N300,calculations!N300-output!N300)</f>
        <v>0</v>
      </c>
      <c r="O300" s="34">
        <f>IF(calculations!O300="NA",output!O300,calculations!O300-output!O300)</f>
        <v>0</v>
      </c>
      <c r="P300" s="34">
        <f>IF(calculations!P300="NA",output!P300,calculations!P300-output!P300)</f>
        <v>0</v>
      </c>
      <c r="Q300" s="34">
        <f>IF(calculations!Q300="NA",output!Q300,calculations!Q300-output!Q300)</f>
        <v>0</v>
      </c>
      <c r="R300" s="34">
        <f>IF(calculations!R300="NA",output!R300,calculations!R300-output!R300)</f>
        <v>0</v>
      </c>
      <c r="S300" s="34">
        <f>IF(calculations!S300="NA",output!S300,calculations!S300-output!S300)</f>
        <v>0</v>
      </c>
      <c r="T300" s="34">
        <f>IF(calculations!T300="NA",output!T300,calculations!T300-output!T300)</f>
        <v>0</v>
      </c>
      <c r="U300" s="34">
        <f>IF(calculations!U300="NA",output!U300,calculations!U300-output!U300)</f>
        <v>0</v>
      </c>
      <c r="V300" s="34">
        <f>IF(calculations!V300="NA",output!V300,calculations!V300-output!V300)</f>
        <v>0</v>
      </c>
      <c r="W300" s="34">
        <f>IF(calculations!W300="NA",output!W300,calculations!W300-output!W300)</f>
        <v>0</v>
      </c>
      <c r="X300" s="34">
        <f>IF(calculations!X300="NA",output!X300,calculations!X300-output!X300)</f>
        <v>0</v>
      </c>
      <c r="Y300" s="34">
        <f>IF(calculations!Y300="NA",output!Y300,calculations!Y300-output!Y300)</f>
        <v>0</v>
      </c>
      <c r="Z300" s="34">
        <f>IF(calculations!Z300="NA",output!Z300,calculations!Z300-output!Z300)</f>
        <v>0</v>
      </c>
      <c r="AA300" s="34">
        <f>IF(calculations!AA300="NA",output!AA300,calculations!AA300-output!AA300)</f>
        <v>0</v>
      </c>
      <c r="AB300" s="34">
        <f>IF(calculations!AB300="NA",output!AB300,calculations!AB300-output!AB300)</f>
        <v>0</v>
      </c>
      <c r="AC300" s="34">
        <f>IF(calculations!AC300="NA",output!AC300,calculations!AC300-output!AC300)</f>
        <v>0</v>
      </c>
      <c r="AD300" s="34">
        <f>IF(calculations!AD300="NA",output!AD300,calculations!AD300-output!AD300)</f>
        <v>0</v>
      </c>
      <c r="AE300" s="34">
        <f>IF(calculations!AE300="NA",output!AE300,calculations!AE300-output!AE300)</f>
        <v>0</v>
      </c>
      <c r="AF300" s="34">
        <f>IF(calculations!AF300="NA",output!AF300,calculations!AF300-output!AF300)</f>
        <v>0</v>
      </c>
    </row>
    <row r="301" spans="1:32" x14ac:dyDescent="0.15">
      <c r="A301" t="b">
        <f>calculations!A301=output!A301</f>
        <v>1</v>
      </c>
      <c r="B301" t="b">
        <f>calculations!B301=output!B301</f>
        <v>1</v>
      </c>
      <c r="C301" s="34">
        <f>IF(calculations!C301="NA",output!C301,calculations!C301-output!C301)</f>
        <v>0</v>
      </c>
      <c r="D301" s="34">
        <f>IF(calculations!D301="NA",output!D301,calculations!D301-output!D301)</f>
        <v>0</v>
      </c>
      <c r="E301" s="34">
        <f>IF(calculations!E301="NA",output!E301,calculations!E301-output!E301)</f>
        <v>0</v>
      </c>
      <c r="F301" s="34">
        <f>IF(calculations!F301="NA",output!F301,calculations!F301-output!F301)</f>
        <v>0</v>
      </c>
      <c r="G301" s="34">
        <f>IF(calculations!G301="NA",output!G301,calculations!G301-output!G301)</f>
        <v>5.5511151231257827E-17</v>
      </c>
      <c r="H301" s="34">
        <f>IF(calculations!H301="NA",output!H301,calculations!H301-output!H301)</f>
        <v>0</v>
      </c>
      <c r="I301" s="34">
        <f>IF(calculations!I301="NA",output!I301,calculations!I301-output!I301)</f>
        <v>0</v>
      </c>
      <c r="J301" s="34">
        <f>IF(calculations!J301="NA",output!J301,calculations!J301-output!J301)</f>
        <v>-2.1684043449710089E-19</v>
      </c>
      <c r="K301" s="34">
        <f>IF(calculations!K301="NA",output!K301,calculations!K301-output!K301)</f>
        <v>0</v>
      </c>
      <c r="L301" s="34">
        <f>IF(calculations!L301="NA",output!L301,calculations!L301-output!L301)</f>
        <v>0</v>
      </c>
      <c r="M301" s="34">
        <f>IF(calculations!M301="NA",output!M301,calculations!M301-output!M301)</f>
        <v>0</v>
      </c>
      <c r="N301" s="34">
        <f>IF(calculations!N301="NA",output!N301,calculations!N301-output!N301)</f>
        <v>0</v>
      </c>
      <c r="O301" s="34">
        <f>IF(calculations!O301="NA",output!O301,calculations!O301-output!O301)</f>
        <v>0</v>
      </c>
      <c r="P301" s="34">
        <f>IF(calculations!P301="NA",output!P301,calculations!P301-output!P301)</f>
        <v>0</v>
      </c>
      <c r="Q301" s="34">
        <f>IF(calculations!Q301="NA",output!Q301,calculations!Q301-output!Q301)</f>
        <v>0</v>
      </c>
      <c r="R301" s="34">
        <f>IF(calculations!R301="NA",output!R301,calculations!R301-output!R301)</f>
        <v>0</v>
      </c>
      <c r="S301" s="34">
        <f>IF(calculations!S301="NA",output!S301,calculations!S301-output!S301)</f>
        <v>0</v>
      </c>
      <c r="T301" s="34">
        <f>IF(calculations!T301="NA",output!T301,calculations!T301-output!T301)</f>
        <v>0</v>
      </c>
      <c r="U301" s="34">
        <f>IF(calculations!U301="NA",output!U301,calculations!U301-output!U301)</f>
        <v>0</v>
      </c>
      <c r="V301" s="34">
        <f>IF(calculations!V301="NA",output!V301,calculations!V301-output!V301)</f>
        <v>0</v>
      </c>
      <c r="W301" s="34">
        <f>IF(calculations!W301="NA",output!W301,calculations!W301-output!W301)</f>
        <v>0</v>
      </c>
      <c r="X301" s="34">
        <f>IF(calculations!X301="NA",output!X301,calculations!X301-output!X301)</f>
        <v>0</v>
      </c>
      <c r="Y301" s="34">
        <f>IF(calculations!Y301="NA",output!Y301,calculations!Y301-output!Y301)</f>
        <v>0</v>
      </c>
      <c r="Z301" s="34">
        <f>IF(calculations!Z301="NA",output!Z301,calculations!Z301-output!Z301)</f>
        <v>0</v>
      </c>
      <c r="AA301" s="34">
        <f>IF(calculations!AA301="NA",output!AA301,calculations!AA301-output!AA301)</f>
        <v>0</v>
      </c>
      <c r="AB301" s="34">
        <f>IF(calculations!AB301="NA",output!AB301,calculations!AB301-output!AB301)</f>
        <v>0</v>
      </c>
      <c r="AC301" s="34">
        <f>IF(calculations!AC301="NA",output!AC301,calculations!AC301-output!AC301)</f>
        <v>0</v>
      </c>
      <c r="AD301" s="34">
        <f>IF(calculations!AD301="NA",output!AD301,calculations!AD301-output!AD301)</f>
        <v>0</v>
      </c>
      <c r="AE301" s="34">
        <f>IF(calculations!AE301="NA",output!AE301,calculations!AE301-output!AE301)</f>
        <v>0</v>
      </c>
      <c r="AF301" s="34">
        <f>IF(calculations!AF301="NA",output!AF301,calculations!AF301-output!AF301)</f>
        <v>-1.7347234759768071E-18</v>
      </c>
    </row>
    <row r="302" spans="1:32" x14ac:dyDescent="0.15">
      <c r="A302" t="b">
        <f>calculations!A302=output!A302</f>
        <v>1</v>
      </c>
      <c r="B302" t="b">
        <f>calculations!B302=output!B302</f>
        <v>1</v>
      </c>
      <c r="C302" s="34">
        <f>IF(calculations!C302="NA",output!C302,calculations!C302-output!C302)</f>
        <v>0</v>
      </c>
      <c r="D302" s="34">
        <f>IF(calculations!D302="NA",output!D302,calculations!D302-output!D302)</f>
        <v>0</v>
      </c>
      <c r="E302" s="34">
        <f>IF(calculations!E302="NA",output!E302,calculations!E302-output!E302)</f>
        <v>0</v>
      </c>
      <c r="F302" s="34">
        <f>IF(calculations!F302="NA",output!F302,calculations!F302-output!F302)</f>
        <v>0</v>
      </c>
      <c r="G302" s="34">
        <f>IF(calculations!G302="NA",output!G302,calculations!G302-output!G302)</f>
        <v>0</v>
      </c>
      <c r="H302" s="34">
        <f>IF(calculations!H302="NA",output!H302,calculations!H302-output!H302)</f>
        <v>0</v>
      </c>
      <c r="I302" s="34">
        <f>IF(calculations!I302="NA",output!I302,calculations!I302-output!I302)</f>
        <v>0</v>
      </c>
      <c r="J302" s="34">
        <f>IF(calculations!J302="NA",output!J302,calculations!J302-output!J302)</f>
        <v>0</v>
      </c>
      <c r="K302" s="34">
        <f>IF(calculations!K302="NA",output!K302,calculations!K302-output!K302)</f>
        <v>0</v>
      </c>
      <c r="L302" s="34">
        <f>IF(calculations!L302="NA",output!L302,calculations!L302-output!L302)</f>
        <v>2.2204460492503131E-16</v>
      </c>
      <c r="M302" s="34">
        <f>IF(calculations!M302="NA",output!M302,calculations!M302-output!M302)</f>
        <v>0</v>
      </c>
      <c r="N302" s="34">
        <f>IF(calculations!N302="NA",output!N302,calculations!N302-output!N302)</f>
        <v>-8.8817841970012523E-16</v>
      </c>
      <c r="O302" s="34">
        <f>IF(calculations!O302="NA",output!O302,calculations!O302-output!O302)</f>
        <v>-8.8817841970012523E-16</v>
      </c>
      <c r="P302" s="34">
        <f>IF(calculations!P302="NA",output!P302,calculations!P302-output!P302)</f>
        <v>2.7755575615628914E-17</v>
      </c>
      <c r="Q302" s="34">
        <f>IF(calculations!Q302="NA",output!Q302,calculations!Q302-output!Q302)</f>
        <v>0</v>
      </c>
      <c r="R302" s="34">
        <f>IF(calculations!R302="NA",output!R302,calculations!R302-output!R302)</f>
        <v>0</v>
      </c>
      <c r="S302" s="34">
        <f>IF(calculations!S302="NA",output!S302,calculations!S302-output!S302)</f>
        <v>0</v>
      </c>
      <c r="T302" s="34">
        <f>IF(calculations!T302="NA",output!T302,calculations!T302-output!T302)</f>
        <v>0</v>
      </c>
      <c r="U302" s="34">
        <f>IF(calculations!U302="NA",output!U302,calculations!U302-output!U302)</f>
        <v>0</v>
      </c>
      <c r="V302" s="34">
        <f>IF(calculations!V302="NA",output!V302,calculations!V302-output!V302)</f>
        <v>0</v>
      </c>
      <c r="W302" s="34">
        <f>IF(calculations!W302="NA",output!W302,calculations!W302-output!W302)</f>
        <v>0</v>
      </c>
      <c r="X302" s="34">
        <f>IF(calculations!X302="NA",output!X302,calculations!X302-output!X302)</f>
        <v>0</v>
      </c>
      <c r="Y302" s="34">
        <f>IF(calculations!Y302="NA",output!Y302,calculations!Y302-output!Y302)</f>
        <v>0</v>
      </c>
      <c r="Z302" s="34">
        <f>IF(calculations!Z302="NA",output!Z302,calculations!Z302-output!Z302)</f>
        <v>0</v>
      </c>
      <c r="AA302" s="34">
        <f>IF(calculations!AA302="NA",output!AA302,calculations!AA302-output!AA302)</f>
        <v>0</v>
      </c>
      <c r="AB302" s="34">
        <f>IF(calculations!AB302="NA",output!AB302,calculations!AB302-output!AB302)</f>
        <v>0</v>
      </c>
      <c r="AC302" s="34">
        <f>IF(calculations!AC302="NA",output!AC302,calculations!AC302-output!AC302)</f>
        <v>0</v>
      </c>
      <c r="AD302" s="34">
        <f>IF(calculations!AD302="NA",output!AD302,calculations!AD302-output!AD302)</f>
        <v>0</v>
      </c>
      <c r="AE302" s="34">
        <f>IF(calculations!AE302="NA",output!AE302,calculations!AE302-output!AE302)</f>
        <v>0</v>
      </c>
      <c r="AF302" s="34">
        <f>IF(calculations!AF302="NA",output!AF302,calculations!AF302-output!AF302)</f>
        <v>2.7755575615628914E-17</v>
      </c>
    </row>
    <row r="303" spans="1:32" x14ac:dyDescent="0.15">
      <c r="A303" t="b">
        <f>calculations!A303=output!A303</f>
        <v>1</v>
      </c>
      <c r="B303" t="b">
        <f>calculations!B303=output!B303</f>
        <v>1</v>
      </c>
      <c r="C303" s="34">
        <f>IF(calculations!C303="NA",output!C303,calculations!C303-output!C303)</f>
        <v>4.2632564145606011E-14</v>
      </c>
      <c r="D303" s="34">
        <f>IF(calculations!D303="NA",output!D303,calculations!D303-output!D303)</f>
        <v>-2.8421709430404007E-14</v>
      </c>
      <c r="E303" s="34">
        <f>IF(calculations!E303="NA",output!E303,calculations!E303-output!E303)</f>
        <v>0</v>
      </c>
      <c r="F303" s="34">
        <f>IF(calculations!F303="NA",output!F303,calculations!F303-output!F303)</f>
        <v>0</v>
      </c>
      <c r="G303" s="34">
        <f>IF(calculations!G303="NA",output!G303,calculations!G303-output!G303)</f>
        <v>0</v>
      </c>
      <c r="H303" s="34">
        <f>IF(calculations!H303="NA",output!H303,calculations!H303-output!H303)</f>
        <v>0</v>
      </c>
      <c r="I303" s="34">
        <f>IF(calculations!I303="NA",output!I303,calculations!I303-output!I303)</f>
        <v>0</v>
      </c>
      <c r="J303" s="34">
        <f>IF(calculations!J303="NA",output!J303,calculations!J303-output!J303)</f>
        <v>0</v>
      </c>
      <c r="K303" s="34">
        <f>IF(calculations!K303="NA",output!K303,calculations!K303-output!K303)</f>
        <v>6.9388939039072284E-18</v>
      </c>
      <c r="L303" s="34">
        <f>IF(calculations!L303="NA",output!L303,calculations!L303-output!L303)</f>
        <v>1.7763568394002505E-15</v>
      </c>
      <c r="M303" s="34">
        <f>IF(calculations!M303="NA",output!M303,calculations!M303-output!M303)</f>
        <v>0</v>
      </c>
      <c r="N303" s="34">
        <f>IF(calculations!N303="NA",output!N303,calculations!N303-output!N303)</f>
        <v>0</v>
      </c>
      <c r="O303" s="34">
        <f>IF(calculations!O303="NA",output!O303,calculations!O303-output!O303)</f>
        <v>0</v>
      </c>
      <c r="P303" s="34">
        <f>IF(calculations!P303="NA",output!P303,calculations!P303-output!P303)</f>
        <v>0</v>
      </c>
      <c r="Q303" s="34">
        <f>IF(calculations!Q303="NA",output!Q303,calculations!Q303-output!Q303)</f>
        <v>0</v>
      </c>
      <c r="R303" s="34">
        <f>IF(calculations!R303="NA",output!R303,calculations!R303-output!R303)</f>
        <v>0</v>
      </c>
      <c r="S303" s="34">
        <f>IF(calculations!S303="NA",output!S303,calculations!S303-output!S303)</f>
        <v>0</v>
      </c>
      <c r="T303" s="34">
        <f>IF(calculations!T303="NA",output!T303,calculations!T303-output!T303)</f>
        <v>5.6843418860808015E-14</v>
      </c>
      <c r="U303" s="34">
        <f>IF(calculations!U303="NA",output!U303,calculations!U303-output!U303)</f>
        <v>0</v>
      </c>
      <c r="V303" s="34">
        <f>IF(calculations!V303="NA",output!V303,calculations!V303-output!V303)</f>
        <v>0</v>
      </c>
      <c r="W303" s="34">
        <f>IF(calculations!W303="NA",output!W303,calculations!W303-output!W303)</f>
        <v>0</v>
      </c>
      <c r="X303" s="34">
        <f>IF(calculations!X303="NA",output!X303,calculations!X303-output!X303)</f>
        <v>-3.5527136788005009E-15</v>
      </c>
      <c r="Y303" s="34">
        <f>IF(calculations!Y303="NA",output!Y303,calculations!Y303-output!Y303)</f>
        <v>0</v>
      </c>
      <c r="Z303" s="34">
        <f>IF(calculations!Z303="NA",output!Z303,calculations!Z303-output!Z303)</f>
        <v>0</v>
      </c>
      <c r="AA303" s="34">
        <f>IF(calculations!AA303="NA",output!AA303,calculations!AA303-output!AA303)</f>
        <v>0</v>
      </c>
      <c r="AB303" s="34">
        <f>IF(calculations!AB303="NA",output!AB303,calculations!AB303-output!AB303)</f>
        <v>0</v>
      </c>
      <c r="AC303" s="34">
        <f>IF(calculations!AC303="NA",output!AC303,calculations!AC303-output!AC303)</f>
        <v>0</v>
      </c>
      <c r="AD303" s="34">
        <f>IF(calculations!AD303="NA",output!AD303,calculations!AD303-output!AD303)</f>
        <v>0</v>
      </c>
      <c r="AE303" s="34">
        <f>IF(calculations!AE303="NA",output!AE303,calculations!AE303-output!AE303)</f>
        <v>0</v>
      </c>
      <c r="AF303" s="34">
        <f>IF(calculations!AF303="NA",output!AF303,calculations!AF303-output!AF303)</f>
        <v>0</v>
      </c>
    </row>
    <row r="304" spans="1:32" x14ac:dyDescent="0.15">
      <c r="A304" t="b">
        <f>calculations!A304=output!A304</f>
        <v>1</v>
      </c>
      <c r="B304" t="b">
        <f>calculations!B304=output!B304</f>
        <v>1</v>
      </c>
      <c r="C304" s="34">
        <f>IF(calculations!C304="NA",output!C304,calculations!C304-output!C304)</f>
        <v>1.7763568394002505E-15</v>
      </c>
      <c r="D304" s="34">
        <f>IF(calculations!D304="NA",output!D304,calculations!D304-output!D304)</f>
        <v>3.5527136788005009E-15</v>
      </c>
      <c r="E304" s="34">
        <f>IF(calculations!E304="NA",output!E304,calculations!E304-output!E304)</f>
        <v>0</v>
      </c>
      <c r="F304" s="34">
        <f>IF(calculations!F304="NA",output!F304,calculations!F304-output!F304)</f>
        <v>2.2204460492503131E-16</v>
      </c>
      <c r="G304" s="34">
        <f>IF(calculations!G304="NA",output!G304,calculations!G304-output!G304)</f>
        <v>0</v>
      </c>
      <c r="H304" s="34">
        <f>IF(calculations!H304="NA",output!H304,calculations!H304-output!H304)</f>
        <v>0</v>
      </c>
      <c r="I304" s="34">
        <f>IF(calculations!I304="NA",output!I304,calculations!I304-output!I304)</f>
        <v>0</v>
      </c>
      <c r="J304" s="34">
        <f>IF(calculations!J304="NA",output!J304,calculations!J304-output!J304)</f>
        <v>0</v>
      </c>
      <c r="K304" s="34">
        <f>IF(calculations!K304="NA",output!K304,calculations!K304-output!K304)</f>
        <v>0</v>
      </c>
      <c r="L304" s="34">
        <f>IF(calculations!L304="NA",output!L304,calculations!L304-output!L304)</f>
        <v>3.5527136788005009E-15</v>
      </c>
      <c r="M304" s="34">
        <f>IF(calculations!M304="NA",output!M304,calculations!M304-output!M304)</f>
        <v>0</v>
      </c>
      <c r="N304" s="34">
        <f>IF(calculations!N304="NA",output!N304,calculations!N304-output!N304)</f>
        <v>0</v>
      </c>
      <c r="O304" s="34">
        <f>IF(calculations!O304="NA",output!O304,calculations!O304-output!O304)</f>
        <v>0</v>
      </c>
      <c r="P304" s="34">
        <f>IF(calculations!P304="NA",output!P304,calculations!P304-output!P304)</f>
        <v>0</v>
      </c>
      <c r="Q304" s="34">
        <f>IF(calculations!Q304="NA",output!Q304,calculations!Q304-output!Q304)</f>
        <v>0</v>
      </c>
      <c r="R304" s="34">
        <f>IF(calculations!R304="NA",output!R304,calculations!R304-output!R304)</f>
        <v>0</v>
      </c>
      <c r="S304" s="34">
        <f>IF(calculations!S304="NA",output!S304,calculations!S304-output!S304)</f>
        <v>0</v>
      </c>
      <c r="T304" s="34">
        <f>IF(calculations!T304="NA",output!T304,calculations!T304-output!T304)</f>
        <v>4.2632564145606011E-14</v>
      </c>
      <c r="U304" s="34">
        <f>IF(calculations!U304="NA",output!U304,calculations!U304-output!U304)</f>
        <v>0</v>
      </c>
      <c r="V304" s="34">
        <f>IF(calculations!V304="NA",output!V304,calculations!V304-output!V304)</f>
        <v>3.5527136788005009E-15</v>
      </c>
      <c r="W304" s="34">
        <f>IF(calculations!W304="NA",output!W304,calculations!W304-output!W304)</f>
        <v>0</v>
      </c>
      <c r="X304" s="34">
        <f>IF(calculations!X304="NA",output!X304,calculations!X304-output!X304)</f>
        <v>0</v>
      </c>
      <c r="Y304" s="34">
        <f>IF(calculations!Y304="NA",output!Y304,calculations!Y304-output!Y304)</f>
        <v>0</v>
      </c>
      <c r="Z304" s="34">
        <f>IF(calculations!Z304="NA",output!Z304,calculations!Z304-output!Z304)</f>
        <v>0</v>
      </c>
      <c r="AA304" s="34">
        <f>IF(calculations!AA304="NA",output!AA304,calculations!AA304-output!AA304)</f>
        <v>0</v>
      </c>
      <c r="AB304" s="34">
        <f>IF(calculations!AB304="NA",output!AB304,calculations!AB304-output!AB304)</f>
        <v>0</v>
      </c>
      <c r="AC304" s="34">
        <f>IF(calculations!AC304="NA",output!AC304,calculations!AC304-output!AC304)</f>
        <v>0</v>
      </c>
      <c r="AD304" s="34">
        <f>IF(calculations!AD304="NA",output!AD304,calculations!AD304-output!AD304)</f>
        <v>0</v>
      </c>
      <c r="AE304" s="34">
        <f>IF(calculations!AE304="NA",output!AE304,calculations!AE304-output!AE304)</f>
        <v>0</v>
      </c>
      <c r="AF304" s="34">
        <f>IF(calculations!AF304="NA",output!AF304,calculations!AF304-output!AF304)</f>
        <v>0</v>
      </c>
    </row>
    <row r="305" spans="1:32" x14ac:dyDescent="0.15">
      <c r="A305" t="b">
        <f>calculations!A305=output!A305</f>
        <v>1</v>
      </c>
      <c r="B305" t="b">
        <f>calculations!B305=output!B305</f>
        <v>1</v>
      </c>
      <c r="C305" s="34">
        <f>IF(calculations!C305="NA",output!C305,calculations!C305-output!C305)</f>
        <v>0</v>
      </c>
      <c r="D305" s="34">
        <f>IF(calculations!D305="NA",output!D305,calculations!D305-output!D305)</f>
        <v>0</v>
      </c>
      <c r="E305" s="34">
        <f>IF(calculations!E305="NA",output!E305,calculations!E305-output!E305)</f>
        <v>0</v>
      </c>
      <c r="F305" s="34">
        <f>IF(calculations!F305="NA",output!F305,calculations!F305-output!F305)</f>
        <v>0</v>
      </c>
      <c r="G305" s="34">
        <f>IF(calculations!G305="NA",output!G305,calculations!G305-output!G305)</f>
        <v>0</v>
      </c>
      <c r="H305" s="34">
        <f>IF(calculations!H305="NA",output!H305,calculations!H305-output!H305)</f>
        <v>0</v>
      </c>
      <c r="I305" s="34">
        <f>IF(calculations!I305="NA",output!I305,calculations!I305-output!I305)</f>
        <v>0</v>
      </c>
      <c r="J305" s="34">
        <f>IF(calculations!J305="NA",output!J305,calculations!J305-output!J305)</f>
        <v>0</v>
      </c>
      <c r="K305" s="34">
        <f>IF(calculations!K305="NA",output!K305,calculations!K305-output!K305)</f>
        <v>6.9388939039072284E-18</v>
      </c>
      <c r="L305" s="34">
        <f>IF(calculations!L305="NA",output!L305,calculations!L305-output!L305)</f>
        <v>-8.8817841970012523E-16</v>
      </c>
      <c r="M305" s="34">
        <f>IF(calculations!M305="NA",output!M305,calculations!M305-output!M305)</f>
        <v>0</v>
      </c>
      <c r="N305" s="34">
        <f>IF(calculations!N305="NA",output!N305,calculations!N305-output!N305)</f>
        <v>-1.7763568394002505E-15</v>
      </c>
      <c r="O305" s="34">
        <f>IF(calculations!O305="NA",output!O305,calculations!O305-output!O305)</f>
        <v>0</v>
      </c>
      <c r="P305" s="34">
        <f>IF(calculations!P305="NA",output!P305,calculations!P305-output!P305)</f>
        <v>0</v>
      </c>
      <c r="Q305" s="34">
        <f>IF(calculations!Q305="NA",output!Q305,calculations!Q305-output!Q305)</f>
        <v>0</v>
      </c>
      <c r="R305" s="34">
        <f>IF(calculations!R305="NA",output!R305,calculations!R305-output!R305)</f>
        <v>0</v>
      </c>
      <c r="S305" s="34">
        <f>IF(calculations!S305="NA",output!S305,calculations!S305-output!S305)</f>
        <v>0</v>
      </c>
      <c r="T305" s="34">
        <f>IF(calculations!T305="NA",output!T305,calculations!T305-output!T305)</f>
        <v>0</v>
      </c>
      <c r="U305" s="34">
        <f>IF(calculations!U305="NA",output!U305,calculations!U305-output!U305)</f>
        <v>0</v>
      </c>
      <c r="V305" s="34">
        <f>IF(calculations!V305="NA",output!V305,calculations!V305-output!V305)</f>
        <v>0</v>
      </c>
      <c r="W305" s="34">
        <f>IF(calculations!W305="NA",output!W305,calculations!W305-output!W305)</f>
        <v>0</v>
      </c>
      <c r="X305" s="34">
        <f>IF(calculations!X305="NA",output!X305,calculations!X305-output!X305)</f>
        <v>0</v>
      </c>
      <c r="Y305" s="34">
        <f>IF(calculations!Y305="NA",output!Y305,calculations!Y305-output!Y305)</f>
        <v>0</v>
      </c>
      <c r="Z305" s="34">
        <f>IF(calculations!Z305="NA",output!Z305,calculations!Z305-output!Z305)</f>
        <v>2.2204460492503131E-16</v>
      </c>
      <c r="AA305" s="34">
        <f>IF(calculations!AA305="NA",output!AA305,calculations!AA305-output!AA305)</f>
        <v>0</v>
      </c>
      <c r="AB305" s="34">
        <f>IF(calculations!AB305="NA",output!AB305,calculations!AB305-output!AB305)</f>
        <v>0</v>
      </c>
      <c r="AC305" s="34">
        <f>IF(calculations!AC305="NA",output!AC305,calculations!AC305-output!AC305)</f>
        <v>0</v>
      </c>
      <c r="AD305" s="34">
        <f>IF(calculations!AD305="NA",output!AD305,calculations!AD305-output!AD305)</f>
        <v>0</v>
      </c>
      <c r="AE305" s="34">
        <f>IF(calculations!AE305="NA",output!AE305,calculations!AE305-output!AE305)</f>
        <v>0</v>
      </c>
      <c r="AF305" s="34">
        <f>IF(calculations!AF305="NA",output!AF305,calculations!AF305-output!AF305)</f>
        <v>0</v>
      </c>
    </row>
    <row r="306" spans="1:32" x14ac:dyDescent="0.15">
      <c r="A306" t="b">
        <f>calculations!A306=output!A306</f>
        <v>1</v>
      </c>
      <c r="B306" t="b">
        <f>calculations!B306=output!B306</f>
        <v>1</v>
      </c>
      <c r="C306" s="34">
        <f>IF(calculations!C306="NA",output!C306,calculations!C306-output!C306)</f>
        <v>0</v>
      </c>
      <c r="D306" s="34">
        <f>IF(calculations!D306="NA",output!D306,calculations!D306-output!D306)</f>
        <v>0</v>
      </c>
      <c r="E306" s="34">
        <f>IF(calculations!E306="NA",output!E306,calculations!E306-output!E306)</f>
        <v>0</v>
      </c>
      <c r="F306" s="34">
        <f>IF(calculations!F306="NA",output!F306,calculations!F306-output!F306)</f>
        <v>0</v>
      </c>
      <c r="G306" s="34">
        <f>IF(calculations!G306="NA",output!G306,calculations!G306-output!G306)</f>
        <v>0</v>
      </c>
      <c r="H306" s="34">
        <f>IF(calculations!H306="NA",output!H306,calculations!H306-output!H306)</f>
        <v>0</v>
      </c>
      <c r="I306" s="34">
        <f>IF(calculations!I306="NA",output!I306,calculations!I306-output!I306)</f>
        <v>0</v>
      </c>
      <c r="J306" s="34">
        <f>IF(calculations!J306="NA",output!J306,calculations!J306-output!J306)</f>
        <v>0</v>
      </c>
      <c r="K306" s="34">
        <f>IF(calculations!K306="NA",output!K306,calculations!K306-output!K306)</f>
        <v>6.9388939039072284E-18</v>
      </c>
      <c r="L306" s="34">
        <f>IF(calculations!L306="NA",output!L306,calculations!L306-output!L306)</f>
        <v>-8.8817841970012523E-16</v>
      </c>
      <c r="M306" s="34">
        <f>IF(calculations!M306="NA",output!M306,calculations!M306-output!M306)</f>
        <v>0</v>
      </c>
      <c r="N306" s="34">
        <f>IF(calculations!N306="NA",output!N306,calculations!N306-output!N306)</f>
        <v>-1.7763568394002505E-15</v>
      </c>
      <c r="O306" s="34">
        <f>IF(calculations!O306="NA",output!O306,calculations!O306-output!O306)</f>
        <v>0</v>
      </c>
      <c r="P306" s="34">
        <f>IF(calculations!P306="NA",output!P306,calculations!P306-output!P306)</f>
        <v>0</v>
      </c>
      <c r="Q306" s="34">
        <f>IF(calculations!Q306="NA",output!Q306,calculations!Q306-output!Q306)</f>
        <v>0</v>
      </c>
      <c r="R306" s="34">
        <f>IF(calculations!R306="NA",output!R306,calculations!R306-output!R306)</f>
        <v>0</v>
      </c>
      <c r="S306" s="34">
        <f>IF(calculations!S306="NA",output!S306,calculations!S306-output!S306)</f>
        <v>0</v>
      </c>
      <c r="T306" s="34">
        <f>IF(calculations!T306="NA",output!T306,calculations!T306-output!T306)</f>
        <v>0</v>
      </c>
      <c r="U306" s="34">
        <f>IF(calculations!U306="NA",output!U306,calculations!U306-output!U306)</f>
        <v>0</v>
      </c>
      <c r="V306" s="34">
        <f>IF(calculations!V306="NA",output!V306,calculations!V306-output!V306)</f>
        <v>0</v>
      </c>
      <c r="W306" s="34">
        <f>IF(calculations!W306="NA",output!W306,calculations!W306-output!W306)</f>
        <v>0</v>
      </c>
      <c r="X306" s="34">
        <f>IF(calculations!X306="NA",output!X306,calculations!X306-output!X306)</f>
        <v>0</v>
      </c>
      <c r="Y306" s="34">
        <f>IF(calculations!Y306="NA",output!Y306,calculations!Y306-output!Y306)</f>
        <v>0</v>
      </c>
      <c r="Z306" s="34">
        <f>IF(calculations!Z306="NA",output!Z306,calculations!Z306-output!Z306)</f>
        <v>2.2204460492503131E-16</v>
      </c>
      <c r="AA306" s="34">
        <f>IF(calculations!AA306="NA",output!AA306,calculations!AA306-output!AA306)</f>
        <v>0</v>
      </c>
      <c r="AB306" s="34">
        <f>IF(calculations!AB306="NA",output!AB306,calculations!AB306-output!AB306)</f>
        <v>0</v>
      </c>
      <c r="AC306" s="34">
        <f>IF(calculations!AC306="NA",output!AC306,calculations!AC306-output!AC306)</f>
        <v>0</v>
      </c>
      <c r="AD306" s="34">
        <f>IF(calculations!AD306="NA",output!AD306,calculations!AD306-output!AD306)</f>
        <v>0</v>
      </c>
      <c r="AE306" s="34">
        <f>IF(calculations!AE306="NA",output!AE306,calculations!AE306-output!AE306)</f>
        <v>0</v>
      </c>
      <c r="AF306" s="34">
        <f>IF(calculations!AF306="NA",output!AF306,calculations!AF306-output!AF306)</f>
        <v>0</v>
      </c>
    </row>
    <row r="307" spans="1:32" x14ac:dyDescent="0.15">
      <c r="A307" t="b">
        <f>calculations!A307=output!A307</f>
        <v>1</v>
      </c>
      <c r="B307" t="b">
        <f>calculations!B307=output!B307</f>
        <v>1</v>
      </c>
      <c r="C307" s="34">
        <f>IF(calculations!C307="NA",output!C307,calculations!C307-output!C307)</f>
        <v>1.7763568394002505E-15</v>
      </c>
      <c r="D307" s="34">
        <f>IF(calculations!D307="NA",output!D307,calculations!D307-output!D307)</f>
        <v>1.7763568394002505E-15</v>
      </c>
      <c r="E307" s="34">
        <f>IF(calculations!E307="NA",output!E307,calculations!E307-output!E307)</f>
        <v>0</v>
      </c>
      <c r="F307" s="34">
        <f>IF(calculations!F307="NA",output!F307,calculations!F307-output!F307)</f>
        <v>0</v>
      </c>
      <c r="G307" s="34">
        <f>IF(calculations!G307="NA",output!G307,calculations!G307-output!G307)</f>
        <v>4.4408920985006262E-16</v>
      </c>
      <c r="H307" s="34">
        <f>IF(calculations!H307="NA",output!H307,calculations!H307-output!H307)</f>
        <v>0</v>
      </c>
      <c r="I307" s="34">
        <f>IF(calculations!I307="NA",output!I307,calculations!I307-output!I307)</f>
        <v>0</v>
      </c>
      <c r="J307" s="34">
        <f>IF(calculations!J307="NA",output!J307,calculations!J307-output!J307)</f>
        <v>-1.7347234759768071E-18</v>
      </c>
      <c r="K307" s="34">
        <f>IF(calculations!K307="NA",output!K307,calculations!K307-output!K307)</f>
        <v>0</v>
      </c>
      <c r="L307" s="34">
        <f>IF(calculations!L307="NA",output!L307,calculations!L307-output!L307)</f>
        <v>0</v>
      </c>
      <c r="M307" s="34">
        <f>IF(calculations!M307="NA",output!M307,calculations!M307-output!M307)</f>
        <v>7.1054273576010019E-15</v>
      </c>
      <c r="N307" s="34">
        <f>IF(calculations!N307="NA",output!N307,calculations!N307-output!N307)</f>
        <v>0</v>
      </c>
      <c r="O307" s="34">
        <f>IF(calculations!O307="NA",output!O307,calculations!O307-output!O307)</f>
        <v>0</v>
      </c>
      <c r="P307" s="34">
        <f>IF(calculations!P307="NA",output!P307,calculations!P307-output!P307)</f>
        <v>4.163336342344337E-17</v>
      </c>
      <c r="Q307" s="34">
        <f>IF(calculations!Q307="NA",output!Q307,calculations!Q307-output!Q307)</f>
        <v>0</v>
      </c>
      <c r="R307" s="34">
        <f>IF(calculations!R307="NA",output!R307,calculations!R307-output!R307)</f>
        <v>0</v>
      </c>
      <c r="S307" s="34">
        <f>IF(calculations!S307="NA",output!S307,calculations!S307-output!S307)</f>
        <v>0</v>
      </c>
      <c r="T307" s="34">
        <f>IF(calculations!T307="NA",output!T307,calculations!T307-output!T307)</f>
        <v>0</v>
      </c>
      <c r="U307" s="34">
        <f>IF(calculations!U307="NA",output!U307,calculations!U307-output!U307)</f>
        <v>0</v>
      </c>
      <c r="V307" s="34">
        <f>IF(calculations!V307="NA",output!V307,calculations!V307-output!V307)</f>
        <v>-2.7755575615628914E-17</v>
      </c>
      <c r="W307" s="34">
        <f>IF(calculations!W307="NA",output!W307,calculations!W307-output!W307)</f>
        <v>0</v>
      </c>
      <c r="X307" s="34">
        <f>IF(calculations!X307="NA",output!X307,calculations!X307-output!X307)</f>
        <v>0</v>
      </c>
      <c r="Y307" s="34">
        <f>IF(calculations!Y307="NA",output!Y307,calculations!Y307-output!Y307)</f>
        <v>0</v>
      </c>
      <c r="Z307" s="34">
        <f>IF(calculations!Z307="NA",output!Z307,calculations!Z307-output!Z307)</f>
        <v>4.4408920985006262E-16</v>
      </c>
      <c r="AA307" s="34">
        <f>IF(calculations!AA307="NA",output!AA307,calculations!AA307-output!AA307)</f>
        <v>0</v>
      </c>
      <c r="AB307" s="34">
        <f>IF(calculations!AB307="NA",output!AB307,calculations!AB307-output!AB307)</f>
        <v>0</v>
      </c>
      <c r="AC307" s="34">
        <f>IF(calculations!AC307="NA",output!AC307,calculations!AC307-output!AC307)</f>
        <v>0</v>
      </c>
      <c r="AD307" s="34">
        <f>IF(calculations!AD307="NA",output!AD307,calculations!AD307-output!AD307)</f>
        <v>0</v>
      </c>
      <c r="AE307" s="34">
        <f>IF(calculations!AE307="NA",output!AE307,calculations!AE307-output!AE307)</f>
        <v>0</v>
      </c>
      <c r="AF307" s="34">
        <f>IF(calculations!AF307="NA",output!AF307,calculations!AF307-output!AF307)</f>
        <v>4.163336342344337E-17</v>
      </c>
    </row>
    <row r="308" spans="1:32" x14ac:dyDescent="0.15">
      <c r="A308" t="b">
        <f>calculations!A308=output!A308</f>
        <v>1</v>
      </c>
      <c r="B308" t="b">
        <f>calculations!B308=output!B308</f>
        <v>1</v>
      </c>
      <c r="C308" s="34">
        <f>IF(calculations!C308="NA",output!C308,calculations!C308-output!C308)</f>
        <v>0</v>
      </c>
      <c r="D308" s="34">
        <f>IF(calculations!D308="NA",output!D308,calculations!D308-output!D308)</f>
        <v>0</v>
      </c>
      <c r="E308" s="34">
        <f>IF(calculations!E308="NA",output!E308,calculations!E308-output!E308)</f>
        <v>0</v>
      </c>
      <c r="F308" s="34">
        <f>IF(calculations!F308="NA",output!F308,calculations!F308-output!F308)</f>
        <v>0</v>
      </c>
      <c r="G308" s="34">
        <f>IF(calculations!G308="NA",output!G308,calculations!G308-output!G308)</f>
        <v>0</v>
      </c>
      <c r="H308" s="34">
        <f>IF(calculations!H308="NA",output!H308,calculations!H308-output!H308)</f>
        <v>0</v>
      </c>
      <c r="I308" s="34">
        <f>IF(calculations!I308="NA",output!I308,calculations!I308-output!I308)</f>
        <v>0</v>
      </c>
      <c r="J308" s="34">
        <f>IF(calculations!J308="NA",output!J308,calculations!J308-output!J308)</f>
        <v>0</v>
      </c>
      <c r="K308" s="34">
        <f>IF(calculations!K308="NA",output!K308,calculations!K308-output!K308)</f>
        <v>0</v>
      </c>
      <c r="L308" s="34">
        <f>IF(calculations!L308="NA",output!L308,calculations!L308-output!L308)</f>
        <v>0</v>
      </c>
      <c r="M308" s="34">
        <f>IF(calculations!M308="NA",output!M308,calculations!M308-output!M308)</f>
        <v>0</v>
      </c>
      <c r="N308" s="34">
        <f>IF(calculations!N308="NA",output!N308,calculations!N308-output!N308)</f>
        <v>0</v>
      </c>
      <c r="O308" s="34">
        <f>IF(calculations!O308="NA",output!O308,calculations!O308-output!O308)</f>
        <v>0</v>
      </c>
      <c r="P308" s="34">
        <f>IF(calculations!P308="NA",output!P308,calculations!P308-output!P308)</f>
        <v>0</v>
      </c>
      <c r="Q308" s="34">
        <f>IF(calculations!Q308="NA",output!Q308,calculations!Q308-output!Q308)</f>
        <v>0</v>
      </c>
      <c r="R308" s="34">
        <f>IF(calculations!R308="NA",output!R308,calculations!R308-output!R308)</f>
        <v>0</v>
      </c>
      <c r="S308" s="34">
        <f>IF(calculations!S308="NA",output!S308,calculations!S308-output!S308)</f>
        <v>0</v>
      </c>
      <c r="T308" s="34">
        <f>IF(calculations!T308="NA",output!T308,calculations!T308-output!T308)</f>
        <v>0</v>
      </c>
      <c r="U308" s="34">
        <f>IF(calculations!U308="NA",output!U308,calculations!U308-output!U308)</f>
        <v>0</v>
      </c>
      <c r="V308" s="34">
        <f>IF(calculations!V308="NA",output!V308,calculations!V308-output!V308)</f>
        <v>0</v>
      </c>
      <c r="W308" s="34">
        <f>IF(calculations!W308="NA",output!W308,calculations!W308-output!W308)</f>
        <v>0</v>
      </c>
      <c r="X308" s="34">
        <f>IF(calculations!X308="NA",output!X308,calculations!X308-output!X308)</f>
        <v>0</v>
      </c>
      <c r="Y308" s="34">
        <f>IF(calculations!Y308="NA",output!Y308,calculations!Y308-output!Y308)</f>
        <v>0</v>
      </c>
      <c r="Z308" s="34">
        <f>IF(calculations!Z308="NA",output!Z308,calculations!Z308-output!Z308)</f>
        <v>-5.5511151231257827E-17</v>
      </c>
      <c r="AA308" s="34">
        <f>IF(calculations!AA308="NA",output!AA308,calculations!AA308-output!AA308)</f>
        <v>0</v>
      </c>
      <c r="AB308" s="34">
        <f>IF(calculations!AB308="NA",output!AB308,calculations!AB308-output!AB308)</f>
        <v>0</v>
      </c>
      <c r="AC308" s="34">
        <f>IF(calculations!AC308="NA",output!AC308,calculations!AC308-output!AC308)</f>
        <v>0</v>
      </c>
      <c r="AD308" s="34">
        <f>IF(calculations!AD308="NA",output!AD308,calculations!AD308-output!AD308)</f>
        <v>0</v>
      </c>
      <c r="AE308" s="34">
        <f>IF(calculations!AE308="NA",output!AE308,calculations!AE308-output!AE308)</f>
        <v>0</v>
      </c>
      <c r="AF308" s="34">
        <f>IF(calculations!AF308="NA",output!AF308,calculations!AF308-output!AF308)</f>
        <v>0</v>
      </c>
    </row>
    <row r="309" spans="1:32" x14ac:dyDescent="0.15">
      <c r="A309" t="b">
        <f>calculations!A309=output!A309</f>
        <v>1</v>
      </c>
      <c r="B309" t="b">
        <f>calculations!B309=output!B309</f>
        <v>1</v>
      </c>
      <c r="C309" s="34">
        <f>IF(calculations!C309="NA",output!C309,calculations!C309-output!C309)</f>
        <v>2.2204460492503131E-16</v>
      </c>
      <c r="D309" s="34">
        <f>IF(calculations!D309="NA",output!D309,calculations!D309-output!D309)</f>
        <v>2.2204460492503131E-16</v>
      </c>
      <c r="E309" s="34">
        <f>IF(calculations!E309="NA",output!E309,calculations!E309-output!E309)</f>
        <v>0</v>
      </c>
      <c r="F309" s="34">
        <f>IF(calculations!F309="NA",output!F309,calculations!F309-output!F309)</f>
        <v>0</v>
      </c>
      <c r="G309" s="34">
        <f>IF(calculations!G309="NA",output!G309,calculations!G309-output!G309)</f>
        <v>0</v>
      </c>
      <c r="H309" s="34">
        <f>IF(calculations!H309="NA",output!H309,calculations!H309-output!H309)</f>
        <v>0</v>
      </c>
      <c r="I309" s="34">
        <f>IF(calculations!I309="NA",output!I309,calculations!I309-output!I309)</f>
        <v>0</v>
      </c>
      <c r="J309" s="34">
        <f>IF(calculations!J309="NA",output!J309,calculations!J309-output!J309)</f>
        <v>0</v>
      </c>
      <c r="K309" s="34">
        <f>IF(calculations!K309="NA",output!K309,calculations!K309-output!K309)</f>
        <v>0</v>
      </c>
      <c r="L309" s="34">
        <f>IF(calculations!L309="NA",output!L309,calculations!L309-output!L309)</f>
        <v>-5.3290705182007514E-15</v>
      </c>
      <c r="M309" s="34">
        <f>IF(calculations!M309="NA",output!M309,calculations!M309-output!M309)</f>
        <v>0</v>
      </c>
      <c r="N309" s="34">
        <f>IF(calculations!N309="NA",output!N309,calculations!N309-output!N309)</f>
        <v>0</v>
      </c>
      <c r="O309" s="34">
        <f>IF(calculations!O309="NA",output!O309,calculations!O309-output!O309)</f>
        <v>0</v>
      </c>
      <c r="P309" s="34">
        <f>IF(calculations!P309="NA",output!P309,calculations!P309-output!P309)</f>
        <v>0</v>
      </c>
      <c r="Q309" s="34">
        <f>IF(calculations!Q309="NA",output!Q309,calculations!Q309-output!Q309)</f>
        <v>0</v>
      </c>
      <c r="R309" s="34">
        <f>IF(calculations!R309="NA",output!R309,calculations!R309-output!R309)</f>
        <v>0</v>
      </c>
      <c r="S309" s="34">
        <f>IF(calculations!S309="NA",output!S309,calculations!S309-output!S309)</f>
        <v>0</v>
      </c>
      <c r="T309" s="34">
        <f>IF(calculations!T309="NA",output!T309,calculations!T309-output!T309)</f>
        <v>0</v>
      </c>
      <c r="U309" s="34">
        <f>IF(calculations!U309="NA",output!U309,calculations!U309-output!U309)</f>
        <v>0</v>
      </c>
      <c r="V309" s="34">
        <f>IF(calculations!V309="NA",output!V309,calculations!V309-output!V309)</f>
        <v>0</v>
      </c>
      <c r="W309" s="34">
        <f>IF(calculations!W309="NA",output!W309,calculations!W309-output!W309)</f>
        <v>0</v>
      </c>
      <c r="X309" s="34">
        <f>IF(calculations!X309="NA",output!X309,calculations!X309-output!X309)</f>
        <v>1.7763568394002505E-15</v>
      </c>
      <c r="Y309" s="34">
        <f>IF(calculations!Y309="NA",output!Y309,calculations!Y309-output!Y309)</f>
        <v>0</v>
      </c>
      <c r="Z309" s="34">
        <f>IF(calculations!Z309="NA",output!Z309,calculations!Z309-output!Z309)</f>
        <v>4.4408920985006262E-16</v>
      </c>
      <c r="AA309" s="34">
        <f>IF(calculations!AA309="NA",output!AA309,calculations!AA309-output!AA309)</f>
        <v>0</v>
      </c>
      <c r="AB309" s="34">
        <f>IF(calculations!AB309="NA",output!AB309,calculations!AB309-output!AB309)</f>
        <v>0</v>
      </c>
      <c r="AC309" s="34">
        <f>IF(calculations!AC309="NA",output!AC309,calculations!AC309-output!AC309)</f>
        <v>0</v>
      </c>
      <c r="AD309" s="34">
        <f>IF(calculations!AD309="NA",output!AD309,calculations!AD309-output!AD309)</f>
        <v>0</v>
      </c>
      <c r="AE309" s="34">
        <f>IF(calculations!AE309="NA",output!AE309,calculations!AE309-output!AE309)</f>
        <v>0</v>
      </c>
      <c r="AF309" s="34">
        <f>IF(calculations!AF309="NA",output!AF309,calculations!AF309-output!AF309)</f>
        <v>0</v>
      </c>
    </row>
    <row r="310" spans="1:32" x14ac:dyDescent="0.15">
      <c r="A310" t="b">
        <f>calculations!A310=output!A310</f>
        <v>1</v>
      </c>
      <c r="B310" t="b">
        <f>calculations!B310=output!B310</f>
        <v>1</v>
      </c>
      <c r="C310" s="34">
        <f>IF(calculations!C310="NA",output!C310,calculations!C310-output!C310)</f>
        <v>0</v>
      </c>
      <c r="D310" s="34">
        <f>IF(calculations!D310="NA",output!D310,calculations!D310-output!D310)</f>
        <v>0</v>
      </c>
      <c r="E310" s="34">
        <f>IF(calculations!E310="NA",output!E310,calculations!E310-output!E310)</f>
        <v>0</v>
      </c>
      <c r="F310" s="34">
        <f>IF(calculations!F310="NA",output!F310,calculations!F310-output!F310)</f>
        <v>-5.5511151231257827E-17</v>
      </c>
      <c r="G310" s="34">
        <f>IF(calculations!G310="NA",output!G310,calculations!G310-output!G310)</f>
        <v>0</v>
      </c>
      <c r="H310" s="34">
        <f>IF(calculations!H310="NA",output!H310,calculations!H310-output!H310)</f>
        <v>0</v>
      </c>
      <c r="I310" s="34">
        <f>IF(calculations!I310="NA",output!I310,calculations!I310-output!I310)</f>
        <v>0</v>
      </c>
      <c r="J310" s="34">
        <f>IF(calculations!J310="NA",output!J310,calculations!J310-output!J310)</f>
        <v>0</v>
      </c>
      <c r="K310" s="34">
        <f>IF(calculations!K310="NA",output!K310,calculations!K310-output!K310)</f>
        <v>-5.5511151231257827E-17</v>
      </c>
      <c r="L310" s="34">
        <f>IF(calculations!L310="NA",output!L310,calculations!L310-output!L310)</f>
        <v>3.5527136788005009E-15</v>
      </c>
      <c r="M310" s="34">
        <f>IF(calculations!M310="NA",output!M310,calculations!M310-output!M310)</f>
        <v>0</v>
      </c>
      <c r="N310" s="34">
        <f>IF(calculations!N310="NA",output!N310,calculations!N310-output!N310)</f>
        <v>0</v>
      </c>
      <c r="O310" s="34">
        <f>IF(calculations!O310="NA",output!O310,calculations!O310-output!O310)</f>
        <v>-7.1054273576010019E-15</v>
      </c>
      <c r="P310" s="34">
        <f>IF(calculations!P310="NA",output!P310,calculations!P310-output!P310)</f>
        <v>0</v>
      </c>
      <c r="Q310" s="34">
        <f>IF(calculations!Q310="NA",output!Q310,calculations!Q310-output!Q310)</f>
        <v>0</v>
      </c>
      <c r="R310" s="34">
        <f>IF(calculations!R310="NA",output!R310,calculations!R310-output!R310)</f>
        <v>0</v>
      </c>
      <c r="S310" s="34">
        <f>IF(calculations!S310="NA",output!S310,calculations!S310-output!S310)</f>
        <v>0</v>
      </c>
      <c r="T310" s="34">
        <f>IF(calculations!T310="NA",output!T310,calculations!T310-output!T310)</f>
        <v>0</v>
      </c>
      <c r="U310" s="34">
        <f>IF(calculations!U310="NA",output!U310,calculations!U310-output!U310)</f>
        <v>0</v>
      </c>
      <c r="V310" s="34">
        <f>IF(calculations!V310="NA",output!V310,calculations!V310-output!V310)</f>
        <v>5.5511151231257827E-17</v>
      </c>
      <c r="W310" s="34">
        <f>IF(calculations!W310="NA",output!W310,calculations!W310-output!W310)</f>
        <v>0</v>
      </c>
      <c r="X310" s="34">
        <f>IF(calculations!X310="NA",output!X310,calculations!X310-output!X310)</f>
        <v>0</v>
      </c>
      <c r="Y310" s="34">
        <f>IF(calculations!Y310="NA",output!Y310,calculations!Y310-output!Y310)</f>
        <v>0</v>
      </c>
      <c r="Z310" s="34">
        <f>IF(calculations!Z310="NA",output!Z310,calculations!Z310-output!Z310)</f>
        <v>4.4408920985006262E-16</v>
      </c>
      <c r="AA310" s="34">
        <f>IF(calculations!AA310="NA",output!AA310,calculations!AA310-output!AA310)</f>
        <v>0</v>
      </c>
      <c r="AB310" s="34">
        <f>IF(calculations!AB310="NA",output!AB310,calculations!AB310-output!AB310)</f>
        <v>0</v>
      </c>
      <c r="AC310" s="34">
        <f>IF(calculations!AC310="NA",output!AC310,calculations!AC310-output!AC310)</f>
        <v>0</v>
      </c>
      <c r="AD310" s="34">
        <f>IF(calculations!AD310="NA",output!AD310,calculations!AD310-output!AD310)</f>
        <v>0</v>
      </c>
      <c r="AE310" s="34">
        <f>IF(calculations!AE310="NA",output!AE310,calculations!AE310-output!AE310)</f>
        <v>0</v>
      </c>
      <c r="AF310" s="34">
        <f>IF(calculations!AF310="NA",output!AF310,calculations!AF310-output!AF310)</f>
        <v>-4.4408920985006262E-16</v>
      </c>
    </row>
    <row r="311" spans="1:32" x14ac:dyDescent="0.15">
      <c r="A311" t="b">
        <f>calculations!A311=output!A311</f>
        <v>1</v>
      </c>
      <c r="B311" t="b">
        <f>calculations!B311=output!B311</f>
        <v>1</v>
      </c>
      <c r="C311" s="34">
        <f>IF(calculations!C311="NA",output!C311,calculations!C311-output!C311)</f>
        <v>-4.2632564145606011E-14</v>
      </c>
      <c r="D311" s="34">
        <f>IF(calculations!D311="NA",output!D311,calculations!D311-output!D311)</f>
        <v>2.8421709430404007E-14</v>
      </c>
      <c r="E311" s="34">
        <f>IF(calculations!E311="NA",output!E311,calculations!E311-output!E311)</f>
        <v>0</v>
      </c>
      <c r="F311" s="34">
        <f>IF(calculations!F311="NA",output!F311,calculations!F311-output!F311)</f>
        <v>0</v>
      </c>
      <c r="G311" s="34">
        <f>IF(calculations!G311="NA",output!G311,calculations!G311-output!G311)</f>
        <v>0</v>
      </c>
      <c r="H311" s="34">
        <f>IF(calculations!H311="NA",output!H311,calculations!H311-output!H311)</f>
        <v>-2.7755575615628914E-17</v>
      </c>
      <c r="I311" s="34">
        <f>IF(calculations!I311="NA",output!I311,calculations!I311-output!I311)</f>
        <v>0</v>
      </c>
      <c r="J311" s="34">
        <f>IF(calculations!J311="NA",output!J311,calculations!J311-output!J311)</f>
        <v>0</v>
      </c>
      <c r="K311" s="34">
        <f>IF(calculations!K311="NA",output!K311,calculations!K311-output!K311)</f>
        <v>0</v>
      </c>
      <c r="L311" s="34">
        <f>IF(calculations!L311="NA",output!L311,calculations!L311-output!L311)</f>
        <v>-1.7763568394002505E-15</v>
      </c>
      <c r="M311" s="34">
        <f>IF(calculations!M311="NA",output!M311,calculations!M311-output!M311)</f>
        <v>0</v>
      </c>
      <c r="N311" s="34">
        <f>IF(calculations!N311="NA",output!N311,calculations!N311-output!N311)</f>
        <v>0</v>
      </c>
      <c r="O311" s="34">
        <f>IF(calculations!O311="NA",output!O311,calculations!O311-output!O311)</f>
        <v>0</v>
      </c>
      <c r="P311" s="34">
        <f>IF(calculations!P311="NA",output!P311,calculations!P311-output!P311)</f>
        <v>0</v>
      </c>
      <c r="Q311" s="34">
        <f>IF(calculations!Q311="NA",output!Q311,calculations!Q311-output!Q311)</f>
        <v>0</v>
      </c>
      <c r="R311" s="34">
        <f>IF(calculations!R311="NA",output!R311,calculations!R311-output!R311)</f>
        <v>0</v>
      </c>
      <c r="S311" s="34">
        <f>IF(calculations!S311="NA",output!S311,calculations!S311-output!S311)</f>
        <v>0</v>
      </c>
      <c r="T311" s="34">
        <f>IF(calculations!T311="NA",output!T311,calculations!T311-output!T311)</f>
        <v>2.8421709430404007E-14</v>
      </c>
      <c r="U311" s="34">
        <f>IF(calculations!U311="NA",output!U311,calculations!U311-output!U311)</f>
        <v>0</v>
      </c>
      <c r="V311" s="34">
        <f>IF(calculations!V311="NA",output!V311,calculations!V311-output!V311)</f>
        <v>5.5511151231257827E-17</v>
      </c>
      <c r="W311" s="34">
        <f>IF(calculations!W311="NA",output!W311,calculations!W311-output!W311)</f>
        <v>0</v>
      </c>
      <c r="X311" s="34">
        <f>IF(calculations!X311="NA",output!X311,calculations!X311-output!X311)</f>
        <v>0</v>
      </c>
      <c r="Y311" s="34">
        <f>IF(calculations!Y311="NA",output!Y311,calculations!Y311-output!Y311)</f>
        <v>0</v>
      </c>
      <c r="Z311" s="34">
        <f>IF(calculations!Z311="NA",output!Z311,calculations!Z311-output!Z311)</f>
        <v>0</v>
      </c>
      <c r="AA311" s="34">
        <f>IF(calculations!AA311="NA",output!AA311,calculations!AA311-output!AA311)</f>
        <v>0</v>
      </c>
      <c r="AB311" s="34">
        <f>IF(calculations!AB311="NA",output!AB311,calculations!AB311-output!AB311)</f>
        <v>0</v>
      </c>
      <c r="AC311" s="34">
        <f>IF(calculations!AC311="NA",output!AC311,calculations!AC311-output!AC311)</f>
        <v>0</v>
      </c>
      <c r="AD311" s="34">
        <f>IF(calculations!AD311="NA",output!AD311,calculations!AD311-output!AD311)</f>
        <v>0</v>
      </c>
      <c r="AE311" s="34">
        <f>IF(calculations!AE311="NA",output!AE311,calculations!AE311-output!AE311)</f>
        <v>0</v>
      </c>
      <c r="AF311" s="34">
        <f>IF(calculations!AF311="NA",output!AF311,calculations!AF311-output!AF311)</f>
        <v>0</v>
      </c>
    </row>
    <row r="312" spans="1:32" x14ac:dyDescent="0.15">
      <c r="A312" t="b">
        <f>calculations!A312=output!A312</f>
        <v>1</v>
      </c>
      <c r="B312" t="b">
        <f>calculations!B312=output!B312</f>
        <v>1</v>
      </c>
      <c r="C312" s="34">
        <f>IF(calculations!C312="NA",output!C312,calculations!C312-output!C312)</f>
        <v>0</v>
      </c>
      <c r="D312" s="34">
        <f>IF(calculations!D312="NA",output!D312,calculations!D312-output!D312)</f>
        <v>0</v>
      </c>
      <c r="E312" s="34">
        <f>IF(calculations!E312="NA",output!E312,calculations!E312-output!E312)</f>
        <v>0</v>
      </c>
      <c r="F312" s="34">
        <f>IF(calculations!F312="NA",output!F312,calculations!F312-output!F312)</f>
        <v>0</v>
      </c>
      <c r="G312" s="34">
        <f>IF(calculations!G312="NA",output!G312,calculations!G312-output!G312)</f>
        <v>0</v>
      </c>
      <c r="H312" s="34">
        <f>IF(calculations!H312="NA",output!H312,calculations!H312-output!H312)</f>
        <v>0</v>
      </c>
      <c r="I312" s="34">
        <f>IF(calculations!I312="NA",output!I312,calculations!I312-output!I312)</f>
        <v>0</v>
      </c>
      <c r="J312" s="34">
        <f>IF(calculations!J312="NA",output!J312,calculations!J312-output!J312)</f>
        <v>0</v>
      </c>
      <c r="K312" s="34">
        <f>IF(calculations!K312="NA",output!K312,calculations!K312-output!K312)</f>
        <v>0</v>
      </c>
      <c r="L312" s="34">
        <f>IF(calculations!L312="NA",output!L312,calculations!L312-output!L312)</f>
        <v>0</v>
      </c>
      <c r="M312" s="34">
        <f>IF(calculations!M312="NA",output!M312,calculations!M312-output!M312)</f>
        <v>0</v>
      </c>
      <c r="N312" s="34">
        <f>IF(calculations!N312="NA",output!N312,calculations!N312-output!N312)</f>
        <v>0</v>
      </c>
      <c r="O312" s="34">
        <f>IF(calculations!O312="NA",output!O312,calculations!O312-output!O312)</f>
        <v>0</v>
      </c>
      <c r="P312" s="34">
        <f>IF(calculations!P312="NA",output!P312,calculations!P312-output!P312)</f>
        <v>-1.7763568394002505E-15</v>
      </c>
      <c r="Q312" s="34">
        <f>IF(calculations!Q312="NA",output!Q312,calculations!Q312-output!Q312)</f>
        <v>0</v>
      </c>
      <c r="R312" s="34">
        <f>IF(calculations!R312="NA",output!R312,calculations!R312-output!R312)</f>
        <v>0</v>
      </c>
      <c r="S312" s="34">
        <f>IF(calculations!S312="NA",output!S312,calculations!S312-output!S312)</f>
        <v>0</v>
      </c>
      <c r="T312" s="34">
        <f>IF(calculations!T312="NA",output!T312,calculations!T312-output!T312)</f>
        <v>0</v>
      </c>
      <c r="U312" s="34">
        <f>IF(calculations!U312="NA",output!U312,calculations!U312-output!U312)</f>
        <v>0</v>
      </c>
      <c r="V312" s="34">
        <f>IF(calculations!V312="NA",output!V312,calculations!V312-output!V312)</f>
        <v>0</v>
      </c>
      <c r="W312" s="34">
        <f>IF(calculations!W312="NA",output!W312,calculations!W312-output!W312)</f>
        <v>0</v>
      </c>
      <c r="X312" s="34">
        <f>IF(calculations!X312="NA",output!X312,calculations!X312-output!X312)</f>
        <v>0</v>
      </c>
      <c r="Y312" s="34">
        <f>IF(calculations!Y312="NA",output!Y312,calculations!Y312-output!Y312)</f>
        <v>0</v>
      </c>
      <c r="Z312" s="34">
        <f>IF(calculations!Z312="NA",output!Z312,calculations!Z312-output!Z312)</f>
        <v>4.163336342344337E-17</v>
      </c>
      <c r="AA312" s="34">
        <f>IF(calculations!AA312="NA",output!AA312,calculations!AA312-output!AA312)</f>
        <v>0</v>
      </c>
      <c r="AB312" s="34">
        <f>IF(calculations!AB312="NA",output!AB312,calculations!AB312-output!AB312)</f>
        <v>0</v>
      </c>
      <c r="AC312" s="34">
        <f>IF(calculations!AC312="NA",output!AC312,calculations!AC312-output!AC312)</f>
        <v>0</v>
      </c>
      <c r="AD312" s="34">
        <f>IF(calculations!AD312="NA",output!AD312,calculations!AD312-output!AD312)</f>
        <v>0</v>
      </c>
      <c r="AE312" s="34">
        <f>IF(calculations!AE312="NA",output!AE312,calculations!AE312-output!AE312)</f>
        <v>0</v>
      </c>
      <c r="AF312" s="34">
        <f>IF(calculations!AF312="NA",output!AF312,calculations!AF312-output!AF312)</f>
        <v>0</v>
      </c>
    </row>
    <row r="313" spans="1:32" x14ac:dyDescent="0.15">
      <c r="A313" t="b">
        <f>calculations!A313=output!A313</f>
        <v>1</v>
      </c>
      <c r="B313" t="b">
        <f>calculations!B313=output!B313</f>
        <v>1</v>
      </c>
      <c r="C313" s="34">
        <f>IF(calculations!C313="NA",output!C313,calculations!C313-output!C313)</f>
        <v>-3.5527136788005009E-15</v>
      </c>
      <c r="D313" s="34">
        <f>IF(calculations!D313="NA",output!D313,calculations!D313-output!D313)</f>
        <v>-1.7763568394002505E-15</v>
      </c>
      <c r="E313" s="34">
        <f>IF(calculations!E313="NA",output!E313,calculations!E313-output!E313)</f>
        <v>0</v>
      </c>
      <c r="F313" s="34">
        <f>IF(calculations!F313="NA",output!F313,calculations!F313-output!F313)</f>
        <v>-4.4408920985006262E-16</v>
      </c>
      <c r="G313" s="34">
        <f>IF(calculations!G313="NA",output!G313,calculations!G313-output!G313)</f>
        <v>0</v>
      </c>
      <c r="H313" s="34">
        <f>IF(calculations!H313="NA",output!H313,calculations!H313-output!H313)</f>
        <v>0</v>
      </c>
      <c r="I313" s="34">
        <f>IF(calculations!I313="NA",output!I313,calculations!I313-output!I313)</f>
        <v>0</v>
      </c>
      <c r="J313" s="34">
        <f>IF(calculations!J313="NA",output!J313,calculations!J313-output!J313)</f>
        <v>0</v>
      </c>
      <c r="K313" s="34">
        <f>IF(calculations!K313="NA",output!K313,calculations!K313-output!K313)</f>
        <v>0</v>
      </c>
      <c r="L313" s="34">
        <f>IF(calculations!L313="NA",output!L313,calculations!L313-output!L313)</f>
        <v>0</v>
      </c>
      <c r="M313" s="34">
        <f>IF(calculations!M313="NA",output!M313,calculations!M313-output!M313)</f>
        <v>4.4408920985006262E-16</v>
      </c>
      <c r="N313" s="34">
        <f>IF(calculations!N313="NA",output!N313,calculations!N313-output!N313)</f>
        <v>0</v>
      </c>
      <c r="O313" s="34">
        <f>IF(calculations!O313="NA",output!O313,calculations!O313-output!O313)</f>
        <v>0</v>
      </c>
      <c r="P313" s="34">
        <f>IF(calculations!P313="NA",output!P313,calculations!P313-output!P313)</f>
        <v>-8.8817841970012523E-16</v>
      </c>
      <c r="Q313" s="34">
        <f>IF(calculations!Q313="NA",output!Q313,calculations!Q313-output!Q313)</f>
        <v>0</v>
      </c>
      <c r="R313" s="34">
        <f>IF(calculations!R313="NA",output!R313,calculations!R313-output!R313)</f>
        <v>0</v>
      </c>
      <c r="S313" s="34">
        <f>IF(calculations!S313="NA",output!S313,calculations!S313-output!S313)</f>
        <v>0</v>
      </c>
      <c r="T313" s="34">
        <f>IF(calculations!T313="NA",output!T313,calculations!T313-output!T313)</f>
        <v>0</v>
      </c>
      <c r="U313" s="34">
        <f>IF(calculations!U313="NA",output!U313,calculations!U313-output!U313)</f>
        <v>0</v>
      </c>
      <c r="V313" s="34">
        <f>IF(calculations!V313="NA",output!V313,calculations!V313-output!V313)</f>
        <v>0</v>
      </c>
      <c r="W313" s="34">
        <f>IF(calculations!W313="NA",output!W313,calculations!W313-output!W313)</f>
        <v>0</v>
      </c>
      <c r="X313" s="34">
        <f>IF(calculations!X313="NA",output!X313,calculations!X313-output!X313)</f>
        <v>0</v>
      </c>
      <c r="Y313" s="34">
        <f>IF(calculations!Y313="NA",output!Y313,calculations!Y313-output!Y313)</f>
        <v>0</v>
      </c>
      <c r="Z313" s="34">
        <f>IF(calculations!Z313="NA",output!Z313,calculations!Z313-output!Z313)</f>
        <v>-4.163336342344337E-17</v>
      </c>
      <c r="AA313" s="34">
        <f>IF(calculations!AA313="NA",output!AA313,calculations!AA313-output!AA313)</f>
        <v>0</v>
      </c>
      <c r="AB313" s="34">
        <f>IF(calculations!AB313="NA",output!AB313,calculations!AB313-output!AB313)</f>
        <v>0</v>
      </c>
      <c r="AC313" s="34">
        <f>IF(calculations!AC313="NA",output!AC313,calculations!AC313-output!AC313)</f>
        <v>0</v>
      </c>
      <c r="AD313" s="34">
        <f>IF(calculations!AD313="NA",output!AD313,calculations!AD313-output!AD313)</f>
        <v>0</v>
      </c>
      <c r="AE313" s="34">
        <f>IF(calculations!AE313="NA",output!AE313,calculations!AE313-output!AE313)</f>
        <v>0</v>
      </c>
      <c r="AF313" s="34">
        <f>IF(calculations!AF313="NA",output!AF313,calculations!AF313-output!AF313)</f>
        <v>-1.7347234759768071E-18</v>
      </c>
    </row>
    <row r="314" spans="1:32" x14ac:dyDescent="0.15">
      <c r="A314" t="b">
        <f>calculations!A314=output!A314</f>
        <v>1</v>
      </c>
      <c r="B314" t="b">
        <f>calculations!B314=output!B314</f>
        <v>1</v>
      </c>
      <c r="C314" s="34">
        <f>IF(calculations!C314="NA",output!C314,calculations!C314-output!C314)</f>
        <v>0</v>
      </c>
      <c r="D314" s="34">
        <f>IF(calculations!D314="NA",output!D314,calculations!D314-output!D314)</f>
        <v>0</v>
      </c>
      <c r="E314" s="34">
        <f>IF(calculations!E314="NA",output!E314,calculations!E314-output!E314)</f>
        <v>0</v>
      </c>
      <c r="F314" s="34">
        <f>IF(calculations!F314="NA",output!F314,calculations!F314-output!F314)</f>
        <v>0</v>
      </c>
      <c r="G314" s="34">
        <f>IF(calculations!G314="NA",output!G314,calculations!G314-output!G314)</f>
        <v>0</v>
      </c>
      <c r="H314" s="34">
        <f>IF(calculations!H314="NA",output!H314,calculations!H314-output!H314)</f>
        <v>0</v>
      </c>
      <c r="I314" s="34">
        <f>IF(calculations!I314="NA",output!I314,calculations!I314-output!I314)</f>
        <v>0</v>
      </c>
      <c r="J314" s="34">
        <f>IF(calculations!J314="NA",output!J314,calculations!J314-output!J314)</f>
        <v>0</v>
      </c>
      <c r="K314" s="34">
        <f>IF(calculations!K314="NA",output!K314,calculations!K314-output!K314)</f>
        <v>3.4694469519536142E-18</v>
      </c>
      <c r="L314" s="34">
        <f>IF(calculations!L314="NA",output!L314,calculations!L314-output!L314)</f>
        <v>0</v>
      </c>
      <c r="M314" s="34">
        <f>IF(calculations!M314="NA",output!M314,calculations!M314-output!M314)</f>
        <v>0</v>
      </c>
      <c r="N314" s="34">
        <f>IF(calculations!N314="NA",output!N314,calculations!N314-output!N314)</f>
        <v>1.7763568394002505E-15</v>
      </c>
      <c r="O314" s="34">
        <f>IF(calculations!O314="NA",output!O314,calculations!O314-output!O314)</f>
        <v>0</v>
      </c>
      <c r="P314" s="34">
        <f>IF(calculations!P314="NA",output!P314,calculations!P314-output!P314)</f>
        <v>0</v>
      </c>
      <c r="Q314" s="34">
        <f>IF(calculations!Q314="NA",output!Q314,calculations!Q314-output!Q314)</f>
        <v>0</v>
      </c>
      <c r="R314" s="34">
        <f>IF(calculations!R314="NA",output!R314,calculations!R314-output!R314)</f>
        <v>0</v>
      </c>
      <c r="S314" s="34">
        <f>IF(calculations!S314="NA",output!S314,calculations!S314-output!S314)</f>
        <v>0</v>
      </c>
      <c r="T314" s="34">
        <f>IF(calculations!T314="NA",output!T314,calculations!T314-output!T314)</f>
        <v>0</v>
      </c>
      <c r="U314" s="34">
        <f>IF(calculations!U314="NA",output!U314,calculations!U314-output!U314)</f>
        <v>0</v>
      </c>
      <c r="V314" s="34">
        <f>IF(calculations!V314="NA",output!V314,calculations!V314-output!V314)</f>
        <v>0</v>
      </c>
      <c r="W314" s="34">
        <f>IF(calculations!W314="NA",output!W314,calculations!W314-output!W314)</f>
        <v>0</v>
      </c>
      <c r="X314" s="34">
        <f>IF(calculations!X314="NA",output!X314,calculations!X314-output!X314)</f>
        <v>0</v>
      </c>
      <c r="Y314" s="34">
        <f>IF(calculations!Y314="NA",output!Y314,calculations!Y314-output!Y314)</f>
        <v>0</v>
      </c>
      <c r="Z314" s="34">
        <f>IF(calculations!Z314="NA",output!Z314,calculations!Z314-output!Z314)</f>
        <v>-2.2204460492503131E-16</v>
      </c>
      <c r="AA314" s="34">
        <f>IF(calculations!AA314="NA",output!AA314,calculations!AA314-output!AA314)</f>
        <v>0</v>
      </c>
      <c r="AB314" s="34">
        <f>IF(calculations!AB314="NA",output!AB314,calculations!AB314-output!AB314)</f>
        <v>0</v>
      </c>
      <c r="AC314" s="34">
        <f>IF(calculations!AC314="NA",output!AC314,calculations!AC314-output!AC314)</f>
        <v>0</v>
      </c>
      <c r="AD314" s="34">
        <f>IF(calculations!AD314="NA",output!AD314,calculations!AD314-output!AD314)</f>
        <v>0</v>
      </c>
      <c r="AE314" s="34">
        <f>IF(calculations!AE314="NA",output!AE314,calculations!AE314-output!AE314)</f>
        <v>0</v>
      </c>
      <c r="AF314" s="34">
        <f>IF(calculations!AF314="NA",output!AF314,calculations!AF314-output!AF314)</f>
        <v>0</v>
      </c>
    </row>
    <row r="315" spans="1:32" x14ac:dyDescent="0.15">
      <c r="A315" t="b">
        <f>calculations!A315=output!A315</f>
        <v>1</v>
      </c>
      <c r="B315" t="b">
        <f>calculations!B315=output!B315</f>
        <v>1</v>
      </c>
      <c r="C315" s="34">
        <f>IF(calculations!C315="NA",output!C315,calculations!C315-output!C315)</f>
        <v>0</v>
      </c>
      <c r="D315" s="34">
        <f>IF(calculations!D315="NA",output!D315,calculations!D315-output!D315)</f>
        <v>0</v>
      </c>
      <c r="E315" s="34">
        <f>IF(calculations!E315="NA",output!E315,calculations!E315-output!E315)</f>
        <v>0</v>
      </c>
      <c r="F315" s="34">
        <f>IF(calculations!F315="NA",output!F315,calculations!F315-output!F315)</f>
        <v>0</v>
      </c>
      <c r="G315" s="34">
        <f>IF(calculations!G315="NA",output!G315,calculations!G315-output!G315)</f>
        <v>0</v>
      </c>
      <c r="H315" s="34">
        <f>IF(calculations!H315="NA",output!H315,calculations!H315-output!H315)</f>
        <v>0</v>
      </c>
      <c r="I315" s="34">
        <f>IF(calculations!I315="NA",output!I315,calculations!I315-output!I315)</f>
        <v>0</v>
      </c>
      <c r="J315" s="34">
        <f>IF(calculations!J315="NA",output!J315,calculations!J315-output!J315)</f>
        <v>0</v>
      </c>
      <c r="K315" s="34">
        <f>IF(calculations!K315="NA",output!K315,calculations!K315-output!K315)</f>
        <v>-4.163336342344337E-17</v>
      </c>
      <c r="L315" s="34">
        <f>IF(calculations!L315="NA",output!L315,calculations!L315-output!L315)</f>
        <v>-3.5527136788005009E-15</v>
      </c>
      <c r="M315" s="34">
        <f>IF(calculations!M315="NA",output!M315,calculations!M315-output!M315)</f>
        <v>0</v>
      </c>
      <c r="N315" s="34">
        <f>IF(calculations!N315="NA",output!N315,calculations!N315-output!N315)</f>
        <v>0</v>
      </c>
      <c r="O315" s="34">
        <f>IF(calculations!O315="NA",output!O315,calculations!O315-output!O315)</f>
        <v>0</v>
      </c>
      <c r="P315" s="34">
        <f>IF(calculations!P315="NA",output!P315,calculations!P315-output!P315)</f>
        <v>-4.4408920985006262E-16</v>
      </c>
      <c r="Q315" s="34">
        <f>IF(calculations!Q315="NA",output!Q315,calculations!Q315-output!Q315)</f>
        <v>0</v>
      </c>
      <c r="R315" s="34">
        <f>IF(calculations!R315="NA",output!R315,calculations!R315-output!R315)</f>
        <v>0</v>
      </c>
      <c r="S315" s="34">
        <f>IF(calculations!S315="NA",output!S315,calculations!S315-output!S315)</f>
        <v>0</v>
      </c>
      <c r="T315" s="34">
        <f>IF(calculations!T315="NA",output!T315,calculations!T315-output!T315)</f>
        <v>0</v>
      </c>
      <c r="U315" s="34">
        <f>IF(calculations!U315="NA",output!U315,calculations!U315-output!U315)</f>
        <v>0</v>
      </c>
      <c r="V315" s="34">
        <f>IF(calculations!V315="NA",output!V315,calculations!V315-output!V315)</f>
        <v>0</v>
      </c>
      <c r="W315" s="34">
        <f>IF(calculations!W315="NA",output!W315,calculations!W315-output!W315)</f>
        <v>0</v>
      </c>
      <c r="X315" s="34">
        <f>IF(calculations!X315="NA",output!X315,calculations!X315-output!X315)</f>
        <v>0</v>
      </c>
      <c r="Y315" s="34">
        <f>IF(calculations!Y315="NA",output!Y315,calculations!Y315-output!Y315)</f>
        <v>0</v>
      </c>
      <c r="Z315" s="34">
        <f>IF(calculations!Z315="NA",output!Z315,calculations!Z315-output!Z315)</f>
        <v>2.7755575615628914E-17</v>
      </c>
      <c r="AA315" s="34">
        <f>IF(calculations!AA315="NA",output!AA315,calculations!AA315-output!AA315)</f>
        <v>0</v>
      </c>
      <c r="AB315" s="34">
        <f>IF(calculations!AB315="NA",output!AB315,calculations!AB315-output!AB315)</f>
        <v>0</v>
      </c>
      <c r="AC315" s="34">
        <f>IF(calculations!AC315="NA",output!AC315,calculations!AC315-output!AC315)</f>
        <v>0</v>
      </c>
      <c r="AD315" s="34">
        <f>IF(calculations!AD315="NA",output!AD315,calculations!AD315-output!AD315)</f>
        <v>0</v>
      </c>
      <c r="AE315" s="34">
        <f>IF(calculations!AE315="NA",output!AE315,calculations!AE315-output!AE315)</f>
        <v>0</v>
      </c>
      <c r="AF315" s="34">
        <f>IF(calculations!AF315="NA",output!AF315,calculations!AF315-output!AF315)</f>
        <v>0</v>
      </c>
    </row>
    <row r="316" spans="1:32" x14ac:dyDescent="0.15">
      <c r="A316" t="b">
        <f>calculations!A316=output!A316</f>
        <v>1</v>
      </c>
      <c r="B316" t="b">
        <f>calculations!B316=output!B316</f>
        <v>1</v>
      </c>
      <c r="C316" s="34">
        <f>IF(calculations!C316="NA",output!C316,calculations!C316-output!C316)</f>
        <v>-4.4408920985006262E-16</v>
      </c>
      <c r="D316" s="34">
        <f>IF(calculations!D316="NA",output!D316,calculations!D316-output!D316)</f>
        <v>0</v>
      </c>
      <c r="E316" s="34">
        <f>IF(calculations!E316="NA",output!E316,calculations!E316-output!E316)</f>
        <v>0</v>
      </c>
      <c r="F316" s="34">
        <f>IF(calculations!F316="NA",output!F316,calculations!F316-output!F316)</f>
        <v>0</v>
      </c>
      <c r="G316" s="34">
        <f>IF(calculations!G316="NA",output!G316,calculations!G316-output!G316)</f>
        <v>0</v>
      </c>
      <c r="H316" s="34">
        <f>IF(calculations!H316="NA",output!H316,calculations!H316-output!H316)</f>
        <v>0</v>
      </c>
      <c r="I316" s="34">
        <f>IF(calculations!I316="NA",output!I316,calculations!I316-output!I316)</f>
        <v>0</v>
      </c>
      <c r="J316" s="34">
        <f>IF(calculations!J316="NA",output!J316,calculations!J316-output!J316)</f>
        <v>0</v>
      </c>
      <c r="K316" s="34">
        <f>IF(calculations!K316="NA",output!K316,calculations!K316-output!K316)</f>
        <v>0</v>
      </c>
      <c r="L316" s="34">
        <f>IF(calculations!L316="NA",output!L316,calculations!L316-output!L316)</f>
        <v>0</v>
      </c>
      <c r="M316" s="34">
        <f>IF(calculations!M316="NA",output!M316,calculations!M316-output!M316)</f>
        <v>0</v>
      </c>
      <c r="N316" s="34">
        <f>IF(calculations!N316="NA",output!N316,calculations!N316-output!N316)</f>
        <v>0</v>
      </c>
      <c r="O316" s="34">
        <f>IF(calculations!O316="NA",output!O316,calculations!O316-output!O316)</f>
        <v>0</v>
      </c>
      <c r="P316" s="34">
        <f>IF(calculations!P316="NA",output!P316,calculations!P316-output!P316)</f>
        <v>0</v>
      </c>
      <c r="Q316" s="34">
        <f>IF(calculations!Q316="NA",output!Q316,calculations!Q316-output!Q316)</f>
        <v>0</v>
      </c>
      <c r="R316" s="34">
        <f>IF(calculations!R316="NA",output!R316,calculations!R316-output!R316)</f>
        <v>0</v>
      </c>
      <c r="S316" s="34">
        <f>IF(calculations!S316="NA",output!S316,calculations!S316-output!S316)</f>
        <v>0</v>
      </c>
      <c r="T316" s="34">
        <f>IF(calculations!T316="NA",output!T316,calculations!T316-output!T316)</f>
        <v>0</v>
      </c>
      <c r="U316" s="34">
        <f>IF(calculations!U316="NA",output!U316,calculations!U316-output!U316)</f>
        <v>0</v>
      </c>
      <c r="V316" s="34">
        <f>IF(calculations!V316="NA",output!V316,calculations!V316-output!V316)</f>
        <v>-5.5511151231257827E-17</v>
      </c>
      <c r="W316" s="34">
        <f>IF(calculations!W316="NA",output!W316,calculations!W316-output!W316)</f>
        <v>0</v>
      </c>
      <c r="X316" s="34">
        <f>IF(calculations!X316="NA",output!X316,calculations!X316-output!X316)</f>
        <v>-7.1054273576010019E-15</v>
      </c>
      <c r="Y316" s="34">
        <f>IF(calculations!Y316="NA",output!Y316,calculations!Y316-output!Y316)</f>
        <v>0</v>
      </c>
      <c r="Z316" s="34">
        <f>IF(calculations!Z316="NA",output!Z316,calculations!Z316-output!Z316)</f>
        <v>0</v>
      </c>
      <c r="AA316" s="34">
        <f>IF(calculations!AA316="NA",output!AA316,calculations!AA316-output!AA316)</f>
        <v>0</v>
      </c>
      <c r="AB316" s="34">
        <f>IF(calculations!AB316="NA",output!AB316,calculations!AB316-output!AB316)</f>
        <v>0</v>
      </c>
      <c r="AC316" s="34">
        <f>IF(calculations!AC316="NA",output!AC316,calculations!AC316-output!AC316)</f>
        <v>0</v>
      </c>
      <c r="AD316" s="34">
        <f>IF(calculations!AD316="NA",output!AD316,calculations!AD316-output!AD316)</f>
        <v>0</v>
      </c>
      <c r="AE316" s="34">
        <f>IF(calculations!AE316="NA",output!AE316,calculations!AE316-output!AE316)</f>
        <v>0</v>
      </c>
      <c r="AF316" s="34">
        <f>IF(calculations!AF316="NA",output!AF316,calculations!AF316-output!AF316)</f>
        <v>-2.2204460492503131E-16</v>
      </c>
    </row>
    <row r="317" spans="1:32" x14ac:dyDescent="0.15">
      <c r="A317" t="b">
        <f>calculations!A317=output!A317</f>
        <v>1</v>
      </c>
      <c r="B317" t="b">
        <f>calculations!B317=output!B317</f>
        <v>1</v>
      </c>
      <c r="C317" s="34">
        <f>IF(calculations!C317="NA",output!C317,calculations!C317-output!C317)</f>
        <v>0</v>
      </c>
      <c r="D317" s="34">
        <f>IF(calculations!D317="NA",output!D317,calculations!D317-output!D317)</f>
        <v>0</v>
      </c>
      <c r="E317" s="34">
        <f>IF(calculations!E317="NA",output!E317,calculations!E317-output!E317)</f>
        <v>0</v>
      </c>
      <c r="F317" s="34">
        <f>IF(calculations!F317="NA",output!F317,calculations!F317-output!F317)</f>
        <v>-8.8817841970012523E-16</v>
      </c>
      <c r="G317" s="34">
        <f>IF(calculations!G317="NA",output!G317,calculations!G317-output!G317)</f>
        <v>0</v>
      </c>
      <c r="H317" s="34">
        <f>IF(calculations!H317="NA",output!H317,calculations!H317-output!H317)</f>
        <v>0</v>
      </c>
      <c r="I317" s="34">
        <f>IF(calculations!I317="NA",output!I317,calculations!I317-output!I317)</f>
        <v>0</v>
      </c>
      <c r="J317" s="34">
        <f>IF(calculations!J317="NA",output!J317,calculations!J317-output!J317)</f>
        <v>0</v>
      </c>
      <c r="K317" s="34">
        <f>IF(calculations!K317="NA",output!K317,calculations!K317-output!K317)</f>
        <v>-2.7755575615628914E-17</v>
      </c>
      <c r="L317" s="34">
        <f>IF(calculations!L317="NA",output!L317,calculations!L317-output!L317)</f>
        <v>-3.5527136788005009E-15</v>
      </c>
      <c r="M317" s="34">
        <f>IF(calculations!M317="NA",output!M317,calculations!M317-output!M317)</f>
        <v>2.7755575615628914E-17</v>
      </c>
      <c r="N317" s="34">
        <f>IF(calculations!N317="NA",output!N317,calculations!N317-output!N317)</f>
        <v>0</v>
      </c>
      <c r="O317" s="34">
        <f>IF(calculations!O317="NA",output!O317,calculations!O317-output!O317)</f>
        <v>-2.2204460492503131E-16</v>
      </c>
      <c r="P317" s="34">
        <f>IF(calculations!P317="NA",output!P317,calculations!P317-output!P317)</f>
        <v>-4.4408920985006262E-16</v>
      </c>
      <c r="Q317" s="34">
        <f>IF(calculations!Q317="NA",output!Q317,calculations!Q317-output!Q317)</f>
        <v>0</v>
      </c>
      <c r="R317" s="34">
        <f>IF(calculations!R317="NA",output!R317,calculations!R317-output!R317)</f>
        <v>0</v>
      </c>
      <c r="S317" s="34">
        <f>IF(calculations!S317="NA",output!S317,calculations!S317-output!S317)</f>
        <v>0</v>
      </c>
      <c r="T317" s="34">
        <f>IF(calculations!T317="NA",output!T317,calculations!T317-output!T317)</f>
        <v>0</v>
      </c>
      <c r="U317" s="34">
        <f>IF(calculations!U317="NA",output!U317,calculations!U317-output!U317)</f>
        <v>0</v>
      </c>
      <c r="V317" s="34">
        <f>IF(calculations!V317="NA",output!V317,calculations!V317-output!V317)</f>
        <v>-7.1054273576010019E-15</v>
      </c>
      <c r="W317" s="34">
        <f>IF(calculations!W317="NA",output!W317,calculations!W317-output!W317)</f>
        <v>0</v>
      </c>
      <c r="X317" s="34">
        <f>IF(calculations!X317="NA",output!X317,calculations!X317-output!X317)</f>
        <v>0</v>
      </c>
      <c r="Y317" s="34">
        <f>IF(calculations!Y317="NA",output!Y317,calculations!Y317-output!Y317)</f>
        <v>0</v>
      </c>
      <c r="Z317" s="34">
        <f>IF(calculations!Z317="NA",output!Z317,calculations!Z317-output!Z317)</f>
        <v>0</v>
      </c>
      <c r="AA317" s="34">
        <f>IF(calculations!AA317="NA",output!AA317,calculations!AA317-output!AA317)</f>
        <v>0</v>
      </c>
      <c r="AB317" s="34">
        <f>IF(calculations!AB317="NA",output!AB317,calculations!AB317-output!AB317)</f>
        <v>0</v>
      </c>
      <c r="AC317" s="34">
        <f>IF(calculations!AC317="NA",output!AC317,calculations!AC317-output!AC317)</f>
        <v>0</v>
      </c>
      <c r="AD317" s="34">
        <f>IF(calculations!AD317="NA",output!AD317,calculations!AD317-output!AD317)</f>
        <v>0</v>
      </c>
      <c r="AE317" s="34">
        <f>IF(calculations!AE317="NA",output!AE317,calculations!AE317-output!AE317)</f>
        <v>0</v>
      </c>
      <c r="AF317" s="34">
        <f>IF(calculations!AF317="NA",output!AF317,calculations!AF317-output!AF317)</f>
        <v>0</v>
      </c>
    </row>
    <row r="318" spans="1:32" x14ac:dyDescent="0.15">
      <c r="A318" t="b">
        <f>calculations!A318=output!A318</f>
        <v>1</v>
      </c>
      <c r="B318" t="b">
        <f>calculations!B318=output!B318</f>
        <v>1</v>
      </c>
      <c r="C318" s="34">
        <f>IF(calculations!C318="NA",output!C318,calculations!C318-output!C318)</f>
        <v>0</v>
      </c>
      <c r="D318" s="34">
        <f>IF(calculations!D318="NA",output!D318,calculations!D318-output!D318)</f>
        <v>0</v>
      </c>
      <c r="E318" s="34">
        <f>IF(calculations!E318="NA",output!E318,calculations!E318-output!E318)</f>
        <v>0</v>
      </c>
      <c r="F318" s="34">
        <f>IF(calculations!F318="NA",output!F318,calculations!F318-output!F318)</f>
        <v>0</v>
      </c>
      <c r="G318" s="34">
        <f>IF(calculations!G318="NA",output!G318,calculations!G318-output!G318)</f>
        <v>0</v>
      </c>
      <c r="H318" s="34">
        <f>IF(calculations!H318="NA",output!H318,calculations!H318-output!H318)</f>
        <v>0</v>
      </c>
      <c r="I318" s="34">
        <f>IF(calculations!I318="NA",output!I318,calculations!I318-output!I318)</f>
        <v>0</v>
      </c>
      <c r="J318" s="34">
        <f>IF(calculations!J318="NA",output!J318,calculations!J318-output!J318)</f>
        <v>0</v>
      </c>
      <c r="K318" s="34">
        <f>IF(calculations!K318="NA",output!K318,calculations!K318-output!K318)</f>
        <v>0</v>
      </c>
      <c r="L318" s="34">
        <f>IF(calculations!L318="NA",output!L318,calculations!L318-output!L318)</f>
        <v>0</v>
      </c>
      <c r="M318" s="34">
        <f>IF(calculations!M318="NA",output!M318,calculations!M318-output!M318)</f>
        <v>0</v>
      </c>
      <c r="N318" s="34">
        <f>IF(calculations!N318="NA",output!N318,calculations!N318-output!N318)</f>
        <v>0</v>
      </c>
      <c r="O318" s="34">
        <f>IF(calculations!O318="NA",output!O318,calculations!O318-output!O318)</f>
        <v>0</v>
      </c>
      <c r="P318" s="34">
        <f>IF(calculations!P318="NA",output!P318,calculations!P318-output!P318)</f>
        <v>0</v>
      </c>
      <c r="Q318" s="34">
        <f>IF(calculations!Q318="NA",output!Q318,calculations!Q318-output!Q318)</f>
        <v>0</v>
      </c>
      <c r="R318" s="34">
        <f>IF(calculations!R318="NA",output!R318,calculations!R318-output!R318)</f>
        <v>0</v>
      </c>
      <c r="S318" s="34">
        <f>IF(calculations!S318="NA",output!S318,calculations!S318-output!S318)</f>
        <v>0</v>
      </c>
      <c r="T318" s="34">
        <f>IF(calculations!T318="NA",output!T318,calculations!T318-output!T318)</f>
        <v>0</v>
      </c>
      <c r="U318" s="34">
        <f>IF(calculations!U318="NA",output!U318,calculations!U318-output!U318)</f>
        <v>0</v>
      </c>
      <c r="V318" s="34">
        <f>IF(calculations!V318="NA",output!V318,calculations!V318-output!V318)</f>
        <v>0</v>
      </c>
      <c r="W318" s="34">
        <f>IF(calculations!W318="NA",output!W318,calculations!W318-output!W318)</f>
        <v>0</v>
      </c>
      <c r="X318" s="34">
        <f>IF(calculations!X318="NA",output!X318,calculations!X318-output!X318)</f>
        <v>0</v>
      </c>
      <c r="Y318" s="34">
        <f>IF(calculations!Y318="NA",output!Y318,calculations!Y318-output!Y318)</f>
        <v>0</v>
      </c>
      <c r="Z318" s="34">
        <f>IF(calculations!Z318="NA",output!Z318,calculations!Z318-output!Z318)</f>
        <v>0</v>
      </c>
      <c r="AA318" s="34">
        <f>IF(calculations!AA318="NA",output!AA318,calculations!AA318-output!AA318)</f>
        <v>0</v>
      </c>
      <c r="AB318" s="34">
        <f>IF(calculations!AB318="NA",output!AB318,calculations!AB318-output!AB318)</f>
        <v>0</v>
      </c>
      <c r="AC318" s="34">
        <f>IF(calculations!AC318="NA",output!AC318,calculations!AC318-output!AC318)</f>
        <v>0</v>
      </c>
      <c r="AD318" s="34">
        <f>IF(calculations!AD318="NA",output!AD318,calculations!AD318-output!AD318)</f>
        <v>0</v>
      </c>
      <c r="AE318" s="34">
        <f>IF(calculations!AE318="NA",output!AE318,calculations!AE318-output!AE318)</f>
        <v>0</v>
      </c>
      <c r="AF318" s="34">
        <f>IF(calculations!AF318="NA",output!AF318,calculations!AF318-output!AF318)</f>
        <v>0</v>
      </c>
    </row>
    <row r="319" spans="1:32" x14ac:dyDescent="0.15">
      <c r="A319" t="b">
        <f>calculations!A319=output!A319</f>
        <v>1</v>
      </c>
      <c r="B319" t="b">
        <f>calculations!B319=output!B319</f>
        <v>1</v>
      </c>
      <c r="C319" s="34">
        <f>IF(calculations!C319="NA",output!C319,calculations!C319-output!C319)</f>
        <v>0</v>
      </c>
      <c r="D319" s="34">
        <f>IF(calculations!D319="NA",output!D319,calculations!D319-output!D319)</f>
        <v>0</v>
      </c>
      <c r="E319" s="34">
        <f>IF(calculations!E319="NA",output!E319,calculations!E319-output!E319)</f>
        <v>0</v>
      </c>
      <c r="F319" s="34">
        <f>IF(calculations!F319="NA",output!F319,calculations!F319-output!F319)</f>
        <v>0</v>
      </c>
      <c r="G319" s="34">
        <f>IF(calculations!G319="NA",output!G319,calculations!G319-output!G319)</f>
        <v>0</v>
      </c>
      <c r="H319" s="34">
        <f>IF(calculations!H319="NA",output!H319,calculations!H319-output!H319)</f>
        <v>0</v>
      </c>
      <c r="I319" s="34">
        <f>IF(calculations!I319="NA",output!I319,calculations!I319-output!I319)</f>
        <v>0</v>
      </c>
      <c r="J319" s="34">
        <f>IF(calculations!J319="NA",output!J319,calculations!J319-output!J319)</f>
        <v>0</v>
      </c>
      <c r="K319" s="34">
        <f>IF(calculations!K319="NA",output!K319,calculations!K319-output!K319)</f>
        <v>0</v>
      </c>
      <c r="L319" s="34">
        <f>IF(calculations!L319="NA",output!L319,calculations!L319-output!L319)</f>
        <v>-4.163336342344337E-17</v>
      </c>
      <c r="M319" s="34">
        <f>IF(calculations!M319="NA",output!M319,calculations!M319-output!M319)</f>
        <v>3.5527136788005009E-15</v>
      </c>
      <c r="N319" s="34">
        <f>IF(calculations!N319="NA",output!N319,calculations!N319-output!N319)</f>
        <v>0</v>
      </c>
      <c r="O319" s="34">
        <f>IF(calculations!O319="NA",output!O319,calculations!O319-output!O319)</f>
        <v>0</v>
      </c>
      <c r="P319" s="34">
        <f>IF(calculations!P319="NA",output!P319,calculations!P319-output!P319)</f>
        <v>0</v>
      </c>
      <c r="Q319" s="34">
        <f>IF(calculations!Q319="NA",output!Q319,calculations!Q319-output!Q319)</f>
        <v>0</v>
      </c>
      <c r="R319" s="34">
        <f>IF(calculations!R319="NA",output!R319,calculations!R319-output!R319)</f>
        <v>0</v>
      </c>
      <c r="S319" s="34">
        <f>IF(calculations!S319="NA",output!S319,calculations!S319-output!S319)</f>
        <v>0</v>
      </c>
      <c r="T319" s="34">
        <f>IF(calculations!T319="NA",output!T319,calculations!T319-output!T319)</f>
        <v>0</v>
      </c>
      <c r="U319" s="34">
        <f>IF(calculations!U319="NA",output!U319,calculations!U319-output!U319)</f>
        <v>0</v>
      </c>
      <c r="V319" s="34">
        <f>IF(calculations!V319="NA",output!V319,calculations!V319-output!V319)</f>
        <v>-8.6736173798840355E-19</v>
      </c>
      <c r="W319" s="34">
        <f>IF(calculations!W319="NA",output!W319,calculations!W319-output!W319)</f>
        <v>0</v>
      </c>
      <c r="X319" s="34">
        <f>IF(calculations!X319="NA",output!X319,calculations!X319-output!X319)</f>
        <v>0</v>
      </c>
      <c r="Y319" s="34">
        <f>IF(calculations!Y319="NA",output!Y319,calculations!Y319-output!Y319)</f>
        <v>0</v>
      </c>
      <c r="Z319" s="34">
        <f>IF(calculations!Z319="NA",output!Z319,calculations!Z319-output!Z319)</f>
        <v>0</v>
      </c>
      <c r="AA319" s="34">
        <f>IF(calculations!AA319="NA",output!AA319,calculations!AA319-output!AA319)</f>
        <v>0</v>
      </c>
      <c r="AB319" s="34">
        <f>IF(calculations!AB319="NA",output!AB319,calculations!AB319-output!AB319)</f>
        <v>0</v>
      </c>
      <c r="AC319" s="34">
        <f>IF(calculations!AC319="NA",output!AC319,calculations!AC319-output!AC319)</f>
        <v>0</v>
      </c>
      <c r="AD319" s="34">
        <f>IF(calculations!AD319="NA",output!AD319,calculations!AD319-output!AD319)</f>
        <v>0</v>
      </c>
      <c r="AE319" s="34">
        <f>IF(calculations!AE319="NA",output!AE319,calculations!AE319-output!AE319)</f>
        <v>0</v>
      </c>
      <c r="AF319" s="34">
        <f>IF(calculations!AF319="NA",output!AF319,calculations!AF319-output!AF319)</f>
        <v>0</v>
      </c>
    </row>
    <row r="320" spans="1:32" x14ac:dyDescent="0.15">
      <c r="A320" t="b">
        <f>calculations!A320=output!A320</f>
        <v>1</v>
      </c>
      <c r="B320" t="b">
        <f>calculations!B320=output!B320</f>
        <v>1</v>
      </c>
      <c r="C320" s="34">
        <f>IF(calculations!C320="NA",output!C320,calculations!C320-output!C320)</f>
        <v>0</v>
      </c>
      <c r="D320" s="34">
        <f>IF(calculations!D320="NA",output!D320,calculations!D320-output!D320)</f>
        <v>0</v>
      </c>
      <c r="E320" s="34">
        <f>IF(calculations!E320="NA",output!E320,calculations!E320-output!E320)</f>
        <v>0</v>
      </c>
      <c r="F320" s="34">
        <f>IF(calculations!F320="NA",output!F320,calculations!F320-output!F320)</f>
        <v>0</v>
      </c>
      <c r="G320" s="34">
        <f>IF(calculations!G320="NA",output!G320,calculations!G320-output!G320)</f>
        <v>0</v>
      </c>
      <c r="H320" s="34">
        <f>IF(calculations!H320="NA",output!H320,calculations!H320-output!H320)</f>
        <v>0</v>
      </c>
      <c r="I320" s="34">
        <f>IF(calculations!I320="NA",output!I320,calculations!I320-output!I320)</f>
        <v>0</v>
      </c>
      <c r="J320" s="34">
        <f>IF(calculations!J320="NA",output!J320,calculations!J320-output!J320)</f>
        <v>0</v>
      </c>
      <c r="K320" s="34">
        <f>IF(calculations!K320="NA",output!K320,calculations!K320-output!K320)</f>
        <v>0</v>
      </c>
      <c r="L320" s="34">
        <f>IF(calculations!L320="NA",output!L320,calculations!L320-output!L320)</f>
        <v>0</v>
      </c>
      <c r="M320" s="34">
        <f>IF(calculations!M320="NA",output!M320,calculations!M320-output!M320)</f>
        <v>0</v>
      </c>
      <c r="N320" s="34">
        <f>IF(calculations!N320="NA",output!N320,calculations!N320-output!N320)</f>
        <v>0</v>
      </c>
      <c r="O320" s="34">
        <f>IF(calculations!O320="NA",output!O320,calculations!O320-output!O320)</f>
        <v>0</v>
      </c>
      <c r="P320" s="34">
        <f>IF(calculations!P320="NA",output!P320,calculations!P320-output!P320)</f>
        <v>0</v>
      </c>
      <c r="Q320" s="34">
        <f>IF(calculations!Q320="NA",output!Q320,calculations!Q320-output!Q320)</f>
        <v>0</v>
      </c>
      <c r="R320" s="34">
        <f>IF(calculations!R320="NA",output!R320,calculations!R320-output!R320)</f>
        <v>0</v>
      </c>
      <c r="S320" s="34">
        <f>IF(calculations!S320="NA",output!S320,calculations!S320-output!S320)</f>
        <v>0</v>
      </c>
      <c r="T320" s="34">
        <f>IF(calculations!T320="NA",output!T320,calculations!T320-output!T320)</f>
        <v>0</v>
      </c>
      <c r="U320" s="34">
        <f>IF(calculations!U320="NA",output!U320,calculations!U320-output!U320)</f>
        <v>0</v>
      </c>
      <c r="V320" s="34">
        <f>IF(calculations!V320="NA",output!V320,calculations!V320-output!V320)</f>
        <v>2.8421709430404007E-14</v>
      </c>
      <c r="W320" s="34">
        <f>IF(calculations!W320="NA",output!W320,calculations!W320-output!W320)</f>
        <v>0</v>
      </c>
      <c r="X320" s="34">
        <f>IF(calculations!X320="NA",output!X320,calculations!X320-output!X320)</f>
        <v>0</v>
      </c>
      <c r="Y320" s="34">
        <f>IF(calculations!Y320="NA",output!Y320,calculations!Y320-output!Y320)</f>
        <v>0</v>
      </c>
      <c r="Z320" s="34">
        <f>IF(calculations!Z320="NA",output!Z320,calculations!Z320-output!Z320)</f>
        <v>0</v>
      </c>
      <c r="AA320" s="34">
        <f>IF(calculations!AA320="NA",output!AA320,calculations!AA320-output!AA320)</f>
        <v>0</v>
      </c>
      <c r="AB320" s="34">
        <f>IF(calculations!AB320="NA",output!AB320,calculations!AB320-output!AB320)</f>
        <v>0</v>
      </c>
      <c r="AC320" s="34">
        <f>IF(calculations!AC320="NA",output!AC320,calculations!AC320-output!AC320)</f>
        <v>0</v>
      </c>
      <c r="AD320" s="34">
        <f>IF(calculations!AD320="NA",output!AD320,calculations!AD320-output!AD320)</f>
        <v>0</v>
      </c>
      <c r="AE320" s="34">
        <f>IF(calculations!AE320="NA",output!AE320,calculations!AE320-output!AE320)</f>
        <v>0</v>
      </c>
      <c r="AF320" s="34">
        <f>IF(calculations!AF320="NA",output!AF320,calculations!AF320-output!AF320)</f>
        <v>0</v>
      </c>
    </row>
    <row r="321" spans="1:32" x14ac:dyDescent="0.15">
      <c r="A321" t="b">
        <f>calculations!A321=output!A321</f>
        <v>1</v>
      </c>
      <c r="B321" t="b">
        <f>calculations!B321=output!B321</f>
        <v>1</v>
      </c>
      <c r="C321" s="34">
        <f>IF(calculations!C321="NA",output!C321,calculations!C321-output!C321)</f>
        <v>0</v>
      </c>
      <c r="D321" s="34">
        <f>IF(calculations!D321="NA",output!D321,calculations!D321-output!D321)</f>
        <v>0</v>
      </c>
      <c r="E321" s="34">
        <f>IF(calculations!E321="NA",output!E321,calculations!E321-output!E321)</f>
        <v>0</v>
      </c>
      <c r="F321" s="34">
        <f>IF(calculations!F321="NA",output!F321,calculations!F321-output!F321)</f>
        <v>-1.7763568394002505E-15</v>
      </c>
      <c r="G321" s="34">
        <f>IF(calculations!G321="NA",output!G321,calculations!G321-output!G321)</f>
        <v>0</v>
      </c>
      <c r="H321" s="34">
        <f>IF(calculations!H321="NA",output!H321,calculations!H321-output!H321)</f>
        <v>0</v>
      </c>
      <c r="I321" s="34">
        <f>IF(calculations!I321="NA",output!I321,calculations!I321-output!I321)</f>
        <v>0</v>
      </c>
      <c r="J321" s="34">
        <f>IF(calculations!J321="NA",output!J321,calculations!J321-output!J321)</f>
        <v>0</v>
      </c>
      <c r="K321" s="34">
        <f>IF(calculations!K321="NA",output!K321,calculations!K321-output!K321)</f>
        <v>-6.9388939039072284E-18</v>
      </c>
      <c r="L321" s="34">
        <f>IF(calculations!L321="NA",output!L321,calculations!L321-output!L321)</f>
        <v>-1.7763568394002505E-15</v>
      </c>
      <c r="M321" s="34">
        <f>IF(calculations!M321="NA",output!M321,calculations!M321-output!M321)</f>
        <v>-6.9388939039072284E-18</v>
      </c>
      <c r="N321" s="34">
        <f>IF(calculations!N321="NA",output!N321,calculations!N321-output!N321)</f>
        <v>0</v>
      </c>
      <c r="O321" s="34">
        <f>IF(calculations!O321="NA",output!O321,calculations!O321-output!O321)</f>
        <v>0</v>
      </c>
      <c r="P321" s="34">
        <f>IF(calculations!P321="NA",output!P321,calculations!P321-output!P321)</f>
        <v>0</v>
      </c>
      <c r="Q321" s="34">
        <f>IF(calculations!Q321="NA",output!Q321,calculations!Q321-output!Q321)</f>
        <v>0</v>
      </c>
      <c r="R321" s="34">
        <f>IF(calculations!R321="NA",output!R321,calculations!R321-output!R321)</f>
        <v>0</v>
      </c>
      <c r="S321" s="34">
        <f>IF(calculations!S321="NA",output!S321,calculations!S321-output!S321)</f>
        <v>0</v>
      </c>
      <c r="T321" s="34">
        <f>IF(calculations!T321="NA",output!T321,calculations!T321-output!T321)</f>
        <v>0</v>
      </c>
      <c r="U321" s="34">
        <f>IF(calculations!U321="NA",output!U321,calculations!U321-output!U321)</f>
        <v>0</v>
      </c>
      <c r="V321" s="34">
        <f>IF(calculations!V321="NA",output!V321,calculations!V321-output!V321)</f>
        <v>0</v>
      </c>
      <c r="W321" s="34">
        <f>IF(calculations!W321="NA",output!W321,calculations!W321-output!W321)</f>
        <v>0</v>
      </c>
      <c r="X321" s="34">
        <f>IF(calculations!X321="NA",output!X321,calculations!X321-output!X321)</f>
        <v>0</v>
      </c>
      <c r="Y321" s="34">
        <f>IF(calculations!Y321="NA",output!Y321,calculations!Y321-output!Y321)</f>
        <v>0</v>
      </c>
      <c r="Z321" s="34">
        <f>IF(calculations!Z321="NA",output!Z321,calculations!Z321-output!Z321)</f>
        <v>2.7755575615628914E-17</v>
      </c>
      <c r="AA321" s="34">
        <f>IF(calculations!AA321="NA",output!AA321,calculations!AA321-output!AA321)</f>
        <v>0</v>
      </c>
      <c r="AB321" s="34">
        <f>IF(calculations!AB321="NA",output!AB321,calculations!AB321-output!AB321)</f>
        <v>0</v>
      </c>
      <c r="AC321" s="34">
        <f>IF(calculations!AC321="NA",output!AC321,calculations!AC321-output!AC321)</f>
        <v>0</v>
      </c>
      <c r="AD321" s="34">
        <f>IF(calculations!AD321="NA",output!AD321,calculations!AD321-output!AD321)</f>
        <v>0</v>
      </c>
      <c r="AE321" s="34">
        <f>IF(calculations!AE321="NA",output!AE321,calculations!AE321-output!AE321)</f>
        <v>0</v>
      </c>
      <c r="AF321" s="34">
        <f>IF(calculations!AF321="NA",output!AF321,calculations!AF321-output!AF321)</f>
        <v>0</v>
      </c>
    </row>
    <row r="322" spans="1:32" x14ac:dyDescent="0.15">
      <c r="A322" t="b">
        <f>calculations!A322=output!A322</f>
        <v>1</v>
      </c>
      <c r="B322" t="b">
        <f>calculations!B322=output!B322</f>
        <v>1</v>
      </c>
      <c r="C322" s="34">
        <f>IF(calculations!C322="NA",output!C322,calculations!C322-output!C322)</f>
        <v>0</v>
      </c>
      <c r="D322" s="34">
        <f>IF(calculations!D322="NA",output!D322,calculations!D322-output!D322)</f>
        <v>0</v>
      </c>
      <c r="E322" s="34">
        <f>IF(calculations!E322="NA",output!E322,calculations!E322-output!E322)</f>
        <v>0</v>
      </c>
      <c r="F322" s="34">
        <f>IF(calculations!F322="NA",output!F322,calculations!F322-output!F322)</f>
        <v>0</v>
      </c>
      <c r="G322" s="34">
        <f>IF(calculations!G322="NA",output!G322,calculations!G322-output!G322)</f>
        <v>4.4408920985006262E-16</v>
      </c>
      <c r="H322" s="34">
        <f>IF(calculations!H322="NA",output!H322,calculations!H322-output!H322)</f>
        <v>0</v>
      </c>
      <c r="I322" s="34">
        <f>IF(calculations!I322="NA",output!I322,calculations!I322-output!I322)</f>
        <v>0</v>
      </c>
      <c r="J322" s="34">
        <f>IF(calculations!J322="NA",output!J322,calculations!J322-output!J322)</f>
        <v>0</v>
      </c>
      <c r="K322" s="34">
        <f>IF(calculations!K322="NA",output!K322,calculations!K322-output!K322)</f>
        <v>-5.5511151231257827E-17</v>
      </c>
      <c r="L322" s="34">
        <f>IF(calculations!L322="NA",output!L322,calculations!L322-output!L322)</f>
        <v>3.5527136788005009E-15</v>
      </c>
      <c r="M322" s="34">
        <f>IF(calculations!M322="NA",output!M322,calculations!M322-output!M322)</f>
        <v>0</v>
      </c>
      <c r="N322" s="34">
        <f>IF(calculations!N322="NA",output!N322,calculations!N322-output!N322)</f>
        <v>0</v>
      </c>
      <c r="O322" s="34">
        <f>IF(calculations!O322="NA",output!O322,calculations!O322-output!O322)</f>
        <v>0</v>
      </c>
      <c r="P322" s="34">
        <f>IF(calculations!P322="NA",output!P322,calculations!P322-output!P322)</f>
        <v>0</v>
      </c>
      <c r="Q322" s="34">
        <f>IF(calculations!Q322="NA",output!Q322,calculations!Q322-output!Q322)</f>
        <v>0</v>
      </c>
      <c r="R322" s="34">
        <f>IF(calculations!R322="NA",output!R322,calculations!R322-output!R322)</f>
        <v>0</v>
      </c>
      <c r="S322" s="34">
        <f>IF(calculations!S322="NA",output!S322,calculations!S322-output!S322)</f>
        <v>0</v>
      </c>
      <c r="T322" s="34">
        <f>IF(calculations!T322="NA",output!T322,calculations!T322-output!T322)</f>
        <v>0</v>
      </c>
      <c r="U322" s="34">
        <f>IF(calculations!U322="NA",output!U322,calculations!U322-output!U322)</f>
        <v>0</v>
      </c>
      <c r="V322" s="34">
        <f>IF(calculations!V322="NA",output!V322,calculations!V322-output!V322)</f>
        <v>-2.7755575615628914E-17</v>
      </c>
      <c r="W322" s="34">
        <f>IF(calculations!W322="NA",output!W322,calculations!W322-output!W322)</f>
        <v>0</v>
      </c>
      <c r="X322" s="34">
        <f>IF(calculations!X322="NA",output!X322,calculations!X322-output!X322)</f>
        <v>0</v>
      </c>
      <c r="Y322" s="34">
        <f>IF(calculations!Y322="NA",output!Y322,calculations!Y322-output!Y322)</f>
        <v>0</v>
      </c>
      <c r="Z322" s="34">
        <f>IF(calculations!Z322="NA",output!Z322,calculations!Z322-output!Z322)</f>
        <v>0</v>
      </c>
      <c r="AA322" s="34">
        <f>IF(calculations!AA322="NA",output!AA322,calculations!AA322-output!AA322)</f>
        <v>0</v>
      </c>
      <c r="AB322" s="34">
        <f>IF(calculations!AB322="NA",output!AB322,calculations!AB322-output!AB322)</f>
        <v>0</v>
      </c>
      <c r="AC322" s="34">
        <f>IF(calculations!AC322="NA",output!AC322,calculations!AC322-output!AC322)</f>
        <v>0</v>
      </c>
      <c r="AD322" s="34">
        <f>IF(calculations!AD322="NA",output!AD322,calculations!AD322-output!AD322)</f>
        <v>0</v>
      </c>
      <c r="AE322" s="34">
        <f>IF(calculations!AE322="NA",output!AE322,calculations!AE322-output!AE322)</f>
        <v>0</v>
      </c>
      <c r="AF322" s="34">
        <f>IF(calculations!AF322="NA",output!AF322,calculations!AF322-output!AF322)</f>
        <v>0</v>
      </c>
    </row>
    <row r="323" spans="1:32" x14ac:dyDescent="0.15">
      <c r="A323" t="b">
        <f>calculations!A323=output!A323</f>
        <v>1</v>
      </c>
      <c r="B323" t="b">
        <f>calculations!B323=output!B323</f>
        <v>1</v>
      </c>
      <c r="C323" s="34">
        <f>IF(calculations!C323="NA",output!C323,calculations!C323-output!C323)</f>
        <v>-3.5527136788005009E-15</v>
      </c>
      <c r="D323" s="34">
        <f>IF(calculations!D323="NA",output!D323,calculations!D323-output!D323)</f>
        <v>0</v>
      </c>
      <c r="E323" s="34">
        <f>IF(calculations!E323="NA",output!E323,calculations!E323-output!E323)</f>
        <v>0</v>
      </c>
      <c r="F323" s="34">
        <f>IF(calculations!F323="NA",output!F323,calculations!F323-output!F323)</f>
        <v>0</v>
      </c>
      <c r="G323" s="34">
        <f>IF(calculations!G323="NA",output!G323,calculations!G323-output!G323)</f>
        <v>0</v>
      </c>
      <c r="H323" s="34">
        <f>IF(calculations!H323="NA",output!H323,calculations!H323-output!H323)</f>
        <v>0</v>
      </c>
      <c r="I323" s="34">
        <f>IF(calculations!I323="NA",output!I323,calculations!I323-output!I323)</f>
        <v>0</v>
      </c>
      <c r="J323" s="34">
        <f>IF(calculations!J323="NA",output!J323,calculations!J323-output!J323)</f>
        <v>3.4694469519536142E-18</v>
      </c>
      <c r="K323" s="34">
        <f>IF(calculations!K323="NA",output!K323,calculations!K323-output!K323)</f>
        <v>3.4694469519536142E-18</v>
      </c>
      <c r="L323" s="34">
        <f>IF(calculations!L323="NA",output!L323,calculations!L323-output!L323)</f>
        <v>0</v>
      </c>
      <c r="M323" s="34">
        <f>IF(calculations!M323="NA",output!M323,calculations!M323-output!M323)</f>
        <v>0</v>
      </c>
      <c r="N323" s="34">
        <f>IF(calculations!N323="NA",output!N323,calculations!N323-output!N323)</f>
        <v>0</v>
      </c>
      <c r="O323" s="34">
        <f>IF(calculations!O323="NA",output!O323,calculations!O323-output!O323)</f>
        <v>0</v>
      </c>
      <c r="P323" s="34">
        <f>IF(calculations!P323="NA",output!P323,calculations!P323-output!P323)</f>
        <v>5.5511151231257827E-17</v>
      </c>
      <c r="Q323" s="34">
        <f>IF(calculations!Q323="NA",output!Q323,calculations!Q323-output!Q323)</f>
        <v>0</v>
      </c>
      <c r="R323" s="34">
        <f>IF(calculations!R323="NA",output!R323,calculations!R323-output!R323)</f>
        <v>0</v>
      </c>
      <c r="S323" s="34">
        <f>IF(calculations!S323="NA",output!S323,calculations!S323-output!S323)</f>
        <v>0</v>
      </c>
      <c r="T323" s="34">
        <f>IF(calculations!T323="NA",output!T323,calculations!T323-output!T323)</f>
        <v>0</v>
      </c>
      <c r="U323" s="34">
        <f>IF(calculations!U323="NA",output!U323,calculations!U323-output!U323)</f>
        <v>0</v>
      </c>
      <c r="V323" s="34">
        <f>IF(calculations!V323="NA",output!V323,calculations!V323-output!V323)</f>
        <v>0</v>
      </c>
      <c r="W323" s="34">
        <f>IF(calculations!W323="NA",output!W323,calculations!W323-output!W323)</f>
        <v>0</v>
      </c>
      <c r="X323" s="34">
        <f>IF(calculations!X323="NA",output!X323,calculations!X323-output!X323)</f>
        <v>0</v>
      </c>
      <c r="Y323" s="34">
        <f>IF(calculations!Y323="NA",output!Y323,calculations!Y323-output!Y323)</f>
        <v>0</v>
      </c>
      <c r="Z323" s="34">
        <f>IF(calculations!Z323="NA",output!Z323,calculations!Z323-output!Z323)</f>
        <v>0</v>
      </c>
      <c r="AA323" s="34">
        <f>IF(calculations!AA323="NA",output!AA323,calculations!AA323-output!AA323)</f>
        <v>0</v>
      </c>
      <c r="AB323" s="34">
        <f>IF(calculations!AB323="NA",output!AB323,calculations!AB323-output!AB323)</f>
        <v>0</v>
      </c>
      <c r="AC323" s="34">
        <f>IF(calculations!AC323="NA",output!AC323,calculations!AC323-output!AC323)</f>
        <v>0</v>
      </c>
      <c r="AD323" s="34">
        <f>IF(calculations!AD323="NA",output!AD323,calculations!AD323-output!AD323)</f>
        <v>0</v>
      </c>
      <c r="AE323" s="34">
        <f>IF(calculations!AE323="NA",output!AE323,calculations!AE323-output!AE323)</f>
        <v>0</v>
      </c>
      <c r="AF323" s="34">
        <f>IF(calculations!AF323="NA",output!AF323,calculations!AF323-output!AF323)</f>
        <v>5.5511151231257827E-17</v>
      </c>
    </row>
    <row r="324" spans="1:32" x14ac:dyDescent="0.15">
      <c r="A324" t="b">
        <f>calculations!A324=output!A324</f>
        <v>1</v>
      </c>
      <c r="B324" t="b">
        <f>calculations!B324=output!B324</f>
        <v>1</v>
      </c>
      <c r="C324" s="34">
        <f>IF(calculations!C324="NA",output!C324,calculations!C324-output!C324)</f>
        <v>0</v>
      </c>
      <c r="D324" s="34">
        <f>IF(calculations!D324="NA",output!D324,calculations!D324-output!D324)</f>
        <v>0</v>
      </c>
      <c r="E324" s="34">
        <f>IF(calculations!E324="NA",output!E324,calculations!E324-output!E324)</f>
        <v>0</v>
      </c>
      <c r="F324" s="34">
        <f>IF(calculations!F324="NA",output!F324,calculations!F324-output!F324)</f>
        <v>0</v>
      </c>
      <c r="G324" s="34">
        <f>IF(calculations!G324="NA",output!G324,calculations!G324-output!G324)</f>
        <v>0</v>
      </c>
      <c r="H324" s="34">
        <f>IF(calculations!H324="NA",output!H324,calculations!H324-output!H324)</f>
        <v>0</v>
      </c>
      <c r="I324" s="34">
        <f>IF(calculations!I324="NA",output!I324,calculations!I324-output!I324)</f>
        <v>0</v>
      </c>
      <c r="J324" s="34">
        <f>IF(calculations!J324="NA",output!J324,calculations!J324-output!J324)</f>
        <v>0</v>
      </c>
      <c r="K324" s="34">
        <f>IF(calculations!K324="NA",output!K324,calculations!K324-output!K324)</f>
        <v>0</v>
      </c>
      <c r="L324" s="34">
        <f>IF(calculations!L324="NA",output!L324,calculations!L324-output!L324)</f>
        <v>0</v>
      </c>
      <c r="M324" s="34">
        <f>IF(calculations!M324="NA",output!M324,calculations!M324-output!M324)</f>
        <v>0</v>
      </c>
      <c r="N324" s="34">
        <f>IF(calculations!N324="NA",output!N324,calculations!N324-output!N324)</f>
        <v>0</v>
      </c>
      <c r="O324" s="34">
        <f>IF(calculations!O324="NA",output!O324,calculations!O324-output!O324)</f>
        <v>-2.2204460492503131E-16</v>
      </c>
      <c r="P324" s="34">
        <f>IF(calculations!P324="NA",output!P324,calculations!P324-output!P324)</f>
        <v>0</v>
      </c>
      <c r="Q324" s="34">
        <f>IF(calculations!Q324="NA",output!Q324,calculations!Q324-output!Q324)</f>
        <v>0</v>
      </c>
      <c r="R324" s="34">
        <f>IF(calculations!R324="NA",output!R324,calculations!R324-output!R324)</f>
        <v>0</v>
      </c>
      <c r="S324" s="34">
        <f>IF(calculations!S324="NA",output!S324,calculations!S324-output!S324)</f>
        <v>0</v>
      </c>
      <c r="T324" s="34">
        <f>IF(calculations!T324="NA",output!T324,calculations!T324-output!T324)</f>
        <v>0</v>
      </c>
      <c r="U324" s="34">
        <f>IF(calculations!U324="NA",output!U324,calculations!U324-output!U324)</f>
        <v>0</v>
      </c>
      <c r="V324" s="34">
        <f>IF(calculations!V324="NA",output!V324,calculations!V324-output!V324)</f>
        <v>0</v>
      </c>
      <c r="W324" s="34">
        <f>IF(calculations!W324="NA",output!W324,calculations!W324-output!W324)</f>
        <v>0</v>
      </c>
      <c r="X324" s="34">
        <f>IF(calculations!X324="NA",output!X324,calculations!X324-output!X324)</f>
        <v>-4.4408920985006262E-16</v>
      </c>
      <c r="Y324" s="34">
        <f>IF(calculations!Y324="NA",output!Y324,calculations!Y324-output!Y324)</f>
        <v>0</v>
      </c>
      <c r="Z324" s="34">
        <f>IF(calculations!Z324="NA",output!Z324,calculations!Z324-output!Z324)</f>
        <v>3.4694469519536142E-18</v>
      </c>
      <c r="AA324" s="34">
        <f>IF(calculations!AA324="NA",output!AA324,calculations!AA324-output!AA324)</f>
        <v>0</v>
      </c>
      <c r="AB324" s="34">
        <f>IF(calculations!AB324="NA",output!AB324,calculations!AB324-output!AB324)</f>
        <v>0</v>
      </c>
      <c r="AC324" s="34">
        <f>IF(calculations!AC324="NA",output!AC324,calculations!AC324-output!AC324)</f>
        <v>0</v>
      </c>
      <c r="AD324" s="34">
        <f>IF(calculations!AD324="NA",output!AD324,calculations!AD324-output!AD324)</f>
        <v>0</v>
      </c>
      <c r="AE324" s="34">
        <f>IF(calculations!AE324="NA",output!AE324,calculations!AE324-output!AE324)</f>
        <v>0</v>
      </c>
      <c r="AF324" s="34">
        <f>IF(calculations!AF324="NA",output!AF324,calculations!AF324-output!AF324)</f>
        <v>0</v>
      </c>
    </row>
    <row r="325" spans="1:32" x14ac:dyDescent="0.15">
      <c r="A325" t="b">
        <f>calculations!A325=output!A325</f>
        <v>1</v>
      </c>
      <c r="B325" t="b">
        <f>calculations!B325=output!B325</f>
        <v>1</v>
      </c>
      <c r="C325" s="34">
        <f>IF(calculations!C325="NA",output!C325,calculations!C325-output!C325)</f>
        <v>0</v>
      </c>
      <c r="D325" s="34">
        <f>IF(calculations!D325="NA",output!D325,calculations!D325-output!D325)</f>
        <v>0</v>
      </c>
      <c r="E325" s="34">
        <f>IF(calculations!E325="NA",output!E325,calculations!E325-output!E325)</f>
        <v>0</v>
      </c>
      <c r="F325" s="34">
        <f>IF(calculations!F325="NA",output!F325,calculations!F325-output!F325)</f>
        <v>5.5511151231257827E-17</v>
      </c>
      <c r="G325" s="34">
        <f>IF(calculations!G325="NA",output!G325,calculations!G325-output!G325)</f>
        <v>-4.4408920985006262E-16</v>
      </c>
      <c r="H325" s="34">
        <f>IF(calculations!H325="NA",output!H325,calculations!H325-output!H325)</f>
        <v>0</v>
      </c>
      <c r="I325" s="34">
        <f>IF(calculations!I325="NA",output!I325,calculations!I325-output!I325)</f>
        <v>0</v>
      </c>
      <c r="J325" s="34">
        <f>IF(calculations!J325="NA",output!J325,calculations!J325-output!J325)</f>
        <v>4.3368086899420177E-19</v>
      </c>
      <c r="K325" s="34">
        <f>IF(calculations!K325="NA",output!K325,calculations!K325-output!K325)</f>
        <v>0</v>
      </c>
      <c r="L325" s="34">
        <f>IF(calculations!L325="NA",output!L325,calculations!L325-output!L325)</f>
        <v>0</v>
      </c>
      <c r="M325" s="34">
        <f>IF(calculations!M325="NA",output!M325,calculations!M325-output!M325)</f>
        <v>3.5527136788005009E-15</v>
      </c>
      <c r="N325" s="34">
        <f>IF(calculations!N325="NA",output!N325,calculations!N325-output!N325)</f>
        <v>-3.5527136788005009E-15</v>
      </c>
      <c r="O325" s="34">
        <f>IF(calculations!O325="NA",output!O325,calculations!O325-output!O325)</f>
        <v>-8.8817841970012523E-16</v>
      </c>
      <c r="P325" s="34">
        <f>IF(calculations!P325="NA",output!P325,calculations!P325-output!P325)</f>
        <v>3.4694469519536142E-18</v>
      </c>
      <c r="Q325" s="34">
        <f>IF(calculations!Q325="NA",output!Q325,calculations!Q325-output!Q325)</f>
        <v>0</v>
      </c>
      <c r="R325" s="34">
        <f>IF(calculations!R325="NA",output!R325,calculations!R325-output!R325)</f>
        <v>0</v>
      </c>
      <c r="S325" s="34">
        <f>IF(calculations!S325="NA",output!S325,calculations!S325-output!S325)</f>
        <v>0</v>
      </c>
      <c r="T325" s="34">
        <f>IF(calculations!T325="NA",output!T325,calculations!T325-output!T325)</f>
        <v>0</v>
      </c>
      <c r="U325" s="34">
        <f>IF(calculations!U325="NA",output!U325,calculations!U325-output!U325)</f>
        <v>0</v>
      </c>
      <c r="V325" s="34">
        <f>IF(calculations!V325="NA",output!V325,calculations!V325-output!V325)</f>
        <v>0</v>
      </c>
      <c r="W325" s="34">
        <f>IF(calculations!W325="NA",output!W325,calculations!W325-output!W325)</f>
        <v>0</v>
      </c>
      <c r="X325" s="34">
        <f>IF(calculations!X325="NA",output!X325,calculations!X325-output!X325)</f>
        <v>0</v>
      </c>
      <c r="Y325" s="34">
        <f>IF(calculations!Y325="NA",output!Y325,calculations!Y325-output!Y325)</f>
        <v>0</v>
      </c>
      <c r="Z325" s="34">
        <f>IF(calculations!Z325="NA",output!Z325,calculations!Z325-output!Z325)</f>
        <v>2.7755575615628914E-17</v>
      </c>
      <c r="AA325" s="34">
        <f>IF(calculations!AA325="NA",output!AA325,calculations!AA325-output!AA325)</f>
        <v>0</v>
      </c>
      <c r="AB325" s="34">
        <f>IF(calculations!AB325="NA",output!AB325,calculations!AB325-output!AB325)</f>
        <v>0</v>
      </c>
      <c r="AC325" s="34">
        <f>IF(calculations!AC325="NA",output!AC325,calculations!AC325-output!AC325)</f>
        <v>0</v>
      </c>
      <c r="AD325" s="34">
        <f>IF(calculations!AD325="NA",output!AD325,calculations!AD325-output!AD325)</f>
        <v>0</v>
      </c>
      <c r="AE325" s="34">
        <f>IF(calculations!AE325="NA",output!AE325,calculations!AE325-output!AE325)</f>
        <v>0</v>
      </c>
      <c r="AF325" s="34">
        <f>IF(calculations!AF325="NA",output!AF325,calculations!AF325-output!AF325)</f>
        <v>3.4694469519536142E-18</v>
      </c>
    </row>
    <row r="326" spans="1:32" x14ac:dyDescent="0.15">
      <c r="A326" t="b">
        <f>calculations!A326=output!A326</f>
        <v>1</v>
      </c>
      <c r="B326" t="b">
        <f>calculations!B326=output!B326</f>
        <v>1</v>
      </c>
      <c r="C326" s="34">
        <f>IF(calculations!C326="NA",output!C326,calculations!C326-output!C326)</f>
        <v>3.5527136788005009E-15</v>
      </c>
      <c r="D326" s="34">
        <f>IF(calculations!D326="NA",output!D326,calculations!D326-output!D326)</f>
        <v>-3.5527136788005009E-15</v>
      </c>
      <c r="E326" s="34">
        <f>IF(calculations!E326="NA",output!E326,calculations!E326-output!E326)</f>
        <v>0</v>
      </c>
      <c r="F326" s="34">
        <f>IF(calculations!F326="NA",output!F326,calculations!F326-output!F326)</f>
        <v>0</v>
      </c>
      <c r="G326" s="34">
        <f>IF(calculations!G326="NA",output!G326,calculations!G326-output!G326)</f>
        <v>0</v>
      </c>
      <c r="H326" s="34">
        <f>IF(calculations!H326="NA",output!H326,calculations!H326-output!H326)</f>
        <v>0</v>
      </c>
      <c r="I326" s="34">
        <f>IF(calculations!I326="NA",output!I326,calculations!I326-output!I326)</f>
        <v>0</v>
      </c>
      <c r="J326" s="34">
        <f>IF(calculations!J326="NA",output!J326,calculations!J326-output!J326)</f>
        <v>0</v>
      </c>
      <c r="K326" s="34">
        <f>IF(calculations!K326="NA",output!K326,calculations!K326-output!K326)</f>
        <v>2.7755575615628914E-17</v>
      </c>
      <c r="L326" s="34">
        <f>IF(calculations!L326="NA",output!L326,calculations!L326-output!L326)</f>
        <v>0</v>
      </c>
      <c r="M326" s="34">
        <f>IF(calculations!M326="NA",output!M326,calculations!M326-output!M326)</f>
        <v>5.5511151231257827E-17</v>
      </c>
      <c r="N326" s="34">
        <f>IF(calculations!N326="NA",output!N326,calculations!N326-output!N326)</f>
        <v>0</v>
      </c>
      <c r="O326" s="34">
        <f>IF(calculations!O326="NA",output!O326,calculations!O326-output!O326)</f>
        <v>-4.4408920985006262E-16</v>
      </c>
      <c r="P326" s="34">
        <f>IF(calculations!P326="NA",output!P326,calculations!P326-output!P326)</f>
        <v>4.4408920985006262E-16</v>
      </c>
      <c r="Q326" s="34">
        <f>IF(calculations!Q326="NA",output!Q326,calculations!Q326-output!Q326)</f>
        <v>0</v>
      </c>
      <c r="R326" s="34">
        <f>IF(calculations!R326="NA",output!R326,calculations!R326-output!R326)</f>
        <v>0</v>
      </c>
      <c r="S326" s="34">
        <f>IF(calculations!S326="NA",output!S326,calculations!S326-output!S326)</f>
        <v>0</v>
      </c>
      <c r="T326" s="34">
        <f>IF(calculations!T326="NA",output!T326,calculations!T326-output!T326)</f>
        <v>0</v>
      </c>
      <c r="U326" s="34">
        <f>IF(calculations!U326="NA",output!U326,calculations!U326-output!U326)</f>
        <v>0</v>
      </c>
      <c r="V326" s="34">
        <f>IF(calculations!V326="NA",output!V326,calculations!V326-output!V326)</f>
        <v>0</v>
      </c>
      <c r="W326" s="34">
        <f>IF(calculations!W326="NA",output!W326,calculations!W326-output!W326)</f>
        <v>0</v>
      </c>
      <c r="X326" s="34">
        <f>IF(calculations!X326="NA",output!X326,calculations!X326-output!X326)</f>
        <v>1.3877787807814457E-17</v>
      </c>
      <c r="Y326" s="34">
        <f>IF(calculations!Y326="NA",output!Y326,calculations!Y326-output!Y326)</f>
        <v>0</v>
      </c>
      <c r="Z326" s="34">
        <f>IF(calculations!Z326="NA",output!Z326,calculations!Z326-output!Z326)</f>
        <v>0</v>
      </c>
      <c r="AA326" s="34">
        <f>IF(calculations!AA326="NA",output!AA326,calculations!AA326-output!AA326)</f>
        <v>0</v>
      </c>
      <c r="AB326" s="34">
        <f>IF(calculations!AB326="NA",output!AB326,calculations!AB326-output!AB326)</f>
        <v>0</v>
      </c>
      <c r="AC326" s="34">
        <f>IF(calculations!AC326="NA",output!AC326,calculations!AC326-output!AC326)</f>
        <v>0</v>
      </c>
      <c r="AD326" s="34">
        <f>IF(calculations!AD326="NA",output!AD326,calculations!AD326-output!AD326)</f>
        <v>0</v>
      </c>
      <c r="AE326" s="34">
        <f>IF(calculations!AE326="NA",output!AE326,calculations!AE326-output!AE326)</f>
        <v>0</v>
      </c>
      <c r="AF326" s="34">
        <f>IF(calculations!AF326="NA",output!AF326,calculations!AF326-output!AF326)</f>
        <v>-6.9388939039072284E-18</v>
      </c>
    </row>
    <row r="327" spans="1:32" x14ac:dyDescent="0.15">
      <c r="A327" t="b">
        <f>calculations!A327=output!A327</f>
        <v>1</v>
      </c>
      <c r="B327" t="b">
        <f>calculations!B327=output!B327</f>
        <v>1</v>
      </c>
      <c r="C327" s="34">
        <f>IF(calculations!C327="NA",output!C327,calculations!C327-output!C327)</f>
        <v>0</v>
      </c>
      <c r="D327" s="34">
        <f>IF(calculations!D327="NA",output!D327,calculations!D327-output!D327)</f>
        <v>0</v>
      </c>
      <c r="E327" s="34">
        <f>IF(calculations!E327="NA",output!E327,calculations!E327-output!E327)</f>
        <v>0</v>
      </c>
      <c r="F327" s="34">
        <f>IF(calculations!F327="NA",output!F327,calculations!F327-output!F327)</f>
        <v>0</v>
      </c>
      <c r="G327" s="34">
        <f>IF(calculations!G327="NA",output!G327,calculations!G327-output!G327)</f>
        <v>0</v>
      </c>
      <c r="H327" s="34">
        <f>IF(calculations!H327="NA",output!H327,calculations!H327-output!H327)</f>
        <v>0</v>
      </c>
      <c r="I327" s="34">
        <f>IF(calculations!I327="NA",output!I327,calculations!I327-output!I327)</f>
        <v>0</v>
      </c>
      <c r="J327" s="34">
        <f>IF(calculations!J327="NA",output!J327,calculations!J327-output!J327)</f>
        <v>0</v>
      </c>
      <c r="K327" s="34">
        <f>IF(calculations!K327="NA",output!K327,calculations!K327-output!K327)</f>
        <v>0</v>
      </c>
      <c r="L327" s="34">
        <f>IF(calculations!L327="NA",output!L327,calculations!L327-output!L327)</f>
        <v>0</v>
      </c>
      <c r="M327" s="34">
        <f>IF(calculations!M327="NA",output!M327,calculations!M327-output!M327)</f>
        <v>0</v>
      </c>
      <c r="N327" s="34">
        <f>IF(calculations!N327="NA",output!N327,calculations!N327-output!N327)</f>
        <v>0</v>
      </c>
      <c r="O327" s="34">
        <f>IF(calculations!O327="NA",output!O327,calculations!O327-output!O327)</f>
        <v>0</v>
      </c>
      <c r="P327" s="34">
        <f>IF(calculations!P327="NA",output!P327,calculations!P327-output!P327)</f>
        <v>0</v>
      </c>
      <c r="Q327" s="34">
        <f>IF(calculations!Q327="NA",output!Q327,calculations!Q327-output!Q327)</f>
        <v>0</v>
      </c>
      <c r="R327" s="34">
        <f>IF(calculations!R327="NA",output!R327,calculations!R327-output!R327)</f>
        <v>0</v>
      </c>
      <c r="S327" s="34">
        <f>IF(calculations!S327="NA",output!S327,calculations!S327-output!S327)</f>
        <v>0</v>
      </c>
      <c r="T327" s="34">
        <f>IF(calculations!T327="NA",output!T327,calculations!T327-output!T327)</f>
        <v>0</v>
      </c>
      <c r="U327" s="34">
        <f>IF(calculations!U327="NA",output!U327,calculations!U327-output!U327)</f>
        <v>0</v>
      </c>
      <c r="V327" s="34">
        <f>IF(calculations!V327="NA",output!V327,calculations!V327-output!V327)</f>
        <v>-3.5527136788005009E-15</v>
      </c>
      <c r="W327" s="34">
        <f>IF(calculations!W327="NA",output!W327,calculations!W327-output!W327)</f>
        <v>0</v>
      </c>
      <c r="X327" s="34">
        <f>IF(calculations!X327="NA",output!X327,calculations!X327-output!X327)</f>
        <v>4.4408920985006262E-16</v>
      </c>
      <c r="Y327" s="34">
        <f>IF(calculations!Y327="NA",output!Y327,calculations!Y327-output!Y327)</f>
        <v>0</v>
      </c>
      <c r="Z327" s="34">
        <f>IF(calculations!Z327="NA",output!Z327,calculations!Z327-output!Z327)</f>
        <v>-4.4408920985006262E-16</v>
      </c>
      <c r="AA327" s="34">
        <f>IF(calculations!AA327="NA",output!AA327,calculations!AA327-output!AA327)</f>
        <v>0</v>
      </c>
      <c r="AB327" s="34">
        <f>IF(calculations!AB327="NA",output!AB327,calculations!AB327-output!AB327)</f>
        <v>0</v>
      </c>
      <c r="AC327" s="34">
        <f>IF(calculations!AC327="NA",output!AC327,calculations!AC327-output!AC327)</f>
        <v>0</v>
      </c>
      <c r="AD327" s="34">
        <f>IF(calculations!AD327="NA",output!AD327,calculations!AD327-output!AD327)</f>
        <v>0</v>
      </c>
      <c r="AE327" s="34">
        <f>IF(calculations!AE327="NA",output!AE327,calculations!AE327-output!AE327)</f>
        <v>0</v>
      </c>
      <c r="AF327" s="34">
        <f>IF(calculations!AF327="NA",output!AF327,calculations!AF327-output!AF327)</f>
        <v>0</v>
      </c>
    </row>
    <row r="328" spans="1:32" x14ac:dyDescent="0.15">
      <c r="A328" t="b">
        <f>calculations!A328=output!A328</f>
        <v>1</v>
      </c>
      <c r="B328" t="b">
        <f>calculations!B328=output!B328</f>
        <v>1</v>
      </c>
      <c r="C328" s="34">
        <f>IF(calculations!C328="NA",output!C328,calculations!C328-output!C328)</f>
        <v>0</v>
      </c>
      <c r="D328" s="34">
        <f>IF(calculations!D328="NA",output!D328,calculations!D328-output!D328)</f>
        <v>0</v>
      </c>
      <c r="E328" s="34">
        <f>IF(calculations!E328="NA",output!E328,calculations!E328-output!E328)</f>
        <v>0</v>
      </c>
      <c r="F328" s="34">
        <f>IF(calculations!F328="NA",output!F328,calculations!F328-output!F328)</f>
        <v>0</v>
      </c>
      <c r="G328" s="34">
        <f>IF(calculations!G328="NA",output!G328,calculations!G328-output!G328)</f>
        <v>0</v>
      </c>
      <c r="H328" s="34">
        <f>IF(calculations!H328="NA",output!H328,calculations!H328-output!H328)</f>
        <v>0</v>
      </c>
      <c r="I328" s="34">
        <f>IF(calculations!I328="NA",output!I328,calculations!I328-output!I328)</f>
        <v>0</v>
      </c>
      <c r="J328" s="34">
        <f>IF(calculations!J328="NA",output!J328,calculations!J328-output!J328)</f>
        <v>0</v>
      </c>
      <c r="K328" s="34">
        <f>IF(calculations!K328="NA",output!K328,calculations!K328-output!K328)</f>
        <v>0</v>
      </c>
      <c r="L328" s="34">
        <f>IF(calculations!L328="NA",output!L328,calculations!L328-output!L328)</f>
        <v>0</v>
      </c>
      <c r="M328" s="34">
        <f>IF(calculations!M328="NA",output!M328,calculations!M328-output!M328)</f>
        <v>0</v>
      </c>
      <c r="N328" s="34">
        <f>IF(calculations!N328="NA",output!N328,calculations!N328-output!N328)</f>
        <v>0</v>
      </c>
      <c r="O328" s="34">
        <f>IF(calculations!O328="NA",output!O328,calculations!O328-output!O328)</f>
        <v>0</v>
      </c>
      <c r="P328" s="34">
        <f>IF(calculations!P328="NA",output!P328,calculations!P328-output!P328)</f>
        <v>0</v>
      </c>
      <c r="Q328" s="34">
        <f>IF(calculations!Q328="NA",output!Q328,calculations!Q328-output!Q328)</f>
        <v>0</v>
      </c>
      <c r="R328" s="34">
        <f>IF(calculations!R328="NA",output!R328,calculations!R328-output!R328)</f>
        <v>0</v>
      </c>
      <c r="S328" s="34">
        <f>IF(calculations!S328="NA",output!S328,calculations!S328-output!S328)</f>
        <v>0</v>
      </c>
      <c r="T328" s="34">
        <f>IF(calculations!T328="NA",output!T328,calculations!T328-output!T328)</f>
        <v>0</v>
      </c>
      <c r="U328" s="34">
        <f>IF(calculations!U328="NA",output!U328,calculations!U328-output!U328)</f>
        <v>0</v>
      </c>
      <c r="V328" s="34">
        <f>IF(calculations!V328="NA",output!V328,calculations!V328-output!V328)</f>
        <v>0</v>
      </c>
      <c r="W328" s="34">
        <f>IF(calculations!W328="NA",output!W328,calculations!W328-output!W328)</f>
        <v>0</v>
      </c>
      <c r="X328" s="34">
        <f>IF(calculations!X328="NA",output!X328,calculations!X328-output!X328)</f>
        <v>0</v>
      </c>
      <c r="Y328" s="34">
        <f>IF(calculations!Y328="NA",output!Y328,calculations!Y328-output!Y328)</f>
        <v>0</v>
      </c>
      <c r="Z328" s="34">
        <f>IF(calculations!Z328="NA",output!Z328,calculations!Z328-output!Z328)</f>
        <v>-2.7755575615628914E-17</v>
      </c>
      <c r="AA328" s="34">
        <f>IF(calculations!AA328="NA",output!AA328,calculations!AA328-output!AA328)</f>
        <v>0</v>
      </c>
      <c r="AB328" s="34">
        <f>IF(calculations!AB328="NA",output!AB328,calculations!AB328-output!AB328)</f>
        <v>0</v>
      </c>
      <c r="AC328" s="34">
        <f>IF(calculations!AC328="NA",output!AC328,calculations!AC328-output!AC328)</f>
        <v>0</v>
      </c>
      <c r="AD328" s="34">
        <f>IF(calculations!AD328="NA",output!AD328,calculations!AD328-output!AD328)</f>
        <v>0</v>
      </c>
      <c r="AE328" s="34">
        <f>IF(calculations!AE328="NA",output!AE328,calculations!AE328-output!AE328)</f>
        <v>0</v>
      </c>
      <c r="AF328" s="34">
        <f>IF(calculations!AF328="NA",output!AF328,calculations!AF328-output!AF328)</f>
        <v>0</v>
      </c>
    </row>
    <row r="329" spans="1:32" x14ac:dyDescent="0.15">
      <c r="A329" t="b">
        <f>calculations!A329=output!A329</f>
        <v>1</v>
      </c>
      <c r="B329" t="b">
        <f>calculations!B329=output!B329</f>
        <v>1</v>
      </c>
      <c r="C329" s="34">
        <f>IF(calculations!C329="NA",output!C329,calculations!C329-output!C329)</f>
        <v>0</v>
      </c>
      <c r="D329" s="34">
        <f>IF(calculations!D329="NA",output!D329,calculations!D329-output!D329)</f>
        <v>0</v>
      </c>
      <c r="E329" s="34">
        <f>IF(calculations!E329="NA",output!E329,calculations!E329-output!E329)</f>
        <v>0</v>
      </c>
      <c r="F329" s="34">
        <f>IF(calculations!F329="NA",output!F329,calculations!F329-output!F329)</f>
        <v>0</v>
      </c>
      <c r="G329" s="34">
        <f>IF(calculations!G329="NA",output!G329,calculations!G329-output!G329)</f>
        <v>0</v>
      </c>
      <c r="H329" s="34">
        <f>IF(calculations!H329="NA",output!H329,calculations!H329-output!H329)</f>
        <v>0</v>
      </c>
      <c r="I329" s="34">
        <f>IF(calculations!I329="NA",output!I329,calculations!I329-output!I329)</f>
        <v>0</v>
      </c>
      <c r="J329" s="34">
        <f>IF(calculations!J329="NA",output!J329,calculations!J329-output!J329)</f>
        <v>0</v>
      </c>
      <c r="K329" s="34">
        <f>IF(calculations!K329="NA",output!K329,calculations!K329-output!K329)</f>
        <v>0</v>
      </c>
      <c r="L329" s="34">
        <f>IF(calculations!L329="NA",output!L329,calculations!L329-output!L329)</f>
        <v>0</v>
      </c>
      <c r="M329" s="34">
        <f>IF(calculations!M329="NA",output!M329,calculations!M329-output!M329)</f>
        <v>0</v>
      </c>
      <c r="N329" s="34">
        <f>IF(calculations!N329="NA",output!N329,calculations!N329-output!N329)</f>
        <v>0</v>
      </c>
      <c r="O329" s="34">
        <f>IF(calculations!O329="NA",output!O329,calculations!O329-output!O329)</f>
        <v>0</v>
      </c>
      <c r="P329" s="34">
        <f>IF(calculations!P329="NA",output!P329,calculations!P329-output!P329)</f>
        <v>0</v>
      </c>
      <c r="Q329" s="34">
        <f>IF(calculations!Q329="NA",output!Q329,calculations!Q329-output!Q329)</f>
        <v>0</v>
      </c>
      <c r="R329" s="34">
        <f>IF(calculations!R329="NA",output!R329,calculations!R329-output!R329)</f>
        <v>0</v>
      </c>
      <c r="S329" s="34">
        <f>IF(calculations!S329="NA",output!S329,calculations!S329-output!S329)</f>
        <v>0</v>
      </c>
      <c r="T329" s="34">
        <f>IF(calculations!T329="NA",output!T329,calculations!T329-output!T329)</f>
        <v>0</v>
      </c>
      <c r="U329" s="34">
        <f>IF(calculations!U329="NA",output!U329,calculations!U329-output!U329)</f>
        <v>0</v>
      </c>
      <c r="V329" s="34">
        <f>IF(calculations!V329="NA",output!V329,calculations!V329-output!V329)</f>
        <v>0</v>
      </c>
      <c r="W329" s="34">
        <f>IF(calculations!W329="NA",output!W329,calculations!W329-output!W329)</f>
        <v>0</v>
      </c>
      <c r="X329" s="34">
        <f>IF(calculations!X329="NA",output!X329,calculations!X329-output!X329)</f>
        <v>0</v>
      </c>
      <c r="Y329" s="34">
        <f>IF(calculations!Y329="NA",output!Y329,calculations!Y329-output!Y329)</f>
        <v>0</v>
      </c>
      <c r="Z329" s="34">
        <f>IF(calculations!Z329="NA",output!Z329,calculations!Z329-output!Z329)</f>
        <v>0</v>
      </c>
      <c r="AA329" s="34">
        <f>IF(calculations!AA329="NA",output!AA329,calculations!AA329-output!AA329)</f>
        <v>0</v>
      </c>
      <c r="AB329" s="34">
        <f>IF(calculations!AB329="NA",output!AB329,calculations!AB329-output!AB329)</f>
        <v>0</v>
      </c>
      <c r="AC329" s="34">
        <f>IF(calculations!AC329="NA",output!AC329,calculations!AC329-output!AC329)</f>
        <v>0</v>
      </c>
      <c r="AD329" s="34">
        <f>IF(calculations!AD329="NA",output!AD329,calculations!AD329-output!AD329)</f>
        <v>0</v>
      </c>
      <c r="AE329" s="34">
        <f>IF(calculations!AE329="NA",output!AE329,calculations!AE329-output!AE329)</f>
        <v>0</v>
      </c>
      <c r="AF329" s="34">
        <f>IF(calculations!AF329="NA",output!AF329,calculations!AF329-output!AF329)</f>
        <v>0</v>
      </c>
    </row>
    <row r="330" spans="1:32" x14ac:dyDescent="0.15">
      <c r="A330" t="b">
        <f>calculations!A330=output!A330</f>
        <v>1</v>
      </c>
      <c r="B330" t="b">
        <f>calculations!B330=output!B330</f>
        <v>1</v>
      </c>
      <c r="C330" s="34">
        <f>IF(calculations!C330="NA",output!C330,calculations!C330-output!C330)</f>
        <v>0</v>
      </c>
      <c r="D330" s="34">
        <f>IF(calculations!D330="NA",output!D330,calculations!D330-output!D330)</f>
        <v>0</v>
      </c>
      <c r="E330" s="34">
        <f>IF(calculations!E330="NA",output!E330,calculations!E330-output!E330)</f>
        <v>0</v>
      </c>
      <c r="F330" s="34">
        <f>IF(calculations!F330="NA",output!F330,calculations!F330-output!F330)</f>
        <v>-5.5511151231257827E-17</v>
      </c>
      <c r="G330" s="34">
        <f>IF(calculations!G330="NA",output!G330,calculations!G330-output!G330)</f>
        <v>2.2204460492503131E-16</v>
      </c>
      <c r="H330" s="34">
        <f>IF(calculations!H330="NA",output!H330,calculations!H330-output!H330)</f>
        <v>0</v>
      </c>
      <c r="I330" s="34">
        <f>IF(calculations!I330="NA",output!I330,calculations!I330-output!I330)</f>
        <v>0</v>
      </c>
      <c r="J330" s="34">
        <f>IF(calculations!J330="NA",output!J330,calculations!J330-output!J330)</f>
        <v>3.4694469519536142E-18</v>
      </c>
      <c r="K330" s="34">
        <f>IF(calculations!K330="NA",output!K330,calculations!K330-output!K330)</f>
        <v>0</v>
      </c>
      <c r="L330" s="34">
        <f>IF(calculations!L330="NA",output!L330,calculations!L330-output!L330)</f>
        <v>0</v>
      </c>
      <c r="M330" s="34">
        <f>IF(calculations!M330="NA",output!M330,calculations!M330-output!M330)</f>
        <v>-1.7763568394002505E-15</v>
      </c>
      <c r="N330" s="34">
        <f>IF(calculations!N330="NA",output!N330,calculations!N330-output!N330)</f>
        <v>0</v>
      </c>
      <c r="O330" s="34">
        <f>IF(calculations!O330="NA",output!O330,calculations!O330-output!O330)</f>
        <v>0</v>
      </c>
      <c r="P330" s="34">
        <f>IF(calculations!P330="NA",output!P330,calculations!P330-output!P330)</f>
        <v>0</v>
      </c>
      <c r="Q330" s="34">
        <f>IF(calculations!Q330="NA",output!Q330,calculations!Q330-output!Q330)</f>
        <v>0</v>
      </c>
      <c r="R330" s="34">
        <f>IF(calculations!R330="NA",output!R330,calculations!R330-output!R330)</f>
        <v>0</v>
      </c>
      <c r="S330" s="34">
        <f>IF(calculations!S330="NA",output!S330,calculations!S330-output!S330)</f>
        <v>0</v>
      </c>
      <c r="T330" s="34">
        <f>IF(calculations!T330="NA",output!T330,calculations!T330-output!T330)</f>
        <v>0</v>
      </c>
      <c r="U330" s="34">
        <f>IF(calculations!U330="NA",output!U330,calculations!U330-output!U330)</f>
        <v>0</v>
      </c>
      <c r="V330" s="34">
        <f>IF(calculations!V330="NA",output!V330,calculations!V330-output!V330)</f>
        <v>5.5511151231257827E-17</v>
      </c>
      <c r="W330" s="34">
        <f>IF(calculations!W330="NA",output!W330,calculations!W330-output!W330)</f>
        <v>0</v>
      </c>
      <c r="X330" s="34">
        <f>IF(calculations!X330="NA",output!X330,calculations!X330-output!X330)</f>
        <v>0</v>
      </c>
      <c r="Y330" s="34">
        <f>IF(calculations!Y330="NA",output!Y330,calculations!Y330-output!Y330)</f>
        <v>0</v>
      </c>
      <c r="Z330" s="34">
        <f>IF(calculations!Z330="NA",output!Z330,calculations!Z330-output!Z330)</f>
        <v>0</v>
      </c>
      <c r="AA330" s="34">
        <f>IF(calculations!AA330="NA",output!AA330,calculations!AA330-output!AA330)</f>
        <v>0</v>
      </c>
      <c r="AB330" s="34">
        <f>IF(calculations!AB330="NA",output!AB330,calculations!AB330-output!AB330)</f>
        <v>0</v>
      </c>
      <c r="AC330" s="34">
        <f>IF(calculations!AC330="NA",output!AC330,calculations!AC330-output!AC330)</f>
        <v>0</v>
      </c>
      <c r="AD330" s="34">
        <f>IF(calculations!AD330="NA",output!AD330,calculations!AD330-output!AD330)</f>
        <v>0</v>
      </c>
      <c r="AE330" s="34">
        <f>IF(calculations!AE330="NA",output!AE330,calculations!AE330-output!AE330)</f>
        <v>0</v>
      </c>
      <c r="AF330" s="34">
        <f>IF(calculations!AF330="NA",output!AF330,calculations!AF330-output!AF330)</f>
        <v>0</v>
      </c>
    </row>
    <row r="331" spans="1:32" x14ac:dyDescent="0.15">
      <c r="A331" t="b">
        <f>calculations!A331=output!A331</f>
        <v>1</v>
      </c>
      <c r="B331" t="b">
        <f>calculations!B331=output!B331</f>
        <v>1</v>
      </c>
      <c r="C331" s="34">
        <f>IF(calculations!C331="NA",output!C331,calculations!C331-output!C331)</f>
        <v>4.4408920985006262E-16</v>
      </c>
      <c r="D331" s="34">
        <f>IF(calculations!D331="NA",output!D331,calculations!D331-output!D331)</f>
        <v>-2.2204460492503131E-16</v>
      </c>
      <c r="E331" s="34">
        <f>IF(calculations!E331="NA",output!E331,calculations!E331-output!E331)</f>
        <v>0</v>
      </c>
      <c r="F331" s="34">
        <f>IF(calculations!F331="NA",output!F331,calculations!F331-output!F331)</f>
        <v>0</v>
      </c>
      <c r="G331" s="34">
        <f>IF(calculations!G331="NA",output!G331,calculations!G331-output!G331)</f>
        <v>0</v>
      </c>
      <c r="H331" s="34">
        <f>IF(calculations!H331="NA",output!H331,calculations!H331-output!H331)</f>
        <v>0</v>
      </c>
      <c r="I331" s="34">
        <f>IF(calculations!I331="NA",output!I331,calculations!I331-output!I331)</f>
        <v>0</v>
      </c>
      <c r="J331" s="34">
        <f>IF(calculations!J331="NA",output!J331,calculations!J331-output!J331)</f>
        <v>0</v>
      </c>
      <c r="K331" s="34">
        <f>IF(calculations!K331="NA",output!K331,calculations!K331-output!K331)</f>
        <v>-5.5511151231257827E-17</v>
      </c>
      <c r="L331" s="34">
        <f>IF(calculations!L331="NA",output!L331,calculations!L331-output!L331)</f>
        <v>-3.5527136788005009E-15</v>
      </c>
      <c r="M331" s="34">
        <f>IF(calculations!M331="NA",output!M331,calculations!M331-output!M331)</f>
        <v>0</v>
      </c>
      <c r="N331" s="34">
        <f>IF(calculations!N331="NA",output!N331,calculations!N331-output!N331)</f>
        <v>0</v>
      </c>
      <c r="O331" s="34">
        <f>IF(calculations!O331="NA",output!O331,calculations!O331-output!O331)</f>
        <v>0</v>
      </c>
      <c r="P331" s="34">
        <f>IF(calculations!P331="NA",output!P331,calculations!P331-output!P331)</f>
        <v>0</v>
      </c>
      <c r="Q331" s="34">
        <f>IF(calculations!Q331="NA",output!Q331,calculations!Q331-output!Q331)</f>
        <v>0</v>
      </c>
      <c r="R331" s="34">
        <f>IF(calculations!R331="NA",output!R331,calculations!R331-output!R331)</f>
        <v>0</v>
      </c>
      <c r="S331" s="34">
        <f>IF(calculations!S331="NA",output!S331,calculations!S331-output!S331)</f>
        <v>0</v>
      </c>
      <c r="T331" s="34">
        <f>IF(calculations!T331="NA",output!T331,calculations!T331-output!T331)</f>
        <v>0</v>
      </c>
      <c r="U331" s="34">
        <f>IF(calculations!U331="NA",output!U331,calculations!U331-output!U331)</f>
        <v>0</v>
      </c>
      <c r="V331" s="34">
        <f>IF(calculations!V331="NA",output!V331,calculations!V331-output!V331)</f>
        <v>0</v>
      </c>
      <c r="W331" s="34">
        <f>IF(calculations!W331="NA",output!W331,calculations!W331-output!W331)</f>
        <v>0</v>
      </c>
      <c r="X331" s="34">
        <f>IF(calculations!X331="NA",output!X331,calculations!X331-output!X331)</f>
        <v>0</v>
      </c>
      <c r="Y331" s="34">
        <f>IF(calculations!Y331="NA",output!Y331,calculations!Y331-output!Y331)</f>
        <v>0</v>
      </c>
      <c r="Z331" s="34">
        <f>IF(calculations!Z331="NA",output!Z331,calculations!Z331-output!Z331)</f>
        <v>0</v>
      </c>
      <c r="AA331" s="34">
        <f>IF(calculations!AA331="NA",output!AA331,calculations!AA331-output!AA331)</f>
        <v>0</v>
      </c>
      <c r="AB331" s="34">
        <f>IF(calculations!AB331="NA",output!AB331,calculations!AB331-output!AB331)</f>
        <v>0</v>
      </c>
      <c r="AC331" s="34">
        <f>IF(calculations!AC331="NA",output!AC331,calculations!AC331-output!AC331)</f>
        <v>0</v>
      </c>
      <c r="AD331" s="34">
        <f>IF(calculations!AD331="NA",output!AD331,calculations!AD331-output!AD331)</f>
        <v>0</v>
      </c>
      <c r="AE331" s="34">
        <f>IF(calculations!AE331="NA",output!AE331,calculations!AE331-output!AE331)</f>
        <v>0</v>
      </c>
      <c r="AF331" s="34">
        <f>IF(calculations!AF331="NA",output!AF331,calculations!AF331-output!AF331)</f>
        <v>2.7755575615628914E-17</v>
      </c>
    </row>
    <row r="332" spans="1:32" x14ac:dyDescent="0.15">
      <c r="A332" t="b">
        <f>calculations!A332=output!A332</f>
        <v>1</v>
      </c>
      <c r="B332" t="b">
        <f>calculations!B332=output!B332</f>
        <v>1</v>
      </c>
      <c r="C332" s="34">
        <f>IF(calculations!C332="NA",output!C332,calculations!C332-output!C332)</f>
        <v>0</v>
      </c>
      <c r="D332" s="34">
        <f>IF(calculations!D332="NA",output!D332,calculations!D332-output!D332)</f>
        <v>-5.5511151231257827E-17</v>
      </c>
      <c r="E332" s="34">
        <f>IF(calculations!E332="NA",output!E332,calculations!E332-output!E332)</f>
        <v>0</v>
      </c>
      <c r="F332" s="34">
        <f>IF(calculations!F332="NA",output!F332,calculations!F332-output!F332)</f>
        <v>-2.7755575615628914E-17</v>
      </c>
      <c r="G332" s="34">
        <f>IF(calculations!G332="NA",output!G332,calculations!G332-output!G332)</f>
        <v>0</v>
      </c>
      <c r="H332" s="34">
        <f>IF(calculations!H332="NA",output!H332,calculations!H332-output!H332)</f>
        <v>-5.5511151231257827E-17</v>
      </c>
      <c r="I332" s="34">
        <f>IF(calculations!I332="NA",output!I332,calculations!I332-output!I332)</f>
        <v>0</v>
      </c>
      <c r="J332" s="34">
        <f>IF(calculations!J332="NA",output!J332,calculations!J332-output!J332)</f>
        <v>0</v>
      </c>
      <c r="K332" s="34">
        <f>IF(calculations!K332="NA",output!K332,calculations!K332-output!K332)</f>
        <v>0</v>
      </c>
      <c r="L332" s="34">
        <f>IF(calculations!L332="NA",output!L332,calculations!L332-output!L332)</f>
        <v>0</v>
      </c>
      <c r="M332" s="34">
        <f>IF(calculations!M332="NA",output!M332,calculations!M332-output!M332)</f>
        <v>-5.6843418860808015E-14</v>
      </c>
      <c r="N332" s="34">
        <f>IF(calculations!N332="NA",output!N332,calculations!N332-output!N332)</f>
        <v>0</v>
      </c>
      <c r="O332" s="34">
        <f>IF(calculations!O332="NA",output!O332,calculations!O332-output!O332)</f>
        <v>0</v>
      </c>
      <c r="P332" s="34">
        <f>IF(calculations!P332="NA",output!P332,calculations!P332-output!P332)</f>
        <v>0</v>
      </c>
      <c r="Q332" s="34">
        <f>IF(calculations!Q332="NA",output!Q332,calculations!Q332-output!Q332)</f>
        <v>0</v>
      </c>
      <c r="R332" s="34">
        <f>IF(calculations!R332="NA",output!R332,calculations!R332-output!R332)</f>
        <v>0</v>
      </c>
      <c r="S332" s="34">
        <f>IF(calculations!S332="NA",output!S332,calculations!S332-output!S332)</f>
        <v>0</v>
      </c>
      <c r="T332" s="34">
        <f>IF(calculations!T332="NA",output!T332,calculations!T332-output!T332)</f>
        <v>-4.4408920985006262E-16</v>
      </c>
      <c r="U332" s="34">
        <f>IF(calculations!U332="NA",output!U332,calculations!U332-output!U332)</f>
        <v>0</v>
      </c>
      <c r="V332" s="34">
        <f>IF(calculations!V332="NA",output!V332,calculations!V332-output!V332)</f>
        <v>0</v>
      </c>
      <c r="W332" s="34">
        <f>IF(calculations!W332="NA",output!W332,calculations!W332-output!W332)</f>
        <v>0</v>
      </c>
      <c r="X332" s="34">
        <f>IF(calculations!X332="NA",output!X332,calculations!X332-output!X332)</f>
        <v>-2.8421709430404007E-14</v>
      </c>
      <c r="Y332" s="34">
        <f>IF(calculations!Y332="NA",output!Y332,calculations!Y332-output!Y332)</f>
        <v>0</v>
      </c>
      <c r="Z332" s="34">
        <f>IF(calculations!Z332="NA",output!Z332,calculations!Z332-output!Z332)</f>
        <v>2.2204460492503131E-16</v>
      </c>
      <c r="AA332" s="34">
        <f>IF(calculations!AA332="NA",output!AA332,calculations!AA332-output!AA332)</f>
        <v>0</v>
      </c>
      <c r="AB332" s="34">
        <f>IF(calculations!AB332="NA",output!AB332,calculations!AB332-output!AB332)</f>
        <v>0</v>
      </c>
      <c r="AC332" s="34">
        <f>IF(calculations!AC332="NA",output!AC332,calculations!AC332-output!AC332)</f>
        <v>0</v>
      </c>
      <c r="AD332" s="34">
        <f>IF(calculations!AD332="NA",output!AD332,calculations!AD332-output!AD332)</f>
        <v>0</v>
      </c>
      <c r="AE332" s="34">
        <f>IF(calculations!AE332="NA",output!AE332,calculations!AE332-output!AE332)</f>
        <v>0</v>
      </c>
      <c r="AF332" s="34">
        <f>IF(calculations!AF332="NA",output!AF332,calculations!AF332-output!AF332)</f>
        <v>0</v>
      </c>
    </row>
    <row r="333" spans="1:32" x14ac:dyDescent="0.15">
      <c r="A333" t="b">
        <f>calculations!A333=output!A333</f>
        <v>1</v>
      </c>
      <c r="B333" t="b">
        <f>calculations!B333=output!B333</f>
        <v>1</v>
      </c>
      <c r="C333" s="34">
        <f>IF(calculations!C333="NA",output!C333,calculations!C333-output!C333)</f>
        <v>4.4408920985006262E-16</v>
      </c>
      <c r="D333" s="34">
        <f>IF(calculations!D333="NA",output!D333,calculations!D333-output!D333)</f>
        <v>0</v>
      </c>
      <c r="E333" s="34">
        <f>IF(calculations!E333="NA",output!E333,calculations!E333-output!E333)</f>
        <v>0</v>
      </c>
      <c r="F333" s="34">
        <f>IF(calculations!F333="NA",output!F333,calculations!F333-output!F333)</f>
        <v>0</v>
      </c>
      <c r="G333" s="34">
        <f>IF(calculations!G333="NA",output!G333,calculations!G333-output!G333)</f>
        <v>0</v>
      </c>
      <c r="H333" s="34">
        <f>IF(calculations!H333="NA",output!H333,calculations!H333-output!H333)</f>
        <v>3.4694469519536142E-18</v>
      </c>
      <c r="I333" s="34">
        <f>IF(calculations!I333="NA",output!I333,calculations!I333-output!I333)</f>
        <v>0</v>
      </c>
      <c r="J333" s="34">
        <f>IF(calculations!J333="NA",output!J333,calculations!J333-output!J333)</f>
        <v>2.7755575615628914E-17</v>
      </c>
      <c r="K333" s="34">
        <f>IF(calculations!K333="NA",output!K333,calculations!K333-output!K333)</f>
        <v>3.4694469519536142E-18</v>
      </c>
      <c r="L333" s="34">
        <f>IF(calculations!L333="NA",output!L333,calculations!L333-output!L333)</f>
        <v>0</v>
      </c>
      <c r="M333" s="34">
        <f>IF(calculations!M333="NA",output!M333,calculations!M333-output!M333)</f>
        <v>0</v>
      </c>
      <c r="N333" s="34">
        <f>IF(calculations!N333="NA",output!N333,calculations!N333-output!N333)</f>
        <v>0</v>
      </c>
      <c r="O333" s="34">
        <f>IF(calculations!O333="NA",output!O333,calculations!O333-output!O333)</f>
        <v>0</v>
      </c>
      <c r="P333" s="34">
        <f>IF(calculations!P333="NA",output!P333,calculations!P333-output!P333)</f>
        <v>-5.5511151231257827E-17</v>
      </c>
      <c r="Q333" s="34">
        <f>IF(calculations!Q333="NA",output!Q333,calculations!Q333-output!Q333)</f>
        <v>0</v>
      </c>
      <c r="R333" s="34">
        <f>IF(calculations!R333="NA",output!R333,calculations!R333-output!R333)</f>
        <v>0</v>
      </c>
      <c r="S333" s="34">
        <f>IF(calculations!S333="NA",output!S333,calculations!S333-output!S333)</f>
        <v>0</v>
      </c>
      <c r="T333" s="34">
        <f>IF(calculations!T333="NA",output!T333,calculations!T333-output!T333)</f>
        <v>0</v>
      </c>
      <c r="U333" s="34">
        <f>IF(calculations!U333="NA",output!U333,calculations!U333-output!U333)</f>
        <v>0</v>
      </c>
      <c r="V333" s="34">
        <f>IF(calculations!V333="NA",output!V333,calculations!V333-output!V333)</f>
        <v>0</v>
      </c>
      <c r="W333" s="34">
        <f>IF(calculations!W333="NA",output!W333,calculations!W333-output!W333)</f>
        <v>0</v>
      </c>
      <c r="X333" s="34">
        <f>IF(calculations!X333="NA",output!X333,calculations!X333-output!X333)</f>
        <v>0</v>
      </c>
      <c r="Y333" s="34">
        <f>IF(calculations!Y333="NA",output!Y333,calculations!Y333-output!Y333)</f>
        <v>0</v>
      </c>
      <c r="Z333" s="34">
        <f>IF(calculations!Z333="NA",output!Z333,calculations!Z333-output!Z333)</f>
        <v>0</v>
      </c>
      <c r="AA333" s="34">
        <f>IF(calculations!AA333="NA",output!AA333,calculations!AA333-output!AA333)</f>
        <v>0</v>
      </c>
      <c r="AB333" s="34">
        <f>IF(calculations!AB333="NA",output!AB333,calculations!AB333-output!AB333)</f>
        <v>0</v>
      </c>
      <c r="AC333" s="34">
        <f>IF(calculations!AC333="NA",output!AC333,calculations!AC333-output!AC333)</f>
        <v>0</v>
      </c>
      <c r="AD333" s="34">
        <f>IF(calculations!AD333="NA",output!AD333,calculations!AD333-output!AD333)</f>
        <v>0</v>
      </c>
      <c r="AE333" s="34">
        <f>IF(calculations!AE333="NA",output!AE333,calculations!AE333-output!AE333)</f>
        <v>0</v>
      </c>
      <c r="AF333" s="34">
        <f>IF(calculations!AF333="NA",output!AF333,calculations!AF333-output!AF333)</f>
        <v>-5.5511151231257827E-17</v>
      </c>
    </row>
    <row r="334" spans="1:32" x14ac:dyDescent="0.15">
      <c r="A334" t="b">
        <f>calculations!A334=output!A334</f>
        <v>1</v>
      </c>
      <c r="B334" t="b">
        <f>calculations!B334=output!B334</f>
        <v>1</v>
      </c>
      <c r="C334" s="34">
        <f>IF(calculations!C334="NA",output!C334,calculations!C334-output!C334)</f>
        <v>-8.8817841970012523E-16</v>
      </c>
      <c r="D334" s="34">
        <f>IF(calculations!D334="NA",output!D334,calculations!D334-output!D334)</f>
        <v>0</v>
      </c>
      <c r="E334" s="34">
        <f>IF(calculations!E334="NA",output!E334,calculations!E334-output!E334)</f>
        <v>0</v>
      </c>
      <c r="F334" s="34">
        <f>IF(calculations!F334="NA",output!F334,calculations!F334-output!F334)</f>
        <v>0</v>
      </c>
      <c r="G334" s="34">
        <f>IF(calculations!G334="NA",output!G334,calculations!G334-output!G334)</f>
        <v>0</v>
      </c>
      <c r="H334" s="34">
        <f>IF(calculations!H334="NA",output!H334,calculations!H334-output!H334)</f>
        <v>0</v>
      </c>
      <c r="I334" s="34">
        <f>IF(calculations!I334="NA",output!I334,calculations!I334-output!I334)</f>
        <v>0</v>
      </c>
      <c r="J334" s="34">
        <f>IF(calculations!J334="NA",output!J334,calculations!J334-output!J334)</f>
        <v>0</v>
      </c>
      <c r="K334" s="34">
        <f>IF(calculations!K334="NA",output!K334,calculations!K334-output!K334)</f>
        <v>5.5511151231257827E-17</v>
      </c>
      <c r="L334" s="34">
        <f>IF(calculations!L334="NA",output!L334,calculations!L334-output!L334)</f>
        <v>0</v>
      </c>
      <c r="M334" s="34">
        <f>IF(calculations!M334="NA",output!M334,calculations!M334-output!M334)</f>
        <v>0</v>
      </c>
      <c r="N334" s="34">
        <f>IF(calculations!N334="NA",output!N334,calculations!N334-output!N334)</f>
        <v>0</v>
      </c>
      <c r="O334" s="34">
        <f>IF(calculations!O334="NA",output!O334,calculations!O334-output!O334)</f>
        <v>0</v>
      </c>
      <c r="P334" s="34">
        <f>IF(calculations!P334="NA",output!P334,calculations!P334-output!P334)</f>
        <v>-4.4408920985006262E-16</v>
      </c>
      <c r="Q334" s="34">
        <f>IF(calculations!Q334="NA",output!Q334,calculations!Q334-output!Q334)</f>
        <v>0</v>
      </c>
      <c r="R334" s="34">
        <f>IF(calculations!R334="NA",output!R334,calculations!R334-output!R334)</f>
        <v>0</v>
      </c>
      <c r="S334" s="34">
        <f>IF(calculations!S334="NA",output!S334,calculations!S334-output!S334)</f>
        <v>0</v>
      </c>
      <c r="T334" s="34">
        <f>IF(calculations!T334="NA",output!T334,calculations!T334-output!T334)</f>
        <v>-1.7763568394002505E-15</v>
      </c>
      <c r="U334" s="34">
        <f>IF(calculations!U334="NA",output!U334,calculations!U334-output!U334)</f>
        <v>0</v>
      </c>
      <c r="V334" s="34">
        <f>IF(calculations!V334="NA",output!V334,calculations!V334-output!V334)</f>
        <v>0</v>
      </c>
      <c r="W334" s="34">
        <f>IF(calculations!W334="NA",output!W334,calculations!W334-output!W334)</f>
        <v>0</v>
      </c>
      <c r="X334" s="34">
        <f>IF(calculations!X334="NA",output!X334,calculations!X334-output!X334)</f>
        <v>4.3368086899420177E-19</v>
      </c>
      <c r="Y334" s="34">
        <f>IF(calculations!Y334="NA",output!Y334,calculations!Y334-output!Y334)</f>
        <v>0</v>
      </c>
      <c r="Z334" s="34">
        <f>IF(calculations!Z334="NA",output!Z334,calculations!Z334-output!Z334)</f>
        <v>5.5511151231257827E-17</v>
      </c>
      <c r="AA334" s="34">
        <f>IF(calculations!AA334="NA",output!AA334,calculations!AA334-output!AA334)</f>
        <v>0</v>
      </c>
      <c r="AB334" s="34">
        <f>IF(calculations!AB334="NA",output!AB334,calculations!AB334-output!AB334)</f>
        <v>0</v>
      </c>
      <c r="AC334" s="34">
        <f>IF(calculations!AC334="NA",output!AC334,calculations!AC334-output!AC334)</f>
        <v>0</v>
      </c>
      <c r="AD334" s="34">
        <f>IF(calculations!AD334="NA",output!AD334,calculations!AD334-output!AD334)</f>
        <v>0</v>
      </c>
      <c r="AE334" s="34">
        <f>IF(calculations!AE334="NA",output!AE334,calculations!AE334-output!AE334)</f>
        <v>0</v>
      </c>
      <c r="AF334" s="34">
        <f>IF(calculations!AF334="NA",output!AF334,calculations!AF334-output!AF334)</f>
        <v>-5.5511151231257827E-17</v>
      </c>
    </row>
    <row r="335" spans="1:32" x14ac:dyDescent="0.15">
      <c r="A335" t="b">
        <f>calculations!A335=output!A335</f>
        <v>1</v>
      </c>
      <c r="B335" t="b">
        <f>calculations!B335=output!B335</f>
        <v>1</v>
      </c>
      <c r="C335" s="34">
        <f>IF(calculations!C335="NA",output!C335,calculations!C335-output!C335)</f>
        <v>0</v>
      </c>
      <c r="D335" s="34">
        <f>IF(calculations!D335="NA",output!D335,calculations!D335-output!D335)</f>
        <v>0</v>
      </c>
      <c r="E335" s="34">
        <f>IF(calculations!E335="NA",output!E335,calculations!E335-output!E335)</f>
        <v>0</v>
      </c>
      <c r="F335" s="34">
        <f>IF(calculations!F335="NA",output!F335,calculations!F335-output!F335)</f>
        <v>0</v>
      </c>
      <c r="G335" s="34">
        <f>IF(calculations!G335="NA",output!G335,calculations!G335-output!G335)</f>
        <v>0</v>
      </c>
      <c r="H335" s="34">
        <f>IF(calculations!H335="NA",output!H335,calculations!H335-output!H335)</f>
        <v>0</v>
      </c>
      <c r="I335" s="34">
        <f>IF(calculations!I335="NA",output!I335,calculations!I335-output!I335)</f>
        <v>0</v>
      </c>
      <c r="J335" s="34">
        <f>IF(calculations!J335="NA",output!J335,calculations!J335-output!J335)</f>
        <v>0</v>
      </c>
      <c r="K335" s="34">
        <f>IF(calculations!K335="NA",output!K335,calculations!K335-output!K335)</f>
        <v>-2.7755575615628914E-17</v>
      </c>
      <c r="L335" s="34">
        <f>IF(calculations!L335="NA",output!L335,calculations!L335-output!L335)</f>
        <v>0</v>
      </c>
      <c r="M335" s="34">
        <f>IF(calculations!M335="NA",output!M335,calculations!M335-output!M335)</f>
        <v>2.2204460492503131E-16</v>
      </c>
      <c r="N335" s="34">
        <f>IF(calculations!N335="NA",output!N335,calculations!N335-output!N335)</f>
        <v>0</v>
      </c>
      <c r="O335" s="34">
        <f>IF(calculations!O335="NA",output!O335,calculations!O335-output!O335)</f>
        <v>0</v>
      </c>
      <c r="P335" s="34">
        <f>IF(calculations!P335="NA",output!P335,calculations!P335-output!P335)</f>
        <v>-2.2204460492503131E-16</v>
      </c>
      <c r="Q335" s="34">
        <f>IF(calculations!Q335="NA",output!Q335,calculations!Q335-output!Q335)</f>
        <v>0</v>
      </c>
      <c r="R335" s="34">
        <f>IF(calculations!R335="NA",output!R335,calculations!R335-output!R335)</f>
        <v>0</v>
      </c>
      <c r="S335" s="34">
        <f>IF(calculations!S335="NA",output!S335,calculations!S335-output!S335)</f>
        <v>0</v>
      </c>
      <c r="T335" s="34">
        <f>IF(calculations!T335="NA",output!T335,calculations!T335-output!T335)</f>
        <v>0</v>
      </c>
      <c r="U335" s="34">
        <f>IF(calculations!U335="NA",output!U335,calculations!U335-output!U335)</f>
        <v>0</v>
      </c>
      <c r="V335" s="34">
        <f>IF(calculations!V335="NA",output!V335,calculations!V335-output!V335)</f>
        <v>0</v>
      </c>
      <c r="W335" s="34">
        <f>IF(calculations!W335="NA",output!W335,calculations!W335-output!W335)</f>
        <v>0</v>
      </c>
      <c r="X335" s="34">
        <f>IF(calculations!X335="NA",output!X335,calculations!X335-output!X335)</f>
        <v>0</v>
      </c>
      <c r="Y335" s="34">
        <f>IF(calculations!Y335="NA",output!Y335,calculations!Y335-output!Y335)</f>
        <v>0</v>
      </c>
      <c r="Z335" s="34">
        <f>IF(calculations!Z335="NA",output!Z335,calculations!Z335-output!Z335)</f>
        <v>0</v>
      </c>
      <c r="AA335" s="34">
        <f>IF(calculations!AA335="NA",output!AA335,calculations!AA335-output!AA335)</f>
        <v>0</v>
      </c>
      <c r="AB335" s="34">
        <f>IF(calculations!AB335="NA",output!AB335,calculations!AB335-output!AB335)</f>
        <v>0</v>
      </c>
      <c r="AC335" s="34">
        <f>IF(calculations!AC335="NA",output!AC335,calculations!AC335-output!AC335)</f>
        <v>0</v>
      </c>
      <c r="AD335" s="34">
        <f>IF(calculations!AD335="NA",output!AD335,calculations!AD335-output!AD335)</f>
        <v>0</v>
      </c>
      <c r="AE335" s="34">
        <f>IF(calculations!AE335="NA",output!AE335,calculations!AE335-output!AE335)</f>
        <v>0</v>
      </c>
      <c r="AF335" s="34">
        <f>IF(calculations!AF335="NA",output!AF335,calculations!AF335-output!AF335)</f>
        <v>0</v>
      </c>
    </row>
    <row r="336" spans="1:32" x14ac:dyDescent="0.15">
      <c r="A336" t="b">
        <f>calculations!A336=output!A336</f>
        <v>1</v>
      </c>
      <c r="B336" t="b">
        <f>calculations!B336=output!B336</f>
        <v>1</v>
      </c>
      <c r="C336" s="34">
        <f>IF(calculations!C336="NA",output!C336,calculations!C336-output!C336)</f>
        <v>0</v>
      </c>
      <c r="D336" s="34">
        <f>IF(calculations!D336="NA",output!D336,calculations!D336-output!D336)</f>
        <v>0</v>
      </c>
      <c r="E336" s="34">
        <f>IF(calculations!E336="NA",output!E336,calculations!E336-output!E336)</f>
        <v>0</v>
      </c>
      <c r="F336" s="34">
        <f>IF(calculations!F336="NA",output!F336,calculations!F336-output!F336)</f>
        <v>0</v>
      </c>
      <c r="G336" s="34">
        <f>IF(calculations!G336="NA",output!G336,calculations!G336-output!G336)</f>
        <v>0</v>
      </c>
      <c r="H336" s="34">
        <f>IF(calculations!H336="NA",output!H336,calculations!H336-output!H336)</f>
        <v>0</v>
      </c>
      <c r="I336" s="34">
        <f>IF(calculations!I336="NA",output!I336,calculations!I336-output!I336)</f>
        <v>0</v>
      </c>
      <c r="J336" s="34">
        <f>IF(calculations!J336="NA",output!J336,calculations!J336-output!J336)</f>
        <v>0</v>
      </c>
      <c r="K336" s="34">
        <f>IF(calculations!K336="NA",output!K336,calculations!K336-output!K336)</f>
        <v>0</v>
      </c>
      <c r="L336" s="34">
        <f>IF(calculations!L336="NA",output!L336,calculations!L336-output!L336)</f>
        <v>0</v>
      </c>
      <c r="M336" s="34">
        <f>IF(calculations!M336="NA",output!M336,calculations!M336-output!M336)</f>
        <v>1.7763568394002505E-15</v>
      </c>
      <c r="N336" s="34">
        <f>IF(calculations!N336="NA",output!N336,calculations!N336-output!N336)</f>
        <v>0</v>
      </c>
      <c r="O336" s="34">
        <f>IF(calculations!O336="NA",output!O336,calculations!O336-output!O336)</f>
        <v>0</v>
      </c>
      <c r="P336" s="34">
        <f>IF(calculations!P336="NA",output!P336,calculations!P336-output!P336)</f>
        <v>0</v>
      </c>
      <c r="Q336" s="34">
        <f>IF(calculations!Q336="NA",output!Q336,calculations!Q336-output!Q336)</f>
        <v>0</v>
      </c>
      <c r="R336" s="34">
        <f>IF(calculations!R336="NA",output!R336,calculations!R336-output!R336)</f>
        <v>0</v>
      </c>
      <c r="S336" s="34">
        <f>IF(calculations!S336="NA",output!S336,calculations!S336-output!S336)</f>
        <v>0</v>
      </c>
      <c r="T336" s="34">
        <f>IF(calculations!T336="NA",output!T336,calculations!T336-output!T336)</f>
        <v>0</v>
      </c>
      <c r="U336" s="34">
        <f>IF(calculations!U336="NA",output!U336,calculations!U336-output!U336)</f>
        <v>0</v>
      </c>
      <c r="V336" s="34">
        <f>IF(calculations!V336="NA",output!V336,calculations!V336-output!V336)</f>
        <v>5.5511151231257827E-17</v>
      </c>
      <c r="W336" s="34">
        <f>IF(calculations!W336="NA",output!W336,calculations!W336-output!W336)</f>
        <v>0</v>
      </c>
      <c r="X336" s="34">
        <f>IF(calculations!X336="NA",output!X336,calculations!X336-output!X336)</f>
        <v>0</v>
      </c>
      <c r="Y336" s="34">
        <f>IF(calculations!Y336="NA",output!Y336,calculations!Y336-output!Y336)</f>
        <v>0</v>
      </c>
      <c r="Z336" s="34">
        <f>IF(calculations!Z336="NA",output!Z336,calculations!Z336-output!Z336)</f>
        <v>0</v>
      </c>
      <c r="AA336" s="34">
        <f>IF(calculations!AA336="NA",output!AA336,calculations!AA336-output!AA336)</f>
        <v>0</v>
      </c>
      <c r="AB336" s="34">
        <f>IF(calculations!AB336="NA",output!AB336,calculations!AB336-output!AB336)</f>
        <v>0</v>
      </c>
      <c r="AC336" s="34">
        <f>IF(calculations!AC336="NA",output!AC336,calculations!AC336-output!AC336)</f>
        <v>0</v>
      </c>
      <c r="AD336" s="34">
        <f>IF(calculations!AD336="NA",output!AD336,calculations!AD336-output!AD336)</f>
        <v>0</v>
      </c>
      <c r="AE336" s="34">
        <f>IF(calculations!AE336="NA",output!AE336,calculations!AE336-output!AE336)</f>
        <v>0</v>
      </c>
      <c r="AF336" s="34">
        <f>IF(calculations!AF336="NA",output!AF336,calculations!AF336-output!AF336)</f>
        <v>0</v>
      </c>
    </row>
    <row r="337" spans="1:32" x14ac:dyDescent="0.15">
      <c r="A337" t="b">
        <f>calculations!A337=output!A337</f>
        <v>1</v>
      </c>
      <c r="B337" t="b">
        <f>calculations!B337=output!B337</f>
        <v>1</v>
      </c>
      <c r="C337" s="34">
        <f>IF(calculations!C337="NA",output!C337,calculations!C337-output!C337)</f>
        <v>0</v>
      </c>
      <c r="D337" s="34">
        <f>IF(calculations!D337="NA",output!D337,calculations!D337-output!D337)</f>
        <v>0</v>
      </c>
      <c r="E337" s="34">
        <f>IF(calculations!E337="NA",output!E337,calculations!E337-output!E337)</f>
        <v>0</v>
      </c>
      <c r="F337" s="34">
        <f>IF(calculations!F337="NA",output!F337,calculations!F337-output!F337)</f>
        <v>0</v>
      </c>
      <c r="G337" s="34">
        <f>IF(calculations!G337="NA",output!G337,calculations!G337-output!G337)</f>
        <v>0</v>
      </c>
      <c r="H337" s="34">
        <f>IF(calculations!H337="NA",output!H337,calculations!H337-output!H337)</f>
        <v>0</v>
      </c>
      <c r="I337" s="34">
        <f>IF(calculations!I337="NA",output!I337,calculations!I337-output!I337)</f>
        <v>0</v>
      </c>
      <c r="J337" s="34">
        <f>IF(calculations!J337="NA",output!J337,calculations!J337-output!J337)</f>
        <v>0</v>
      </c>
      <c r="K337" s="34">
        <f>IF(calculations!K337="NA",output!K337,calculations!K337-output!K337)</f>
        <v>0</v>
      </c>
      <c r="L337" s="34">
        <f>IF(calculations!L337="NA",output!L337,calculations!L337-output!L337)</f>
        <v>0</v>
      </c>
      <c r="M337" s="34">
        <f>IF(calculations!M337="NA",output!M337,calculations!M337-output!M337)</f>
        <v>1.7763568394002505E-15</v>
      </c>
      <c r="N337" s="34">
        <f>IF(calculations!N337="NA",output!N337,calculations!N337-output!N337)</f>
        <v>0</v>
      </c>
      <c r="O337" s="34">
        <f>IF(calculations!O337="NA",output!O337,calculations!O337-output!O337)</f>
        <v>0</v>
      </c>
      <c r="P337" s="34">
        <f>IF(calculations!P337="NA",output!P337,calculations!P337-output!P337)</f>
        <v>0</v>
      </c>
      <c r="Q337" s="34">
        <f>IF(calculations!Q337="NA",output!Q337,calculations!Q337-output!Q337)</f>
        <v>0</v>
      </c>
      <c r="R337" s="34">
        <f>IF(calculations!R337="NA",output!R337,calculations!R337-output!R337)</f>
        <v>0</v>
      </c>
      <c r="S337" s="34">
        <f>IF(calculations!S337="NA",output!S337,calculations!S337-output!S337)</f>
        <v>0</v>
      </c>
      <c r="T337" s="34">
        <f>IF(calculations!T337="NA",output!T337,calculations!T337-output!T337)</f>
        <v>0</v>
      </c>
      <c r="U337" s="34">
        <f>IF(calculations!U337="NA",output!U337,calculations!U337-output!U337)</f>
        <v>0</v>
      </c>
      <c r="V337" s="34">
        <f>IF(calculations!V337="NA",output!V337,calculations!V337-output!V337)</f>
        <v>5.5511151231257827E-17</v>
      </c>
      <c r="W337" s="34">
        <f>IF(calculations!W337="NA",output!W337,calculations!W337-output!W337)</f>
        <v>0</v>
      </c>
      <c r="X337" s="34">
        <f>IF(calculations!X337="NA",output!X337,calculations!X337-output!X337)</f>
        <v>0</v>
      </c>
      <c r="Y337" s="34">
        <f>IF(calculations!Y337="NA",output!Y337,calculations!Y337-output!Y337)</f>
        <v>0</v>
      </c>
      <c r="Z337" s="34">
        <f>IF(calculations!Z337="NA",output!Z337,calculations!Z337-output!Z337)</f>
        <v>0</v>
      </c>
      <c r="AA337" s="34">
        <f>IF(calculations!AA337="NA",output!AA337,calculations!AA337-output!AA337)</f>
        <v>0</v>
      </c>
      <c r="AB337" s="34">
        <f>IF(calculations!AB337="NA",output!AB337,calculations!AB337-output!AB337)</f>
        <v>0</v>
      </c>
      <c r="AC337" s="34">
        <f>IF(calculations!AC337="NA",output!AC337,calculations!AC337-output!AC337)</f>
        <v>0</v>
      </c>
      <c r="AD337" s="34">
        <f>IF(calculations!AD337="NA",output!AD337,calculations!AD337-output!AD337)</f>
        <v>0</v>
      </c>
      <c r="AE337" s="34">
        <f>IF(calculations!AE337="NA",output!AE337,calculations!AE337-output!AE337)</f>
        <v>0</v>
      </c>
      <c r="AF337" s="34">
        <f>IF(calculations!AF337="NA",output!AF337,calculations!AF337-output!AF337)</f>
        <v>0</v>
      </c>
    </row>
    <row r="338" spans="1:32" x14ac:dyDescent="0.15">
      <c r="A338" t="b">
        <f>calculations!A338=output!A338</f>
        <v>1</v>
      </c>
      <c r="B338" t="b">
        <f>calculations!B338=output!B338</f>
        <v>1</v>
      </c>
      <c r="C338" s="34">
        <f>IF(calculations!C338="NA",output!C338,calculations!C338-output!C338)</f>
        <v>0</v>
      </c>
      <c r="D338" s="34">
        <f>IF(calculations!D338="NA",output!D338,calculations!D338-output!D338)</f>
        <v>0</v>
      </c>
      <c r="E338" s="34">
        <f>IF(calculations!E338="NA",output!E338,calculations!E338-output!E338)</f>
        <v>0</v>
      </c>
      <c r="F338" s="34">
        <f>IF(calculations!F338="NA",output!F338,calculations!F338-output!F338)</f>
        <v>0</v>
      </c>
      <c r="G338" s="34">
        <f>IF(calculations!G338="NA",output!G338,calculations!G338-output!G338)</f>
        <v>0</v>
      </c>
      <c r="H338" s="34">
        <f>IF(calculations!H338="NA",output!H338,calculations!H338-output!H338)</f>
        <v>0</v>
      </c>
      <c r="I338" s="34">
        <f>IF(calculations!I338="NA",output!I338,calculations!I338-output!I338)</f>
        <v>0</v>
      </c>
      <c r="J338" s="34">
        <f>IF(calculations!J338="NA",output!J338,calculations!J338-output!J338)</f>
        <v>0</v>
      </c>
      <c r="K338" s="34">
        <f>IF(calculations!K338="NA",output!K338,calculations!K338-output!K338)</f>
        <v>0</v>
      </c>
      <c r="L338" s="34">
        <f>IF(calculations!L338="NA",output!L338,calculations!L338-output!L338)</f>
        <v>0</v>
      </c>
      <c r="M338" s="34">
        <f>IF(calculations!M338="NA",output!M338,calculations!M338-output!M338)</f>
        <v>0</v>
      </c>
      <c r="N338" s="34">
        <f>IF(calculations!N338="NA",output!N338,calculations!N338-output!N338)</f>
        <v>0</v>
      </c>
      <c r="O338" s="34">
        <f>IF(calculations!O338="NA",output!O338,calculations!O338-output!O338)</f>
        <v>0</v>
      </c>
      <c r="P338" s="34">
        <f>IF(calculations!P338="NA",output!P338,calculations!P338-output!P338)</f>
        <v>0</v>
      </c>
      <c r="Q338" s="34">
        <f>IF(calculations!Q338="NA",output!Q338,calculations!Q338-output!Q338)</f>
        <v>0</v>
      </c>
      <c r="R338" s="34">
        <f>IF(calculations!R338="NA",output!R338,calculations!R338-output!R338)</f>
        <v>0</v>
      </c>
      <c r="S338" s="34">
        <f>IF(calculations!S338="NA",output!S338,calculations!S338-output!S338)</f>
        <v>0</v>
      </c>
      <c r="T338" s="34">
        <f>IF(calculations!T338="NA",output!T338,calculations!T338-output!T338)</f>
        <v>0</v>
      </c>
      <c r="U338" s="34">
        <f>IF(calculations!U338="NA",output!U338,calculations!U338-output!U338)</f>
        <v>0</v>
      </c>
      <c r="V338" s="34">
        <f>IF(calculations!V338="NA",output!V338,calculations!V338-output!V338)</f>
        <v>8.8817841970012523E-16</v>
      </c>
      <c r="W338" s="34">
        <f>IF(calculations!W338="NA",output!W338,calculations!W338-output!W338)</f>
        <v>0</v>
      </c>
      <c r="X338" s="34">
        <f>IF(calculations!X338="NA",output!X338,calculations!X338-output!X338)</f>
        <v>0</v>
      </c>
      <c r="Y338" s="34">
        <f>IF(calculations!Y338="NA",output!Y338,calculations!Y338-output!Y338)</f>
        <v>0</v>
      </c>
      <c r="Z338" s="34">
        <f>IF(calculations!Z338="NA",output!Z338,calculations!Z338-output!Z338)</f>
        <v>0</v>
      </c>
      <c r="AA338" s="34">
        <f>IF(calculations!AA338="NA",output!AA338,calculations!AA338-output!AA338)</f>
        <v>0</v>
      </c>
      <c r="AB338" s="34">
        <f>IF(calculations!AB338="NA",output!AB338,calculations!AB338-output!AB338)</f>
        <v>0</v>
      </c>
      <c r="AC338" s="34">
        <f>IF(calculations!AC338="NA",output!AC338,calculations!AC338-output!AC338)</f>
        <v>0</v>
      </c>
      <c r="AD338" s="34">
        <f>IF(calculations!AD338="NA",output!AD338,calculations!AD338-output!AD338)</f>
        <v>0</v>
      </c>
      <c r="AE338" s="34">
        <f>IF(calculations!AE338="NA",output!AE338,calculations!AE338-output!AE338)</f>
        <v>0</v>
      </c>
      <c r="AF338" s="34">
        <f>IF(calculations!AF338="NA",output!AF338,calculations!AF338-output!AF338)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calculations</vt:lpstr>
      <vt:lpstr>formulation</vt:lpstr>
      <vt:lpstr>output</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Nicolas Fermin Cota</dc:creator>
  <cp:lastModifiedBy>Microsoft Office User</cp:lastModifiedBy>
  <dcterms:created xsi:type="dcterms:W3CDTF">2020-03-28T12:11:15Z</dcterms:created>
  <dcterms:modified xsi:type="dcterms:W3CDTF">2020-09-11T16:27:37Z</dcterms:modified>
</cp:coreProperties>
</file>