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bchua026_e_ntu_edu_sg/Documents/OFYP/CalorimetryAnalysis/i_data_literature/"/>
    </mc:Choice>
  </mc:AlternateContent>
  <xr:revisionPtr revIDLastSave="16" documentId="8_{9D021B70-ED6F-4A7C-9E4D-FD8F1C4EE9EB}" xr6:coauthVersionLast="47" xr6:coauthVersionMax="47" xr10:uidLastSave="{E5091B8E-F481-4CB0-88B3-EC28DD36E23C}"/>
  <bookViews>
    <workbookView xWindow="9300" yWindow="-15750" windowWidth="21600" windowHeight="12645" xr2:uid="{00000000-000D-0000-FFFF-FFFF00000000}"/>
  </bookViews>
  <sheets>
    <sheet name="Hildenbrand_Giauque_0.59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15" i="1"/>
  <c r="K3" i="1"/>
  <c r="K4" i="1"/>
  <c r="K5" i="1"/>
  <c r="K6" i="1"/>
  <c r="K7" i="1"/>
  <c r="K8" i="1"/>
  <c r="K9" i="1"/>
  <c r="K10" i="1"/>
  <c r="K11" i="1"/>
  <c r="K2" i="1"/>
  <c r="G3" i="1"/>
  <c r="G4" i="1"/>
  <c r="G5" i="1"/>
  <c r="G6" i="1"/>
  <c r="G7" i="1"/>
  <c r="H7" i="1" s="1"/>
  <c r="G8" i="1"/>
  <c r="H8" i="1" s="1"/>
  <c r="I8" i="1" s="1"/>
  <c r="G9" i="1"/>
  <c r="H9" i="1" s="1"/>
  <c r="I9" i="1" s="1"/>
  <c r="G10" i="1"/>
  <c r="H10" i="1" s="1"/>
  <c r="G11" i="1"/>
  <c r="H11" i="1" s="1"/>
  <c r="G2" i="1"/>
  <c r="F3" i="1"/>
  <c r="F4" i="1"/>
  <c r="F5" i="1"/>
  <c r="F6" i="1"/>
  <c r="F7" i="1"/>
  <c r="F8" i="1"/>
  <c r="F9" i="1"/>
  <c r="F10" i="1"/>
  <c r="F11" i="1"/>
  <c r="F2" i="1"/>
  <c r="H6" i="1"/>
  <c r="I6" i="1" s="1"/>
  <c r="D3" i="1"/>
  <c r="D4" i="1"/>
  <c r="D5" i="1"/>
  <c r="D6" i="1"/>
  <c r="D7" i="1"/>
  <c r="D8" i="1"/>
  <c r="D9" i="1"/>
  <c r="D10" i="1"/>
  <c r="D11" i="1"/>
  <c r="D2" i="1"/>
  <c r="I7" i="1" l="1"/>
  <c r="I10" i="1"/>
  <c r="I11" i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<sst xmlns="http://schemas.openxmlformats.org/spreadsheetml/2006/main" count="12" uniqueCount="11">
  <si>
    <t>T(K)</t>
  </si>
  <si>
    <t>X</t>
  </si>
  <si>
    <t>cal/gK</t>
  </si>
  <si>
    <t>mol_NH3</t>
  </si>
  <si>
    <t>mol_H2O</t>
  </si>
  <si>
    <t>mol_sol</t>
  </si>
  <si>
    <t>m</t>
  </si>
  <si>
    <t>wt</t>
  </si>
  <si>
    <t>cp(J/gK)</t>
  </si>
  <si>
    <t>mol/kg</t>
  </si>
  <si>
    <t>kg/kg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</si>
</sst>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_data\OneDrive%20-%20Nanyang%20Technological%20University\OFYP\CalorimetryAnalysis\i_data_processed\Hildenbrand_Giauque_0.59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ldenbrand_Giauque_0.59"/>
    </sheetNames>
    <sheetDataSet>
      <sheetData sheetId="0">
        <row r="2">
          <cell r="D2">
            <v>3.6944720000000002</v>
          </cell>
        </row>
        <row r="3">
          <cell r="D3">
            <v>3.7530480000000002</v>
          </cell>
        </row>
        <row r="4">
          <cell r="D4">
            <v>3.8032560000000002</v>
          </cell>
        </row>
        <row r="5">
          <cell r="D5">
            <v>3.8660160000000001</v>
          </cell>
        </row>
        <row r="6">
          <cell r="D6">
            <v>3.9204080000000006</v>
          </cell>
        </row>
        <row r="7">
          <cell r="D7">
            <v>3.9789840000000001</v>
          </cell>
        </row>
        <row r="8">
          <cell r="D8">
            <v>4.0333759999999996</v>
          </cell>
        </row>
        <row r="9">
          <cell r="D9">
            <v>4.0877680000000005</v>
          </cell>
        </row>
        <row r="10">
          <cell r="D10">
            <v>4.146344</v>
          </cell>
        </row>
        <row r="11">
          <cell r="D11">
            <v>4.2049199999999995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E17" sqref="E17"/>
    </sheetView>
  </sheetViews>
  <sheetFormatPr defaultRowHeight="15" x14ac:dyDescent="0.25"/>
  <sheetData>
    <row r="1" spans="1:11" x14ac:dyDescent="0.25">
      <c r="A1" t="s">
        <v>0</v>
      </c>
      <c r="B1" t="s">
        <v>2</v>
      </c>
      <c r="C1" t="s">
        <v>1</v>
      </c>
      <c r="F1" t="s">
        <v>3</v>
      </c>
      <c r="G1" t="s">
        <v>4</v>
      </c>
      <c r="H1" t="s">
        <v>5</v>
      </c>
      <c r="K1" t="s">
        <v>6</v>
      </c>
    </row>
    <row r="2" spans="1:11" x14ac:dyDescent="0.25">
      <c r="A2">
        <v>201.33</v>
      </c>
      <c r="B2">
        <v>0.88300000000000001</v>
      </c>
      <c r="C2">
        <v>0.58830000000000005</v>
      </c>
      <c r="D2">
        <f t="shared" ref="D2:D11" si="0">B2*4.184*(17.0306*C2+18.0153*(1-C2))</f>
        <v>64.416817449527286</v>
      </c>
      <c r="F2">
        <f t="shared" ref="F2:F11" si="1">C2*1/17.031</f>
        <v>3.454289237273208E-2</v>
      </c>
      <c r="G2">
        <f t="shared" ref="G2:G11" si="2">(1-C2)*1/18.01528</f>
        <v>2.2852822714939759E-2</v>
      </c>
      <c r="H2">
        <f>G2+F2</f>
        <v>5.7395715087671842E-2</v>
      </c>
      <c r="I2">
        <f>[1]Hildenbrand_Giauque_0.59!D2/H2</f>
        <v>64.368428799200458</v>
      </c>
      <c r="K2">
        <f>F2/((1-C2)/1000)</f>
        <v>83.903066244187713</v>
      </c>
    </row>
    <row r="3" spans="1:11" x14ac:dyDescent="0.25">
      <c r="A3">
        <v>207.3</v>
      </c>
      <c r="B3">
        <v>0.89700000000000002</v>
      </c>
      <c r="C3">
        <v>0.58830000000000005</v>
      </c>
      <c r="D3">
        <f t="shared" si="0"/>
        <v>65.438148643517522</v>
      </c>
      <c r="F3">
        <f t="shared" si="1"/>
        <v>3.454289237273208E-2</v>
      </c>
      <c r="G3">
        <f t="shared" si="2"/>
        <v>2.2852822714939759E-2</v>
      </c>
      <c r="H3">
        <f t="shared" ref="H3:H11" si="3">G3+F3</f>
        <v>5.7395715087671842E-2</v>
      </c>
      <c r="I3">
        <f>[1]Hildenbrand_Giauque_0.59!D3/H3</f>
        <v>65.388992789221746</v>
      </c>
      <c r="K3">
        <f t="shared" ref="K3:K11" si="4">F3/((1-C3)/1000)</f>
        <v>83.903066244187713</v>
      </c>
    </row>
    <row r="4" spans="1:11" x14ac:dyDescent="0.25">
      <c r="A4">
        <v>213.72</v>
      </c>
      <c r="B4">
        <v>0.90900000000000003</v>
      </c>
      <c r="C4">
        <v>0.58830000000000005</v>
      </c>
      <c r="D4">
        <f t="shared" si="0"/>
        <v>66.313575381223444</v>
      </c>
      <c r="F4">
        <f t="shared" si="1"/>
        <v>3.454289237273208E-2</v>
      </c>
      <c r="G4">
        <f t="shared" si="2"/>
        <v>2.2852822714939759E-2</v>
      </c>
      <c r="H4">
        <f t="shared" si="3"/>
        <v>5.7395715087671842E-2</v>
      </c>
      <c r="I4">
        <f>[1]Hildenbrand_Giauque_0.59!D4/H4</f>
        <v>66.26376192352572</v>
      </c>
      <c r="K4">
        <f t="shared" si="4"/>
        <v>83.903066244187713</v>
      </c>
    </row>
    <row r="5" spans="1:11" x14ac:dyDescent="0.25">
      <c r="A5">
        <v>220.14</v>
      </c>
      <c r="B5">
        <v>0.92400000000000004</v>
      </c>
      <c r="C5">
        <v>0.58830000000000005</v>
      </c>
      <c r="D5">
        <f t="shared" si="0"/>
        <v>67.407858803355836</v>
      </c>
      <c r="F5">
        <f t="shared" si="1"/>
        <v>3.454289237273208E-2</v>
      </c>
      <c r="G5">
        <f t="shared" si="2"/>
        <v>2.2852822714939759E-2</v>
      </c>
      <c r="H5">
        <f t="shared" si="3"/>
        <v>5.7395715087671842E-2</v>
      </c>
      <c r="I5">
        <f>[1]Hildenbrand_Giauque_0.59!D5/H5</f>
        <v>67.357223341405685</v>
      </c>
      <c r="K5">
        <f t="shared" si="4"/>
        <v>83.903066244187713</v>
      </c>
    </row>
    <row r="6" spans="1:11" x14ac:dyDescent="0.25">
      <c r="A6">
        <v>226.42</v>
      </c>
      <c r="B6">
        <v>0.93700000000000006</v>
      </c>
      <c r="C6">
        <v>0.58830000000000005</v>
      </c>
      <c r="D6">
        <f t="shared" si="0"/>
        <v>68.356237769203929</v>
      </c>
      <c r="F6">
        <f t="shared" si="1"/>
        <v>3.454289237273208E-2</v>
      </c>
      <c r="G6">
        <f t="shared" si="2"/>
        <v>2.2852822714939759E-2</v>
      </c>
      <c r="H6">
        <f t="shared" si="3"/>
        <v>5.7395715087671842E-2</v>
      </c>
      <c r="I6">
        <f>[1]Hildenbrand_Giauque_0.59!D6/H6</f>
        <v>68.304889903568323</v>
      </c>
      <c r="K6">
        <f t="shared" si="4"/>
        <v>83.903066244187713</v>
      </c>
    </row>
    <row r="7" spans="1:11" x14ac:dyDescent="0.25">
      <c r="A7">
        <v>232.63</v>
      </c>
      <c r="B7">
        <v>0.95099999999999996</v>
      </c>
      <c r="C7">
        <v>0.58830000000000005</v>
      </c>
      <c r="D7">
        <f t="shared" si="0"/>
        <v>69.377568963194165</v>
      </c>
      <c r="F7">
        <f t="shared" si="1"/>
        <v>3.454289237273208E-2</v>
      </c>
      <c r="G7">
        <f t="shared" si="2"/>
        <v>2.2852822714939759E-2</v>
      </c>
      <c r="H7">
        <f t="shared" si="3"/>
        <v>5.7395715087671842E-2</v>
      </c>
      <c r="I7">
        <f>[1]Hildenbrand_Giauque_0.59!D7/H7</f>
        <v>69.325453893589611</v>
      </c>
      <c r="K7">
        <f t="shared" si="4"/>
        <v>83.903066244187713</v>
      </c>
    </row>
    <row r="8" spans="1:11" x14ac:dyDescent="0.25">
      <c r="A8">
        <v>238.82</v>
      </c>
      <c r="B8">
        <v>0.96399999999999997</v>
      </c>
      <c r="C8">
        <v>0.58830000000000005</v>
      </c>
      <c r="D8">
        <f t="shared" si="0"/>
        <v>70.325947929042229</v>
      </c>
      <c r="F8">
        <f t="shared" si="1"/>
        <v>3.454289237273208E-2</v>
      </c>
      <c r="G8">
        <f t="shared" si="2"/>
        <v>2.2852822714939759E-2</v>
      </c>
      <c r="H8">
        <f t="shared" si="3"/>
        <v>5.7395715087671842E-2</v>
      </c>
      <c r="I8">
        <f>[1]Hildenbrand_Giauque_0.59!D8/H8</f>
        <v>70.273120455752235</v>
      </c>
      <c r="K8">
        <f t="shared" si="4"/>
        <v>83.903066244187713</v>
      </c>
    </row>
    <row r="9" spans="1:11" x14ac:dyDescent="0.25">
      <c r="A9">
        <v>245.09</v>
      </c>
      <c r="B9">
        <v>0.97699999999999998</v>
      </c>
      <c r="C9">
        <v>0.58830000000000005</v>
      </c>
      <c r="D9">
        <f t="shared" si="0"/>
        <v>71.274326894890336</v>
      </c>
      <c r="F9">
        <f t="shared" si="1"/>
        <v>3.454289237273208E-2</v>
      </c>
      <c r="G9">
        <f t="shared" si="2"/>
        <v>2.2852822714939759E-2</v>
      </c>
      <c r="H9">
        <f t="shared" si="3"/>
        <v>5.7395715087671842E-2</v>
      </c>
      <c r="I9">
        <f>[1]Hildenbrand_Giauque_0.59!D9/H9</f>
        <v>71.220787017914887</v>
      </c>
      <c r="K9">
        <f t="shared" si="4"/>
        <v>83.903066244187713</v>
      </c>
    </row>
    <row r="10" spans="1:11" x14ac:dyDescent="0.25">
      <c r="A10">
        <v>251.46</v>
      </c>
      <c r="B10">
        <v>0.99099999999999999</v>
      </c>
      <c r="C10">
        <v>0.58830000000000005</v>
      </c>
      <c r="D10">
        <f t="shared" si="0"/>
        <v>72.295658088880558</v>
      </c>
      <c r="F10">
        <f t="shared" si="1"/>
        <v>3.454289237273208E-2</v>
      </c>
      <c r="G10">
        <f t="shared" si="2"/>
        <v>2.2852822714939759E-2</v>
      </c>
      <c r="H10">
        <f t="shared" si="3"/>
        <v>5.7395715087671842E-2</v>
      </c>
      <c r="I10">
        <f>[1]Hildenbrand_Giauque_0.59!D10/H10</f>
        <v>72.241351007936174</v>
      </c>
      <c r="K10">
        <f t="shared" si="4"/>
        <v>83.903066244187713</v>
      </c>
    </row>
    <row r="11" spans="1:11" x14ac:dyDescent="0.25">
      <c r="A11">
        <v>257.91000000000003</v>
      </c>
      <c r="B11">
        <v>1.0049999999999999</v>
      </c>
      <c r="C11">
        <v>0.58830000000000005</v>
      </c>
      <c r="D11">
        <f t="shared" si="0"/>
        <v>73.316989282870793</v>
      </c>
      <c r="F11">
        <f t="shared" si="1"/>
        <v>3.454289237273208E-2</v>
      </c>
      <c r="G11">
        <f t="shared" si="2"/>
        <v>2.2852822714939759E-2</v>
      </c>
      <c r="H11">
        <f t="shared" si="3"/>
        <v>5.7395715087671842E-2</v>
      </c>
      <c r="I11">
        <f>[1]Hildenbrand_Giauque_0.59!D11/H11</f>
        <v>73.261914997957476</v>
      </c>
      <c r="K11">
        <f t="shared" si="4"/>
        <v>83.903066244187713</v>
      </c>
    </row>
    <row r="14" spans="1:11" x14ac:dyDescent="0.25">
      <c r="A14" t="s">
        <v>0</v>
      </c>
      <c r="B14" t="s">
        <v>7</v>
      </c>
      <c r="C14" t="s">
        <v>8</v>
      </c>
      <c r="E14" t="s">
        <v>9</v>
      </c>
      <c r="F14" t="s">
        <v>10</v>
      </c>
    </row>
    <row r="15" spans="1:11" x14ac:dyDescent="0.25">
      <c r="E15">
        <v>3.4229999999999997E-2</v>
      </c>
      <c r="F15">
        <f>E15*17.0306 / (1000+E15*17.0306) *100</f>
        <v>5.8261779662194799E-2</v>
      </c>
    </row>
    <row r="16" spans="1:11" x14ac:dyDescent="0.25">
      <c r="E16">
        <v>0.4</v>
      </c>
      <c r="F16">
        <f t="shared" ref="F16:F20" si="5">E16*17.0306 / (1000+E16*17.0306) *100</f>
        <v>0.67661473801709049</v>
      </c>
    </row>
    <row r="17" spans="6:6" x14ac:dyDescent="0.25">
      <c r="F17">
        <f t="shared" si="5"/>
        <v>0</v>
      </c>
    </row>
    <row r="18" spans="6:6" x14ac:dyDescent="0.25">
      <c r="F18">
        <f t="shared" si="5"/>
        <v>0</v>
      </c>
    </row>
    <row r="19" spans="6:6" x14ac:dyDescent="0.25">
      <c r="F19">
        <f t="shared" si="5"/>
        <v>0</v>
      </c>
    </row>
    <row r="20" spans="6:6" x14ac:dyDescent="0.25">
      <c r="F20">
        <f t="shared" si="5"/>
        <v>0</v>
      </c>
    </row>
    <row r="23" spans="6:6" x14ac:dyDescent="0.25">
      <c r="F23">
        <v>17.0306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Hildenbrand_Giauque_0.59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Bing Hong</cp:lastModifiedBy>
  <dcterms:created xsi:type="dcterms:W3CDTF">2022-08-21T00:11:29Z</dcterms:created>
  <dcterms:modified xsi:type="dcterms:W3CDTF">2022-12-05T23:32:40Z</dcterms:modified>
</cp:coreProperties>
</file>