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"/>
    </mc:Choice>
  </mc:AlternateContent>
  <xr:revisionPtr revIDLastSave="244" documentId="13_ncr:1_{3612596E-1E47-4C50-B5CF-C20D5F727ADA}" xr6:coauthVersionLast="47" xr6:coauthVersionMax="47" xr10:uidLastSave="{EF85E01D-19F5-41B2-BAD8-97FE09A90E1F}"/>
  <bookViews>
    <workbookView xWindow="-120" yWindow="-120" windowWidth="29040" windowHeight="17520" activeTab="1" xr2:uid="{2AD20861-70C0-4D4C-B928-F5B1AEA0474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N17" i="1" l="1"/>
  <c r="O20" i="1"/>
  <c r="N20" i="1"/>
  <c r="O19" i="1"/>
  <c r="N19" i="1"/>
  <c r="O6" i="1"/>
  <c r="O7" i="1"/>
  <c r="O8" i="1"/>
  <c r="O9" i="1"/>
  <c r="O5" i="1"/>
  <c r="N8" i="1"/>
  <c r="N6" i="1"/>
  <c r="N7" i="1"/>
  <c r="N9" i="1"/>
  <c r="N5" i="1"/>
  <c r="N16" i="1"/>
  <c r="D18" i="1"/>
  <c r="E18" i="1" s="1"/>
  <c r="G18" i="1"/>
  <c r="S14" i="1"/>
  <c r="T14" i="1"/>
  <c r="U14" i="1"/>
  <c r="V14" i="1"/>
  <c r="R14" i="1"/>
  <c r="U5" i="1"/>
  <c r="U6" i="1"/>
  <c r="U7" i="1"/>
  <c r="U8" i="1"/>
  <c r="U4" i="1"/>
  <c r="N13" i="1"/>
  <c r="N14" i="1"/>
  <c r="N15" i="1"/>
  <c r="N12" i="1"/>
  <c r="E14" i="1"/>
  <c r="E13" i="1"/>
  <c r="E12" i="1"/>
  <c r="E11" i="1"/>
  <c r="G5" i="1"/>
  <c r="G6" i="1"/>
  <c r="G7" i="1"/>
  <c r="G8" i="1"/>
  <c r="G4" i="1"/>
  <c r="E5" i="1"/>
  <c r="E6" i="1"/>
  <c r="E7" i="1"/>
  <c r="E8" i="1"/>
  <c r="E4" i="1"/>
  <c r="G11" i="1"/>
  <c r="G12" i="1"/>
  <c r="G13" i="1"/>
  <c r="D16" i="1"/>
  <c r="E16" i="1" s="1"/>
  <c r="G15" i="1"/>
  <c r="G16" i="1"/>
  <c r="G14" i="1"/>
  <c r="G3" i="1"/>
  <c r="K31" i="1"/>
  <c r="M29" i="1"/>
  <c r="K26" i="1"/>
  <c r="K27" i="1"/>
  <c r="K28" i="1"/>
  <c r="K29" i="1"/>
  <c r="K30" i="1"/>
  <c r="M26" i="1"/>
  <c r="K25" i="1"/>
  <c r="E27" i="1"/>
  <c r="C27" i="1"/>
  <c r="E30" i="1"/>
  <c r="C30" i="1"/>
  <c r="E29" i="1"/>
  <c r="C29" i="1"/>
  <c r="E28" i="1"/>
  <c r="C28" i="1"/>
  <c r="E26" i="1"/>
  <c r="C26" i="1"/>
  <c r="E25" i="1"/>
  <c r="C25" i="1"/>
  <c r="T62" i="1"/>
  <c r="T60" i="1"/>
  <c r="R61" i="1"/>
  <c r="R62" i="1"/>
  <c r="R60" i="1"/>
  <c r="R58" i="1"/>
  <c r="R59" i="1"/>
  <c r="N58" i="1"/>
  <c r="N60" i="1"/>
  <c r="N61" i="1"/>
  <c r="N62" i="1"/>
  <c r="N59" i="1"/>
  <c r="R54" i="1"/>
  <c r="R52" i="1"/>
  <c r="N52" i="1"/>
  <c r="N53" i="1"/>
  <c r="N54" i="1"/>
  <c r="N55" i="1"/>
  <c r="N51" i="1"/>
  <c r="I55" i="1"/>
  <c r="I54" i="1"/>
  <c r="I53" i="1"/>
  <c r="I52" i="1"/>
  <c r="I51" i="1"/>
  <c r="L55" i="1"/>
  <c r="L54" i="1"/>
  <c r="L53" i="1"/>
  <c r="L52" i="1"/>
  <c r="L51" i="1"/>
  <c r="E52" i="1"/>
  <c r="E53" i="1"/>
  <c r="E54" i="1"/>
  <c r="E55" i="1"/>
  <c r="E51" i="1"/>
  <c r="C52" i="1"/>
  <c r="C53" i="1"/>
  <c r="C54" i="1"/>
  <c r="C55" i="1"/>
  <c r="C51" i="1"/>
  <c r="N26" i="1" l="1"/>
</calcChain>
</file>

<file path=xl/sharedStrings.xml><?xml version="1.0" encoding="utf-8"?>
<sst xmlns="http://schemas.openxmlformats.org/spreadsheetml/2006/main" count="117" uniqueCount="54">
  <si>
    <t>AMH Melt</t>
  </si>
  <si>
    <t>ADH Melt</t>
  </si>
  <si>
    <t>Glass</t>
  </si>
  <si>
    <t>ADH Crys</t>
  </si>
  <si>
    <t>H2O liquidus</t>
  </si>
  <si>
    <t>-</t>
  </si>
  <si>
    <t>6 wt.%</t>
  </si>
  <si>
    <t>8 wt.%</t>
  </si>
  <si>
    <t>10 wt.%</t>
  </si>
  <si>
    <t>Theoretical</t>
  </si>
  <si>
    <t>Samples</t>
  </si>
  <si>
    <t>Offset</t>
  </si>
  <si>
    <t>Onset Temps</t>
  </si>
  <si>
    <t>Peak Temps</t>
  </si>
  <si>
    <t>H2O Melt 2</t>
  </si>
  <si>
    <t>H2O Melt 1</t>
  </si>
  <si>
    <t>AMH</t>
  </si>
  <si>
    <t>ADH</t>
  </si>
  <si>
    <t>H2O</t>
  </si>
  <si>
    <t>1.6 wt.%</t>
  </si>
  <si>
    <t>3.2 wt.%</t>
  </si>
  <si>
    <t>idx1</t>
  </si>
  <si>
    <t>idx2</t>
  </si>
  <si>
    <t>idx3</t>
  </si>
  <si>
    <t>Peak 1</t>
  </si>
  <si>
    <t>Peak 2</t>
  </si>
  <si>
    <t>Peak 3</t>
  </si>
  <si>
    <t>3.52 wt.%</t>
  </si>
  <si>
    <t>3.52 wt.%_2</t>
  </si>
  <si>
    <t>1.76 wt.%</t>
  </si>
  <si>
    <t>0 wt.%</t>
  </si>
  <si>
    <t>0 wt. %</t>
  </si>
  <si>
    <t>Liquidus</t>
  </si>
  <si>
    <t>30 wt %</t>
  </si>
  <si>
    <t>26.964wt%</t>
  </si>
  <si>
    <t>1.42wt%</t>
  </si>
  <si>
    <t>2.84wt%</t>
  </si>
  <si>
    <t>6.88wt%</t>
  </si>
  <si>
    <t>5.11wt%</t>
  </si>
  <si>
    <t>1.62 wt%</t>
  </si>
  <si>
    <t>3.24 wt%</t>
  </si>
  <si>
    <t>5.83 wt%</t>
  </si>
  <si>
    <t>7.85 wt%</t>
  </si>
  <si>
    <t>8.73wt%</t>
  </si>
  <si>
    <t>?</t>
  </si>
  <si>
    <t>unc</t>
  </si>
  <si>
    <t>ALIGN LIQUIDUS</t>
  </si>
  <si>
    <t>SF MOLALITY</t>
  </si>
  <si>
    <t>mol</t>
  </si>
  <si>
    <t>onset</t>
  </si>
  <si>
    <t>molality</t>
  </si>
  <si>
    <t>wt%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</si>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</sst>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2" fontId="1" fillId="0" borderId="0" xfId="0" applyNumberFormat="1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0" fontId="0" fillId="0" borderId="0" xfId="0" applyFont="1"/>
    <xf numFmtId="2" fontId="0" fillId="0" borderId="0" xfId="0" applyNumberFormat="1" applyFont="1"/>
    <xf numFmtId="0" fontId="3" fillId="0" borderId="0" xfId="0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 wrapText="1"/>
    </xf>
    <xf numFmtId="2" fontId="0" fillId="2" borderId="0" xfId="0" applyNumberFormat="1" applyFont="1" applyFill="1"/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vertical="center" wrapText="1"/>
    </xf>
    <xf numFmtId="164" fontId="0" fillId="0" borderId="0" xfId="0" applyNumberFormat="1" applyFont="1"/>
    <xf numFmtId="1" fontId="0" fillId="0" borderId="0" xfId="0" applyNumberFormat="1" applyFont="1"/>
    <xf numFmtId="0" fontId="0" fillId="2" borderId="0" xfId="0" applyFont="1" applyFill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0C09-0F7E-432F-B525-3B28210084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A3CF-BD1C-4519-9724-2D3A1483F977}">
  <dimension ref="A1:V73"/>
  <sheetViews>
    <sheetView tabSelected="1" topLeftCell="A6" zoomScale="130" zoomScaleNormal="130" workbookViewId="0">
      <selection activeCell="D30" sqref="D30"/>
    </sheetView>
  </sheetViews>
  <sheetFormatPr defaultRowHeight="15" x14ac:dyDescent="0.25"/>
  <cols>
    <col min="1" max="1" width="12.5703125" customWidth="1"/>
    <col min="3" max="3" width="13.5703125" bestFit="1" customWidth="1"/>
    <col min="6" max="6" width="9.28515625" bestFit="1" customWidth="1"/>
    <col min="8" max="8" width="9" customWidth="1"/>
  </cols>
  <sheetData>
    <row r="1" spans="1:22" s="12" customFormat="1" x14ac:dyDescent="0.25">
      <c r="A1" s="21"/>
      <c r="B1" s="27" t="s">
        <v>12</v>
      </c>
      <c r="C1" s="27"/>
      <c r="D1" s="27"/>
      <c r="E1" s="27"/>
      <c r="G1" s="12">
        <v>273.14999999999998</v>
      </c>
    </row>
    <row r="2" spans="1:22" s="12" customFormat="1" ht="30" x14ac:dyDescent="0.25">
      <c r="A2" s="18" t="s">
        <v>10</v>
      </c>
      <c r="B2" s="19" t="s">
        <v>0</v>
      </c>
      <c r="C2" s="19" t="s">
        <v>11</v>
      </c>
      <c r="D2" s="19" t="s">
        <v>1</v>
      </c>
      <c r="E2" s="19" t="s">
        <v>11</v>
      </c>
      <c r="F2" s="10" t="s">
        <v>18</v>
      </c>
      <c r="G2" s="10" t="s">
        <v>11</v>
      </c>
      <c r="H2" s="10" t="s">
        <v>32</v>
      </c>
      <c r="J2" s="12" t="s">
        <v>46</v>
      </c>
      <c r="R2" s="12" t="s">
        <v>47</v>
      </c>
    </row>
    <row r="3" spans="1:22" s="12" customFormat="1" x14ac:dyDescent="0.25">
      <c r="A3" s="18" t="s">
        <v>31</v>
      </c>
      <c r="B3" s="20" t="s">
        <v>5</v>
      </c>
      <c r="C3" s="20" t="s">
        <v>5</v>
      </c>
      <c r="D3" s="20" t="s">
        <v>5</v>
      </c>
      <c r="E3" s="20" t="s">
        <v>5</v>
      </c>
      <c r="F3" s="17">
        <v>273.71600000000001</v>
      </c>
      <c r="G3" s="17">
        <f>F3-H3</f>
        <v>0.56600000000003092</v>
      </c>
      <c r="H3" s="17">
        <v>273.14999999999998</v>
      </c>
      <c r="J3" s="12" t="s">
        <v>49</v>
      </c>
      <c r="K3" s="12" t="s">
        <v>51</v>
      </c>
      <c r="L3" s="12" t="s">
        <v>52</v>
      </c>
      <c r="M3" s="12" t="s">
        <v>53</v>
      </c>
      <c r="N3" s="12" t="s">
        <v>45</v>
      </c>
      <c r="O3" s="12" t="s">
        <v>50</v>
      </c>
    </row>
    <row r="4" spans="1:22" s="12" customFormat="1" x14ac:dyDescent="0.25">
      <c r="A4" s="18" t="s">
        <v>35</v>
      </c>
      <c r="B4" s="19"/>
      <c r="C4" s="20"/>
      <c r="D4" s="19">
        <v>175.85</v>
      </c>
      <c r="E4" s="20">
        <f>D4-D$20</f>
        <v>-0.15000000000000568</v>
      </c>
      <c r="F4" s="22">
        <v>274.54436900000002</v>
      </c>
      <c r="G4" s="17">
        <f t="shared" ref="G4:G8" si="0">F4-H4</f>
        <v>2.4740470000000414</v>
      </c>
      <c r="H4" s="16">
        <v>272.07032199999998</v>
      </c>
      <c r="J4" s="22">
        <v>274.54436900000002</v>
      </c>
      <c r="R4" s="24">
        <v>5.0599999999999996</v>
      </c>
      <c r="S4" s="12">
        <v>3.29</v>
      </c>
      <c r="T4" s="12">
        <v>6.82</v>
      </c>
      <c r="U4" s="24">
        <f>T4-S4</f>
        <v>3.5300000000000002</v>
      </c>
    </row>
    <row r="5" spans="1:22" s="12" customFormat="1" x14ac:dyDescent="0.25">
      <c r="A5" s="18" t="s">
        <v>36</v>
      </c>
      <c r="B5" s="19"/>
      <c r="C5" s="20"/>
      <c r="D5" s="19">
        <v>175.999</v>
      </c>
      <c r="E5" s="20">
        <f>D5-D$20</f>
        <v>-1.0000000000047748E-3</v>
      </c>
      <c r="F5" s="22">
        <v>271.01166699999999</v>
      </c>
      <c r="G5" s="17">
        <f t="shared" si="0"/>
        <v>0.47719000000000733</v>
      </c>
      <c r="H5" s="10">
        <v>270.53447699999998</v>
      </c>
      <c r="J5" s="22">
        <v>271.01166699999999</v>
      </c>
      <c r="K5" s="23">
        <v>2.4500000000000002</v>
      </c>
      <c r="L5" s="12">
        <v>2.88</v>
      </c>
      <c r="M5" s="12">
        <v>2.0099999999999998</v>
      </c>
      <c r="N5" s="23">
        <f>L5-M5</f>
        <v>0.87000000000000011</v>
      </c>
      <c r="O5" s="23">
        <f>(1000*(K5/100)/17.031)/(1-(K5/100))</f>
        <v>1.4746829589639974</v>
      </c>
      <c r="P5" s="23"/>
      <c r="R5" s="24">
        <v>7.34</v>
      </c>
      <c r="S5" s="12">
        <v>5.57</v>
      </c>
      <c r="T5" s="12">
        <v>9.1300000000000008</v>
      </c>
      <c r="U5" s="24">
        <f t="shared" ref="U5:U8" si="1">T5-S5</f>
        <v>3.5600000000000005</v>
      </c>
    </row>
    <row r="6" spans="1:22" s="12" customFormat="1" x14ac:dyDescent="0.25">
      <c r="A6" s="18" t="s">
        <v>38</v>
      </c>
      <c r="B6" s="19"/>
      <c r="C6" s="20"/>
      <c r="D6" s="19">
        <v>175.98</v>
      </c>
      <c r="E6" s="20">
        <f>D6-D$20</f>
        <v>-2.0000000000010232E-2</v>
      </c>
      <c r="F6" s="25">
        <v>267.8</v>
      </c>
      <c r="G6" s="17">
        <f t="shared" si="0"/>
        <v>0.40487100000001419</v>
      </c>
      <c r="H6" s="10">
        <v>267.395129</v>
      </c>
      <c r="J6" s="12">
        <v>267.8</v>
      </c>
      <c r="K6" s="12">
        <v>4.9000000000000004</v>
      </c>
      <c r="L6" s="12">
        <v>5.2</v>
      </c>
      <c r="M6" s="12">
        <v>4.5</v>
      </c>
      <c r="N6" s="23">
        <f t="shared" ref="N6:N9" si="2">L6-M6</f>
        <v>0.70000000000000018</v>
      </c>
      <c r="O6" s="23">
        <f t="shared" ref="O6:O9" si="3">(1000*(K6/100)/17.031)/(1-(K6/100))</f>
        <v>3.0253485309555828</v>
      </c>
      <c r="P6" s="23"/>
      <c r="R6" s="24">
        <v>19.010000000000002</v>
      </c>
      <c r="S6" s="12">
        <v>17.190000000000001</v>
      </c>
      <c r="T6" s="12">
        <v>20.87</v>
      </c>
      <c r="U6" s="24">
        <f t="shared" si="1"/>
        <v>3.6799999999999997</v>
      </c>
    </row>
    <row r="7" spans="1:22" s="12" customFormat="1" x14ac:dyDescent="0.25">
      <c r="A7" s="18" t="s">
        <v>37</v>
      </c>
      <c r="B7" s="19"/>
      <c r="C7" s="20"/>
      <c r="D7" s="19">
        <v>175.98400000000001</v>
      </c>
      <c r="E7" s="20">
        <f>D7-D$20</f>
        <v>-1.5999999999991132E-2</v>
      </c>
      <c r="F7" s="25">
        <v>262.5</v>
      </c>
      <c r="G7" s="17">
        <f t="shared" si="0"/>
        <v>-2.0616739999999822</v>
      </c>
      <c r="H7" s="10">
        <v>264.56167399999998</v>
      </c>
      <c r="J7" s="12">
        <v>262.5</v>
      </c>
      <c r="K7" s="12">
        <v>8.1</v>
      </c>
      <c r="L7" s="12">
        <v>8.4</v>
      </c>
      <c r="M7" s="12">
        <v>7.8</v>
      </c>
      <c r="N7" s="23">
        <f t="shared" si="2"/>
        <v>0.60000000000000053</v>
      </c>
      <c r="O7" s="23">
        <f t="shared" si="3"/>
        <v>5.175226459284481</v>
      </c>
      <c r="P7" s="23"/>
      <c r="R7" s="24">
        <v>21.82</v>
      </c>
      <c r="S7" s="12">
        <v>19.940000000000001</v>
      </c>
      <c r="T7" s="12">
        <v>23.74</v>
      </c>
      <c r="U7" s="24">
        <f t="shared" si="1"/>
        <v>3.7999999999999972</v>
      </c>
    </row>
    <row r="8" spans="1:22" s="12" customFormat="1" x14ac:dyDescent="0.25">
      <c r="A8" s="18" t="s">
        <v>43</v>
      </c>
      <c r="B8" s="19"/>
      <c r="C8" s="20"/>
      <c r="D8" s="19">
        <v>175.95500000000001</v>
      </c>
      <c r="E8" s="20">
        <f>D8-D$20</f>
        <v>-4.4999999999987494E-2</v>
      </c>
      <c r="F8" s="25">
        <v>259.60000000000002</v>
      </c>
      <c r="G8" s="17">
        <f t="shared" si="0"/>
        <v>-1.7969759999999724</v>
      </c>
      <c r="H8" s="10">
        <v>261.396976</v>
      </c>
      <c r="J8" s="12">
        <v>259.60000000000002</v>
      </c>
      <c r="K8" s="23">
        <v>9.74</v>
      </c>
      <c r="L8" s="12">
        <v>10.01</v>
      </c>
      <c r="M8" s="12">
        <v>9.4600000000000009</v>
      </c>
      <c r="N8" s="23">
        <f t="shared" si="2"/>
        <v>0.54999999999999893</v>
      </c>
      <c r="O8" s="23">
        <f t="shared" si="3"/>
        <v>6.3361212396893141</v>
      </c>
      <c r="P8" s="23"/>
      <c r="R8" s="24">
        <v>25.41</v>
      </c>
      <c r="S8" s="12">
        <v>23.74</v>
      </c>
      <c r="T8" s="12">
        <v>28.32</v>
      </c>
      <c r="U8" s="24">
        <f t="shared" si="1"/>
        <v>4.5800000000000018</v>
      </c>
    </row>
    <row r="9" spans="1:22" s="12" customFormat="1" x14ac:dyDescent="0.25">
      <c r="A9" s="18"/>
      <c r="B9" s="19"/>
      <c r="C9" s="20"/>
      <c r="D9" s="19"/>
      <c r="E9" s="20"/>
      <c r="F9" s="25">
        <v>207.4</v>
      </c>
      <c r="G9" s="17"/>
      <c r="H9" s="10"/>
      <c r="J9" s="12">
        <v>207.4</v>
      </c>
      <c r="K9" s="12">
        <v>26.9</v>
      </c>
      <c r="L9" s="12">
        <v>27</v>
      </c>
      <c r="M9" s="12">
        <v>26.8</v>
      </c>
      <c r="N9" s="23">
        <f t="shared" si="2"/>
        <v>0.19999999999999929</v>
      </c>
      <c r="O9" s="23">
        <f t="shared" si="3"/>
        <v>21.60701403837421</v>
      </c>
      <c r="P9" s="23"/>
      <c r="R9" s="24"/>
      <c r="U9" s="24"/>
    </row>
    <row r="11" spans="1:22" s="12" customFormat="1" x14ac:dyDescent="0.25">
      <c r="A11" s="18" t="s">
        <v>39</v>
      </c>
      <c r="B11" s="20"/>
      <c r="C11" s="20"/>
      <c r="D11" s="19">
        <v>175.85</v>
      </c>
      <c r="E11" s="20">
        <f>D11-D$20</f>
        <v>-0.15000000000000568</v>
      </c>
      <c r="F11" s="17">
        <v>274.54436900000002</v>
      </c>
      <c r="G11" s="17">
        <f t="shared" ref="G11:G13" si="4">F11-H11</f>
        <v>2.7843690000000265</v>
      </c>
      <c r="H11" s="16">
        <v>271.76</v>
      </c>
      <c r="J11" s="22">
        <v>274.54436900000002</v>
      </c>
      <c r="K11" s="12" t="s">
        <v>44</v>
      </c>
      <c r="Q11" s="12" t="s">
        <v>48</v>
      </c>
      <c r="R11" s="12">
        <v>4.3</v>
      </c>
      <c r="S11" s="12">
        <v>5.9</v>
      </c>
      <c r="T11" s="12">
        <v>15.49</v>
      </c>
      <c r="U11" s="12">
        <v>18.28</v>
      </c>
      <c r="V11" s="12">
        <v>23.2</v>
      </c>
    </row>
    <row r="12" spans="1:22" s="12" customFormat="1" x14ac:dyDescent="0.25">
      <c r="A12" s="18" t="s">
        <v>40</v>
      </c>
      <c r="B12" s="20"/>
      <c r="C12" s="20"/>
      <c r="D12" s="19">
        <v>175.999</v>
      </c>
      <c r="E12" s="20">
        <f>D12-D$20</f>
        <v>-1.0000000000047748E-3</v>
      </c>
      <c r="F12" s="10">
        <v>271.01166699999999</v>
      </c>
      <c r="G12" s="17">
        <f t="shared" si="4"/>
        <v>1.3716670000000022</v>
      </c>
      <c r="H12" s="16">
        <v>269.64</v>
      </c>
      <c r="J12" s="22">
        <v>271.01166699999999</v>
      </c>
      <c r="K12" s="23">
        <v>2.4500000000000002</v>
      </c>
      <c r="L12" s="12">
        <v>2.88</v>
      </c>
      <c r="M12" s="12">
        <v>2.0099999999999998</v>
      </c>
      <c r="N12" s="23">
        <f>L12-M12</f>
        <v>0.87000000000000011</v>
      </c>
      <c r="O12" s="23"/>
      <c r="P12" s="23"/>
      <c r="R12" s="12">
        <v>2</v>
      </c>
      <c r="S12" s="12">
        <v>3.46</v>
      </c>
      <c r="T12" s="12">
        <v>12.19</v>
      </c>
      <c r="U12" s="12">
        <v>14.62</v>
      </c>
      <c r="V12" s="12">
        <v>18.28</v>
      </c>
    </row>
    <row r="13" spans="1:22" s="12" customFormat="1" x14ac:dyDescent="0.25">
      <c r="A13" s="18" t="s">
        <v>41</v>
      </c>
      <c r="B13" s="20"/>
      <c r="C13" s="20"/>
      <c r="D13" s="19">
        <v>175.98</v>
      </c>
      <c r="E13" s="20">
        <f>D13-D$20</f>
        <v>-2.0000000000010232E-2</v>
      </c>
      <c r="F13" s="17">
        <v>268.21260799999999</v>
      </c>
      <c r="G13" s="17">
        <f t="shared" si="4"/>
        <v>2.192608000000007</v>
      </c>
      <c r="H13" s="16">
        <v>266.02</v>
      </c>
      <c r="J13" s="22">
        <v>268.21260799999999</v>
      </c>
      <c r="K13" s="23">
        <v>4.57</v>
      </c>
      <c r="L13" s="12">
        <v>4.92</v>
      </c>
      <c r="M13" s="12">
        <v>4.2300000000000004</v>
      </c>
      <c r="N13" s="23">
        <f t="shared" ref="N13:N17" si="5">L13-M13</f>
        <v>0.6899999999999995</v>
      </c>
      <c r="O13" s="23"/>
      <c r="P13" s="23"/>
      <c r="R13" s="24">
        <v>3.13</v>
      </c>
      <c r="S13" s="24">
        <v>4.6500000000000004</v>
      </c>
      <c r="T13" s="24">
        <v>13.78</v>
      </c>
      <c r="U13" s="24">
        <v>16.39</v>
      </c>
      <c r="V13" s="24">
        <v>20.65</v>
      </c>
    </row>
    <row r="14" spans="1:22" s="12" customFormat="1" x14ac:dyDescent="0.25">
      <c r="A14" s="18" t="s">
        <v>42</v>
      </c>
      <c r="B14" s="20"/>
      <c r="C14" s="20"/>
      <c r="D14" s="19">
        <v>175.98400000000001</v>
      </c>
      <c r="E14" s="20">
        <f>D14-D$20</f>
        <v>-1.5999999999991132E-2</v>
      </c>
      <c r="F14" s="17">
        <v>262.89295199999998</v>
      </c>
      <c r="G14" s="17">
        <f>F14-H14</f>
        <v>0.2529519999999934</v>
      </c>
      <c r="H14" s="16">
        <v>262.64</v>
      </c>
      <c r="J14" s="22">
        <v>262.89295199999998</v>
      </c>
      <c r="K14" s="23">
        <v>7.88</v>
      </c>
      <c r="L14" s="12">
        <v>8.17</v>
      </c>
      <c r="M14" s="12">
        <v>7.59</v>
      </c>
      <c r="N14" s="23">
        <f t="shared" si="5"/>
        <v>0.58000000000000007</v>
      </c>
      <c r="O14" s="23"/>
      <c r="P14" s="23"/>
      <c r="R14" s="24">
        <f>R11-R12</f>
        <v>2.2999999999999998</v>
      </c>
      <c r="S14" s="24">
        <f t="shared" ref="S14:V14" si="6">S11-S12</f>
        <v>2.4400000000000004</v>
      </c>
      <c r="T14" s="24">
        <f t="shared" si="6"/>
        <v>3.3000000000000007</v>
      </c>
      <c r="U14" s="24">
        <f t="shared" si="6"/>
        <v>3.6600000000000019</v>
      </c>
      <c r="V14" s="24">
        <f t="shared" si="6"/>
        <v>4.9199999999999982</v>
      </c>
    </row>
    <row r="15" spans="1:22" s="12" customFormat="1" x14ac:dyDescent="0.25">
      <c r="A15" s="18" t="s">
        <v>8</v>
      </c>
      <c r="B15" s="20"/>
      <c r="C15" s="20"/>
      <c r="D15" s="20"/>
      <c r="E15" s="20"/>
      <c r="F15" s="17"/>
      <c r="G15" s="17">
        <f t="shared" ref="G15:G16" si="7">F15-H15</f>
        <v>-259.07</v>
      </c>
      <c r="H15" s="16">
        <v>259.07</v>
      </c>
      <c r="J15" s="22">
        <v>259.592063</v>
      </c>
      <c r="K15" s="23">
        <v>9.74</v>
      </c>
      <c r="L15" s="12">
        <v>10.01</v>
      </c>
      <c r="M15" s="12">
        <v>9.4600000000000009</v>
      </c>
      <c r="N15" s="23">
        <f t="shared" si="5"/>
        <v>0.54999999999999893</v>
      </c>
      <c r="O15" s="23"/>
      <c r="P15" s="23"/>
    </row>
    <row r="16" spans="1:22" s="12" customFormat="1" x14ac:dyDescent="0.25">
      <c r="A16" s="18" t="s">
        <v>33</v>
      </c>
      <c r="B16" s="20"/>
      <c r="C16" s="20"/>
      <c r="D16" s="20">
        <f>273.15-97.162</f>
        <v>175.98799999999997</v>
      </c>
      <c r="E16" s="20">
        <f>D16-D$20</f>
        <v>-1.2000000000028876E-2</v>
      </c>
      <c r="F16" s="17">
        <v>207.151061</v>
      </c>
      <c r="G16" s="17">
        <f t="shared" si="7"/>
        <v>15.843285000000009</v>
      </c>
      <c r="H16" s="16">
        <v>191.30777599999999</v>
      </c>
      <c r="I16" s="12" t="s">
        <v>34</v>
      </c>
      <c r="J16" s="22">
        <v>207.2</v>
      </c>
      <c r="K16" s="23">
        <v>27</v>
      </c>
      <c r="L16" s="12">
        <v>27.056000000000001</v>
      </c>
      <c r="M16" s="12">
        <v>26.852699999999999</v>
      </c>
      <c r="N16" s="23">
        <f t="shared" si="5"/>
        <v>0.20330000000000226</v>
      </c>
      <c r="O16" s="23"/>
      <c r="P16" s="23"/>
    </row>
    <row r="17" spans="1:19" x14ac:dyDescent="0.25">
      <c r="A17" s="2"/>
      <c r="B17" s="2"/>
      <c r="C17" s="2"/>
      <c r="D17" s="2"/>
      <c r="E17" s="2"/>
      <c r="J17">
        <v>250.7</v>
      </c>
      <c r="K17" s="23">
        <v>14.2</v>
      </c>
      <c r="L17" s="12">
        <v>14.396000000000001</v>
      </c>
      <c r="M17" s="12">
        <v>13.942</v>
      </c>
      <c r="N17" s="23">
        <f t="shared" si="5"/>
        <v>0.45400000000000063</v>
      </c>
    </row>
    <row r="18" spans="1:19" x14ac:dyDescent="0.25">
      <c r="A18" s="2">
        <v>2.84</v>
      </c>
      <c r="B18" s="2"/>
      <c r="C18" s="2"/>
      <c r="D18" s="2">
        <f>273.15-97.096</f>
        <v>176.05399999999997</v>
      </c>
      <c r="E18" s="20">
        <f>D18-D$20</f>
        <v>5.3999999999973625E-2</v>
      </c>
      <c r="F18" s="17">
        <v>270.98700000000002</v>
      </c>
      <c r="G18" s="17">
        <f t="shared" ref="G18" si="8">F18-H18</f>
        <v>0.45252300000004197</v>
      </c>
      <c r="H18" s="10">
        <v>270.53447699999998</v>
      </c>
    </row>
    <row r="19" spans="1:19" x14ac:dyDescent="0.25">
      <c r="A19" s="2"/>
      <c r="B19" s="2"/>
      <c r="C19" s="2"/>
      <c r="D19" s="2"/>
      <c r="E19" s="2"/>
      <c r="J19" s="22">
        <v>270.25</v>
      </c>
      <c r="K19" s="23">
        <v>3.08</v>
      </c>
      <c r="L19">
        <v>3.47</v>
      </c>
      <c r="M19">
        <v>2.68</v>
      </c>
      <c r="N19" s="23">
        <f t="shared" ref="N19:N20" si="9">L19-M19</f>
        <v>0.79</v>
      </c>
      <c r="O19" s="23">
        <f t="shared" ref="O19:O20" si="10">(1000*(K19/100)/17.031)/(1-(K19/100))</f>
        <v>1.8659377974368463</v>
      </c>
    </row>
    <row r="20" spans="1:19" x14ac:dyDescent="0.25">
      <c r="A20" s="1" t="s">
        <v>9</v>
      </c>
      <c r="B20" s="1">
        <v>171</v>
      </c>
      <c r="C20" s="2"/>
      <c r="D20" s="1">
        <v>176</v>
      </c>
      <c r="E20" s="2"/>
      <c r="J20">
        <v>235.21813800000001</v>
      </c>
      <c r="K20" s="23">
        <v>20.03</v>
      </c>
      <c r="L20">
        <v>20.190000000000001</v>
      </c>
      <c r="M20">
        <v>19.88</v>
      </c>
      <c r="N20" s="23">
        <f t="shared" si="9"/>
        <v>0.31000000000000227</v>
      </c>
      <c r="O20" s="23">
        <f t="shared" si="10"/>
        <v>14.706648220726484</v>
      </c>
      <c r="Q20">
        <v>0.201895390805504</v>
      </c>
      <c r="R20">
        <v>0.19877421027470701</v>
      </c>
      <c r="S20">
        <f>Q20-R20</f>
        <v>3.1211805307969909E-3</v>
      </c>
    </row>
    <row r="21" spans="1:19" x14ac:dyDescent="0.25">
      <c r="A21" s="2"/>
      <c r="B21" s="2" t="s">
        <v>16</v>
      </c>
      <c r="C21" s="2"/>
      <c r="D21" s="2" t="s">
        <v>17</v>
      </c>
      <c r="E21" s="2"/>
    </row>
    <row r="23" spans="1:19" x14ac:dyDescent="0.25">
      <c r="A23" s="2"/>
      <c r="B23" s="26" t="s">
        <v>12</v>
      </c>
      <c r="C23" s="26"/>
      <c r="D23" s="26"/>
      <c r="E23" s="26"/>
    </row>
    <row r="24" spans="1:19" ht="30" x14ac:dyDescent="0.25">
      <c r="A24" s="1" t="s">
        <v>10</v>
      </c>
      <c r="B24" s="5" t="s">
        <v>0</v>
      </c>
      <c r="C24" s="5" t="s">
        <v>11</v>
      </c>
      <c r="D24" s="5" t="s">
        <v>1</v>
      </c>
      <c r="E24" s="5" t="s">
        <v>11</v>
      </c>
      <c r="H24" s="9" t="s">
        <v>10</v>
      </c>
      <c r="I24" s="9" t="s">
        <v>4</v>
      </c>
      <c r="J24" s="10" t="s">
        <v>24</v>
      </c>
      <c r="K24" s="10" t="s">
        <v>11</v>
      </c>
      <c r="L24" s="10" t="s">
        <v>25</v>
      </c>
      <c r="M24" s="10"/>
      <c r="N24" s="10"/>
      <c r="O24" s="10"/>
      <c r="P24" s="10"/>
      <c r="Q24" s="10"/>
    </row>
    <row r="25" spans="1:19" ht="30" x14ac:dyDescent="0.25">
      <c r="A25" s="1" t="s">
        <v>29</v>
      </c>
      <c r="B25" s="6">
        <v>171.18</v>
      </c>
      <c r="C25" s="6">
        <f t="shared" ref="C25:C30" si="11">B25-$B$57</f>
        <v>0.18000000000000682</v>
      </c>
      <c r="D25" s="6">
        <v>177.19</v>
      </c>
      <c r="E25" s="6">
        <f t="shared" ref="E25:E30" si="12">D25-$D$57</f>
        <v>1.0600000000000023</v>
      </c>
      <c r="H25" s="9" t="s">
        <v>29</v>
      </c>
      <c r="I25" s="11">
        <v>271.76</v>
      </c>
      <c r="J25" s="12">
        <v>278.29000000000002</v>
      </c>
      <c r="K25" s="13">
        <f>J25-I25</f>
        <v>6.5300000000000296</v>
      </c>
      <c r="L25" s="12"/>
      <c r="M25" s="12"/>
      <c r="N25" s="12"/>
      <c r="O25" s="12"/>
      <c r="P25" s="12"/>
      <c r="Q25" s="12"/>
    </row>
    <row r="26" spans="1:19" ht="30" x14ac:dyDescent="0.25">
      <c r="A26" s="1" t="s">
        <v>27</v>
      </c>
      <c r="B26" s="6">
        <v>171.07</v>
      </c>
      <c r="C26" s="6">
        <f t="shared" si="11"/>
        <v>6.9999999999993179E-2</v>
      </c>
      <c r="D26" s="6">
        <v>176.53</v>
      </c>
      <c r="E26" s="6">
        <f t="shared" si="12"/>
        <v>0.40000000000000568</v>
      </c>
      <c r="H26" s="9" t="s">
        <v>27</v>
      </c>
      <c r="I26" s="11">
        <v>269.64</v>
      </c>
      <c r="J26" s="12">
        <v>272.19</v>
      </c>
      <c r="K26" s="13">
        <f t="shared" ref="K26:K31" si="13">J26-I26</f>
        <v>2.5500000000000114</v>
      </c>
      <c r="L26" s="12">
        <v>277.48</v>
      </c>
      <c r="M26" s="13">
        <f>L26-I26</f>
        <v>7.8400000000000318</v>
      </c>
      <c r="N26" s="12">
        <f>(M26+K26)/2</f>
        <v>5.1950000000000216</v>
      </c>
      <c r="O26" s="12"/>
      <c r="P26" s="12"/>
      <c r="Q26" s="12"/>
    </row>
    <row r="27" spans="1:19" ht="30" x14ac:dyDescent="0.25">
      <c r="A27" s="1" t="s">
        <v>28</v>
      </c>
      <c r="B27" s="6">
        <v>171.12</v>
      </c>
      <c r="C27" s="6">
        <f t="shared" si="11"/>
        <v>0.12000000000000455</v>
      </c>
      <c r="D27" s="6">
        <v>177.03</v>
      </c>
      <c r="E27" s="6">
        <f t="shared" si="12"/>
        <v>0.90000000000000568</v>
      </c>
      <c r="H27" s="9" t="s">
        <v>28</v>
      </c>
      <c r="I27" s="11">
        <v>269.64</v>
      </c>
      <c r="J27" s="12">
        <v>274.56</v>
      </c>
      <c r="K27" s="13">
        <f t="shared" si="13"/>
        <v>4.9200000000000159</v>
      </c>
      <c r="L27" s="12"/>
      <c r="M27" s="13"/>
      <c r="N27" s="12"/>
      <c r="O27" s="12"/>
      <c r="P27" s="12"/>
      <c r="Q27" s="12"/>
    </row>
    <row r="28" spans="1:19" x14ac:dyDescent="0.25">
      <c r="A28" s="1" t="s">
        <v>6</v>
      </c>
      <c r="B28" s="6">
        <v>170.62</v>
      </c>
      <c r="C28" s="6">
        <f t="shared" si="11"/>
        <v>-0.37999999999999545</v>
      </c>
      <c r="D28" s="6">
        <v>176.49</v>
      </c>
      <c r="E28" s="6">
        <f t="shared" si="12"/>
        <v>0.36000000000001364</v>
      </c>
      <c r="H28" s="9" t="s">
        <v>6</v>
      </c>
      <c r="I28" s="11">
        <v>266.02</v>
      </c>
      <c r="J28" s="12">
        <v>269.5</v>
      </c>
      <c r="K28" s="13">
        <f t="shared" si="13"/>
        <v>3.4800000000000182</v>
      </c>
      <c r="L28" s="12"/>
      <c r="M28" s="13"/>
      <c r="N28" s="12"/>
      <c r="O28" s="12"/>
      <c r="P28" s="12"/>
      <c r="Q28" s="12"/>
    </row>
    <row r="29" spans="1:19" x14ac:dyDescent="0.25">
      <c r="A29" s="1" t="s">
        <v>7</v>
      </c>
      <c r="B29" s="6">
        <v>170.71</v>
      </c>
      <c r="C29" s="6">
        <f t="shared" si="11"/>
        <v>-0.28999999999999204</v>
      </c>
      <c r="D29" s="6">
        <v>176.52</v>
      </c>
      <c r="E29" s="6">
        <f t="shared" si="12"/>
        <v>0.39000000000001478</v>
      </c>
      <c r="H29" s="9" t="s">
        <v>7</v>
      </c>
      <c r="I29" s="11">
        <v>262.64</v>
      </c>
      <c r="J29" s="12">
        <v>260.08999999999997</v>
      </c>
      <c r="K29" s="13">
        <f t="shared" si="13"/>
        <v>-2.5500000000000114</v>
      </c>
      <c r="L29" s="12">
        <v>267.31</v>
      </c>
      <c r="M29" s="13">
        <f t="shared" ref="M29" si="14">L29-I29</f>
        <v>4.6700000000000159</v>
      </c>
      <c r="N29" s="12"/>
      <c r="O29" s="12"/>
      <c r="P29" s="12"/>
      <c r="Q29" s="12"/>
    </row>
    <row r="30" spans="1:19" x14ac:dyDescent="0.25">
      <c r="A30" s="1" t="s">
        <v>8</v>
      </c>
      <c r="B30" s="6">
        <v>170.15</v>
      </c>
      <c r="C30" s="6">
        <f t="shared" si="11"/>
        <v>-0.84999999999999432</v>
      </c>
      <c r="D30" s="6">
        <v>176.71</v>
      </c>
      <c r="E30" s="6">
        <f t="shared" si="12"/>
        <v>0.58000000000001251</v>
      </c>
      <c r="H30" s="9" t="s">
        <v>8</v>
      </c>
      <c r="I30" s="11">
        <v>259.07</v>
      </c>
      <c r="J30" s="12">
        <v>259.66000000000003</v>
      </c>
      <c r="K30" s="13">
        <f t="shared" si="13"/>
        <v>0.59000000000003183</v>
      </c>
      <c r="L30" s="12"/>
      <c r="M30" s="12"/>
      <c r="N30" s="12"/>
      <c r="O30" s="12"/>
      <c r="P30" s="12"/>
      <c r="Q30" s="12"/>
    </row>
    <row r="31" spans="1:19" x14ac:dyDescent="0.25">
      <c r="A31" s="2"/>
      <c r="B31" s="2"/>
      <c r="C31" s="2"/>
      <c r="D31" s="2"/>
      <c r="E31" s="2"/>
      <c r="H31" s="14" t="s">
        <v>30</v>
      </c>
      <c r="I31" s="15">
        <v>273.14999999999998</v>
      </c>
      <c r="J31" s="12">
        <v>282.2</v>
      </c>
      <c r="K31" s="13">
        <f t="shared" si="13"/>
        <v>9.0500000000000114</v>
      </c>
    </row>
    <row r="32" spans="1:19" x14ac:dyDescent="0.25">
      <c r="A32" s="1" t="s">
        <v>9</v>
      </c>
      <c r="B32" s="1">
        <v>171</v>
      </c>
      <c r="C32" s="2"/>
      <c r="D32" s="1">
        <v>176.13</v>
      </c>
      <c r="E32" s="2"/>
    </row>
    <row r="33" spans="1:5" x14ac:dyDescent="0.25">
      <c r="A33" s="2"/>
      <c r="B33" s="2" t="s">
        <v>16</v>
      </c>
      <c r="C33" s="2"/>
      <c r="D33" s="2" t="s">
        <v>17</v>
      </c>
      <c r="E33" s="2"/>
    </row>
    <row r="49" spans="1:20" x14ac:dyDescent="0.25">
      <c r="A49" s="2"/>
      <c r="B49" s="26" t="s">
        <v>12</v>
      </c>
      <c r="C49" s="26"/>
      <c r="D49" s="26"/>
      <c r="E49" s="26"/>
      <c r="F49" s="2"/>
      <c r="G49" s="26" t="s">
        <v>13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20" ht="28.5" x14ac:dyDescent="0.25">
      <c r="A50" s="1" t="s">
        <v>10</v>
      </c>
      <c r="B50" s="5" t="s">
        <v>0</v>
      </c>
      <c r="C50" s="5" t="s">
        <v>11</v>
      </c>
      <c r="D50" s="5" t="s">
        <v>1</v>
      </c>
      <c r="E50" s="5" t="s">
        <v>11</v>
      </c>
      <c r="F50" s="1" t="s">
        <v>10</v>
      </c>
      <c r="G50" s="1" t="s">
        <v>2</v>
      </c>
      <c r="H50" s="1" t="s">
        <v>0</v>
      </c>
      <c r="I50" s="1" t="s">
        <v>11</v>
      </c>
      <c r="J50" s="1" t="s">
        <v>3</v>
      </c>
      <c r="K50" s="1" t="s">
        <v>1</v>
      </c>
      <c r="L50" s="1" t="s">
        <v>11</v>
      </c>
      <c r="M50" s="5" t="s">
        <v>15</v>
      </c>
      <c r="N50" s="5" t="s">
        <v>11</v>
      </c>
      <c r="O50" s="5"/>
      <c r="P50" s="5"/>
      <c r="Q50" s="5" t="s">
        <v>14</v>
      </c>
      <c r="R50" s="5" t="s">
        <v>11</v>
      </c>
      <c r="S50" s="1" t="s">
        <v>4</v>
      </c>
    </row>
    <row r="51" spans="1:20" x14ac:dyDescent="0.25">
      <c r="A51" s="1" t="s">
        <v>19</v>
      </c>
      <c r="B51" s="6">
        <v>171.18</v>
      </c>
      <c r="C51" s="6">
        <f>B51-$B$57</f>
        <v>0.18000000000000682</v>
      </c>
      <c r="D51" s="6">
        <v>177.19</v>
      </c>
      <c r="E51" s="6">
        <f>D51-$D$57</f>
        <v>1.0600000000000023</v>
      </c>
      <c r="F51" s="1" t="s">
        <v>19</v>
      </c>
      <c r="G51" s="4">
        <v>161.19999999999999</v>
      </c>
      <c r="H51" s="4">
        <v>172.57</v>
      </c>
      <c r="I51" s="4">
        <f>H51-$B$57</f>
        <v>1.5699999999999932</v>
      </c>
      <c r="J51" s="4">
        <v>175.67</v>
      </c>
      <c r="K51" s="4">
        <v>178.15</v>
      </c>
      <c r="L51" s="4">
        <f>K51-$D$57</f>
        <v>2.0200000000000102</v>
      </c>
      <c r="M51" s="6">
        <v>278.29000000000002</v>
      </c>
      <c r="N51" s="6">
        <f>M51-S51</f>
        <v>6.8199999999999932</v>
      </c>
      <c r="O51" s="6"/>
      <c r="P51" s="6"/>
      <c r="Q51" s="6"/>
      <c r="R51" s="6"/>
      <c r="S51" s="4">
        <v>271.47000000000003</v>
      </c>
    </row>
    <row r="52" spans="1:20" x14ac:dyDescent="0.25">
      <c r="A52" s="1" t="s">
        <v>20</v>
      </c>
      <c r="B52" s="6">
        <v>171.07</v>
      </c>
      <c r="C52" s="6">
        <f>B52-$B$57</f>
        <v>6.9999999999993179E-2</v>
      </c>
      <c r="D52" s="6">
        <v>176.53</v>
      </c>
      <c r="E52" s="6">
        <f>D52-$D$57</f>
        <v>0.40000000000000568</v>
      </c>
      <c r="F52" s="1" t="s">
        <v>20</v>
      </c>
      <c r="G52" s="4">
        <v>160.31</v>
      </c>
      <c r="H52" s="4">
        <v>172.84</v>
      </c>
      <c r="I52" s="4">
        <f>H52-$B$57</f>
        <v>1.8400000000000034</v>
      </c>
      <c r="J52" s="4">
        <v>175.12</v>
      </c>
      <c r="K52" s="4">
        <v>178.71</v>
      </c>
      <c r="L52" s="4">
        <f>K52-$D$57</f>
        <v>2.5800000000000125</v>
      </c>
      <c r="M52" s="6">
        <v>272.19</v>
      </c>
      <c r="N52" s="6">
        <f t="shared" ref="N52:N55" si="15">M52-S52</f>
        <v>3.1800000000000068</v>
      </c>
      <c r="O52" s="6"/>
      <c r="P52" s="6"/>
      <c r="Q52" s="6">
        <v>277.48</v>
      </c>
      <c r="R52" s="6">
        <f>Q52-S52</f>
        <v>8.4700000000000273</v>
      </c>
      <c r="S52" s="4">
        <v>269.01</v>
      </c>
    </row>
    <row r="53" spans="1:20" x14ac:dyDescent="0.25">
      <c r="A53" s="1" t="s">
        <v>6</v>
      </c>
      <c r="B53" s="6">
        <v>170.62</v>
      </c>
      <c r="C53" s="6">
        <f>B53-$B$57</f>
        <v>-0.37999999999999545</v>
      </c>
      <c r="D53" s="6">
        <v>176.49</v>
      </c>
      <c r="E53" s="6">
        <f>D53-$D$57</f>
        <v>0.36000000000001364</v>
      </c>
      <c r="F53" s="1" t="s">
        <v>6</v>
      </c>
      <c r="G53" s="4">
        <v>158.41999999999999</v>
      </c>
      <c r="H53" s="4">
        <v>172.53</v>
      </c>
      <c r="I53" s="4">
        <f>H53-$B$57</f>
        <v>1.5300000000000011</v>
      </c>
      <c r="J53" s="4">
        <v>173.94</v>
      </c>
      <c r="K53" s="4">
        <v>179.09</v>
      </c>
      <c r="L53" s="4">
        <f>K53-$D$57</f>
        <v>2.960000000000008</v>
      </c>
      <c r="M53" s="6">
        <v>269.5</v>
      </c>
      <c r="N53" s="6">
        <f t="shared" si="15"/>
        <v>3.4800000000000182</v>
      </c>
      <c r="O53" s="6"/>
      <c r="P53" s="6"/>
      <c r="Q53" s="6" t="s">
        <v>5</v>
      </c>
      <c r="R53" s="6"/>
      <c r="S53" s="4">
        <v>266.02</v>
      </c>
    </row>
    <row r="54" spans="1:20" x14ac:dyDescent="0.25">
      <c r="A54" s="1" t="s">
        <v>7</v>
      </c>
      <c r="B54" s="6">
        <v>170.71</v>
      </c>
      <c r="C54" s="6">
        <f>B54-$B$57</f>
        <v>-0.28999999999999204</v>
      </c>
      <c r="D54" s="6">
        <v>176.52</v>
      </c>
      <c r="E54" s="6">
        <f>D54-$D$57</f>
        <v>0.39000000000001478</v>
      </c>
      <c r="F54" s="1" t="s">
        <v>7</v>
      </c>
      <c r="G54" s="4">
        <v>158.47</v>
      </c>
      <c r="H54" s="4">
        <v>172.59</v>
      </c>
      <c r="I54" s="4">
        <f>H54-$B$57</f>
        <v>1.5900000000000034</v>
      </c>
      <c r="J54" s="4">
        <v>174.44</v>
      </c>
      <c r="K54" s="4">
        <v>179.39</v>
      </c>
      <c r="L54" s="4">
        <f>K54-$D$57</f>
        <v>3.2599999999999909</v>
      </c>
      <c r="M54" s="6">
        <v>260.08999999999997</v>
      </c>
      <c r="N54" s="6">
        <f t="shared" si="15"/>
        <v>-2.5500000000000114</v>
      </c>
      <c r="O54" s="6"/>
      <c r="P54" s="6"/>
      <c r="Q54" s="6">
        <v>267.31</v>
      </c>
      <c r="R54" s="6">
        <f>Q54-S54</f>
        <v>4.6700000000000159</v>
      </c>
      <c r="S54" s="4">
        <v>262.64</v>
      </c>
    </row>
    <row r="55" spans="1:20" x14ac:dyDescent="0.25">
      <c r="A55" s="1" t="s">
        <v>8</v>
      </c>
      <c r="B55" s="6">
        <v>170.15</v>
      </c>
      <c r="C55" s="6">
        <f>B55-$B$57</f>
        <v>-0.84999999999999432</v>
      </c>
      <c r="D55" s="6">
        <v>176.71</v>
      </c>
      <c r="E55" s="6">
        <f>D55-$D$57</f>
        <v>0.58000000000001251</v>
      </c>
      <c r="F55" s="1" t="s">
        <v>8</v>
      </c>
      <c r="G55" s="4">
        <v>156.97</v>
      </c>
      <c r="H55" s="4">
        <v>171.84</v>
      </c>
      <c r="I55" s="4">
        <f>H55-$B$57</f>
        <v>0.84000000000000341</v>
      </c>
      <c r="J55" s="4">
        <v>172.67</v>
      </c>
      <c r="K55" s="4">
        <v>179.72</v>
      </c>
      <c r="L55" s="4">
        <f>K55-$D$57</f>
        <v>3.5900000000000034</v>
      </c>
      <c r="M55" s="6">
        <v>259.66000000000003</v>
      </c>
      <c r="N55" s="6">
        <f t="shared" si="15"/>
        <v>0.59000000000003183</v>
      </c>
      <c r="O55" s="6"/>
      <c r="P55" s="6"/>
      <c r="Q55" s="6" t="s">
        <v>5</v>
      </c>
      <c r="R55" s="6"/>
      <c r="S55" s="4">
        <v>259.07</v>
      </c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20" x14ac:dyDescent="0.25">
      <c r="A57" s="1" t="s">
        <v>9</v>
      </c>
      <c r="B57" s="1">
        <v>171</v>
      </c>
      <c r="C57" s="2"/>
      <c r="D57" s="1">
        <v>176.13</v>
      </c>
      <c r="E57" s="2"/>
      <c r="F57" s="2">
        <v>273.14999999999998</v>
      </c>
      <c r="G57" s="2"/>
      <c r="H57" s="2"/>
      <c r="I57" s="2"/>
      <c r="J57" s="2" t="s">
        <v>21</v>
      </c>
      <c r="K57" s="2" t="s">
        <v>22</v>
      </c>
      <c r="L57" t="s">
        <v>23</v>
      </c>
      <c r="R57" s="2"/>
      <c r="S57" s="2"/>
    </row>
    <row r="58" spans="1:20" x14ac:dyDescent="0.25">
      <c r="A58" s="2"/>
      <c r="B58" s="2" t="s">
        <v>16</v>
      </c>
      <c r="C58" s="2"/>
      <c r="D58" s="2" t="s">
        <v>17</v>
      </c>
      <c r="E58" s="2"/>
      <c r="F58" s="2" t="s">
        <v>18</v>
      </c>
      <c r="G58" s="2"/>
      <c r="H58" s="2"/>
      <c r="I58" s="2"/>
      <c r="J58" s="2">
        <v>11850</v>
      </c>
      <c r="K58" s="2"/>
      <c r="M58" s="6">
        <v>277.89999999999998</v>
      </c>
      <c r="N58" s="6">
        <f>M58-S51</f>
        <v>6.42999999999995</v>
      </c>
      <c r="O58" s="6"/>
      <c r="P58" s="6"/>
      <c r="Q58" s="6">
        <v>278.29000000000002</v>
      </c>
      <c r="R58" s="6">
        <f>Q58-S51</f>
        <v>6.8199999999999932</v>
      </c>
      <c r="S58" s="8"/>
    </row>
    <row r="59" spans="1:20" x14ac:dyDescent="0.25">
      <c r="L59" s="2"/>
      <c r="M59" s="6">
        <v>272.19</v>
      </c>
      <c r="N59" s="6">
        <f>M59-S52</f>
        <v>3.1800000000000068</v>
      </c>
      <c r="O59" s="6"/>
      <c r="P59" s="6"/>
      <c r="Q59" s="6">
        <v>277.48</v>
      </c>
      <c r="R59" s="6">
        <f>Q59-S52</f>
        <v>8.4700000000000273</v>
      </c>
      <c r="S59" s="7"/>
    </row>
    <row r="60" spans="1:20" x14ac:dyDescent="0.25">
      <c r="J60">
        <v>11669</v>
      </c>
      <c r="L60">
        <v>11731</v>
      </c>
      <c r="M60" s="7">
        <v>268.87</v>
      </c>
      <c r="N60" s="6">
        <f t="shared" ref="N60:N62" si="16">M60-S53</f>
        <v>2.8500000000000227</v>
      </c>
      <c r="O60" s="6"/>
      <c r="P60" s="6"/>
      <c r="Q60" s="7">
        <v>269.5</v>
      </c>
      <c r="R60" s="6">
        <f>Q60-S53</f>
        <v>3.4800000000000182</v>
      </c>
      <c r="S60" s="7">
        <v>271.89</v>
      </c>
      <c r="T60" s="6">
        <f>S60-S53</f>
        <v>5.8700000000000045</v>
      </c>
    </row>
    <row r="61" spans="1:20" x14ac:dyDescent="0.25">
      <c r="M61" s="6">
        <v>260.08999999999997</v>
      </c>
      <c r="N61" s="6">
        <f t="shared" si="16"/>
        <v>-2.5500000000000114</v>
      </c>
      <c r="O61" s="6"/>
      <c r="P61" s="6"/>
      <c r="Q61" s="6">
        <v>267.31</v>
      </c>
      <c r="R61" s="6">
        <f>Q61-S54</f>
        <v>4.6700000000000159</v>
      </c>
      <c r="S61" s="7"/>
    </row>
    <row r="62" spans="1:20" x14ac:dyDescent="0.25">
      <c r="G62" s="2"/>
      <c r="H62" s="2"/>
      <c r="I62" s="2"/>
      <c r="J62" s="2"/>
      <c r="K62" s="2">
        <v>11502</v>
      </c>
      <c r="L62" s="2">
        <v>11551</v>
      </c>
      <c r="M62" s="6">
        <v>259.66000000000003</v>
      </c>
      <c r="N62" s="6">
        <f t="shared" si="16"/>
        <v>0.59000000000003183</v>
      </c>
      <c r="O62" s="6"/>
      <c r="P62" s="6"/>
      <c r="Q62" s="8">
        <v>260.94</v>
      </c>
      <c r="R62" s="6">
        <f>Q62-S55</f>
        <v>1.8700000000000045</v>
      </c>
      <c r="S62" s="8">
        <v>263.33999999999997</v>
      </c>
      <c r="T62" s="6">
        <f>S62-S55</f>
        <v>4.2699999999999818</v>
      </c>
    </row>
    <row r="63" spans="1:20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D64" s="1"/>
      <c r="G64" s="2"/>
      <c r="H64" s="1"/>
      <c r="I64" s="1"/>
      <c r="J64" s="1"/>
      <c r="K64" s="3"/>
      <c r="L64" s="3"/>
      <c r="M64" s="1"/>
      <c r="N64" s="1"/>
      <c r="O64" s="1"/>
      <c r="P64" s="1"/>
      <c r="Q64" s="1"/>
      <c r="R64" s="1"/>
      <c r="S64" s="3"/>
      <c r="T64" s="3"/>
    </row>
    <row r="65" spans="7:21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8" spans="7:21" ht="28.5" x14ac:dyDescent="0.25">
      <c r="L68" s="1" t="s">
        <v>10</v>
      </c>
      <c r="M68" s="1" t="s">
        <v>4</v>
      </c>
      <c r="N68" s="5" t="s">
        <v>24</v>
      </c>
      <c r="O68" s="5"/>
      <c r="P68" s="5"/>
      <c r="Q68" s="5" t="s">
        <v>11</v>
      </c>
      <c r="R68" s="5" t="s">
        <v>25</v>
      </c>
      <c r="S68" s="5" t="s">
        <v>11</v>
      </c>
      <c r="T68" s="5" t="s">
        <v>26</v>
      </c>
      <c r="U68" s="5" t="s">
        <v>11</v>
      </c>
    </row>
    <row r="69" spans="7:21" x14ac:dyDescent="0.25">
      <c r="L69" s="1" t="s">
        <v>19</v>
      </c>
      <c r="M69" s="4">
        <v>271.47000000000003</v>
      </c>
      <c r="N69">
        <v>277.89999999999998</v>
      </c>
      <c r="Q69">
        <v>6.42999999999995</v>
      </c>
      <c r="R69">
        <v>278.29000000000002</v>
      </c>
      <c r="S69">
        <v>6.8199999999999932</v>
      </c>
    </row>
    <row r="70" spans="7:21" x14ac:dyDescent="0.25">
      <c r="L70" s="1" t="s">
        <v>20</v>
      </c>
      <c r="M70" s="4">
        <v>269.01</v>
      </c>
      <c r="N70">
        <v>272.19</v>
      </c>
      <c r="Q70">
        <v>3.1800000000000068</v>
      </c>
      <c r="R70">
        <v>277.48</v>
      </c>
      <c r="S70">
        <v>8.4700000000000273</v>
      </c>
    </row>
    <row r="71" spans="7:21" x14ac:dyDescent="0.25">
      <c r="L71" s="1" t="s">
        <v>6</v>
      </c>
      <c r="M71" s="4">
        <v>266.02</v>
      </c>
      <c r="N71">
        <v>268.87</v>
      </c>
      <c r="Q71">
        <v>2.8500000000000227</v>
      </c>
      <c r="R71">
        <v>269.5</v>
      </c>
      <c r="S71">
        <v>3.4800000000000182</v>
      </c>
      <c r="T71">
        <v>271.89</v>
      </c>
      <c r="U71">
        <v>5.8700000000000045</v>
      </c>
    </row>
    <row r="72" spans="7:21" x14ac:dyDescent="0.25">
      <c r="L72" s="1" t="s">
        <v>7</v>
      </c>
      <c r="M72" s="4">
        <v>262.64</v>
      </c>
      <c r="N72">
        <v>260.08999999999997</v>
      </c>
      <c r="Q72">
        <v>-2.5500000000000114</v>
      </c>
      <c r="R72">
        <v>267.31</v>
      </c>
      <c r="S72">
        <v>4.6700000000000159</v>
      </c>
    </row>
    <row r="73" spans="7:21" x14ac:dyDescent="0.25">
      <c r="L73" s="1" t="s">
        <v>8</v>
      </c>
      <c r="M73" s="4">
        <v>259.07</v>
      </c>
      <c r="N73">
        <v>259.66000000000003</v>
      </c>
      <c r="Q73">
        <v>0.59000000000003183</v>
      </c>
      <c r="R73">
        <v>260.94</v>
      </c>
      <c r="S73">
        <v>1.8700000000000045</v>
      </c>
      <c r="T73">
        <v>263.33999999999997</v>
      </c>
      <c r="U73">
        <v>4.2699999999999818</v>
      </c>
    </row>
  </sheetData>
  <mergeCells count="4">
    <mergeCell ref="B49:E49"/>
    <mergeCell ref="G49:S49"/>
    <mergeCell ref="B23:E23"/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2022-07-25T18:49:22Z</dcterms:created>
  <dcterms:modified xsi:type="dcterms:W3CDTF">2022-10-19T01:30:31Z</dcterms:modified>
</cp:coreProperties>
</file>