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5\Downloads\2015 underway data.xlsx等4个文件\"/>
    </mc:Choice>
  </mc:AlternateContent>
  <bookViews>
    <workbookView xWindow="0" yWindow="0" windowWidth="9345" windowHeight="6300"/>
  </bookViews>
  <sheets>
    <sheet name="Stations with nutrient data" sheetId="1" r:id="rId1"/>
    <sheet name="MLD at all st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/>
  <c r="B21" i="2"/>
  <c r="C19" i="2"/>
  <c r="B19" i="2"/>
  <c r="C18" i="2"/>
  <c r="B18" i="2"/>
  <c r="C17" i="2"/>
  <c r="B17" i="2"/>
  <c r="C15" i="2"/>
  <c r="B15" i="2"/>
  <c r="C13" i="2"/>
  <c r="B13" i="2"/>
  <c r="C12" i="2"/>
  <c r="B12" i="2"/>
  <c r="B10" i="2"/>
  <c r="C10" i="2"/>
  <c r="B11" i="2"/>
  <c r="C11" i="2"/>
  <c r="C8" i="2"/>
  <c r="B8" i="2"/>
  <c r="C5" i="2"/>
  <c r="B5" i="2"/>
  <c r="B6" i="2"/>
  <c r="C6" i="2"/>
  <c r="B7" i="2"/>
  <c r="C7" i="2"/>
  <c r="C22" i="2"/>
  <c r="B22" i="2"/>
  <c r="C20" i="2"/>
  <c r="B20" i="2"/>
  <c r="C16" i="2"/>
  <c r="B16" i="2"/>
  <c r="C14" i="2"/>
  <c r="B14" i="2"/>
  <c r="C9" i="2"/>
  <c r="B9" i="2"/>
  <c r="C4" i="2"/>
  <c r="B4" i="2"/>
  <c r="C3" i="2"/>
  <c r="B3" i="2"/>
  <c r="C2" i="2"/>
  <c r="B2" i="2"/>
</calcChain>
</file>

<file path=xl/sharedStrings.xml><?xml version="1.0" encoding="utf-8"?>
<sst xmlns="http://schemas.openxmlformats.org/spreadsheetml/2006/main" count="75" uniqueCount="50">
  <si>
    <t>Station</t>
    <phoneticPr fontId="3" type="noConversion"/>
  </si>
  <si>
    <t>Salinity</t>
  </si>
  <si>
    <t>10.13 8:20~13:26</t>
    <phoneticPr fontId="3" type="noConversion"/>
  </si>
  <si>
    <t>&lt; 0.03</t>
  </si>
  <si>
    <t>10.13 18:47~19:22</t>
    <phoneticPr fontId="3" type="noConversion"/>
  </si>
  <si>
    <t>10.14 0:27~6:07</t>
    <phoneticPr fontId="3" type="noConversion"/>
  </si>
  <si>
    <t>10.20 7:57~10.21 0:03</t>
    <phoneticPr fontId="3" type="noConversion"/>
  </si>
  <si>
    <t>10.19 16:34~10.20 0:28</t>
    <phoneticPr fontId="3" type="noConversion"/>
  </si>
  <si>
    <t>10.21 12:42~20:42</t>
    <phoneticPr fontId="3" type="noConversion"/>
  </si>
  <si>
    <t>10.15 14:57~20:02</t>
    <phoneticPr fontId="3" type="noConversion"/>
  </si>
  <si>
    <t>10.16 18:57~21:37</t>
    <phoneticPr fontId="3" type="noConversion"/>
  </si>
  <si>
    <t>10.22 8:57~17:19</t>
    <phoneticPr fontId="3" type="noConversion"/>
  </si>
  <si>
    <t>10.18 7:51~16:06</t>
    <phoneticPr fontId="3" type="noConversion"/>
  </si>
  <si>
    <t>10.17 17:57~22:32</t>
    <phoneticPr fontId="3" type="noConversion"/>
  </si>
  <si>
    <t>MLD (m)</t>
    <phoneticPr fontId="3" type="noConversion"/>
  </si>
  <si>
    <t>Temperature (°C)</t>
    <phoneticPr fontId="3" type="noConversion"/>
  </si>
  <si>
    <t>Depth (m)</t>
    <phoneticPr fontId="3" type="noConversion"/>
  </si>
  <si>
    <t>Time</t>
    <phoneticPr fontId="3" type="noConversion"/>
  </si>
  <si>
    <t>O-01</t>
  </si>
  <si>
    <t>O-02</t>
  </si>
  <si>
    <t>O-03</t>
  </si>
  <si>
    <t>O-04</t>
  </si>
  <si>
    <t>O-05</t>
  </si>
  <si>
    <t>O-06</t>
  </si>
  <si>
    <t>O-07</t>
  </si>
  <si>
    <t>O-08</t>
  </si>
  <si>
    <t>O-09</t>
  </si>
  <si>
    <t>O-10</t>
  </si>
  <si>
    <t>O-11</t>
  </si>
  <si>
    <t>O-12</t>
  </si>
  <si>
    <t>O-13</t>
  </si>
  <si>
    <t>O-14</t>
  </si>
  <si>
    <t>O-15</t>
  </si>
  <si>
    <t>O-16</t>
  </si>
  <si>
    <t>O-17</t>
  </si>
  <si>
    <t>O-19</t>
  </si>
  <si>
    <t>O-20</t>
  </si>
  <si>
    <t>O-21</t>
  </si>
  <si>
    <t>O-22</t>
  </si>
  <si>
    <t>Longitude (°E)</t>
    <phoneticPr fontId="3" type="noConversion"/>
  </si>
  <si>
    <t>Latitude (°N)</t>
    <phoneticPr fontId="3" type="noConversion"/>
  </si>
  <si>
    <r>
      <t>Chl a (μg L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3" type="noConversion"/>
  </si>
  <si>
    <r>
      <rPr>
        <b/>
        <sz val="11"/>
        <color theme="1"/>
        <rFont val="等线"/>
        <family val="3"/>
        <charset val="134"/>
      </rPr>
      <t>△</t>
    </r>
    <r>
      <rPr>
        <b/>
        <sz val="11"/>
        <color theme="1"/>
        <rFont val="Times New Roman"/>
        <family val="1"/>
      </rPr>
      <t>(O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/Ar) (%)</t>
    </r>
    <phoneticPr fontId="3" type="noConversion"/>
  </si>
  <si>
    <r>
      <t>NCP (mmol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 xml:space="preserve"> d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3" type="noConversion"/>
  </si>
  <si>
    <r>
      <t>NH</t>
    </r>
    <r>
      <rPr>
        <b/>
        <vertAlign val="subscript"/>
        <sz val="11"/>
        <color indexed="8"/>
        <rFont val="Times New Roman"/>
        <family val="1"/>
      </rPr>
      <t>4</t>
    </r>
    <r>
      <rPr>
        <b/>
        <vertAlign val="superscript"/>
        <sz val="11"/>
        <color indexed="8"/>
        <rFont val="Times New Roman"/>
        <family val="1"/>
      </rPr>
      <t>+</t>
    </r>
    <r>
      <rPr>
        <b/>
        <sz val="11"/>
        <color indexed="8"/>
        <rFont val="Times New Roman"/>
        <family val="1"/>
      </rPr>
      <t xml:space="preserve"> (μmol L</t>
    </r>
    <r>
      <rPr>
        <b/>
        <vertAlign val="superscript"/>
        <sz val="11"/>
        <color indexed="8"/>
        <rFont val="Times New Roman"/>
        <family val="1"/>
      </rPr>
      <t>-1</t>
    </r>
    <r>
      <rPr>
        <b/>
        <sz val="11"/>
        <color indexed="8"/>
        <rFont val="Times New Roman"/>
        <family val="1"/>
      </rPr>
      <t>)</t>
    </r>
    <phoneticPr fontId="3" type="noConversion"/>
  </si>
  <si>
    <r>
      <t>NO</t>
    </r>
    <r>
      <rPr>
        <b/>
        <vertAlign val="subscript"/>
        <sz val="11"/>
        <color indexed="8"/>
        <rFont val="Times New Roman"/>
        <family val="1"/>
      </rPr>
      <t>2</t>
    </r>
    <r>
      <rPr>
        <b/>
        <vertAlign val="superscript"/>
        <sz val="11"/>
        <color indexed="8"/>
        <rFont val="Times New Roman"/>
        <family val="1"/>
      </rPr>
      <t>-</t>
    </r>
    <r>
      <rPr>
        <b/>
        <sz val="11"/>
        <color indexed="8"/>
        <rFont val="Times New Roman"/>
        <family val="1"/>
      </rPr>
      <t xml:space="preserve"> (μmol L</t>
    </r>
    <r>
      <rPr>
        <b/>
        <vertAlign val="superscript"/>
        <sz val="11"/>
        <color indexed="8"/>
        <rFont val="Times New Roman"/>
        <family val="1"/>
      </rPr>
      <t>-1</t>
    </r>
    <r>
      <rPr>
        <b/>
        <sz val="11"/>
        <color indexed="8"/>
        <rFont val="Times New Roman"/>
        <family val="1"/>
      </rPr>
      <t>)</t>
    </r>
    <phoneticPr fontId="3" type="noConversion"/>
  </si>
  <si>
    <r>
      <t>NO</t>
    </r>
    <r>
      <rPr>
        <b/>
        <vertAlign val="subscript"/>
        <sz val="11"/>
        <color indexed="8"/>
        <rFont val="Times New Roman"/>
        <family val="1"/>
      </rPr>
      <t>3</t>
    </r>
    <r>
      <rPr>
        <b/>
        <vertAlign val="superscript"/>
        <sz val="11"/>
        <color indexed="8"/>
        <rFont val="Times New Roman"/>
        <family val="1"/>
      </rPr>
      <t>-</t>
    </r>
    <r>
      <rPr>
        <b/>
        <sz val="11"/>
        <color indexed="8"/>
        <rFont val="Times New Roman"/>
        <family val="1"/>
      </rPr>
      <t xml:space="preserve"> (μmol L</t>
    </r>
    <r>
      <rPr>
        <b/>
        <vertAlign val="superscript"/>
        <sz val="11"/>
        <color indexed="8"/>
        <rFont val="Times New Roman"/>
        <family val="1"/>
      </rPr>
      <t>-1</t>
    </r>
    <r>
      <rPr>
        <b/>
        <sz val="11"/>
        <color indexed="8"/>
        <rFont val="Times New Roman"/>
        <family val="1"/>
      </rPr>
      <t>)</t>
    </r>
    <phoneticPr fontId="3" type="noConversion"/>
  </si>
  <si>
    <r>
      <t>DSi (μmol L</t>
    </r>
    <r>
      <rPr>
        <b/>
        <vertAlign val="superscript"/>
        <sz val="11"/>
        <color indexed="8"/>
        <rFont val="Times New Roman"/>
        <family val="1"/>
      </rPr>
      <t>-1</t>
    </r>
    <r>
      <rPr>
        <b/>
        <sz val="11"/>
        <color indexed="8"/>
        <rFont val="Times New Roman"/>
        <family val="1"/>
      </rPr>
      <t>)</t>
    </r>
    <phoneticPr fontId="3" type="noConversion"/>
  </si>
  <si>
    <r>
      <t>DIP (μmol L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3" type="noConversion"/>
  </si>
  <si>
    <r>
      <t>DIN (μmol L</t>
    </r>
    <r>
      <rPr>
        <b/>
        <vertAlign val="superscript"/>
        <sz val="11"/>
        <color indexed="8"/>
        <rFont val="Times New Roman"/>
        <family val="1"/>
      </rPr>
      <t>-1</t>
    </r>
    <r>
      <rPr>
        <b/>
        <sz val="11"/>
        <color indexed="8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</si>
</sst>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0.00_);[Red]\(0.00\)"/>
    <numFmt numFmtId="178" formatCode="0.000_ "/>
    <numFmt numFmtId="179" formatCode="0.0_);[Red]\(0.0\)"/>
    <numFmt numFmtId="180" formatCode="0.000_);[Red]\(0.000\)"/>
  </numFmts>
  <fonts count="18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vertAlign val="subscript"/>
      <sz val="11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176" fontId="4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177" fontId="2" fillId="0" borderId="0" xfId="1" applyNumberFormat="1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8" fillId="0" borderId="0" xfId="1" applyFont="1" applyFill="1" applyAlignment="1">
      <alignment horizontal="center"/>
    </xf>
    <xf numFmtId="177" fontId="8" fillId="0" borderId="0" xfId="1" applyNumberFormat="1" applyFont="1" applyFill="1" applyAlignment="1">
      <alignment horizontal="center" vertical="center"/>
    </xf>
    <xf numFmtId="177" fontId="10" fillId="0" borderId="0" xfId="1" applyNumberFormat="1" applyFont="1" applyFill="1" applyAlignment="1">
      <alignment horizontal="center" vertical="center"/>
    </xf>
    <xf numFmtId="0" fontId="11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177" fontId="9" fillId="0" borderId="0" xfId="0" applyNumberFormat="1" applyFont="1" applyFill="1" applyAlignment="1">
      <alignment horizontal="center" vertical="center"/>
    </xf>
    <xf numFmtId="178" fontId="9" fillId="0" borderId="0" xfId="0" applyNumberFormat="1" applyFont="1" applyAlignment="1">
      <alignment horizontal="center" vertical="center"/>
    </xf>
    <xf numFmtId="178" fontId="9" fillId="0" borderId="0" xfId="0" applyNumberFormat="1" applyFont="1" applyFill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9" fontId="7" fillId="0" borderId="0" xfId="0" applyNumberFormat="1" applyFont="1" applyAlignment="1">
      <alignment horizontal="center" vertical="center"/>
    </xf>
    <xf numFmtId="179" fontId="9" fillId="0" borderId="0" xfId="0" applyNumberFormat="1" applyFont="1" applyFill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17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6" fillId="0" borderId="0" xfId="1" applyNumberFormat="1" applyFont="1" applyFill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4" fillId="0" borderId="0" xfId="1" applyFont="1" applyFill="1" applyAlignment="1">
      <alignment horizontal="center"/>
    </xf>
    <xf numFmtId="180" fontId="4" fillId="0" borderId="0" xfId="1" applyNumberFormat="1" applyFont="1" applyFill="1" applyAlignment="1">
      <alignment horizontal="center"/>
    </xf>
    <xf numFmtId="180" fontId="9" fillId="0" borderId="0" xfId="0" applyNumberFormat="1" applyFont="1" applyFill="1" applyAlignment="1">
      <alignment horizontal="center" vertical="center"/>
    </xf>
    <xf numFmtId="18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O15" sqref="O15"/>
    </sheetView>
  </sheetViews>
  <sheetFormatPr defaultRowHeight="15" x14ac:dyDescent="0.2"/>
  <cols>
    <col min="1" max="1" width="9" style="18"/>
    <col min="2" max="2" width="14" style="18" bestFit="1" customWidth="1"/>
    <col min="3" max="3" width="12.75" style="18" bestFit="1" customWidth="1"/>
    <col min="4" max="4" width="21.5" style="18" bestFit="1" customWidth="1"/>
    <col min="5" max="5" width="9.875" style="18" bestFit="1" customWidth="1"/>
    <col min="6" max="6" width="9" style="18"/>
    <col min="7" max="7" width="16.75" style="16" bestFit="1" customWidth="1"/>
    <col min="8" max="8" width="9" style="16"/>
    <col min="9" max="11" width="15.125" style="18" bestFit="1" customWidth="1"/>
    <col min="12" max="12" width="12.25" style="18" bestFit="1" customWidth="1"/>
    <col min="13" max="13" width="12.625" style="18" bestFit="1" customWidth="1"/>
    <col min="14" max="14" width="12.875" style="18" bestFit="1" customWidth="1"/>
    <col min="15" max="15" width="12.375" style="16" bestFit="1" customWidth="1"/>
    <col min="16" max="16" width="13.75" style="17" bestFit="1" customWidth="1"/>
    <col min="17" max="17" width="21.375" style="17" bestFit="1" customWidth="1"/>
  </cols>
  <sheetData>
    <row r="1" spans="1:17" s="4" customFormat="1" ht="17.25" x14ac:dyDescent="0.25">
      <c r="A1" s="2" t="s">
        <v>0</v>
      </c>
      <c r="B1" s="23" t="s">
        <v>39</v>
      </c>
      <c r="C1" s="23" t="s">
        <v>40</v>
      </c>
      <c r="D1" s="1" t="s">
        <v>17</v>
      </c>
      <c r="E1" s="1" t="s">
        <v>16</v>
      </c>
      <c r="F1" s="2" t="s">
        <v>14</v>
      </c>
      <c r="G1" s="13" t="s">
        <v>15</v>
      </c>
      <c r="H1" s="13" t="s">
        <v>1</v>
      </c>
      <c r="I1" s="3" t="s">
        <v>44</v>
      </c>
      <c r="J1" s="3" t="s">
        <v>45</v>
      </c>
      <c r="K1" s="3" t="s">
        <v>46</v>
      </c>
      <c r="L1" s="3" t="s">
        <v>47</v>
      </c>
      <c r="M1" s="19" t="s">
        <v>48</v>
      </c>
      <c r="N1" s="3" t="s">
        <v>49</v>
      </c>
      <c r="O1" s="13" t="s">
        <v>41</v>
      </c>
      <c r="P1" s="14" t="s">
        <v>42</v>
      </c>
      <c r="Q1" s="14" t="s">
        <v>43</v>
      </c>
    </row>
    <row r="2" spans="1:17" s="8" customFormat="1" ht="15.75" x14ac:dyDescent="0.25">
      <c r="A2" s="5" t="s">
        <v>18</v>
      </c>
      <c r="B2" s="11">
        <v>114.15833333333335</v>
      </c>
      <c r="C2" s="11">
        <v>20.286111111111111</v>
      </c>
      <c r="D2" s="11" t="s">
        <v>2</v>
      </c>
      <c r="E2" s="20">
        <v>5</v>
      </c>
      <c r="F2" s="9">
        <v>58</v>
      </c>
      <c r="G2" s="10">
        <v>28.479991218415563</v>
      </c>
      <c r="H2" s="10">
        <v>33.895131254178295</v>
      </c>
      <c r="I2" s="6">
        <v>0.1</v>
      </c>
      <c r="J2" s="6">
        <v>0</v>
      </c>
      <c r="K2" s="7" t="s">
        <v>3</v>
      </c>
      <c r="L2" s="6">
        <v>2.2199999999999998</v>
      </c>
      <c r="M2" s="7">
        <v>0.05</v>
      </c>
      <c r="N2" s="10">
        <v>0.1</v>
      </c>
      <c r="O2" s="10">
        <v>0.18343749999999998</v>
      </c>
      <c r="P2" s="15">
        <v>0.445852636434939</v>
      </c>
      <c r="Q2" s="15">
        <v>3.0061245916522137</v>
      </c>
    </row>
    <row r="3" spans="1:17" s="8" customFormat="1" ht="15.75" x14ac:dyDescent="0.25">
      <c r="A3" s="5" t="s">
        <v>19</v>
      </c>
      <c r="B3" s="12">
        <v>114.46055555555556</v>
      </c>
      <c r="C3" s="12">
        <v>19.989166666666666</v>
      </c>
      <c r="D3" s="12" t="s">
        <v>4</v>
      </c>
      <c r="E3" s="21">
        <v>5</v>
      </c>
      <c r="F3" s="9">
        <v>64</v>
      </c>
      <c r="G3" s="10">
        <v>28.200907836403758</v>
      </c>
      <c r="H3" s="10">
        <v>33.77738932379517</v>
      </c>
      <c r="I3" s="6">
        <v>0.17</v>
      </c>
      <c r="J3" s="6">
        <v>0</v>
      </c>
      <c r="K3" s="7" t="s">
        <v>3</v>
      </c>
      <c r="L3" s="6">
        <v>2.14</v>
      </c>
      <c r="M3" s="7">
        <v>0.04</v>
      </c>
      <c r="N3" s="10">
        <v>0.17</v>
      </c>
      <c r="O3" s="10">
        <v>9.072833333333348E-2</v>
      </c>
      <c r="P3" s="15">
        <v>1.9783670157473054</v>
      </c>
      <c r="Q3" s="15">
        <v>15.060943352757501</v>
      </c>
    </row>
    <row r="4" spans="1:17" s="8" customFormat="1" ht="15.75" x14ac:dyDescent="0.25">
      <c r="A4" s="5" t="s">
        <v>20</v>
      </c>
      <c r="B4" s="12">
        <v>114.59666666666666</v>
      </c>
      <c r="C4" s="12">
        <v>19.488055555555558</v>
      </c>
      <c r="D4" s="12" t="s">
        <v>5</v>
      </c>
      <c r="E4" s="21">
        <v>5</v>
      </c>
      <c r="F4" s="9">
        <v>56</v>
      </c>
      <c r="G4" s="16">
        <v>28.38911446755035</v>
      </c>
      <c r="H4" s="16">
        <v>33.971870907808452</v>
      </c>
      <c r="I4" s="6">
        <v>0.13</v>
      </c>
      <c r="J4" s="6">
        <v>0.01</v>
      </c>
      <c r="K4" s="7" t="s">
        <v>3</v>
      </c>
      <c r="L4" s="6">
        <v>2.02</v>
      </c>
      <c r="M4" s="7">
        <v>0.04</v>
      </c>
      <c r="N4" s="10">
        <v>0.14000000000000001</v>
      </c>
      <c r="O4" s="16">
        <v>3.3650000000000048E-2</v>
      </c>
      <c r="P4" s="17">
        <v>1.1545236942464632</v>
      </c>
      <c r="Q4" s="17">
        <v>10.131099927151645</v>
      </c>
    </row>
    <row r="5" spans="1:17" s="8" customFormat="1" ht="15.75" x14ac:dyDescent="0.2">
      <c r="A5" s="9" t="s">
        <v>22</v>
      </c>
      <c r="B5" s="12">
        <v>115.11916666666666</v>
      </c>
      <c r="C5" s="12">
        <v>18.891944444444444</v>
      </c>
      <c r="D5" s="12" t="s">
        <v>6</v>
      </c>
      <c r="E5" s="20">
        <v>5</v>
      </c>
      <c r="F5" s="9">
        <v>27</v>
      </c>
      <c r="G5" s="10">
        <v>27.714107933444964</v>
      </c>
      <c r="H5" s="10">
        <v>33.904970042723825</v>
      </c>
      <c r="I5" s="10">
        <v>7.0000000000000007E-2</v>
      </c>
      <c r="J5" s="10">
        <v>0.01</v>
      </c>
      <c r="K5" s="9" t="s">
        <v>3</v>
      </c>
      <c r="L5" s="10">
        <v>1.9300000000000002</v>
      </c>
      <c r="M5" s="9">
        <v>0.06</v>
      </c>
      <c r="N5" s="10">
        <v>0.08</v>
      </c>
      <c r="O5" s="10">
        <v>7.1665277777777897E-2</v>
      </c>
      <c r="P5" s="15">
        <v>0.66237627218599404</v>
      </c>
      <c r="Q5" s="15">
        <v>7.4801603425412679</v>
      </c>
    </row>
    <row r="6" spans="1:17" s="8" customFormat="1" ht="15.75" x14ac:dyDescent="0.2">
      <c r="A6" s="9" t="s">
        <v>23</v>
      </c>
      <c r="B6" s="12">
        <v>115.63833333333334</v>
      </c>
      <c r="C6" s="12">
        <v>19.140833333333333</v>
      </c>
      <c r="D6" s="12" t="s">
        <v>7</v>
      </c>
      <c r="E6" s="21">
        <v>5</v>
      </c>
      <c r="F6" s="9">
        <v>55</v>
      </c>
      <c r="G6" s="10">
        <v>27.243793958602389</v>
      </c>
      <c r="H6" s="10">
        <v>33.916450149635445</v>
      </c>
      <c r="I6" s="10">
        <v>0.35</v>
      </c>
      <c r="J6" s="10">
        <v>0.01</v>
      </c>
      <c r="K6" s="9" t="s">
        <v>3</v>
      </c>
      <c r="L6" s="10">
        <v>1.96</v>
      </c>
      <c r="M6" s="9">
        <v>0.05</v>
      </c>
      <c r="N6" s="10">
        <v>0.36</v>
      </c>
      <c r="O6" s="10">
        <v>0.22913518518518508</v>
      </c>
      <c r="P6" s="15">
        <v>2.0062102200794003</v>
      </c>
      <c r="Q6" s="15">
        <v>25.164346102440689</v>
      </c>
    </row>
    <row r="7" spans="1:17" s="8" customFormat="1" ht="15.75" x14ac:dyDescent="0.2">
      <c r="A7" s="9" t="s">
        <v>25</v>
      </c>
      <c r="B7" s="12">
        <v>115.3761111111111</v>
      </c>
      <c r="C7" s="12">
        <v>19.535</v>
      </c>
      <c r="D7" s="12" t="s">
        <v>8</v>
      </c>
      <c r="E7" s="21">
        <v>5</v>
      </c>
      <c r="F7" s="9">
        <v>49</v>
      </c>
      <c r="G7" s="10">
        <v>27.790672042302106</v>
      </c>
      <c r="H7" s="10">
        <v>33.752795995342176</v>
      </c>
      <c r="I7" s="10">
        <v>0.1</v>
      </c>
      <c r="J7" s="10">
        <v>0</v>
      </c>
      <c r="K7" s="9" t="s">
        <v>3</v>
      </c>
      <c r="L7" s="10">
        <v>1.97</v>
      </c>
      <c r="M7" s="9">
        <v>0.05</v>
      </c>
      <c r="N7" s="10">
        <v>0.1</v>
      </c>
      <c r="O7" s="10">
        <v>6.9799999999999904E-2</v>
      </c>
      <c r="P7" s="15">
        <v>1.4471875365711637</v>
      </c>
      <c r="Q7" s="15">
        <v>15.66513281692203</v>
      </c>
    </row>
    <row r="8" spans="1:17" s="8" customFormat="1" ht="15.75" x14ac:dyDescent="0.2">
      <c r="A8" s="9" t="s">
        <v>27</v>
      </c>
      <c r="B8" s="12">
        <v>114.99888888888889</v>
      </c>
      <c r="C8" s="12">
        <v>19.990277777777777</v>
      </c>
      <c r="D8" s="12" t="s">
        <v>9</v>
      </c>
      <c r="E8" s="20">
        <v>5</v>
      </c>
      <c r="F8" s="9">
        <v>68</v>
      </c>
      <c r="G8" s="10">
        <v>28.348571215216086</v>
      </c>
      <c r="H8" s="10">
        <v>34.052442621903076</v>
      </c>
      <c r="I8" s="10">
        <v>0.1</v>
      </c>
      <c r="J8" s="10">
        <v>0</v>
      </c>
      <c r="K8" s="9" t="s">
        <v>3</v>
      </c>
      <c r="L8" s="10">
        <v>1.95</v>
      </c>
      <c r="M8" s="9">
        <v>0.03</v>
      </c>
      <c r="N8" s="10">
        <v>0.1</v>
      </c>
      <c r="O8" s="10">
        <v>2.2958974358974423E-2</v>
      </c>
      <c r="P8" s="15">
        <v>0.50291254377770744</v>
      </c>
      <c r="Q8" s="15">
        <v>4.433336344237766</v>
      </c>
    </row>
    <row r="9" spans="1:17" s="8" customFormat="1" ht="15.75" x14ac:dyDescent="0.2">
      <c r="A9" s="9" t="s">
        <v>30</v>
      </c>
      <c r="B9" s="12">
        <v>115.18972222222223</v>
      </c>
      <c r="C9" s="12">
        <v>20.762222222222221</v>
      </c>
      <c r="D9" s="12" t="s">
        <v>10</v>
      </c>
      <c r="E9" s="21">
        <v>5</v>
      </c>
      <c r="F9" s="9">
        <v>48</v>
      </c>
      <c r="G9" s="10">
        <v>28.030900109350192</v>
      </c>
      <c r="H9" s="10">
        <v>33.971710123230146</v>
      </c>
      <c r="I9" s="10">
        <v>0.11</v>
      </c>
      <c r="J9" s="10">
        <v>0</v>
      </c>
      <c r="K9" s="9" t="s">
        <v>3</v>
      </c>
      <c r="L9" s="10">
        <v>2</v>
      </c>
      <c r="M9" s="9">
        <v>0.03</v>
      </c>
      <c r="N9" s="10">
        <v>0.11</v>
      </c>
      <c r="O9" s="10">
        <v>0.54631969696969707</v>
      </c>
      <c r="P9" s="15">
        <v>1.6627175742000404</v>
      </c>
      <c r="Q9" s="15">
        <v>15.328553195214541</v>
      </c>
    </row>
    <row r="10" spans="1:17" s="8" customFormat="1" ht="15.75" x14ac:dyDescent="0.2">
      <c r="A10" s="9" t="s">
        <v>32</v>
      </c>
      <c r="B10" s="12">
        <v>115.73416666666667</v>
      </c>
      <c r="C10" s="12">
        <v>20.046944444444446</v>
      </c>
      <c r="D10" s="12" t="s">
        <v>11</v>
      </c>
      <c r="E10" s="21">
        <v>5</v>
      </c>
      <c r="F10" s="9">
        <v>49</v>
      </c>
      <c r="G10" s="10">
        <v>28.011165362097699</v>
      </c>
      <c r="H10" s="10">
        <v>33.42840135326</v>
      </c>
      <c r="I10" s="10">
        <v>0.1</v>
      </c>
      <c r="J10" s="10">
        <v>0.01</v>
      </c>
      <c r="K10" s="9" t="s">
        <v>3</v>
      </c>
      <c r="L10" s="10">
        <v>2.25</v>
      </c>
      <c r="M10" s="9">
        <v>0.01</v>
      </c>
      <c r="N10" s="10">
        <v>0.11</v>
      </c>
      <c r="O10" s="10">
        <v>0.18035897435897441</v>
      </c>
      <c r="P10" s="15">
        <v>1.5795871408146633</v>
      </c>
      <c r="Q10" s="15">
        <v>16.300116501047903</v>
      </c>
    </row>
    <row r="11" spans="1:17" s="8" customFormat="1" ht="15.75" x14ac:dyDescent="0.2">
      <c r="A11" s="9" t="s">
        <v>36</v>
      </c>
      <c r="B11" s="11">
        <v>116.20222222222222</v>
      </c>
      <c r="C11" s="11">
        <v>20.266388888888891</v>
      </c>
      <c r="D11" s="11" t="s">
        <v>12</v>
      </c>
      <c r="E11" s="20">
        <v>5</v>
      </c>
      <c r="F11" s="9">
        <v>35</v>
      </c>
      <c r="G11" s="10">
        <v>27.631125437063272</v>
      </c>
      <c r="H11" s="10">
        <v>33.595512016347811</v>
      </c>
      <c r="I11" s="10">
        <v>0.13</v>
      </c>
      <c r="J11" s="10">
        <v>0</v>
      </c>
      <c r="K11" s="9" t="s">
        <v>3</v>
      </c>
      <c r="L11" s="10">
        <v>1.96</v>
      </c>
      <c r="M11" s="9">
        <v>0.25</v>
      </c>
      <c r="N11" s="10">
        <v>0.13</v>
      </c>
      <c r="O11" s="10">
        <v>6.0021428571428496E-2</v>
      </c>
      <c r="P11" s="15">
        <v>1.2863100705438819</v>
      </c>
      <c r="Q11" s="15">
        <v>16.409120461601933</v>
      </c>
    </row>
    <row r="12" spans="1:17" s="8" customFormat="1" ht="15.75" x14ac:dyDescent="0.2">
      <c r="A12" s="9" t="s">
        <v>38</v>
      </c>
      <c r="B12" s="11">
        <v>115.71833333333333</v>
      </c>
      <c r="C12" s="11">
        <v>20.95888888888889</v>
      </c>
      <c r="D12" s="11" t="s">
        <v>13</v>
      </c>
      <c r="E12" s="21">
        <v>5</v>
      </c>
      <c r="F12" s="9">
        <v>76</v>
      </c>
      <c r="G12" s="10">
        <v>27.579149260942895</v>
      </c>
      <c r="H12" s="10">
        <v>33.914533001527509</v>
      </c>
      <c r="I12" s="10">
        <v>0.13</v>
      </c>
      <c r="J12" s="10">
        <v>0</v>
      </c>
      <c r="K12" s="9" t="s">
        <v>3</v>
      </c>
      <c r="L12" s="10">
        <v>1.9200000000000002</v>
      </c>
      <c r="M12" s="9">
        <v>0.03</v>
      </c>
      <c r="N12" s="10">
        <v>0.13</v>
      </c>
      <c r="O12" s="10">
        <v>0.24360555555555555</v>
      </c>
      <c r="P12" s="15">
        <v>1.7597401863989897</v>
      </c>
      <c r="Q12" s="15">
        <v>15.65294272335966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" sqref="B1:C1"/>
    </sheetView>
  </sheetViews>
  <sheetFormatPr defaultRowHeight="14.25" x14ac:dyDescent="0.2"/>
  <cols>
    <col min="2" max="2" width="14" style="25" bestFit="1" customWidth="1"/>
    <col min="3" max="3" width="12.75" style="25" bestFit="1" customWidth="1"/>
  </cols>
  <sheetData>
    <row r="1" spans="1:4" ht="15.75" x14ac:dyDescent="0.25">
      <c r="A1" s="22" t="s">
        <v>0</v>
      </c>
      <c r="B1" s="23" t="s">
        <v>39</v>
      </c>
      <c r="C1" s="23" t="s">
        <v>40</v>
      </c>
      <c r="D1" s="22" t="s">
        <v>14</v>
      </c>
    </row>
    <row r="2" spans="1:4" ht="15.75" x14ac:dyDescent="0.25">
      <c r="A2" s="5" t="s">
        <v>18</v>
      </c>
      <c r="B2" s="24">
        <f>114+9/60+30/3600</f>
        <v>114.15833333333335</v>
      </c>
      <c r="C2" s="24">
        <f>20+17/60+10/3600</f>
        <v>20.286111111111111</v>
      </c>
      <c r="D2" s="9">
        <v>58</v>
      </c>
    </row>
    <row r="3" spans="1:4" ht="15.75" x14ac:dyDescent="0.25">
      <c r="A3" s="5" t="s">
        <v>19</v>
      </c>
      <c r="B3" s="24">
        <f>114+27/60+38/3600</f>
        <v>114.46055555555556</v>
      </c>
      <c r="C3" s="24">
        <f>19+59/60+21/3600</f>
        <v>19.989166666666666</v>
      </c>
      <c r="D3" s="9">
        <v>64</v>
      </c>
    </row>
    <row r="4" spans="1:4" ht="15.75" x14ac:dyDescent="0.25">
      <c r="A4" s="5" t="s">
        <v>20</v>
      </c>
      <c r="B4" s="24">
        <f>114+35/60+48/3600</f>
        <v>114.59666666666666</v>
      </c>
      <c r="C4" s="24">
        <f>19+29/60+17/3600</f>
        <v>19.488055555555558</v>
      </c>
      <c r="D4" s="9">
        <v>56</v>
      </c>
    </row>
    <row r="5" spans="1:4" ht="15.75" x14ac:dyDescent="0.2">
      <c r="A5" s="9" t="s">
        <v>21</v>
      </c>
      <c r="B5" s="24">
        <f>114+51/60+37/3600</f>
        <v>114.86027777777777</v>
      </c>
      <c r="C5" s="24">
        <f>19+18/60+46/3600</f>
        <v>19.312777777777779</v>
      </c>
      <c r="D5" s="9">
        <v>54</v>
      </c>
    </row>
    <row r="6" spans="1:4" ht="15.75" x14ac:dyDescent="0.2">
      <c r="A6" s="9" t="s">
        <v>22</v>
      </c>
      <c r="B6" s="24">
        <f>115+7/60+9/3600</f>
        <v>115.11916666666666</v>
      </c>
      <c r="C6" s="24">
        <f>18+53/60+31/3600</f>
        <v>18.891944444444444</v>
      </c>
      <c r="D6" s="9">
        <v>27</v>
      </c>
    </row>
    <row r="7" spans="1:4" ht="15.75" x14ac:dyDescent="0.2">
      <c r="A7" s="9" t="s">
        <v>23</v>
      </c>
      <c r="B7" s="24">
        <f>115+38/60+18/3600</f>
        <v>115.63833333333334</v>
      </c>
      <c r="C7" s="24">
        <f>19+8/60+27/3600</f>
        <v>19.140833333333333</v>
      </c>
      <c r="D7" s="9">
        <v>55</v>
      </c>
    </row>
    <row r="8" spans="1:4" ht="15.75" x14ac:dyDescent="0.2">
      <c r="A8" s="9" t="s">
        <v>24</v>
      </c>
      <c r="B8" s="24">
        <f>115+31/60+38/3600</f>
        <v>115.52722222222222</v>
      </c>
      <c r="C8" s="24">
        <f>19+22/60+18/3600</f>
        <v>19.371666666666666</v>
      </c>
      <c r="D8" s="9">
        <v>40</v>
      </c>
    </row>
    <row r="9" spans="1:4" ht="15.75" x14ac:dyDescent="0.2">
      <c r="A9" s="9" t="s">
        <v>25</v>
      </c>
      <c r="B9" s="24">
        <f>115+22/60+34/3600</f>
        <v>115.3761111111111</v>
      </c>
      <c r="C9" s="24">
        <f>19+32/60+6/3600</f>
        <v>19.535</v>
      </c>
      <c r="D9" s="9">
        <v>49</v>
      </c>
    </row>
    <row r="10" spans="1:4" ht="15.75" x14ac:dyDescent="0.2">
      <c r="A10" s="9" t="s">
        <v>26</v>
      </c>
      <c r="B10" s="24">
        <f>115+13/60+7/3600</f>
        <v>115.21861111111112</v>
      </c>
      <c r="C10" s="24">
        <f>19+45/60+18/3600</f>
        <v>19.754999999999999</v>
      </c>
      <c r="D10" s="9">
        <v>79</v>
      </c>
    </row>
    <row r="11" spans="1:4" ht="15.75" x14ac:dyDescent="0.2">
      <c r="A11" s="9" t="s">
        <v>27</v>
      </c>
      <c r="B11" s="24">
        <f>114+59/60+56/3600</f>
        <v>114.99888888888889</v>
      </c>
      <c r="C11" s="24">
        <f>19+59/60+25/3600</f>
        <v>19.990277777777777</v>
      </c>
      <c r="D11" s="9">
        <v>68</v>
      </c>
    </row>
    <row r="12" spans="1:4" ht="15.75" x14ac:dyDescent="0.2">
      <c r="A12" s="9" t="s">
        <v>28</v>
      </c>
      <c r="B12" s="24">
        <f>114+52/60+18/3600</f>
        <v>114.87166666666666</v>
      </c>
      <c r="C12" s="24">
        <f>20+10/60+45/3600</f>
        <v>20.179166666666667</v>
      </c>
      <c r="D12" s="9">
        <v>64</v>
      </c>
    </row>
    <row r="13" spans="1:4" ht="15.75" x14ac:dyDescent="0.2">
      <c r="A13" s="9" t="s">
        <v>29</v>
      </c>
      <c r="B13" s="24">
        <f>114+42/60+57/3600</f>
        <v>114.71583333333334</v>
      </c>
      <c r="C13" s="24">
        <f>20+33/60+37/3600</f>
        <v>20.560277777777777</v>
      </c>
      <c r="D13" s="9">
        <v>66</v>
      </c>
    </row>
    <row r="14" spans="1:4" ht="15.75" x14ac:dyDescent="0.2">
      <c r="A14" s="9" t="s">
        <v>30</v>
      </c>
      <c r="B14" s="24">
        <f>115+11/60+23/3600</f>
        <v>115.18972222222223</v>
      </c>
      <c r="C14" s="24">
        <f>20+45/60+44/3600</f>
        <v>20.762222222222221</v>
      </c>
      <c r="D14" s="9">
        <v>48</v>
      </c>
    </row>
    <row r="15" spans="1:4" ht="15.75" x14ac:dyDescent="0.2">
      <c r="A15" s="9" t="s">
        <v>31</v>
      </c>
      <c r="B15" s="24">
        <f>115+28/60+3/3600</f>
        <v>115.4675</v>
      </c>
      <c r="C15" s="24">
        <f>20+24/60+52/3600</f>
        <v>20.414444444444442</v>
      </c>
      <c r="D15" s="9">
        <v>54</v>
      </c>
    </row>
    <row r="16" spans="1:4" ht="15.75" x14ac:dyDescent="0.2">
      <c r="A16" s="9" t="s">
        <v>32</v>
      </c>
      <c r="B16" s="24">
        <f>115+44/60+3/3600</f>
        <v>115.73416666666667</v>
      </c>
      <c r="C16" s="24">
        <f>20+2/60+49/3600</f>
        <v>20.046944444444446</v>
      </c>
      <c r="D16" s="9">
        <v>49</v>
      </c>
    </row>
    <row r="17" spans="1:4" ht="15.75" x14ac:dyDescent="0.2">
      <c r="A17" s="9" t="s">
        <v>33</v>
      </c>
      <c r="B17" s="24">
        <f>115+56/60+16/3600</f>
        <v>115.93777777777778</v>
      </c>
      <c r="C17" s="24">
        <f>19+44/60+20/3600</f>
        <v>19.738888888888891</v>
      </c>
      <c r="D17" s="9">
        <v>50</v>
      </c>
    </row>
    <row r="18" spans="1:4" ht="15.75" x14ac:dyDescent="0.2">
      <c r="A18" s="9" t="s">
        <v>34</v>
      </c>
      <c r="B18" s="24">
        <f>116+10/60</f>
        <v>116.16666666666667</v>
      </c>
      <c r="C18" s="24">
        <f>19+24/60+24/3600</f>
        <v>19.406666666666666</v>
      </c>
      <c r="D18" s="9">
        <v>52</v>
      </c>
    </row>
    <row r="19" spans="1:4" ht="15.75" x14ac:dyDescent="0.2">
      <c r="A19" s="9" t="s">
        <v>35</v>
      </c>
      <c r="B19" s="24">
        <f>116+28/60+5/3600</f>
        <v>116.46805555555555</v>
      </c>
      <c r="C19" s="24">
        <f>19+58/60+28/3600</f>
        <v>19.974444444444444</v>
      </c>
      <c r="D19" s="9">
        <v>31</v>
      </c>
    </row>
    <row r="20" spans="1:4" ht="15.75" x14ac:dyDescent="0.2">
      <c r="A20" s="9" t="s">
        <v>36</v>
      </c>
      <c r="B20" s="24">
        <f>116+12/60+8/3600</f>
        <v>116.20222222222222</v>
      </c>
      <c r="C20" s="24">
        <f>20+15/60+59/3600</f>
        <v>20.266388888888891</v>
      </c>
      <c r="D20" s="9">
        <v>35</v>
      </c>
    </row>
    <row r="21" spans="1:4" ht="15.75" x14ac:dyDescent="0.2">
      <c r="A21" s="9" t="s">
        <v>37</v>
      </c>
      <c r="B21" s="24">
        <f>116+2/60+39/3600</f>
        <v>116.04416666666667</v>
      </c>
      <c r="C21" s="24">
        <f>20+36/60+59/3600</f>
        <v>20.616388888888892</v>
      </c>
      <c r="D21" s="9">
        <v>81</v>
      </c>
    </row>
    <row r="22" spans="1:4" ht="15.75" x14ac:dyDescent="0.2">
      <c r="A22" s="9" t="s">
        <v>38</v>
      </c>
      <c r="B22" s="24">
        <f>115+43/60+6/3600</f>
        <v>115.71833333333333</v>
      </c>
      <c r="C22" s="24">
        <f>20+57/60+32/3600</f>
        <v>20.95888888888889</v>
      </c>
      <c r="D22" s="9">
        <v>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Stations with nutrient data</vt:lpstr>
      <vt:lpstr>MLD at all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</dc:creator>
  <cp:lastModifiedBy>205</cp:lastModifiedBy>
  <dcterms:created xsi:type="dcterms:W3CDTF">2020-05-21T05:55:48Z</dcterms:created>
  <dcterms:modified xsi:type="dcterms:W3CDTF">2021-02-02T07:54:46Z</dcterms:modified>
</cp:coreProperties>
</file>