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E2695848-2B51-449A-9DAA-F7BEE4E4041F}" xr6:coauthVersionLast="47" xr6:coauthVersionMax="47" xr10:uidLastSave="{00000000-0000-0000-0000-000000000000}"/>
  <bookViews>
    <workbookView xWindow="-21720" yWindow="-120" windowWidth="21840" windowHeight="13140" tabRatio="788" activeTab="2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<sst xmlns="http://schemas.openxmlformats.org/spreadsheetml/2006/main" count="90" uniqueCount="69">
  <si>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</si>
  <si>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</si>
  <si>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</si>
  <si>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</si>
  <si>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</si>
  <si>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</si>
  <si>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</si>
  <si>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</si>
  <si>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</si>
  <si>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</si>
  <si>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</si>
  <si>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</si>
  <si>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</si>
  <si>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</si>
  <si>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</si>
  <si>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</si>
  <si>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</si>
  <si>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</si>
  <si>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</si>
  <si>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</si>
  <si>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</si>
  <si>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</si>
  <si>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</si>
  <si>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</si>
  <si>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</si>
  <si>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</si>
  <si>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</si>
  <si>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</si>
  <si>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</si>
  <si>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</si>
  <si>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</si>
  <si>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</si>
  <si>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</si>
  <si>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</si>
  <si>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</si>
  <si>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</si>
  <si>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</si>
  <si>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</si>
  <si>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</si>
  <si>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</si>
  <si>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</si>
  <si>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</si>
  <si>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</si>
  <si>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</si>
  <si>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</si>
  <si>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</si>
  <si>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</si>
  <si>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</si>
  <si>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</si>
  <si>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</si>
  <si>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</si>
  <si>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</si>
  <si>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</si>
  <si>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</si>
  <si>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</si>
  <si>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Carlos</t>
  </si>
  <si>
    <t>Treinamento / Teste</t>
  </si>
  <si>
    <t>75 / 25</t>
  </si>
  <si>
    <t>Épocas</t>
  </si>
  <si>
    <t>&gt; Finalização de código Python para captura e treinamento
&gt; Finalização de leitura de novos trabalhos relacionados</t>
  </si>
  <si>
    <t>&gt; Leitura de trabalhos relacionados
&gt; Primeiras baterias de teste realizadas</t>
  </si>
  <si>
    <t>Próxima semana: 
&gt; Finalização de leitura de novos trabalhos relacionados</t>
  </si>
  <si>
    <t>Próxima semana: 
&gt; Atualizar documentação em referencial teórico
&gt; Atualizar documentação em trabalhos relacionados
&gt; Continuar Coletas e Baterias de Teste</t>
  </si>
  <si>
    <t>array([[[63,  0],
        [ 0, 12]],
       [[58,  0],
        [ 0, 17]],
       [[60,  0],
        [ 0, 15]],
       [[58,  0],
        [ 0, 17]],
       [[61,  0],
        [ 0, 14]]], dtype=int64)</t>
  </si>
  <si>
    <t>1.0</t>
  </si>
  <si>
    <t>array([[[60,  0],
        [ 0, 15]],
       [[60,  0],
        [ 0, 15]],
       [[60,  0],
        [ 0, 15]],
       [[60,  0],
        [ 0, 15]],
       [[60,  0],
        [ 0, 15]]], dtype=int64)</t>
  </si>
  <si>
    <t>BATERIAS 1 e 2</t>
  </si>
  <si>
    <t>array([[[120,   0],
        [ 30,   0]],
       [[121,   0],
        [ 29,   0]],
       [[  0, 117],
        [  0,  33]],
       [[123,   0],
        [ 27,   0]],
       [[119,   0],
        [ 31,   0]]], dtype=int64)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</si>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</sst>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31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u/>
      <sz val="11"/>
      <name val="Trebuchet MS"/>
      <family val="2"/>
      <scheme val="minor"/>
    </font>
    <font>
      <b/>
      <sz val="11"/>
      <color rgb="FFFF0000"/>
      <name val="Trebuchet MS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1" fillId="0" borderId="0" xfId="7" applyNumberFormat="1" applyAlignment="1">
      <alignment horizontal="left" vertical="top" wrapText="1" indent="1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7" fillId="0" borderId="0" xfId="2" applyAlignment="1">
      <alignment horizontal="left" indent="3"/>
    </xf>
    <xf numFmtId="0" fontId="11" fillId="0" borderId="8" xfId="8" applyNumberFormat="1" applyAlignment="1">
      <alignment horizontal="left" vertical="center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30" fillId="48" borderId="16" xfId="0" applyFont="1" applyFill="1" applyBorder="1" applyAlignment="1">
      <alignment horizontal="center" vertical="center" textRotation="45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5" sqref="I25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47" t="s">
        <v>8</v>
      </c>
      <c r="D1" s="47"/>
      <c r="E1" s="47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48" t="s">
        <v>0</v>
      </c>
      <c r="E13" s="48"/>
      <c r="F13" s="48"/>
      <c r="G13" s="48"/>
      <c r="H13" s="48"/>
    </row>
    <row r="14" spans="1:9" x14ac:dyDescent="0.3">
      <c r="B14" s="7"/>
      <c r="C14" s="7"/>
      <c r="D14" s="44"/>
      <c r="E14" s="44"/>
      <c r="F14" s="44"/>
      <c r="G14" s="44"/>
      <c r="H14" s="44"/>
    </row>
    <row r="15" spans="1:9" ht="46.5" x14ac:dyDescent="0.7">
      <c r="A15" s="2"/>
      <c r="B15" s="1">
        <f ca="1">YEAR(DATE(CalendárioAno1,CaléndárioMês1Opção+1,1))</f>
        <v>2022</v>
      </c>
      <c r="C15" s="47" t="str">
        <f ca="1">TEXT(DATE(CalendárioAno1,CaléndárioMês1Opção+1,1),"mmmm")</f>
        <v>abril</v>
      </c>
      <c r="D15" s="47"/>
      <c r="E15" s="47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54</v>
      </c>
      <c r="I20" s="28" t="s">
        <v>53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ht="33.75" x14ac:dyDescent="0.3">
      <c r="B22" s="7"/>
      <c r="C22" s="7"/>
      <c r="D22" s="7"/>
      <c r="E22" s="7"/>
      <c r="F22" s="7"/>
      <c r="G22" s="7"/>
      <c r="H22" s="34" t="s">
        <v>60</v>
      </c>
      <c r="I22" s="28" t="s">
        <v>61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ht="56.25" x14ac:dyDescent="0.3">
      <c r="B24" s="7"/>
      <c r="C24" s="7"/>
      <c r="D24" s="7"/>
      <c r="E24" s="7"/>
      <c r="F24" s="7"/>
      <c r="G24" s="7"/>
      <c r="H24" s="34" t="s">
        <v>59</v>
      </c>
      <c r="I24" s="28" t="s">
        <v>62</v>
      </c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46" t="s">
        <v>0</v>
      </c>
      <c r="E27" s="46"/>
      <c r="F27" s="46"/>
      <c r="G27" s="46"/>
      <c r="H27" s="46"/>
    </row>
    <row r="28" spans="1:9" x14ac:dyDescent="0.3">
      <c r="B28" s="7"/>
      <c r="C28" s="7"/>
      <c r="D28" s="44"/>
      <c r="E28" s="44"/>
      <c r="F28" s="44"/>
      <c r="G28" s="44"/>
      <c r="H28" s="44"/>
    </row>
    <row r="29" spans="1:9" ht="46.5" x14ac:dyDescent="0.7">
      <c r="A29" s="2"/>
      <c r="B29" s="1">
        <f ca="1">YEAR(DATE(CalendárioAno2,CaléndárioMês2Opção+1,1))</f>
        <v>2022</v>
      </c>
      <c r="C29" s="47" t="str">
        <f ca="1">TEXT(DATE(CalendárioAno2,CaléndárioMês2Opção+1,1),"mmmm")</f>
        <v>maio</v>
      </c>
      <c r="D29" s="47"/>
      <c r="E29" s="47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46" t="s">
        <v>0</v>
      </c>
      <c r="E41" s="46"/>
      <c r="F41" s="46"/>
      <c r="G41" s="46"/>
      <c r="H41" s="46"/>
    </row>
    <row r="42" spans="1:9" x14ac:dyDescent="0.3">
      <c r="B42" s="7"/>
      <c r="C42" s="7"/>
      <c r="D42" s="44"/>
      <c r="E42" s="44"/>
      <c r="F42" s="44"/>
      <c r="G42" s="44"/>
      <c r="H42" s="44"/>
    </row>
    <row r="43" spans="1:9" ht="46.5" x14ac:dyDescent="0.7">
      <c r="A43" s="2"/>
      <c r="B43" s="1">
        <f ca="1">YEAR(DATE(CalendárioAno3,CaléndárioMês3Opção+1,1))</f>
        <v>2022</v>
      </c>
      <c r="C43" s="47" t="str">
        <f ca="1">TEXT(DATE(CalendárioAno3,CaléndárioMês3Opção+1,1),"mmmm")</f>
        <v>junho</v>
      </c>
      <c r="D43" s="47"/>
      <c r="E43" s="47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45" t="s">
        <v>0</v>
      </c>
      <c r="E55" s="46"/>
      <c r="F55" s="46"/>
      <c r="G55" s="46"/>
      <c r="H55" s="46"/>
    </row>
    <row r="56" spans="1:8" x14ac:dyDescent="0.3">
      <c r="B56" s="7"/>
      <c r="C56" s="7"/>
      <c r="D56" s="44"/>
      <c r="E56" s="44"/>
      <c r="F56" s="44"/>
      <c r="G56" s="44"/>
      <c r="H56" s="44"/>
    </row>
    <row r="57" spans="1:8" ht="46.5" x14ac:dyDescent="0.7">
      <c r="A57" s="2"/>
      <c r="B57" s="1">
        <f ca="1">YEAR(DATE(CalendárioAno4,CaléndárioMês4Opção+1,1))</f>
        <v>2022</v>
      </c>
      <c r="C57" s="47" t="str">
        <f ca="1">TEXT(DATE(CalendárioAno4,CaléndárioMês4Opção+1,1),"mmmm")</f>
        <v>julho</v>
      </c>
      <c r="D57" s="47"/>
      <c r="E57" s="47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45" t="s">
        <v>0</v>
      </c>
      <c r="E69" s="46"/>
      <c r="F69" s="46"/>
      <c r="G69" s="46"/>
      <c r="H69" s="46"/>
    </row>
    <row r="70" spans="1:8" x14ac:dyDescent="0.3">
      <c r="B70" s="7"/>
      <c r="C70" s="7"/>
      <c r="D70" s="44"/>
      <c r="E70" s="44"/>
      <c r="F70" s="44"/>
      <c r="G70" s="44"/>
      <c r="H70" s="44"/>
    </row>
    <row r="71" spans="1:8" ht="46.5" x14ac:dyDescent="0.7">
      <c r="A71" s="2"/>
      <c r="B71" s="1">
        <f ca="1">YEAR(DATE(CalendárioAno5,CaléndárioMês5Opção+1,1))</f>
        <v>2022</v>
      </c>
      <c r="C71" s="47" t="str">
        <f ca="1">TEXT(DATE(CalendárioAno5,CaléndárioMês5Opção+1,1),"mmmm")</f>
        <v>agosto</v>
      </c>
      <c r="D71" s="47"/>
      <c r="E71" s="47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45" t="s">
        <v>0</v>
      </c>
      <c r="E83" s="46"/>
      <c r="F83" s="46"/>
      <c r="G83" s="46"/>
      <c r="H83" s="46"/>
    </row>
    <row r="84" spans="1:8" x14ac:dyDescent="0.3">
      <c r="B84" s="7"/>
      <c r="C84" s="7"/>
      <c r="D84" s="44"/>
      <c r="E84" s="44"/>
      <c r="F84" s="44"/>
      <c r="G84" s="44"/>
      <c r="H84" s="44"/>
    </row>
    <row r="85" spans="1:8" ht="46.5" x14ac:dyDescent="0.7">
      <c r="A85" s="2"/>
      <c r="B85" s="1">
        <f ca="1">YEAR(DATE(CalendárioAno6,CaléndárioMês6Opção+1,1))</f>
        <v>2022</v>
      </c>
      <c r="C85" s="47" t="str">
        <f ca="1">TEXT(DATE(CalendárioAno6,CaléndárioMês6Opção+1,1),"mmmm")</f>
        <v>setembro</v>
      </c>
      <c r="D85" s="47"/>
      <c r="E85" s="47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45" t="s">
        <v>0</v>
      </c>
      <c r="E97" s="46"/>
      <c r="F97" s="46"/>
      <c r="G97" s="46"/>
      <c r="H97" s="46"/>
    </row>
    <row r="98" spans="1:8" x14ac:dyDescent="0.3">
      <c r="B98" s="7"/>
      <c r="C98" s="7"/>
      <c r="D98" s="44"/>
      <c r="E98" s="44"/>
      <c r="F98" s="44"/>
      <c r="G98" s="44"/>
      <c r="H98" s="44"/>
    </row>
    <row r="99" spans="1:8" ht="46.5" x14ac:dyDescent="0.7">
      <c r="A99" s="2"/>
      <c r="B99" s="1">
        <f ca="1">YEAR(DATE(CalendárioAno7,CaléndárioMês7Opção+1,1))</f>
        <v>2022</v>
      </c>
      <c r="C99" s="47" t="str">
        <f ca="1">TEXT(DATE(CalendárioAno7,CaléndárioMês7Opção+1,1),"mmmm")</f>
        <v>outubro</v>
      </c>
      <c r="D99" s="47"/>
      <c r="E99" s="47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45" t="s">
        <v>0</v>
      </c>
      <c r="E111" s="46"/>
      <c r="F111" s="46"/>
      <c r="G111" s="46"/>
      <c r="H111" s="46"/>
    </row>
    <row r="112" spans="1:8" x14ac:dyDescent="0.3">
      <c r="B112" s="7"/>
      <c r="C112" s="7"/>
      <c r="D112" s="44"/>
      <c r="E112" s="44"/>
      <c r="F112" s="44"/>
      <c r="G112" s="44"/>
      <c r="H112" s="44"/>
    </row>
    <row r="113" spans="1:8" ht="46.5" x14ac:dyDescent="0.7">
      <c r="A113" s="2"/>
      <c r="B113" s="1">
        <f ca="1">YEAR(DATE(CalendárioAno8,CaléndárioMês8Opção+1,1))</f>
        <v>2022</v>
      </c>
      <c r="C113" s="47" t="str">
        <f ca="1">TEXT(DATE(CalendárioAno8,CaléndárioMês8Opção+1,1),"mmmm")</f>
        <v>novembro</v>
      </c>
      <c r="D113" s="47"/>
      <c r="E113" s="47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45" t="s">
        <v>0</v>
      </c>
      <c r="E125" s="46"/>
      <c r="F125" s="46"/>
      <c r="G125" s="46"/>
      <c r="H125" s="46"/>
    </row>
    <row r="126" spans="1:8" x14ac:dyDescent="0.3">
      <c r="B126" s="7"/>
      <c r="C126" s="7"/>
      <c r="D126" s="44"/>
      <c r="E126" s="44"/>
      <c r="F126" s="44"/>
      <c r="G126" s="44"/>
      <c r="H126" s="44"/>
    </row>
    <row r="127" spans="1:8" ht="46.5" x14ac:dyDescent="0.7">
      <c r="A127" s="2"/>
      <c r="B127" s="1">
        <f ca="1">YEAR(DATE(CalendárioAno9,CaléndárioMês9Opção+1,1))</f>
        <v>2022</v>
      </c>
      <c r="C127" s="47" t="str">
        <f ca="1">TEXT(DATE(CalendárioAno9,CaléndárioMês9Opção+1,1),"mmmm")</f>
        <v>dezembro</v>
      </c>
      <c r="D127" s="47"/>
      <c r="E127" s="47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45" t="s">
        <v>0</v>
      </c>
      <c r="E139" s="46"/>
      <c r="F139" s="46"/>
      <c r="G139" s="46"/>
      <c r="H139" s="46"/>
    </row>
    <row r="140" spans="2:8" x14ac:dyDescent="0.3">
      <c r="B140" s="7"/>
      <c r="C140" s="7"/>
      <c r="D140" s="44"/>
      <c r="E140" s="44"/>
      <c r="F140" s="44"/>
      <c r="G140" s="44"/>
      <c r="H140" s="44"/>
    </row>
    <row r="141" spans="2:8" ht="46.5" x14ac:dyDescent="0.7">
      <c r="B141" s="1">
        <f ca="1">YEAR(DATE(CalendárioAno10,CaléndárioMês10Opção+1,1))</f>
        <v>2023</v>
      </c>
      <c r="C141" s="47" t="str">
        <f ca="1">TEXT(DATE(CalendárioAno10,CaléndárioMês10Opção+1,1),"mmmm")</f>
        <v>janeiro</v>
      </c>
      <c r="D141" s="47"/>
      <c r="E141" s="47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45" t="s">
        <v>0</v>
      </c>
      <c r="E153" s="46"/>
      <c r="F153" s="46"/>
      <c r="G153" s="46"/>
      <c r="H153" s="46"/>
    </row>
    <row r="154" spans="2:8" x14ac:dyDescent="0.3">
      <c r="B154" s="7"/>
      <c r="C154" s="7"/>
      <c r="D154" s="44"/>
      <c r="E154" s="44"/>
      <c r="F154" s="44"/>
      <c r="G154" s="44"/>
      <c r="H154" s="44"/>
    </row>
    <row r="155" spans="2:8" ht="46.5" x14ac:dyDescent="0.7">
      <c r="B155" s="1">
        <f ca="1">YEAR(DATE(CalendárioAno11,CaléndárioMês11Opção+1,1))</f>
        <v>2023</v>
      </c>
      <c r="C155" s="47" t="str">
        <f ca="1">TEXT(DATE(CalendárioAno11,CaléndárioMês11Opção+1,1),"mmmm")</f>
        <v>fevereiro</v>
      </c>
      <c r="D155" s="47"/>
      <c r="E155" s="47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45" t="s">
        <v>0</v>
      </c>
      <c r="E167" s="46"/>
      <c r="F167" s="46"/>
      <c r="G167" s="46"/>
      <c r="H167" s="46"/>
    </row>
    <row r="168" spans="2:8" x14ac:dyDescent="0.3">
      <c r="B168" s="7"/>
      <c r="C168" s="7"/>
      <c r="D168" s="44"/>
      <c r="E168" s="44"/>
      <c r="F168" s="44"/>
      <c r="G168" s="44"/>
      <c r="H168" s="4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9" t="s">
        <v>3</v>
      </c>
      <c r="C1" s="50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54" t="s">
        <v>17</v>
      </c>
      <c r="C27" s="55"/>
      <c r="D27" s="55"/>
      <c r="E27" s="55"/>
      <c r="F27" s="55"/>
      <c r="G27" s="56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57" t="s">
        <v>18</v>
      </c>
      <c r="C29" s="58"/>
      <c r="D29" s="58"/>
      <c r="E29" s="58"/>
      <c r="F29" s="58"/>
      <c r="G29" s="59"/>
    </row>
    <row r="30" spans="1:7" x14ac:dyDescent="0.3">
      <c r="A30" s="30">
        <v>44723</v>
      </c>
      <c r="B30" s="51" t="s">
        <v>16</v>
      </c>
      <c r="C30" s="52"/>
      <c r="D30" s="52"/>
      <c r="E30" s="52"/>
      <c r="F30" s="52"/>
      <c r="G30" s="53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V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6.5" x14ac:dyDescent="0.3"/>
  <cols>
    <col min="1" max="1" width="19.5" style="41" bestFit="1" customWidth="1"/>
    <col min="2" max="22" width="26.25" style="39" customWidth="1"/>
    <col min="23" max="16384" width="9" style="39"/>
  </cols>
  <sheetData>
    <row r="1" spans="1:22" s="36" customFormat="1" ht="73.5" x14ac:dyDescent="0.3">
      <c r="A1" s="35"/>
      <c r="B1" s="35" t="s">
        <v>27</v>
      </c>
      <c r="C1" s="35" t="s">
        <v>29</v>
      </c>
      <c r="D1" s="60" t="s">
        <v>66</v>
      </c>
      <c r="E1" s="35" t="s">
        <v>30</v>
      </c>
      <c r="F1" s="35" t="s">
        <v>31</v>
      </c>
      <c r="G1" s="35" t="s">
        <v>32</v>
      </c>
      <c r="H1" s="35" t="s">
        <v>33</v>
      </c>
      <c r="I1" s="35" t="s">
        <v>34</v>
      </c>
      <c r="J1" s="35" t="s">
        <v>35</v>
      </c>
      <c r="K1" s="35" t="s">
        <v>36</v>
      </c>
      <c r="L1" s="35" t="s">
        <v>37</v>
      </c>
      <c r="M1" s="35" t="s">
        <v>38</v>
      </c>
      <c r="N1" s="35" t="s">
        <v>39</v>
      </c>
      <c r="O1" s="35" t="s">
        <v>40</v>
      </c>
      <c r="P1" s="35" t="s">
        <v>41</v>
      </c>
      <c r="Q1" s="35" t="s">
        <v>42</v>
      </c>
      <c r="R1" s="35" t="s">
        <v>43</v>
      </c>
      <c r="S1" s="35" t="s">
        <v>44</v>
      </c>
      <c r="T1" s="35" t="s">
        <v>45</v>
      </c>
      <c r="U1" s="35" t="s">
        <v>46</v>
      </c>
      <c r="V1" s="35" t="s">
        <v>47</v>
      </c>
    </row>
    <row r="2" spans="1:22" x14ac:dyDescent="0.3">
      <c r="A2" s="37" t="s">
        <v>28</v>
      </c>
      <c r="B2" s="38" t="s">
        <v>55</v>
      </c>
      <c r="C2" s="38" t="s">
        <v>55</v>
      </c>
      <c r="D2" s="38" t="s">
        <v>55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x14ac:dyDescent="0.3">
      <c r="A3" s="37" t="s">
        <v>48</v>
      </c>
      <c r="B3" s="40">
        <v>44675</v>
      </c>
      <c r="C3" s="40">
        <v>44682</v>
      </c>
      <c r="D3" s="40">
        <v>44682</v>
      </c>
      <c r="E3" s="38"/>
      <c r="F3" s="38"/>
      <c r="G3" s="38"/>
      <c r="H3" s="38"/>
      <c r="I3" s="38"/>
      <c r="J3" s="40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x14ac:dyDescent="0.3">
      <c r="A4" s="37" t="s">
        <v>49</v>
      </c>
      <c r="B4" s="38">
        <v>20</v>
      </c>
      <c r="C4" s="38">
        <v>20</v>
      </c>
      <c r="D4" s="38">
        <v>20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x14ac:dyDescent="0.3">
      <c r="A5" s="37" t="s">
        <v>50</v>
      </c>
      <c r="B5" s="38">
        <v>22</v>
      </c>
      <c r="C5" s="38">
        <v>22</v>
      </c>
      <c r="D5" s="38">
        <v>22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1:22" x14ac:dyDescent="0.3">
      <c r="A6" s="37" t="s">
        <v>56</v>
      </c>
      <c r="B6" s="38" t="s">
        <v>57</v>
      </c>
      <c r="C6" s="38" t="s">
        <v>57</v>
      </c>
      <c r="D6" s="38" t="s">
        <v>57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22" x14ac:dyDescent="0.3">
      <c r="A7" s="37" t="s">
        <v>58</v>
      </c>
      <c r="B7" s="43">
        <v>500</v>
      </c>
      <c r="C7" s="38">
        <v>500</v>
      </c>
      <c r="D7" s="38">
        <v>500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</row>
    <row r="8" spans="1:22" x14ac:dyDescent="0.3">
      <c r="A8" s="37" t="s">
        <v>51</v>
      </c>
      <c r="B8" s="38" t="s">
        <v>64</v>
      </c>
      <c r="C8" s="38" t="s">
        <v>64</v>
      </c>
      <c r="D8" s="38" t="s">
        <v>68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r="9" spans="1:22" ht="247.5" x14ac:dyDescent="0.3">
      <c r="A9" s="37" t="s">
        <v>52</v>
      </c>
      <c r="B9" s="42" t="s">
        <v>63</v>
      </c>
      <c r="C9" s="42" t="s">
        <v>65</v>
      </c>
      <c r="D9" s="42" t="s">
        <v>67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2022-05-01T11:20:25Z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