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7290" activeTab="3"/>
  </bookViews>
  <sheets>
    <sheet name="基本公式" sheetId="1" r:id="rId1"/>
    <sheet name="Sheet3" sheetId="3" r:id="rId2"/>
    <sheet name="单位兵攻防" sheetId="2" r:id="rId3"/>
    <sheet name="兵种战力" sheetId="4" r:id="rId4"/>
  </sheets>
  <calcPr calcId="124519"/>
</workbook>
</file>

<file path=xl/calcChain.xml><?xml version="1.0" encoding="utf-8"?>
<calcChain xmlns="http://schemas.openxmlformats.org/spreadsheetml/2006/main">
  <c r="I4" i="2"/>
  <c r="I5"/>
  <c r="I6"/>
  <c r="I7"/>
  <c r="I8"/>
  <c r="I9"/>
  <c r="I10"/>
  <c r="I3"/>
  <c r="G4"/>
  <c r="G5"/>
  <c r="G6"/>
  <c r="G7"/>
  <c r="G8"/>
  <c r="G9"/>
  <c r="G10"/>
  <c r="J10" s="1"/>
  <c r="G3"/>
  <c r="D4"/>
  <c r="D5"/>
  <c r="D6"/>
  <c r="D7"/>
  <c r="D8"/>
  <c r="D9"/>
  <c r="D10"/>
  <c r="D3"/>
  <c r="J4"/>
  <c r="J6"/>
  <c r="N8" l="1"/>
  <c r="K3"/>
  <c r="J3"/>
  <c r="T5"/>
  <c r="Q7"/>
  <c r="N5"/>
  <c r="N9"/>
  <c r="Q6"/>
  <c r="R6" s="1"/>
  <c r="S6" s="1"/>
  <c r="Q10"/>
  <c r="R10" s="1"/>
  <c r="S10" s="1"/>
  <c r="Q3"/>
  <c r="T3"/>
  <c r="T7"/>
  <c r="K8"/>
  <c r="Q8"/>
  <c r="Q4"/>
  <c r="R4" s="1"/>
  <c r="S4" s="1"/>
  <c r="T6"/>
  <c r="T10"/>
  <c r="Q9"/>
  <c r="Q5"/>
  <c r="T9"/>
  <c r="W8"/>
  <c r="K6"/>
  <c r="L6" s="1"/>
  <c r="M6" s="1"/>
  <c r="N3"/>
  <c r="N7"/>
  <c r="K5"/>
  <c r="K10"/>
  <c r="L10" s="1"/>
  <c r="M10" s="1"/>
  <c r="N6"/>
  <c r="O6" s="1"/>
  <c r="P6" s="1"/>
  <c r="N10"/>
  <c r="O10" s="1"/>
  <c r="P10" s="1"/>
  <c r="K4"/>
  <c r="L4" s="1"/>
  <c r="M4" s="1"/>
  <c r="K9"/>
  <c r="W7"/>
  <c r="K7"/>
  <c r="N4"/>
  <c r="O4" s="1"/>
  <c r="P4" s="1"/>
  <c r="T4"/>
  <c r="T8"/>
  <c r="W9"/>
  <c r="W3"/>
  <c r="W6"/>
  <c r="X6" s="1"/>
  <c r="Y6" s="1"/>
  <c r="W5"/>
  <c r="W4"/>
  <c r="X4" s="1"/>
  <c r="Y4" s="1"/>
  <c r="J8"/>
  <c r="W10"/>
  <c r="X10" s="1"/>
  <c r="Y10" s="1"/>
  <c r="J7"/>
  <c r="J5"/>
  <c r="J9"/>
  <c r="L3" l="1"/>
  <c r="M3" s="1"/>
  <c r="O3"/>
  <c r="P3" s="1"/>
  <c r="X3"/>
  <c r="Y3" s="1"/>
  <c r="R3"/>
  <c r="S3" s="1"/>
  <c r="R5"/>
  <c r="S5" s="1"/>
  <c r="O8"/>
  <c r="P8" s="1"/>
  <c r="R8"/>
  <c r="S8" s="1"/>
  <c r="U3"/>
  <c r="V3" s="1"/>
  <c r="R7"/>
  <c r="S7" s="1"/>
  <c r="R9"/>
  <c r="S9" s="1"/>
  <c r="X8"/>
  <c r="Y8" s="1"/>
  <c r="L8"/>
  <c r="M8" s="1"/>
  <c r="O9"/>
  <c r="P9" s="1"/>
  <c r="O7"/>
  <c r="P7" s="1"/>
  <c r="O5"/>
  <c r="P5" s="1"/>
  <c r="L5"/>
  <c r="M5" s="1"/>
  <c r="X5"/>
  <c r="Y5" s="1"/>
  <c r="U4"/>
  <c r="V4" s="1"/>
  <c r="X7"/>
  <c r="Y7" s="1"/>
  <c r="L9"/>
  <c r="M9" s="1"/>
  <c r="X9"/>
  <c r="Y9" s="1"/>
  <c r="U9"/>
  <c r="V9" s="1"/>
  <c r="L7"/>
  <c r="M7" s="1"/>
  <c r="U7"/>
  <c r="V7" s="1"/>
  <c r="U6"/>
  <c r="V6" s="1"/>
  <c r="U10"/>
  <c r="V10" s="1"/>
  <c r="U5"/>
  <c r="V5" s="1"/>
  <c r="U8"/>
  <c r="V8" s="1"/>
</calcChain>
</file>

<file path=xl/sharedStrings.xml><?xml version="1.0" encoding="utf-8"?>
<sst xmlns="http://schemas.openxmlformats.org/spreadsheetml/2006/main" count="64" uniqueCount="56">
  <si>
    <t>战斗核心基础公式设计</t>
    <phoneticPr fontId="1" type="noConversion"/>
  </si>
  <si>
    <t>军团基础攻击力</t>
  </si>
  <si>
    <t>军团基础攻击力</t>
    <phoneticPr fontId="1" type="noConversion"/>
  </si>
  <si>
    <t>概述：该攻击力由军团内每个兵的攻击力加成得到，基本思路为兵力越多，基础攻击力越高。</t>
    <phoneticPr fontId="1" type="noConversion"/>
  </si>
  <si>
    <t>单位兵的攻击力</t>
  </si>
  <si>
    <t>具体可见表格设计</t>
    <phoneticPr fontId="1" type="noConversion"/>
  </si>
  <si>
    <t>概述：类似三国志9中武将的统帅，决定兵团的部分攻击力</t>
    <phoneticPr fontId="1" type="noConversion"/>
  </si>
  <si>
    <t>兵团士气</t>
  </si>
  <si>
    <t>军团基础防御力</t>
    <phoneticPr fontId="1" type="noConversion"/>
  </si>
  <si>
    <t>单位兵的防御力</t>
  </si>
  <si>
    <t>设计见表格</t>
    <phoneticPr fontId="1" type="noConversion"/>
  </si>
  <si>
    <t>攻击力</t>
    <phoneticPr fontId="1" type="noConversion"/>
  </si>
  <si>
    <t>兵力</t>
    <phoneticPr fontId="1" type="noConversion"/>
  </si>
  <si>
    <t>军团攻击力</t>
    <phoneticPr fontId="1" type="noConversion"/>
  </si>
  <si>
    <t>武将统帅力</t>
    <phoneticPr fontId="1" type="noConversion"/>
  </si>
  <si>
    <t>取值范围：30-150</t>
    <phoneticPr fontId="1" type="noConversion"/>
  </si>
  <si>
    <t>军团攻击力=武将统帅力+军团基础攻击力+兵团士气</t>
    <phoneticPr fontId="1" type="noConversion"/>
  </si>
  <si>
    <t>取值范围：0-150</t>
    <phoneticPr fontId="1" type="noConversion"/>
  </si>
  <si>
    <t>取值范围：0-100</t>
    <phoneticPr fontId="1" type="noConversion"/>
  </si>
  <si>
    <t>概述：基本类似三国志9中的士气概念</t>
    <phoneticPr fontId="1" type="noConversion"/>
  </si>
  <si>
    <t>取值范围：30-400</t>
    <phoneticPr fontId="1" type="noConversion"/>
  </si>
  <si>
    <t>军团防御力</t>
    <phoneticPr fontId="1" type="noConversion"/>
  </si>
  <si>
    <t>军团防御力=武将统帅力+军团基础防御力+兵团士气</t>
    <phoneticPr fontId="1" type="noConversion"/>
  </si>
  <si>
    <t>伤害计算</t>
    <phoneticPr fontId="1" type="noConversion"/>
  </si>
  <si>
    <t>力量方差因子</t>
    <phoneticPr fontId="1" type="noConversion"/>
  </si>
  <si>
    <t>兵力数量级因子</t>
  </si>
  <si>
    <t>军团伤害值=(我方攻击力*攻击力绝对伤害因子+(我方攻击力-敌方的防御力+900)^2/力量方差因子)*(我方兵力+敌方兵力)/兵力数量级因子</t>
    <phoneticPr fontId="1" type="noConversion"/>
  </si>
  <si>
    <t>攻击力绝对伤害指数</t>
    <phoneticPr fontId="1" type="noConversion"/>
  </si>
  <si>
    <t>同等级攻防伤害值指数</t>
    <phoneticPr fontId="1" type="noConversion"/>
  </si>
  <si>
    <t>攻击力绝对伤害因子</t>
    <phoneticPr fontId="1" type="noConversion"/>
  </si>
  <si>
    <t>攻击力绝对伤害因子=1</t>
    <phoneticPr fontId="1" type="noConversion"/>
  </si>
  <si>
    <t>力量方差因子=2000</t>
    <phoneticPr fontId="1" type="noConversion"/>
  </si>
  <si>
    <t>兵力数量级因子=8000</t>
    <phoneticPr fontId="1" type="noConversion"/>
  </si>
  <si>
    <t>同等兵力伤害值</t>
    <phoneticPr fontId="1" type="noConversion"/>
  </si>
  <si>
    <t>同等兵力造成的伤害比率</t>
    <phoneticPr fontId="1" type="noConversion"/>
  </si>
  <si>
    <t>5000兵力进攻其他伤害值</t>
    <phoneticPr fontId="1" type="noConversion"/>
  </si>
  <si>
    <t>5000兵力进攻攻防伤害指数</t>
    <phoneticPr fontId="1" type="noConversion"/>
  </si>
  <si>
    <t>5000兵力进攻伤害比率</t>
    <phoneticPr fontId="1" type="noConversion"/>
  </si>
  <si>
    <t>5000兵力防守攻防伤害指数</t>
    <phoneticPr fontId="1" type="noConversion"/>
  </si>
  <si>
    <t>5000兵力防守受伤害值</t>
    <phoneticPr fontId="1" type="noConversion"/>
  </si>
  <si>
    <t>5000兵力防守受伤害比率</t>
    <phoneticPr fontId="1" type="noConversion"/>
  </si>
  <si>
    <t>同等兵力伤害指数</t>
    <phoneticPr fontId="1" type="noConversion"/>
  </si>
  <si>
    <t>设统帅为100，士气为100</t>
    <phoneticPr fontId="1" type="noConversion"/>
  </si>
  <si>
    <t>统帅士气+150</t>
    <phoneticPr fontId="1" type="noConversion"/>
  </si>
  <si>
    <t>力量方差调节因子</t>
    <phoneticPr fontId="1" type="noConversion"/>
  </si>
  <si>
    <t>同等兵力受伤害指数</t>
    <phoneticPr fontId="1" type="noConversion"/>
  </si>
  <si>
    <t>同等兵力受伤害值</t>
    <phoneticPr fontId="1" type="noConversion"/>
  </si>
  <si>
    <t>同等兵力受伤害比率</t>
    <phoneticPr fontId="1" type="noConversion"/>
  </si>
  <si>
    <t>军团基础攻击力=(单位兵的攻击力/1000*兵力)^0.53</t>
    <phoneticPr fontId="1" type="noConversion"/>
  </si>
  <si>
    <t>军团基础防御力=(单位兵的防御力/1000*兵力)^0.53</t>
    <phoneticPr fontId="1" type="noConversion"/>
  </si>
  <si>
    <t>速度</t>
    <phoneticPr fontId="1" type="noConversion"/>
  </si>
  <si>
    <t>攻击速度</t>
    <phoneticPr fontId="1" type="noConversion"/>
  </si>
  <si>
    <t>每回合攻击次数</t>
    <phoneticPr fontId="1" type="noConversion"/>
  </si>
  <si>
    <t>军团攻击力调节因子</t>
    <phoneticPr fontId="1" type="noConversion"/>
  </si>
  <si>
    <t>范围</t>
    <phoneticPr fontId="1" type="noConversion"/>
  </si>
  <si>
    <t>防御力</t>
    <phoneticPr fontId="1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</si>
</sst>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AFDD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2" fillId="2" borderId="0" xfId="0" applyFont="1" applyFill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3" borderId="0" xfId="0" applyFont="1" applyFill="1" applyAlignment="1">
      <alignment vertical="center" wrapText="1"/>
    </xf>
    <xf numFmtId="0" fontId="3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0" fillId="4" borderId="0" xfId="0" applyFill="1">
      <alignment vertical="center"/>
    </xf>
    <xf numFmtId="0" fontId="0" fillId="4" borderId="0" xfId="0" applyFill="1" applyAlignment="1">
      <alignment vertical="center" wrapText="1"/>
    </xf>
    <xf numFmtId="0" fontId="0" fillId="0" borderId="0" xfId="0" applyNumberFormat="1">
      <alignment vertical="center"/>
    </xf>
    <xf numFmtId="0" fontId="0" fillId="0" borderId="0" xfId="0" applyFill="1">
      <alignment vertical="center"/>
    </xf>
    <xf numFmtId="0" fontId="0" fillId="0" borderId="0" xfId="0" applyFill="1" applyAlignment="1">
      <alignment vertical="center" wrapText="1"/>
    </xf>
    <xf numFmtId="0" fontId="0" fillId="5" borderId="0" xfId="0" applyFill="1">
      <alignment vertical="center"/>
    </xf>
    <xf numFmtId="0" fontId="0" fillId="5" borderId="0" xfId="0" applyFill="1" applyAlignment="1">
      <alignment vertical="center" wrapText="1"/>
    </xf>
    <xf numFmtId="10" fontId="0" fillId="5" borderId="0" xfId="0" applyNumberFormat="1" applyFill="1">
      <alignment vertical="center"/>
    </xf>
    <xf numFmtId="0" fontId="0" fillId="2" borderId="0" xfId="0" applyFill="1" applyAlignment="1">
      <alignment vertical="center" wrapText="1"/>
    </xf>
  </cellXfs>
  <cellStyles count="1">
    <cellStyle name="常规" xfId="0" builtinId="0"/>
  </cellStyles>
  <dxfs count="0"/>
  <tableStyles count="0" defaultTableStyle="TableStyleMedium9" defaultPivotStyle="PivotStyleLight16"/>
  <colors>
    <mruColors>
      <color rgb="FFDAFDD7"/>
      <color rgb="FF66FF99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v>同等兵力</c:v>
          </c:tx>
          <c:marker>
            <c:symbol val="none"/>
          </c:marker>
          <c:cat>
            <c:numRef>
              <c:f>单位兵攻防!$A$3:$A$10</c:f>
              <c:numCache>
                <c:formatCode>General</c:formatCode>
                <c:ptCount val="8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  <c:pt idx="4">
                  <c:v>5000</c:v>
                </c:pt>
                <c:pt idx="5">
                  <c:v>10000</c:v>
                </c:pt>
                <c:pt idx="6">
                  <c:v>20000</c:v>
                </c:pt>
                <c:pt idx="7">
                  <c:v>50000</c:v>
                </c:pt>
              </c:numCache>
            </c:numRef>
          </c:cat>
          <c:val>
            <c:numRef>
              <c:f>单位兵攻防!$M$3:$M$10</c:f>
              <c:numCache>
                <c:formatCode>0.00%</c:formatCode>
                <c:ptCount val="8"/>
                <c:pt idx="0">
                  <c:v>0.2</c:v>
                </c:pt>
                <c:pt idx="1">
                  <c:v>0.18</c:v>
                </c:pt>
                <c:pt idx="2">
                  <c:v>0.18</c:v>
                </c:pt>
                <c:pt idx="3">
                  <c:v>0.185</c:v>
                </c:pt>
                <c:pt idx="4">
                  <c:v>0.186</c:v>
                </c:pt>
                <c:pt idx="5">
                  <c:v>0.188</c:v>
                </c:pt>
                <c:pt idx="6">
                  <c:v>0.1925</c:v>
                </c:pt>
                <c:pt idx="7">
                  <c:v>0.2</c:v>
                </c:pt>
              </c:numCache>
            </c:numRef>
          </c:val>
        </c:ser>
        <c:ser>
          <c:idx val="1"/>
          <c:order val="1"/>
          <c:tx>
            <c:v>统帅士气+150~同等兵力~进攻</c:v>
          </c:tx>
          <c:marker>
            <c:symbol val="none"/>
          </c:marker>
          <c:cat>
            <c:numRef>
              <c:f>单位兵攻防!$A$3:$A$10</c:f>
              <c:numCache>
                <c:formatCode>General</c:formatCode>
                <c:ptCount val="8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  <c:pt idx="4">
                  <c:v>5000</c:v>
                </c:pt>
                <c:pt idx="5">
                  <c:v>10000</c:v>
                </c:pt>
                <c:pt idx="6">
                  <c:v>20000</c:v>
                </c:pt>
                <c:pt idx="7">
                  <c:v>50000</c:v>
                </c:pt>
              </c:numCache>
            </c:numRef>
          </c:cat>
          <c:val>
            <c:numRef>
              <c:f>单位兵攻防!$P$3:$P$10</c:f>
              <c:numCache>
                <c:formatCode>0.00%</c:formatCode>
                <c:ptCount val="8"/>
                <c:pt idx="0">
                  <c:v>0.3</c:v>
                </c:pt>
                <c:pt idx="1">
                  <c:v>0.26</c:v>
                </c:pt>
                <c:pt idx="2">
                  <c:v>0.25</c:v>
                </c:pt>
                <c:pt idx="3">
                  <c:v>0.255</c:v>
                </c:pt>
                <c:pt idx="4">
                  <c:v>0.25600000000000001</c:v>
                </c:pt>
                <c:pt idx="5">
                  <c:v>0.25800000000000001</c:v>
                </c:pt>
                <c:pt idx="6">
                  <c:v>0.26250000000000001</c:v>
                </c:pt>
                <c:pt idx="7">
                  <c:v>0.27</c:v>
                </c:pt>
              </c:numCache>
            </c:numRef>
          </c:val>
        </c:ser>
        <c:ser>
          <c:idx val="4"/>
          <c:order val="2"/>
          <c:tx>
            <c:v>统帅士气+150~同等兵力~防守</c:v>
          </c:tx>
          <c:marker>
            <c:symbol val="none"/>
          </c:marker>
          <c:cat>
            <c:numRef>
              <c:f>单位兵攻防!$A$3:$A$10</c:f>
              <c:numCache>
                <c:formatCode>General</c:formatCode>
                <c:ptCount val="8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  <c:pt idx="4">
                  <c:v>5000</c:v>
                </c:pt>
                <c:pt idx="5">
                  <c:v>10000</c:v>
                </c:pt>
                <c:pt idx="6">
                  <c:v>20000</c:v>
                </c:pt>
                <c:pt idx="7">
                  <c:v>50000</c:v>
                </c:pt>
              </c:numCache>
            </c:numRef>
          </c:cat>
          <c:val>
            <c:numRef>
              <c:f>单位兵攻防!$S$3:$S$10</c:f>
              <c:numCache>
                <c:formatCode>0.00%</c:formatCode>
                <c:ptCount val="8"/>
                <c:pt idx="0">
                  <c:v>0.1</c:v>
                </c:pt>
                <c:pt idx="1">
                  <c:v>0.12</c:v>
                </c:pt>
                <c:pt idx="2">
                  <c:v>0.13</c:v>
                </c:pt>
                <c:pt idx="3">
                  <c:v>0.13</c:v>
                </c:pt>
                <c:pt idx="4">
                  <c:v>0.13</c:v>
                </c:pt>
                <c:pt idx="5">
                  <c:v>0.13300000000000001</c:v>
                </c:pt>
                <c:pt idx="6">
                  <c:v>0.13750000000000001</c:v>
                </c:pt>
                <c:pt idx="7">
                  <c:v>0.14499999999999999</c:v>
                </c:pt>
              </c:numCache>
            </c:numRef>
          </c:val>
        </c:ser>
        <c:marker val="1"/>
        <c:axId val="71878528"/>
        <c:axId val="71880064"/>
      </c:lineChart>
      <c:catAx>
        <c:axId val="71878528"/>
        <c:scaling>
          <c:orientation val="minMax"/>
        </c:scaling>
        <c:axPos val="b"/>
        <c:numFmt formatCode="General" sourceLinked="1"/>
        <c:tickLblPos val="nextTo"/>
        <c:crossAx val="71880064"/>
        <c:crosses val="autoZero"/>
        <c:auto val="1"/>
        <c:lblAlgn val="ctr"/>
        <c:lblOffset val="100"/>
      </c:catAx>
      <c:valAx>
        <c:axId val="71880064"/>
        <c:scaling>
          <c:orientation val="minMax"/>
        </c:scaling>
        <c:axPos val="l"/>
        <c:majorGridlines/>
        <c:numFmt formatCode="0.00%" sourceLinked="1"/>
        <c:tickLblPos val="nextTo"/>
        <c:crossAx val="7187852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v>5000兵力进攻</c:v>
          </c:tx>
          <c:cat>
            <c:numRef>
              <c:f>单位兵攻防!$A$3:$A$10</c:f>
              <c:numCache>
                <c:formatCode>General</c:formatCode>
                <c:ptCount val="8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  <c:pt idx="4">
                  <c:v>5000</c:v>
                </c:pt>
                <c:pt idx="5">
                  <c:v>10000</c:v>
                </c:pt>
                <c:pt idx="6">
                  <c:v>20000</c:v>
                </c:pt>
                <c:pt idx="7">
                  <c:v>50000</c:v>
                </c:pt>
              </c:numCache>
            </c:numRef>
          </c:cat>
          <c:val>
            <c:numRef>
              <c:f>单位兵攻防!$V$3:$V$10</c:f>
              <c:numCache>
                <c:formatCode>0.00%</c:formatCode>
                <c:ptCount val="8"/>
                <c:pt idx="0">
                  <c:v>1</c:v>
                </c:pt>
                <c:pt idx="1">
                  <c:v>1</c:v>
                </c:pt>
                <c:pt idx="2">
                  <c:v>0.56000000000000005</c:v>
                </c:pt>
                <c:pt idx="3">
                  <c:v>0.33</c:v>
                </c:pt>
                <c:pt idx="4">
                  <c:v>0.186</c:v>
                </c:pt>
                <c:pt idx="5">
                  <c:v>0.13700000000000001</c:v>
                </c:pt>
                <c:pt idx="6">
                  <c:v>0.111</c:v>
                </c:pt>
                <c:pt idx="7">
                  <c:v>9.3600000000000003E-2</c:v>
                </c:pt>
              </c:numCache>
            </c:numRef>
          </c:val>
        </c:ser>
        <c:ser>
          <c:idx val="1"/>
          <c:order val="1"/>
          <c:tx>
            <c:v>5000兵力防守</c:v>
          </c:tx>
          <c:cat>
            <c:numRef>
              <c:f>单位兵攻防!$A$3:$A$10</c:f>
              <c:numCache>
                <c:formatCode>General</c:formatCode>
                <c:ptCount val="8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  <c:pt idx="4">
                  <c:v>5000</c:v>
                </c:pt>
                <c:pt idx="5">
                  <c:v>10000</c:v>
                </c:pt>
                <c:pt idx="6">
                  <c:v>20000</c:v>
                </c:pt>
                <c:pt idx="7">
                  <c:v>50000</c:v>
                </c:pt>
              </c:numCache>
            </c:numRef>
          </c:cat>
          <c:val>
            <c:numRef>
              <c:f>单位兵攻防!$Y$3:$Y$10</c:f>
              <c:numCache>
                <c:formatCode>0.00%</c:formatCode>
                <c:ptCount val="8"/>
                <c:pt idx="0">
                  <c:v>0.20599999999999999</c:v>
                </c:pt>
                <c:pt idx="1">
                  <c:v>0.224</c:v>
                </c:pt>
                <c:pt idx="2">
                  <c:v>0.24399999999999999</c:v>
                </c:pt>
                <c:pt idx="3">
                  <c:v>0.28799999999999998</c:v>
                </c:pt>
                <c:pt idx="4">
                  <c:v>0.41799999999999998</c:v>
                </c:pt>
                <c:pt idx="5">
                  <c:v>0.63800000000000001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marker val="1"/>
        <c:axId val="78587008"/>
        <c:axId val="78607872"/>
      </c:lineChart>
      <c:catAx>
        <c:axId val="78587008"/>
        <c:scaling>
          <c:orientation val="minMax"/>
        </c:scaling>
        <c:axPos val="b"/>
        <c:numFmt formatCode="General" sourceLinked="1"/>
        <c:tickLblPos val="nextTo"/>
        <c:crossAx val="78607872"/>
        <c:crosses val="autoZero"/>
        <c:auto val="1"/>
        <c:lblAlgn val="ctr"/>
        <c:lblOffset val="100"/>
      </c:catAx>
      <c:valAx>
        <c:axId val="78607872"/>
        <c:scaling>
          <c:orientation val="minMax"/>
        </c:scaling>
        <c:axPos val="l"/>
        <c:majorGridlines/>
        <c:numFmt formatCode="0.00%" sourceLinked="1"/>
        <c:tickLblPos val="nextTo"/>
        <c:crossAx val="7858700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14</xdr:row>
      <xdr:rowOff>161925</xdr:rowOff>
    </xdr:from>
    <xdr:to>
      <xdr:col>10</xdr:col>
      <xdr:colOff>600075</xdr:colOff>
      <xdr:row>30</xdr:row>
      <xdr:rowOff>161925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114300</xdr:colOff>
      <xdr:row>15</xdr:row>
      <xdr:rowOff>0</xdr:rowOff>
    </xdr:from>
    <xdr:to>
      <xdr:col>18</xdr:col>
      <xdr:colOff>295275</xdr:colOff>
      <xdr:row>31</xdr:row>
      <xdr:rowOff>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36"/>
  <sheetViews>
    <sheetView topLeftCell="A10" workbookViewId="0">
      <selection activeCell="A13" sqref="A13:XFD13"/>
    </sheetView>
  </sheetViews>
  <sheetFormatPr defaultRowHeight="13.5"/>
  <cols>
    <col min="1" max="1" width="120.125" style="7" customWidth="1"/>
  </cols>
  <sheetData>
    <row r="1" spans="1:1" s="1" customFormat="1">
      <c r="A1" s="3" t="s">
        <v>0</v>
      </c>
    </row>
    <row r="2" spans="1:1">
      <c r="A2" s="4"/>
    </row>
    <row r="3" spans="1:1" s="2" customFormat="1">
      <c r="A3" s="5" t="s">
        <v>13</v>
      </c>
    </row>
    <row r="4" spans="1:1">
      <c r="A4" s="6" t="s">
        <v>16</v>
      </c>
    </row>
    <row r="5" spans="1:1">
      <c r="A5" s="6" t="s">
        <v>20</v>
      </c>
    </row>
    <row r="7" spans="1:1">
      <c r="A7" s="4" t="s">
        <v>1</v>
      </c>
    </row>
    <row r="8" spans="1:1">
      <c r="A8" s="7" t="s">
        <v>3</v>
      </c>
    </row>
    <row r="9" spans="1:1">
      <c r="A9" s="6" t="s">
        <v>48</v>
      </c>
    </row>
    <row r="10" spans="1:1">
      <c r="A10" s="6" t="s">
        <v>17</v>
      </c>
    </row>
    <row r="12" spans="1:1">
      <c r="A12" s="4" t="s">
        <v>4</v>
      </c>
    </row>
    <row r="13" spans="1:1">
      <c r="A13" s="7" t="s">
        <v>5</v>
      </c>
    </row>
    <row r="15" spans="1:1">
      <c r="A15" s="4" t="s">
        <v>14</v>
      </c>
    </row>
    <row r="16" spans="1:1">
      <c r="A16" s="7" t="s">
        <v>6</v>
      </c>
    </row>
    <row r="17" spans="1:1">
      <c r="A17" s="7" t="s">
        <v>15</v>
      </c>
    </row>
    <row r="19" spans="1:1">
      <c r="A19" s="4" t="s">
        <v>7</v>
      </c>
    </row>
    <row r="20" spans="1:1">
      <c r="A20" s="7" t="s">
        <v>19</v>
      </c>
    </row>
    <row r="21" spans="1:1">
      <c r="A21" s="7" t="s">
        <v>18</v>
      </c>
    </row>
    <row r="23" spans="1:1" s="2" customFormat="1">
      <c r="A23" s="5" t="s">
        <v>21</v>
      </c>
    </row>
    <row r="24" spans="1:1">
      <c r="A24" s="7" t="s">
        <v>22</v>
      </c>
    </row>
    <row r="26" spans="1:1">
      <c r="A26" s="4" t="s">
        <v>8</v>
      </c>
    </row>
    <row r="27" spans="1:1">
      <c r="A27" s="7" t="s">
        <v>49</v>
      </c>
    </row>
    <row r="29" spans="1:1">
      <c r="A29" s="4" t="s">
        <v>9</v>
      </c>
    </row>
    <row r="30" spans="1:1">
      <c r="A30" s="7" t="s">
        <v>10</v>
      </c>
    </row>
    <row r="32" spans="1:1" s="2" customFormat="1">
      <c r="A32" s="5" t="s">
        <v>23</v>
      </c>
    </row>
    <row r="33" spans="1:2">
      <c r="A33" s="7" t="s">
        <v>26</v>
      </c>
    </row>
    <row r="34" spans="1:2">
      <c r="A34" s="7" t="s">
        <v>30</v>
      </c>
      <c r="B34">
        <v>1</v>
      </c>
    </row>
    <row r="35" spans="1:2">
      <c r="A35" s="7" t="s">
        <v>31</v>
      </c>
      <c r="B35">
        <v>2000</v>
      </c>
    </row>
    <row r="36" spans="1:2">
      <c r="A36" s="7" t="s">
        <v>32</v>
      </c>
      <c r="B36">
        <v>8000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D10"/>
  <sheetViews>
    <sheetView workbookViewId="0">
      <selection activeCell="F3" sqref="F3"/>
    </sheetView>
  </sheetViews>
  <sheetFormatPr defaultRowHeight="13.5"/>
  <cols>
    <col min="1" max="1" width="11.5" customWidth="1"/>
    <col min="7" max="7" width="9.125" customWidth="1"/>
    <col min="9" max="9" width="9" customWidth="1"/>
    <col min="10" max="11" width="11" bestFit="1" customWidth="1"/>
    <col min="12" max="12" width="8.125" customWidth="1"/>
    <col min="13" max="13" width="12" style="13" customWidth="1"/>
    <col min="14" max="14" width="13.375" style="11" bestFit="1" customWidth="1"/>
    <col min="15" max="15" width="12.125" style="11" customWidth="1"/>
    <col min="16" max="16" width="12" style="13" customWidth="1"/>
    <col min="17" max="17" width="13.375" hidden="1" customWidth="1"/>
    <col min="18" max="18" width="13.375" customWidth="1"/>
    <col min="19" max="19" width="12" style="13" customWidth="1"/>
    <col min="20" max="20" width="13.375" hidden="1" customWidth="1"/>
    <col min="21" max="21" width="12.625" customWidth="1"/>
    <col min="22" max="22" width="11.125" style="13" customWidth="1"/>
    <col min="23" max="23" width="12.5" hidden="1" customWidth="1"/>
    <col min="24" max="24" width="10.875" customWidth="1"/>
    <col min="25" max="25" width="12" style="13" customWidth="1"/>
    <col min="26" max="27" width="11.75" style="8" customWidth="1"/>
    <col min="28" max="28" width="9" style="8"/>
    <col min="29" max="29" width="8.75" style="8" customWidth="1"/>
    <col min="30" max="30" width="9" style="8"/>
  </cols>
  <sheetData>
    <row r="1" spans="1:30">
      <c r="A1" t="s">
        <v>42</v>
      </c>
      <c r="N1" s="11" t="s">
        <v>43</v>
      </c>
      <c r="O1" s="11" t="s">
        <v>43</v>
      </c>
      <c r="P1" s="13" t="s">
        <v>43</v>
      </c>
      <c r="Q1" s="11" t="s">
        <v>43</v>
      </c>
      <c r="R1" s="11" t="s">
        <v>43</v>
      </c>
      <c r="S1" s="13" t="s">
        <v>43</v>
      </c>
    </row>
    <row r="2" spans="1:30" s="7" customFormat="1" ht="27">
      <c r="A2" s="7" t="s">
        <v>12</v>
      </c>
      <c r="B2" s="16" t="s">
        <v>11</v>
      </c>
      <c r="C2" s="16" t="s">
        <v>51</v>
      </c>
      <c r="D2" s="7" t="s">
        <v>52</v>
      </c>
      <c r="E2" s="16" t="s">
        <v>50</v>
      </c>
      <c r="F2" s="16" t="s">
        <v>54</v>
      </c>
      <c r="G2" s="7" t="s">
        <v>2</v>
      </c>
      <c r="H2" s="16" t="s">
        <v>55</v>
      </c>
      <c r="I2" s="7" t="s">
        <v>8</v>
      </c>
      <c r="J2" s="7" t="s">
        <v>27</v>
      </c>
      <c r="K2" s="7" t="s">
        <v>28</v>
      </c>
      <c r="L2" s="7" t="s">
        <v>33</v>
      </c>
      <c r="M2" s="14" t="s">
        <v>34</v>
      </c>
      <c r="N2" s="12" t="s">
        <v>41</v>
      </c>
      <c r="O2" s="12" t="s">
        <v>33</v>
      </c>
      <c r="P2" s="14" t="s">
        <v>34</v>
      </c>
      <c r="Q2" s="12" t="s">
        <v>45</v>
      </c>
      <c r="R2" s="12" t="s">
        <v>46</v>
      </c>
      <c r="S2" s="14" t="s">
        <v>47</v>
      </c>
      <c r="T2" s="7" t="s">
        <v>36</v>
      </c>
      <c r="U2" s="7" t="s">
        <v>35</v>
      </c>
      <c r="V2" s="14" t="s">
        <v>37</v>
      </c>
      <c r="W2" s="7" t="s">
        <v>38</v>
      </c>
      <c r="X2" s="7" t="s">
        <v>39</v>
      </c>
      <c r="Y2" s="14" t="s">
        <v>40</v>
      </c>
      <c r="Z2" s="9" t="s">
        <v>53</v>
      </c>
      <c r="AA2" s="9" t="s">
        <v>29</v>
      </c>
      <c r="AB2" s="9" t="s">
        <v>24</v>
      </c>
      <c r="AC2" s="9" t="s">
        <v>44</v>
      </c>
      <c r="AD2" s="9" t="s">
        <v>25</v>
      </c>
    </row>
    <row r="3" spans="1:30">
      <c r="A3">
        <v>100</v>
      </c>
      <c r="B3" s="1">
        <v>5</v>
      </c>
      <c r="C3" s="1">
        <v>3</v>
      </c>
      <c r="D3">
        <f>ROUND(30/C3,0)</f>
        <v>10</v>
      </c>
      <c r="E3" s="1"/>
      <c r="F3" s="1"/>
      <c r="G3">
        <f>ROUND(POWER(A3*B3/100,Z3),0)</f>
        <v>2</v>
      </c>
      <c r="H3" s="1">
        <v>5</v>
      </c>
      <c r="I3">
        <f>ROUND(POWER(A3*H3/100,Z3),0)</f>
        <v>2</v>
      </c>
      <c r="J3">
        <f t="shared" ref="J3:J10" si="0">ROUND((G3+200)*AA3,0)</f>
        <v>30</v>
      </c>
      <c r="K3">
        <f>ROUND(POWER((G3+200-I3-200+AC3),2)/AB3,0)</f>
        <v>42</v>
      </c>
      <c r="L3">
        <f t="shared" ref="L3:L10" si="1">ROUND((J3+K3)*(A3+A3)/AD3,0)</f>
        <v>2</v>
      </c>
      <c r="M3" s="15">
        <f>MIN(ROUND(L3/A3*D3,4),1)</f>
        <v>0.2</v>
      </c>
      <c r="N3">
        <f>ROUND(POWER((G3+250-I3-100+AC3),2)/AB3,0)</f>
        <v>70</v>
      </c>
      <c r="O3">
        <f t="shared" ref="O3:O10" si="2">ROUND((J3+N3)*(A3+A3)/AD3,0)</f>
        <v>3</v>
      </c>
      <c r="P3" s="15">
        <f>MIN(ROUND(O3/A3*D3,4),1)</f>
        <v>0.3</v>
      </c>
      <c r="Q3" s="10">
        <f>ROUND(POWER((G3+100-I3-250+AC3),2)/AB3,0)</f>
        <v>20</v>
      </c>
      <c r="R3" s="10">
        <f>ROUND((J3+Q3)*(A3+A3)/AD3,0)</f>
        <v>1</v>
      </c>
      <c r="S3" s="15">
        <f>MIN(ROUND(R3/A3*10,4),1)</f>
        <v>0.1</v>
      </c>
      <c r="T3" s="10">
        <f>ROUND(POWER((G7+200-I3-200+AC3),2)/AB3,0)</f>
        <v>44</v>
      </c>
      <c r="U3" s="10">
        <f>ROUND((J7+T3)*(A7+A3)/AD3,0)</f>
        <v>48</v>
      </c>
      <c r="V3" s="15">
        <f>MIN(ROUND(U3/A3*D3,4),1)</f>
        <v>1</v>
      </c>
      <c r="W3" s="10">
        <f>ROUND(POWER((G3+200-I7-200+900),2)/AB3,0)</f>
        <v>131</v>
      </c>
      <c r="X3" s="10">
        <f>ROUND((J3+W3)*(A7+A3)/AD3,0)</f>
        <v>103</v>
      </c>
      <c r="Y3" s="15">
        <f>MIN(ROUND(X3/A7*D3,4),1)</f>
        <v>0.20599999999999999</v>
      </c>
      <c r="Z3" s="8">
        <v>0.5</v>
      </c>
      <c r="AA3" s="8">
        <v>0.15</v>
      </c>
      <c r="AB3" s="8">
        <v>6000</v>
      </c>
      <c r="AC3" s="8">
        <v>500</v>
      </c>
      <c r="AD3" s="8">
        <v>8000</v>
      </c>
    </row>
    <row r="4" spans="1:30">
      <c r="A4">
        <v>500</v>
      </c>
      <c r="B4" s="1">
        <v>5</v>
      </c>
      <c r="C4" s="1">
        <v>3</v>
      </c>
      <c r="D4">
        <f t="shared" ref="D4:D10" si="3">ROUND(30/C4,0)</f>
        <v>10</v>
      </c>
      <c r="E4" s="1"/>
      <c r="F4" s="1"/>
      <c r="G4">
        <f t="shared" ref="G4:G10" si="4">ROUND(POWER(A4*B4/100,Z4),0)</f>
        <v>5</v>
      </c>
      <c r="H4" s="1">
        <v>5</v>
      </c>
      <c r="I4">
        <f t="shared" ref="I4:I10" si="5">ROUND(POWER(A4*H4/100,Z4),0)</f>
        <v>5</v>
      </c>
      <c r="J4">
        <f t="shared" si="0"/>
        <v>31</v>
      </c>
      <c r="K4">
        <f>ROUND(POWER((G4+200-I4-200+AC3),2)/AB4,0)</f>
        <v>42</v>
      </c>
      <c r="L4">
        <f t="shared" si="1"/>
        <v>9</v>
      </c>
      <c r="M4" s="15">
        <f t="shared" ref="M4:M10" si="6">MIN(ROUND(L4/A4*D4,4),1)</f>
        <v>0.18</v>
      </c>
      <c r="N4">
        <f>ROUND(POWER((G4+250-I4-100+AC3),2)/AB4,0)</f>
        <v>70</v>
      </c>
      <c r="O4">
        <f t="shared" si="2"/>
        <v>13</v>
      </c>
      <c r="P4" s="15">
        <f t="shared" ref="P4:P10" si="7">MIN(ROUND(O4/A4*D4,4),1)</f>
        <v>0.26</v>
      </c>
      <c r="Q4" s="10">
        <f t="shared" ref="Q4:Q10" si="8">ROUND(POWER((G4+100-I4-250+AC4),2)/AB4,0)</f>
        <v>20</v>
      </c>
      <c r="R4" s="10">
        <f t="shared" ref="R4:R10" si="9">ROUND((J4+Q4)*(A4+A4)/AD4,0)</f>
        <v>6</v>
      </c>
      <c r="S4" s="15">
        <f t="shared" ref="S4:S10" si="10">MIN(ROUND(R4/A4*10,4),1)</f>
        <v>0.12</v>
      </c>
      <c r="T4" s="10">
        <f>ROUND(POWER((G7+200-I4-200+AC3),2)/AB4,0)</f>
        <v>44</v>
      </c>
      <c r="U4" s="10">
        <f>ROUND((J7+T4)*(A7+A4)/AD4,0)</f>
        <v>52</v>
      </c>
      <c r="V4" s="15">
        <f>MIN(ROUND(U4/A4*D4,4),1)</f>
        <v>1</v>
      </c>
      <c r="W4" s="10">
        <f>ROUND(POWER((G4+200-I7-200+900),2)/AB4,0)</f>
        <v>132</v>
      </c>
      <c r="X4" s="10">
        <f>ROUND((J4+W4)*(A7+A4)/AD4,0)</f>
        <v>112</v>
      </c>
      <c r="Y4" s="15">
        <f>MIN(ROUND(X4/A7*D4,4),1)</f>
        <v>0.224</v>
      </c>
      <c r="Z4" s="8">
        <v>0.5</v>
      </c>
      <c r="AA4" s="8">
        <v>0.15</v>
      </c>
      <c r="AB4" s="8">
        <v>6000</v>
      </c>
      <c r="AC4" s="8">
        <v>500</v>
      </c>
      <c r="AD4" s="8">
        <v>8000</v>
      </c>
    </row>
    <row r="5" spans="1:30">
      <c r="A5">
        <v>1000</v>
      </c>
      <c r="B5" s="1">
        <v>5</v>
      </c>
      <c r="C5" s="1">
        <v>3</v>
      </c>
      <c r="D5">
        <f t="shared" si="3"/>
        <v>10</v>
      </c>
      <c r="E5" s="1"/>
      <c r="F5" s="1"/>
      <c r="G5">
        <f t="shared" si="4"/>
        <v>7</v>
      </c>
      <c r="H5" s="1">
        <v>5</v>
      </c>
      <c r="I5">
        <f t="shared" si="5"/>
        <v>7</v>
      </c>
      <c r="J5">
        <f t="shared" si="0"/>
        <v>31</v>
      </c>
      <c r="K5">
        <f>ROUND(POWER((G5+200-I5-200+AC3),2)/AB5,0)</f>
        <v>42</v>
      </c>
      <c r="L5">
        <f t="shared" si="1"/>
        <v>18</v>
      </c>
      <c r="M5" s="15">
        <f t="shared" si="6"/>
        <v>0.18</v>
      </c>
      <c r="N5">
        <f>ROUND(POWER((G5+250-I5-100+AC3),2)/AB5,0)</f>
        <v>70</v>
      </c>
      <c r="O5">
        <f t="shared" si="2"/>
        <v>25</v>
      </c>
      <c r="P5" s="15">
        <f t="shared" si="7"/>
        <v>0.25</v>
      </c>
      <c r="Q5" s="10">
        <f t="shared" si="8"/>
        <v>20</v>
      </c>
      <c r="R5" s="10">
        <f t="shared" si="9"/>
        <v>13</v>
      </c>
      <c r="S5" s="15">
        <f t="shared" si="10"/>
        <v>0.13</v>
      </c>
      <c r="T5" s="10">
        <f>ROUND(POWER((G7+200-I5-200+AC3),2)/AB5,0)</f>
        <v>43</v>
      </c>
      <c r="U5" s="10">
        <f>ROUND((J7+T5)*(A7+A5)/AD5,0)</f>
        <v>56</v>
      </c>
      <c r="V5" s="15">
        <f t="shared" ref="V5:V10" si="11">MIN(ROUND(U5/A5*D5,4),1)</f>
        <v>0.56000000000000005</v>
      </c>
      <c r="W5" s="10">
        <f>ROUND(POWER((G5+200-I7-200+900),2)/AB5,0)</f>
        <v>132</v>
      </c>
      <c r="X5" s="10">
        <f>ROUND((J5+W5)*(A7+A5)/AD5,0)</f>
        <v>122</v>
      </c>
      <c r="Y5" s="15">
        <f>MIN(ROUND(X5/A7*D5,4),1)</f>
        <v>0.24399999999999999</v>
      </c>
      <c r="Z5" s="8">
        <v>0.5</v>
      </c>
      <c r="AA5" s="8">
        <v>0.15</v>
      </c>
      <c r="AB5" s="8">
        <v>6000</v>
      </c>
      <c r="AC5" s="8">
        <v>500</v>
      </c>
      <c r="AD5" s="8">
        <v>8000</v>
      </c>
    </row>
    <row r="6" spans="1:30">
      <c r="A6">
        <v>2000</v>
      </c>
      <c r="B6" s="1">
        <v>5</v>
      </c>
      <c r="C6" s="1">
        <v>3</v>
      </c>
      <c r="D6">
        <f t="shared" si="3"/>
        <v>10</v>
      </c>
      <c r="E6" s="1"/>
      <c r="F6" s="1"/>
      <c r="G6">
        <f t="shared" si="4"/>
        <v>10</v>
      </c>
      <c r="H6" s="1">
        <v>5</v>
      </c>
      <c r="I6">
        <f t="shared" si="5"/>
        <v>10</v>
      </c>
      <c r="J6">
        <f t="shared" si="0"/>
        <v>32</v>
      </c>
      <c r="K6">
        <f>ROUND(POWER((G6+200-I6-200+AC3),2)/AB6,0)</f>
        <v>42</v>
      </c>
      <c r="L6">
        <f t="shared" si="1"/>
        <v>37</v>
      </c>
      <c r="M6" s="15">
        <f t="shared" si="6"/>
        <v>0.185</v>
      </c>
      <c r="N6">
        <f>ROUND(POWER((G6+250-I6-100+AC3),2)/AB6,0)</f>
        <v>70</v>
      </c>
      <c r="O6">
        <f t="shared" si="2"/>
        <v>51</v>
      </c>
      <c r="P6" s="15">
        <f t="shared" si="7"/>
        <v>0.255</v>
      </c>
      <c r="Q6" s="10">
        <f t="shared" si="8"/>
        <v>20</v>
      </c>
      <c r="R6" s="10">
        <f t="shared" si="9"/>
        <v>26</v>
      </c>
      <c r="S6" s="15">
        <f t="shared" si="10"/>
        <v>0.13</v>
      </c>
      <c r="T6" s="10">
        <f>ROUND(POWER((G7+200-I6-200+AC3),2)/AB6,0)</f>
        <v>43</v>
      </c>
      <c r="U6" s="10">
        <f>ROUND((J7+T6)*(A7+A6)/AD6,0)</f>
        <v>66</v>
      </c>
      <c r="V6" s="15">
        <f t="shared" si="11"/>
        <v>0.33</v>
      </c>
      <c r="W6" s="10">
        <f>ROUND(POWER((G6+200-I7-200+900),2)/AB6,0)</f>
        <v>133</v>
      </c>
      <c r="X6" s="10">
        <f>ROUND((J6+W6)*(A7+A6)/AD6,0)</f>
        <v>144</v>
      </c>
      <c r="Y6" s="15">
        <f>MIN(ROUND(X6/A7*D6,4),1)</f>
        <v>0.28799999999999998</v>
      </c>
      <c r="Z6" s="8">
        <v>0.5</v>
      </c>
      <c r="AA6" s="8">
        <v>0.15</v>
      </c>
      <c r="AB6" s="8">
        <v>6000</v>
      </c>
      <c r="AC6" s="8">
        <v>500</v>
      </c>
      <c r="AD6" s="8">
        <v>8000</v>
      </c>
    </row>
    <row r="7" spans="1:30">
      <c r="A7">
        <v>5000</v>
      </c>
      <c r="B7" s="1">
        <v>5</v>
      </c>
      <c r="C7" s="1">
        <v>3</v>
      </c>
      <c r="D7">
        <f t="shared" si="3"/>
        <v>10</v>
      </c>
      <c r="E7" s="1"/>
      <c r="F7" s="1"/>
      <c r="G7">
        <f t="shared" si="4"/>
        <v>16</v>
      </c>
      <c r="H7" s="1">
        <v>5</v>
      </c>
      <c r="I7">
        <f t="shared" si="5"/>
        <v>16</v>
      </c>
      <c r="J7">
        <f t="shared" si="0"/>
        <v>32</v>
      </c>
      <c r="K7">
        <f>ROUND(POWER((G7+200-I7-200+AC3),2)/AB7,0)</f>
        <v>42</v>
      </c>
      <c r="L7">
        <f t="shared" si="1"/>
        <v>93</v>
      </c>
      <c r="M7" s="15">
        <f t="shared" si="6"/>
        <v>0.186</v>
      </c>
      <c r="N7">
        <f>ROUND(POWER((G7+250-I7-100+AC3),2)/AB7,0)</f>
        <v>70</v>
      </c>
      <c r="O7">
        <f t="shared" si="2"/>
        <v>128</v>
      </c>
      <c r="P7" s="15">
        <f t="shared" si="7"/>
        <v>0.25600000000000001</v>
      </c>
      <c r="Q7" s="10">
        <f t="shared" si="8"/>
        <v>20</v>
      </c>
      <c r="R7" s="10">
        <f t="shared" si="9"/>
        <v>65</v>
      </c>
      <c r="S7" s="15">
        <f t="shared" si="10"/>
        <v>0.13</v>
      </c>
      <c r="T7" s="10">
        <f>ROUND(POWER((G7+200-I7-200+AC3),2)/AB7,0)</f>
        <v>42</v>
      </c>
      <c r="U7" s="10">
        <f>ROUND((J7+T7)*(A7+A7)/AD7,0)</f>
        <v>93</v>
      </c>
      <c r="V7" s="15">
        <f t="shared" si="11"/>
        <v>0.186</v>
      </c>
      <c r="W7" s="10">
        <f>ROUND(POWER((G7+200-I7-200+900),2)/AB7,0)</f>
        <v>135</v>
      </c>
      <c r="X7" s="10">
        <f>ROUND((J7+W7)*(A7+A7)/AD7,0)</f>
        <v>209</v>
      </c>
      <c r="Y7" s="15">
        <f>MIN(ROUND(X7/A7*D7,4),1)</f>
        <v>0.41799999999999998</v>
      </c>
      <c r="Z7" s="8">
        <v>0.5</v>
      </c>
      <c r="AA7" s="8">
        <v>0.15</v>
      </c>
      <c r="AB7" s="8">
        <v>6000</v>
      </c>
      <c r="AC7" s="8">
        <v>500</v>
      </c>
      <c r="AD7" s="8">
        <v>8000</v>
      </c>
    </row>
    <row r="8" spans="1:30">
      <c r="A8">
        <v>10000</v>
      </c>
      <c r="B8" s="1">
        <v>5</v>
      </c>
      <c r="C8" s="1">
        <v>3</v>
      </c>
      <c r="D8">
        <f t="shared" si="3"/>
        <v>10</v>
      </c>
      <c r="E8" s="1"/>
      <c r="F8" s="1"/>
      <c r="G8">
        <f t="shared" si="4"/>
        <v>22</v>
      </c>
      <c r="H8" s="1">
        <v>5</v>
      </c>
      <c r="I8">
        <f t="shared" si="5"/>
        <v>22</v>
      </c>
      <c r="J8">
        <f t="shared" si="0"/>
        <v>33</v>
      </c>
      <c r="K8">
        <f>ROUND(POWER((G8+200-I8-200+AC3),2)/AB8,0)</f>
        <v>42</v>
      </c>
      <c r="L8">
        <f t="shared" si="1"/>
        <v>188</v>
      </c>
      <c r="M8" s="15">
        <f t="shared" si="6"/>
        <v>0.188</v>
      </c>
      <c r="N8">
        <f>ROUND(POWER((G8+250-I8-100+AC3),2)/AB8,0)</f>
        <v>70</v>
      </c>
      <c r="O8">
        <f t="shared" si="2"/>
        <v>258</v>
      </c>
      <c r="P8" s="15">
        <f t="shared" si="7"/>
        <v>0.25800000000000001</v>
      </c>
      <c r="Q8" s="10">
        <f t="shared" si="8"/>
        <v>20</v>
      </c>
      <c r="R8" s="10">
        <f t="shared" si="9"/>
        <v>133</v>
      </c>
      <c r="S8" s="15">
        <f t="shared" si="10"/>
        <v>0.13300000000000001</v>
      </c>
      <c r="T8" s="10">
        <f>ROUND(POWER((G7+200-I8-200+AC3),2)/AB8,0)</f>
        <v>41</v>
      </c>
      <c r="U8" s="10">
        <f>ROUND((J7+T8)*(A7+A8)/AD8,0)</f>
        <v>137</v>
      </c>
      <c r="V8" s="15">
        <f t="shared" si="11"/>
        <v>0.13700000000000001</v>
      </c>
      <c r="W8" s="10">
        <f>ROUND(POWER((G8+200-I7-200+900),2)/AB8,0)</f>
        <v>137</v>
      </c>
      <c r="X8" s="10">
        <f>ROUND((J8+W8)*(A7+A8)/AD8,0)</f>
        <v>319</v>
      </c>
      <c r="Y8" s="15">
        <f>MIN(ROUND(X8/A7*D8,4),1)</f>
        <v>0.63800000000000001</v>
      </c>
      <c r="Z8" s="8">
        <v>0.5</v>
      </c>
      <c r="AA8" s="8">
        <v>0.15</v>
      </c>
      <c r="AB8" s="8">
        <v>6000</v>
      </c>
      <c r="AC8" s="8">
        <v>500</v>
      </c>
      <c r="AD8" s="8">
        <v>8000</v>
      </c>
    </row>
    <row r="9" spans="1:30">
      <c r="A9">
        <v>20000</v>
      </c>
      <c r="B9" s="1">
        <v>5</v>
      </c>
      <c r="C9" s="1">
        <v>3</v>
      </c>
      <c r="D9">
        <f t="shared" si="3"/>
        <v>10</v>
      </c>
      <c r="E9" s="1"/>
      <c r="F9" s="1"/>
      <c r="G9">
        <f t="shared" si="4"/>
        <v>32</v>
      </c>
      <c r="H9" s="1">
        <v>5</v>
      </c>
      <c r="I9">
        <f t="shared" si="5"/>
        <v>32</v>
      </c>
      <c r="J9">
        <f t="shared" si="0"/>
        <v>35</v>
      </c>
      <c r="K9">
        <f>ROUND(POWER((G9+200-I9-200+AC3),2)/AB9,0)</f>
        <v>42</v>
      </c>
      <c r="L9">
        <f t="shared" si="1"/>
        <v>385</v>
      </c>
      <c r="M9" s="15">
        <f t="shared" si="6"/>
        <v>0.1925</v>
      </c>
      <c r="N9">
        <f>ROUND(POWER((G9+250-I9-100+AC3),2)/AB9,0)</f>
        <v>70</v>
      </c>
      <c r="O9">
        <f t="shared" si="2"/>
        <v>525</v>
      </c>
      <c r="P9" s="15">
        <f t="shared" si="7"/>
        <v>0.26250000000000001</v>
      </c>
      <c r="Q9" s="10">
        <f t="shared" si="8"/>
        <v>20</v>
      </c>
      <c r="R9" s="10">
        <f t="shared" si="9"/>
        <v>275</v>
      </c>
      <c r="S9" s="15">
        <f t="shared" si="10"/>
        <v>0.13750000000000001</v>
      </c>
      <c r="T9" s="10">
        <f>ROUND(POWER((G7+200-I9-200+AC3),2)/AB9,0)</f>
        <v>39</v>
      </c>
      <c r="U9" s="10">
        <f>ROUND((J7+T9)*(A7+A9)/AD9,0)</f>
        <v>222</v>
      </c>
      <c r="V9" s="15">
        <f t="shared" si="11"/>
        <v>0.111</v>
      </c>
      <c r="W9" s="10">
        <f>ROUND(POWER((G9+200-I7-200+900),2)/AB9,0)</f>
        <v>140</v>
      </c>
      <c r="X9" s="10">
        <f>ROUND((J9+W9)*(A7+A9)/AD9,0)</f>
        <v>547</v>
      </c>
      <c r="Y9" s="15">
        <f>MIN(ROUND(X9/A7*D9,4),1)</f>
        <v>1</v>
      </c>
      <c r="Z9" s="8">
        <v>0.5</v>
      </c>
      <c r="AA9" s="8">
        <v>0.15</v>
      </c>
      <c r="AB9" s="8">
        <v>6000</v>
      </c>
      <c r="AC9" s="8">
        <v>500</v>
      </c>
      <c r="AD9" s="8">
        <v>8000</v>
      </c>
    </row>
    <row r="10" spans="1:30">
      <c r="A10">
        <v>50000</v>
      </c>
      <c r="B10" s="1">
        <v>5</v>
      </c>
      <c r="C10" s="1">
        <v>3</v>
      </c>
      <c r="D10">
        <f t="shared" si="3"/>
        <v>10</v>
      </c>
      <c r="E10" s="1"/>
      <c r="F10" s="1"/>
      <c r="G10">
        <f t="shared" si="4"/>
        <v>50</v>
      </c>
      <c r="H10" s="1">
        <v>5</v>
      </c>
      <c r="I10">
        <f t="shared" si="5"/>
        <v>50</v>
      </c>
      <c r="J10">
        <f t="shared" si="0"/>
        <v>38</v>
      </c>
      <c r="K10">
        <f>ROUND(POWER((G10+200-I10-200+AC3),2)/AB10,0)</f>
        <v>42</v>
      </c>
      <c r="L10">
        <f t="shared" si="1"/>
        <v>1000</v>
      </c>
      <c r="M10" s="15">
        <f t="shared" si="6"/>
        <v>0.2</v>
      </c>
      <c r="N10">
        <f>ROUND(POWER((G10+250-I10-100+AC3),2)/AB10,0)</f>
        <v>70</v>
      </c>
      <c r="O10">
        <f t="shared" si="2"/>
        <v>1350</v>
      </c>
      <c r="P10" s="15">
        <f t="shared" si="7"/>
        <v>0.27</v>
      </c>
      <c r="Q10" s="10">
        <f t="shared" si="8"/>
        <v>20</v>
      </c>
      <c r="R10" s="10">
        <f t="shared" si="9"/>
        <v>725</v>
      </c>
      <c r="S10" s="15">
        <f t="shared" si="10"/>
        <v>0.14499999999999999</v>
      </c>
      <c r="T10" s="10">
        <f>ROUND(POWER((G7+200-I10-200+AC3),2)/AB10,0)</f>
        <v>36</v>
      </c>
      <c r="U10" s="10">
        <f>ROUND((J7+T10)*(A7+A10)/AD10,0)</f>
        <v>468</v>
      </c>
      <c r="V10" s="15">
        <f t="shared" si="11"/>
        <v>9.3600000000000003E-2</v>
      </c>
      <c r="W10" s="10">
        <f>ROUND(POWER((G10+200-I7-200+900),2)/AB10,0)</f>
        <v>145</v>
      </c>
      <c r="X10" s="10">
        <f>ROUND((J10+W10)*(A7+A10)/AD10,0)</f>
        <v>1258</v>
      </c>
      <c r="Y10" s="15">
        <f>MIN(ROUND(X10/A7*D10,4),1)</f>
        <v>1</v>
      </c>
      <c r="Z10" s="8">
        <v>0.5</v>
      </c>
      <c r="AA10" s="8">
        <v>0.15</v>
      </c>
      <c r="AB10" s="8">
        <v>6000</v>
      </c>
      <c r="AC10" s="8">
        <v>500</v>
      </c>
      <c r="AD10" s="8">
        <v>8000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基本公式</vt:lpstr>
      <vt:lpstr>Sheet3</vt:lpstr>
      <vt:lpstr>单位兵攻防</vt:lpstr>
      <vt:lpstr>兵种战力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2013-09-15T17:11:11Z</dcterms:modified>
</cp:coreProperties>
</file>