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345" windowWidth="14805" windowHeight="7770" tabRatio="535" firstSheet="4" activeTab="9"/>
  </bookViews>
  <sheets>
    <sheet name="设计与公式" sheetId="2" r:id="rId1"/>
    <sheet name="道具配置表" sheetId="36" r:id="rId2"/>
    <sheet name="卡牌时间战力" sheetId="8" r:id="rId3"/>
    <sheet name="卡牌等级战力" sheetId="3" r:id="rId4"/>
    <sheet name="卡牌配置表" sheetId="35" r:id="rId5"/>
    <sheet name="法宝等级" sheetId="4" r:id="rId6"/>
    <sheet name="技能设计" sheetId="6" r:id="rId7"/>
    <sheet name="法宝配置表" sheetId="34" r:id="rId8"/>
    <sheet name="法宝人物匹配" sheetId="7" r:id="rId9"/>
    <sheet name="基准卡牌配置" sheetId="14" r:id="rId10"/>
  </sheets>
  <externalReferences>
    <externalReference r:id="rId11"/>
  </externalReferences>
  <calcPr calcId="124519"/>
</workbook>
</file>

<file path=xl/calcChain.xml><?xml version="1.0" encoding="utf-8"?>
<calcChain xmlns="http://schemas.openxmlformats.org/spreadsheetml/2006/main">
  <c r="A3" i="7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D5" i="4" l="1"/>
  <c r="C5"/>
  <c r="E5"/>
  <c r="D18"/>
  <c r="D17"/>
  <c r="D16"/>
  <c r="D14"/>
  <c r="D15"/>
  <c r="D13"/>
  <c r="D11"/>
  <c r="D8"/>
  <c r="D9"/>
  <c r="D10"/>
  <c r="D7"/>
  <c r="C6"/>
  <c r="E6"/>
  <c r="D6"/>
  <c r="D12" l="1"/>
  <c r="D19" s="1"/>
  <c r="D20" s="1"/>
  <c r="D21" s="1"/>
  <c r="D4"/>
  <c r="D3"/>
  <c r="D2"/>
  <c r="C26" i="3" l="1"/>
  <c r="C25"/>
  <c r="E4" i="8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  <c r="E612" s="1"/>
  <c r="E613" s="1"/>
  <c r="E614" s="1"/>
  <c r="E615" s="1"/>
  <c r="E616" s="1"/>
  <c r="E3"/>
  <c r="C2" i="4"/>
  <c r="E2"/>
  <c r="H26" i="14"/>
  <c r="H25"/>
  <c r="H24"/>
  <c r="H23"/>
  <c r="H22"/>
  <c r="A26"/>
  <c r="A25"/>
  <c r="A24"/>
  <c r="A23"/>
  <c r="A22"/>
  <c r="B26"/>
  <c r="B25"/>
  <c r="B24"/>
  <c r="B23"/>
  <c r="B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C2"/>
  <c r="A26" i="3"/>
  <c r="A25"/>
  <c r="V5" i="8" l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V57" s="1"/>
  <c r="V58" s="1"/>
  <c r="V59" s="1"/>
  <c r="V60" s="1"/>
  <c r="V61" s="1"/>
  <c r="V62" s="1"/>
  <c r="V63" s="1"/>
  <c r="V64" s="1"/>
  <c r="V65" s="1"/>
  <c r="V66" s="1"/>
  <c r="V67" s="1"/>
  <c r="V68" s="1"/>
  <c r="V69" s="1"/>
  <c r="V70" s="1"/>
  <c r="V71" s="1"/>
  <c r="V72" s="1"/>
  <c r="V73" s="1"/>
  <c r="V74" s="1"/>
  <c r="V75" s="1"/>
  <c r="V76" s="1"/>
  <c r="V77" s="1"/>
  <c r="V78" s="1"/>
  <c r="V79" s="1"/>
  <c r="V80" s="1"/>
  <c r="V81" s="1"/>
  <c r="V82" s="1"/>
  <c r="V83" s="1"/>
  <c r="V84" s="1"/>
  <c r="V85" s="1"/>
  <c r="V86" s="1"/>
  <c r="V87" s="1"/>
  <c r="V88" s="1"/>
  <c r="V89" s="1"/>
  <c r="V90" s="1"/>
  <c r="V91" s="1"/>
  <c r="V92" s="1"/>
  <c r="V93" s="1"/>
  <c r="V94" s="1"/>
  <c r="V95" s="1"/>
  <c r="V96" s="1"/>
  <c r="V97" s="1"/>
  <c r="V98" s="1"/>
  <c r="V99" s="1"/>
  <c r="V100" s="1"/>
  <c r="V101" s="1"/>
  <c r="V102" s="1"/>
  <c r="V103" s="1"/>
  <c r="V104" s="1"/>
  <c r="V105" s="1"/>
  <c r="V106" s="1"/>
  <c r="V107" s="1"/>
  <c r="V108" s="1"/>
  <c r="V109" s="1"/>
  <c r="V110" s="1"/>
  <c r="V111" s="1"/>
  <c r="V112" s="1"/>
  <c r="V113" s="1"/>
  <c r="V114" s="1"/>
  <c r="V115" s="1"/>
  <c r="V116" s="1"/>
  <c r="V117" s="1"/>
  <c r="V118" s="1"/>
  <c r="V119" s="1"/>
  <c r="V120" s="1"/>
  <c r="V121" s="1"/>
  <c r="V122" s="1"/>
  <c r="V123" s="1"/>
  <c r="V124" s="1"/>
  <c r="V125" s="1"/>
  <c r="V126" s="1"/>
  <c r="V127" s="1"/>
  <c r="V128" s="1"/>
  <c r="V129" s="1"/>
  <c r="V130" s="1"/>
  <c r="V131" s="1"/>
  <c r="V132" s="1"/>
  <c r="V133" s="1"/>
  <c r="V134" s="1"/>
  <c r="V135" s="1"/>
  <c r="V136" s="1"/>
  <c r="V137" s="1"/>
  <c r="V138" s="1"/>
  <c r="V139" s="1"/>
  <c r="V140" s="1"/>
  <c r="V141" s="1"/>
  <c r="V142" s="1"/>
  <c r="V143" s="1"/>
  <c r="V144" s="1"/>
  <c r="V145" s="1"/>
  <c r="V146" s="1"/>
  <c r="V147" s="1"/>
  <c r="V148" s="1"/>
  <c r="V149" s="1"/>
  <c r="V150" s="1"/>
  <c r="V151" s="1"/>
  <c r="V152" s="1"/>
  <c r="V153" s="1"/>
  <c r="V154" s="1"/>
  <c r="V155" s="1"/>
  <c r="V156" s="1"/>
  <c r="V157" s="1"/>
  <c r="V158" s="1"/>
  <c r="V159" s="1"/>
  <c r="V160" s="1"/>
  <c r="V161" s="1"/>
  <c r="V162" s="1"/>
  <c r="V163" s="1"/>
  <c r="V164" s="1"/>
  <c r="V165" s="1"/>
  <c r="V166" s="1"/>
  <c r="V167" s="1"/>
  <c r="V168" s="1"/>
  <c r="V169" s="1"/>
  <c r="V170" s="1"/>
  <c r="V171" s="1"/>
  <c r="V172" s="1"/>
  <c r="V173" s="1"/>
  <c r="V174" s="1"/>
  <c r="V175" s="1"/>
  <c r="V176" s="1"/>
  <c r="V177" s="1"/>
  <c r="V178" s="1"/>
  <c r="V179" s="1"/>
  <c r="V180" s="1"/>
  <c r="V181" s="1"/>
  <c r="V182" s="1"/>
  <c r="V183" s="1"/>
  <c r="V184" s="1"/>
  <c r="V185" s="1"/>
  <c r="V186" s="1"/>
  <c r="V187" s="1"/>
  <c r="V188" s="1"/>
  <c r="V189" s="1"/>
  <c r="V190" s="1"/>
  <c r="A24" i="3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V191" i="8" l="1"/>
  <c r="V192" s="1"/>
  <c r="V193" s="1"/>
  <c r="V194" s="1"/>
  <c r="V195" s="1"/>
  <c r="V196" s="1"/>
  <c r="V197" s="1"/>
  <c r="V198" s="1"/>
  <c r="V199" s="1"/>
  <c r="V200" s="1"/>
  <c r="V201" s="1"/>
  <c r="V202" s="1"/>
  <c r="V203" s="1"/>
  <c r="V204" s="1"/>
  <c r="V205" s="1"/>
  <c r="V206" s="1"/>
  <c r="V207" s="1"/>
  <c r="V208" s="1"/>
  <c r="V209" s="1"/>
  <c r="V210" s="1"/>
  <c r="V211" s="1"/>
  <c r="V212" s="1"/>
  <c r="V213" s="1"/>
  <c r="V214" s="1"/>
  <c r="V215" s="1"/>
  <c r="V216" s="1"/>
  <c r="V217" s="1"/>
  <c r="V218" s="1"/>
  <c r="V219" s="1"/>
  <c r="V220" s="1"/>
  <c r="V221" s="1"/>
  <c r="V222" s="1"/>
  <c r="V223" s="1"/>
  <c r="V224" s="1"/>
  <c r="V225" s="1"/>
  <c r="V226" s="1"/>
  <c r="V227" s="1"/>
  <c r="V228" s="1"/>
  <c r="V229" s="1"/>
  <c r="V230" s="1"/>
  <c r="V231" s="1"/>
  <c r="V232" s="1"/>
  <c r="V233" s="1"/>
  <c r="V234" s="1"/>
  <c r="V235" s="1"/>
  <c r="V236" s="1"/>
  <c r="V237" s="1"/>
  <c r="V238" s="1"/>
  <c r="V239" s="1"/>
  <c r="V240" s="1"/>
  <c r="V241" s="1"/>
  <c r="V242" s="1"/>
  <c r="V243" s="1"/>
  <c r="V244" s="1"/>
  <c r="V245" s="1"/>
  <c r="V246" s="1"/>
  <c r="V247" s="1"/>
  <c r="V248" s="1"/>
  <c r="V249" s="1"/>
  <c r="V250" s="1"/>
  <c r="V251" s="1"/>
  <c r="V252" s="1"/>
  <c r="V253" s="1"/>
  <c r="V254" s="1"/>
  <c r="V255" s="1"/>
  <c r="V256" s="1"/>
  <c r="V257" s="1"/>
  <c r="AD22" i="14"/>
  <c r="C2" i="3"/>
  <c r="B2"/>
  <c r="D3" i="8"/>
  <c r="C3" i="3" l="1"/>
  <c r="V258" i="8"/>
  <c r="V259" s="1"/>
  <c r="V260" s="1"/>
  <c r="V261" s="1"/>
  <c r="V262" s="1"/>
  <c r="V263" s="1"/>
  <c r="V264" s="1"/>
  <c r="V265" s="1"/>
  <c r="V266" s="1"/>
  <c r="V267" s="1"/>
  <c r="V268" s="1"/>
  <c r="V269" s="1"/>
  <c r="V270" s="1"/>
  <c r="V271" s="1"/>
  <c r="V272" s="1"/>
  <c r="V273" s="1"/>
  <c r="V274" s="1"/>
  <c r="V275" s="1"/>
  <c r="V276" s="1"/>
  <c r="V277" s="1"/>
  <c r="V278" s="1"/>
  <c r="V279" s="1"/>
  <c r="V280" s="1"/>
  <c r="V281" s="1"/>
  <c r="V282" s="1"/>
  <c r="V283" s="1"/>
  <c r="V284" s="1"/>
  <c r="V285" s="1"/>
  <c r="V286" s="1"/>
  <c r="V287" s="1"/>
  <c r="V288" s="1"/>
  <c r="V289" s="1"/>
  <c r="V290" s="1"/>
  <c r="V291" s="1"/>
  <c r="V292" s="1"/>
  <c r="V293" s="1"/>
  <c r="V294" s="1"/>
  <c r="V295" s="1"/>
  <c r="V296" s="1"/>
  <c r="V297" s="1"/>
  <c r="V298" s="1"/>
  <c r="V299" s="1"/>
  <c r="V300" s="1"/>
  <c r="V301" s="1"/>
  <c r="V302" s="1"/>
  <c r="V303" s="1"/>
  <c r="V304" s="1"/>
  <c r="V305" s="1"/>
  <c r="V306" s="1"/>
  <c r="V307" s="1"/>
  <c r="V308" s="1"/>
  <c r="V309" s="1"/>
  <c r="V310" s="1"/>
  <c r="V311" s="1"/>
  <c r="V312" s="1"/>
  <c r="V313" s="1"/>
  <c r="V314" s="1"/>
  <c r="V315" s="1"/>
  <c r="V316" s="1"/>
  <c r="V317" s="1"/>
  <c r="V318" s="1"/>
  <c r="V319" s="1"/>
  <c r="V320" s="1"/>
  <c r="V321" s="1"/>
  <c r="V322" s="1"/>
  <c r="V323" s="1"/>
  <c r="V324" s="1"/>
  <c r="V325" s="1"/>
  <c r="V326" s="1"/>
  <c r="V327" s="1"/>
  <c r="V328" s="1"/>
  <c r="V329" s="1"/>
  <c r="V330" s="1"/>
  <c r="V331" s="1"/>
  <c r="V332" s="1"/>
  <c r="V333" s="1"/>
  <c r="V334" s="1"/>
  <c r="V335" s="1"/>
  <c r="V336" s="1"/>
  <c r="V337" s="1"/>
  <c r="V338" s="1"/>
  <c r="V339" s="1"/>
  <c r="V340" s="1"/>
  <c r="V341" s="1"/>
  <c r="V342" s="1"/>
  <c r="V343" s="1"/>
  <c r="V344" s="1"/>
  <c r="V345" s="1"/>
  <c r="V346" s="1"/>
  <c r="V347" s="1"/>
  <c r="V348" s="1"/>
  <c r="V349" s="1"/>
  <c r="AD23" i="14"/>
  <c r="D4" i="8"/>
  <c r="L32" i="2"/>
  <c r="L27"/>
  <c r="V350" i="8" l="1"/>
  <c r="V351" s="1"/>
  <c r="V352" s="1"/>
  <c r="V353" s="1"/>
  <c r="V354" s="1"/>
  <c r="V355" s="1"/>
  <c r="V356" s="1"/>
  <c r="V357" s="1"/>
  <c r="V358" s="1"/>
  <c r="V359" s="1"/>
  <c r="V360" s="1"/>
  <c r="V361" s="1"/>
  <c r="V362" s="1"/>
  <c r="V363" s="1"/>
  <c r="V364" s="1"/>
  <c r="V365" s="1"/>
  <c r="V366" s="1"/>
  <c r="V367" s="1"/>
  <c r="V368" s="1"/>
  <c r="V369" s="1"/>
  <c r="V370" s="1"/>
  <c r="V371" s="1"/>
  <c r="V372" s="1"/>
  <c r="V373" s="1"/>
  <c r="V374" s="1"/>
  <c r="V375" s="1"/>
  <c r="V376" s="1"/>
  <c r="V377" s="1"/>
  <c r="V378" s="1"/>
  <c r="V379" s="1"/>
  <c r="V380" s="1"/>
  <c r="V381" s="1"/>
  <c r="V382" s="1"/>
  <c r="V383" s="1"/>
  <c r="V384" s="1"/>
  <c r="V385" s="1"/>
  <c r="V386" s="1"/>
  <c r="V387" s="1"/>
  <c r="V388" s="1"/>
  <c r="V389" s="1"/>
  <c r="V390" s="1"/>
  <c r="V391" s="1"/>
  <c r="V392" s="1"/>
  <c r="V393" s="1"/>
  <c r="V394" s="1"/>
  <c r="V395" s="1"/>
  <c r="V396" s="1"/>
  <c r="V397" s="1"/>
  <c r="V398" s="1"/>
  <c r="V399" s="1"/>
  <c r="V400" s="1"/>
  <c r="V401" s="1"/>
  <c r="V402" s="1"/>
  <c r="V403" s="1"/>
  <c r="V404" s="1"/>
  <c r="V405" s="1"/>
  <c r="V406" s="1"/>
  <c r="V407" s="1"/>
  <c r="V408" s="1"/>
  <c r="V409" s="1"/>
  <c r="V410" s="1"/>
  <c r="V411" s="1"/>
  <c r="V412" s="1"/>
  <c r="V413" s="1"/>
  <c r="V414" s="1"/>
  <c r="V415" s="1"/>
  <c r="V416" s="1"/>
  <c r="V417" s="1"/>
  <c r="V418" s="1"/>
  <c r="V419" s="1"/>
  <c r="V420" s="1"/>
  <c r="V421" s="1"/>
  <c r="V422" s="1"/>
  <c r="V423" s="1"/>
  <c r="V424" s="1"/>
  <c r="V425" s="1"/>
  <c r="V426" s="1"/>
  <c r="V427" s="1"/>
  <c r="V428" s="1"/>
  <c r="V429" s="1"/>
  <c r="V430" s="1"/>
  <c r="V431" s="1"/>
  <c r="V432" s="1"/>
  <c r="V433" s="1"/>
  <c r="V434" s="1"/>
  <c r="V435" s="1"/>
  <c r="V436" s="1"/>
  <c r="V437" s="1"/>
  <c r="V438" s="1"/>
  <c r="V439" s="1"/>
  <c r="V440" s="1"/>
  <c r="V441" s="1"/>
  <c r="V442" s="1"/>
  <c r="V443" s="1"/>
  <c r="V444" s="1"/>
  <c r="V445" s="1"/>
  <c r="V446" s="1"/>
  <c r="V447" s="1"/>
  <c r="V448" s="1"/>
  <c r="V449" s="1"/>
  <c r="V450" s="1"/>
  <c r="V451" s="1"/>
  <c r="V452" s="1"/>
  <c r="V453" s="1"/>
  <c r="V454" s="1"/>
  <c r="V455" s="1"/>
  <c r="V456" s="1"/>
  <c r="V457" s="1"/>
  <c r="V458" s="1"/>
  <c r="V459" s="1"/>
  <c r="V460" s="1"/>
  <c r="V461" s="1"/>
  <c r="V462" s="1"/>
  <c r="V463" s="1"/>
  <c r="V464" s="1"/>
  <c r="V465" s="1"/>
  <c r="V466" s="1"/>
  <c r="AD24" i="14"/>
  <c r="D5" i="8"/>
  <c r="C4" i="3"/>
  <c r="K30" i="2"/>
  <c r="J29"/>
  <c r="J28"/>
  <c r="K27"/>
  <c r="K33"/>
  <c r="K32"/>
  <c r="K31"/>
  <c r="K29"/>
  <c r="K28"/>
  <c r="K26"/>
  <c r="K25"/>
  <c r="K24"/>
  <c r="K23"/>
  <c r="K22"/>
  <c r="F45"/>
  <c r="I45"/>
  <c r="J45"/>
  <c r="F44"/>
  <c r="I44"/>
  <c r="J44"/>
  <c r="F43"/>
  <c r="I43"/>
  <c r="J43"/>
  <c r="F42"/>
  <c r="G42"/>
  <c r="I42"/>
  <c r="J42"/>
  <c r="I41"/>
  <c r="F40"/>
  <c r="I40"/>
  <c r="J40"/>
  <c r="F39"/>
  <c r="I39"/>
  <c r="J39"/>
  <c r="F38"/>
  <c r="I38"/>
  <c r="J38"/>
  <c r="F37"/>
  <c r="I37"/>
  <c r="J37"/>
  <c r="F36"/>
  <c r="I36"/>
  <c r="J36"/>
  <c r="F35"/>
  <c r="I35"/>
  <c r="J35"/>
  <c r="F34"/>
  <c r="I34"/>
  <c r="I33"/>
  <c r="F33"/>
  <c r="I32"/>
  <c r="F32"/>
  <c r="I31"/>
  <c r="F31"/>
  <c r="J30"/>
  <c r="I30"/>
  <c r="F30"/>
  <c r="I29"/>
  <c r="F29"/>
  <c r="I28"/>
  <c r="F28"/>
  <c r="I27"/>
  <c r="F27"/>
  <c r="I26"/>
  <c r="F26"/>
  <c r="I25"/>
  <c r="F25"/>
  <c r="I24"/>
  <c r="F24"/>
  <c r="I23"/>
  <c r="F23"/>
  <c r="I22"/>
  <c r="F22"/>
  <c r="J22"/>
  <c r="J25"/>
  <c r="D6" i="8" l="1"/>
  <c r="V467"/>
  <c r="V468" s="1"/>
  <c r="V469" s="1"/>
  <c r="V470" s="1"/>
  <c r="V471" s="1"/>
  <c r="V472" s="1"/>
  <c r="V473" s="1"/>
  <c r="V474" s="1"/>
  <c r="V475" s="1"/>
  <c r="V476" s="1"/>
  <c r="V477" s="1"/>
  <c r="V478" s="1"/>
  <c r="V479" s="1"/>
  <c r="V480" s="1"/>
  <c r="V481" s="1"/>
  <c r="V482" s="1"/>
  <c r="V483" s="1"/>
  <c r="V484" s="1"/>
  <c r="V485" s="1"/>
  <c r="V486" s="1"/>
  <c r="V487" s="1"/>
  <c r="V488" s="1"/>
  <c r="V489" s="1"/>
  <c r="V490" s="1"/>
  <c r="V491" s="1"/>
  <c r="V492" s="1"/>
  <c r="V493" s="1"/>
  <c r="V494" s="1"/>
  <c r="V495" s="1"/>
  <c r="V496" s="1"/>
  <c r="V497" s="1"/>
  <c r="V498" s="1"/>
  <c r="V499" s="1"/>
  <c r="V500" s="1"/>
  <c r="V501" s="1"/>
  <c r="V502" s="1"/>
  <c r="V503" s="1"/>
  <c r="V504" s="1"/>
  <c r="V505" s="1"/>
  <c r="V506" s="1"/>
  <c r="V507" s="1"/>
  <c r="V508" s="1"/>
  <c r="V509" s="1"/>
  <c r="V510" s="1"/>
  <c r="V511" s="1"/>
  <c r="V512" s="1"/>
  <c r="V513" s="1"/>
  <c r="V514" s="1"/>
  <c r="V515" s="1"/>
  <c r="V516" s="1"/>
  <c r="V517" s="1"/>
  <c r="V518" s="1"/>
  <c r="V519" s="1"/>
  <c r="V520" s="1"/>
  <c r="V521" s="1"/>
  <c r="V522" s="1"/>
  <c r="V523" s="1"/>
  <c r="V524" s="1"/>
  <c r="V525" s="1"/>
  <c r="V526" s="1"/>
  <c r="V527" s="1"/>
  <c r="V528" s="1"/>
  <c r="V529" s="1"/>
  <c r="V530" s="1"/>
  <c r="V531" s="1"/>
  <c r="V532" s="1"/>
  <c r="V533" s="1"/>
  <c r="V534" s="1"/>
  <c r="V535" s="1"/>
  <c r="V536" s="1"/>
  <c r="V537" s="1"/>
  <c r="V538" s="1"/>
  <c r="V539" s="1"/>
  <c r="V540" s="1"/>
  <c r="V541" s="1"/>
  <c r="V542" s="1"/>
  <c r="V543" s="1"/>
  <c r="V544" s="1"/>
  <c r="V545" s="1"/>
  <c r="V546" s="1"/>
  <c r="V547" s="1"/>
  <c r="V548" s="1"/>
  <c r="V549" s="1"/>
  <c r="V550" s="1"/>
  <c r="V551" s="1"/>
  <c r="V552" s="1"/>
  <c r="V553" s="1"/>
  <c r="V554" s="1"/>
  <c r="V555" s="1"/>
  <c r="V556" s="1"/>
  <c r="V557" s="1"/>
  <c r="V558" s="1"/>
  <c r="V559" s="1"/>
  <c r="V560" s="1"/>
  <c r="V561" s="1"/>
  <c r="V562" s="1"/>
  <c r="V563" s="1"/>
  <c r="V564" s="1"/>
  <c r="V565" s="1"/>
  <c r="V566" s="1"/>
  <c r="V567" s="1"/>
  <c r="V568" s="1"/>
  <c r="V569" s="1"/>
  <c r="V570" s="1"/>
  <c r="V571" s="1"/>
  <c r="V572" s="1"/>
  <c r="V573" s="1"/>
  <c r="V574" s="1"/>
  <c r="V575" s="1"/>
  <c r="V576" s="1"/>
  <c r="V577" s="1"/>
  <c r="V578" s="1"/>
  <c r="V579" s="1"/>
  <c r="V580" s="1"/>
  <c r="V581" s="1"/>
  <c r="V582" s="1"/>
  <c r="V583" s="1"/>
  <c r="V584" s="1"/>
  <c r="V585" s="1"/>
  <c r="V586" s="1"/>
  <c r="V587" s="1"/>
  <c r="V588" s="1"/>
  <c r="V589" s="1"/>
  <c r="V590" s="1"/>
  <c r="V591" s="1"/>
  <c r="V592" s="1"/>
  <c r="V593" s="1"/>
  <c r="V594" s="1"/>
  <c r="V595" s="1"/>
  <c r="V596" s="1"/>
  <c r="V597" s="1"/>
  <c r="V598" s="1"/>
  <c r="V599" s="1"/>
  <c r="V600" s="1"/>
  <c r="V601" s="1"/>
  <c r="V602" s="1"/>
  <c r="V603" s="1"/>
  <c r="V604" s="1"/>
  <c r="V605" s="1"/>
  <c r="V606" s="1"/>
  <c r="V607" s="1"/>
  <c r="V608" s="1"/>
  <c r="V609" s="1"/>
  <c r="V610" s="1"/>
  <c r="V611" s="1"/>
  <c r="V612" s="1"/>
  <c r="V613" s="1"/>
  <c r="V614" s="1"/>
  <c r="V615" s="1"/>
  <c r="V616" s="1"/>
  <c r="AD26" i="14" s="1"/>
  <c r="AD25"/>
  <c r="C5" i="3"/>
  <c r="AD9" i="14"/>
  <c r="AD17"/>
  <c r="AD10"/>
  <c r="AD18"/>
  <c r="AD5"/>
  <c r="AD13"/>
  <c r="AD6"/>
  <c r="AD14"/>
  <c r="AD7"/>
  <c r="AD11"/>
  <c r="AD15"/>
  <c r="AD19"/>
  <c r="AD8"/>
  <c r="AD12"/>
  <c r="AD16"/>
  <c r="AD20"/>
  <c r="J24" i="2"/>
  <c r="L2" i="8"/>
  <c r="J23" i="2"/>
  <c r="G24"/>
  <c r="G23"/>
  <c r="H3" i="8"/>
  <c r="G27" i="2"/>
  <c r="G41"/>
  <c r="G38"/>
  <c r="G35"/>
  <c r="G31"/>
  <c r="G30"/>
  <c r="G25"/>
  <c r="H20" i="14"/>
  <c r="H19"/>
  <c r="H18"/>
  <c r="H17"/>
  <c r="H16"/>
  <c r="H15"/>
  <c r="H14"/>
  <c r="H13"/>
  <c r="H12"/>
  <c r="H11"/>
  <c r="H10"/>
  <c r="H9"/>
  <c r="H8"/>
  <c r="H7"/>
  <c r="H6"/>
  <c r="H5"/>
  <c r="H4"/>
  <c r="H3"/>
  <c r="H2"/>
  <c r="F2"/>
  <c r="E2"/>
  <c r="D7" i="8" l="1"/>
  <c r="F3" i="14"/>
  <c r="AD21"/>
  <c r="L31" i="2" s="1"/>
  <c r="G44"/>
  <c r="G40"/>
  <c r="G37"/>
  <c r="H23"/>
  <c r="G28"/>
  <c r="H24"/>
  <c r="G2" i="14"/>
  <c r="S2" s="1"/>
  <c r="H4" i="8"/>
  <c r="D8" l="1"/>
  <c r="L26" i="2"/>
  <c r="L25"/>
  <c r="L30"/>
  <c r="L23"/>
  <c r="L33"/>
  <c r="L22"/>
  <c r="L29"/>
  <c r="L28"/>
  <c r="L24"/>
  <c r="H5" i="8"/>
  <c r="I2"/>
  <c r="H6" l="1"/>
  <c r="C6" i="3"/>
  <c r="D9" i="8"/>
  <c r="H7"/>
  <c r="H21" i="14"/>
  <c r="J34" i="2"/>
  <c r="D10" i="8" l="1"/>
  <c r="H8"/>
  <c r="H27" i="2"/>
  <c r="H30"/>
  <c r="H40"/>
  <c r="H31"/>
  <c r="H41"/>
  <c r="H28"/>
  <c r="H25"/>
  <c r="H38"/>
  <c r="H44"/>
  <c r="H42"/>
  <c r="H37"/>
  <c r="H35"/>
  <c r="H9" i="8"/>
  <c r="J27" i="2"/>
  <c r="J26"/>
  <c r="H10" i="8" l="1"/>
  <c r="D11"/>
  <c r="J33" i="2"/>
  <c r="J32"/>
  <c r="J31"/>
  <c r="G3" i="8"/>
  <c r="C3"/>
  <c r="K2"/>
  <c r="C3" i="14" l="1"/>
  <c r="AE2" s="1"/>
  <c r="L3" i="8"/>
  <c r="D12"/>
  <c r="O2"/>
  <c r="C7" i="3"/>
  <c r="H11" i="8"/>
  <c r="C4"/>
  <c r="B3" i="3"/>
  <c r="I2" i="14"/>
  <c r="F2" i="8"/>
  <c r="E3" i="14"/>
  <c r="I3" i="8"/>
  <c r="J2" i="14"/>
  <c r="F4"/>
  <c r="K3" i="8"/>
  <c r="G4"/>
  <c r="BA167" i="6"/>
  <c r="BA166"/>
  <c r="BA165"/>
  <c r="BA164"/>
  <c r="BA163"/>
  <c r="BA162"/>
  <c r="BA161"/>
  <c r="BA160"/>
  <c r="BA159"/>
  <c r="V178"/>
  <c r="V177"/>
  <c r="V176"/>
  <c r="V175"/>
  <c r="V174"/>
  <c r="V173"/>
  <c r="V172"/>
  <c r="V171"/>
  <c r="V167"/>
  <c r="V166"/>
  <c r="V165"/>
  <c r="V164"/>
  <c r="V163"/>
  <c r="V162"/>
  <c r="V161"/>
  <c r="V160"/>
  <c r="V159"/>
  <c r="V156"/>
  <c r="V155"/>
  <c r="V154"/>
  <c r="V153"/>
  <c r="V152"/>
  <c r="V151"/>
  <c r="V145"/>
  <c r="V144"/>
  <c r="V143"/>
  <c r="V142"/>
  <c r="V141"/>
  <c r="V140"/>
  <c r="V139"/>
  <c r="V138"/>
  <c r="V13"/>
  <c r="V12"/>
  <c r="V11"/>
  <c r="V10"/>
  <c r="V9"/>
  <c r="V8"/>
  <c r="V7"/>
  <c r="V24"/>
  <c r="V23"/>
  <c r="V22"/>
  <c r="V21"/>
  <c r="V20"/>
  <c r="V19"/>
  <c r="V18"/>
  <c r="V17"/>
  <c r="V35"/>
  <c r="V34"/>
  <c r="V33"/>
  <c r="V32"/>
  <c r="V31"/>
  <c r="V30"/>
  <c r="V46"/>
  <c r="V45"/>
  <c r="V44"/>
  <c r="V43"/>
  <c r="V42"/>
  <c r="V41"/>
  <c r="V40"/>
  <c r="V39"/>
  <c r="V38"/>
  <c r="V57"/>
  <c r="V56"/>
  <c r="V55"/>
  <c r="V54"/>
  <c r="V53"/>
  <c r="V52"/>
  <c r="V51"/>
  <c r="V50"/>
  <c r="V68"/>
  <c r="V67"/>
  <c r="V66"/>
  <c r="V65"/>
  <c r="V64"/>
  <c r="V63"/>
  <c r="V62"/>
  <c r="V61"/>
  <c r="V79"/>
  <c r="V78"/>
  <c r="V77"/>
  <c r="V76"/>
  <c r="V75"/>
  <c r="V74"/>
  <c r="V90"/>
  <c r="V89"/>
  <c r="V88"/>
  <c r="V87"/>
  <c r="V86"/>
  <c r="V85"/>
  <c r="V84"/>
  <c r="V83"/>
  <c r="V82"/>
  <c r="V101"/>
  <c r="V100"/>
  <c r="V99"/>
  <c r="V98"/>
  <c r="V97"/>
  <c r="V96"/>
  <c r="V95"/>
  <c r="V94"/>
  <c r="V112"/>
  <c r="V111"/>
  <c r="V110"/>
  <c r="V109"/>
  <c r="V108"/>
  <c r="V107"/>
  <c r="V106"/>
  <c r="V123"/>
  <c r="V122"/>
  <c r="V121"/>
  <c r="V120"/>
  <c r="V119"/>
  <c r="V118"/>
  <c r="V117"/>
  <c r="V116"/>
  <c r="V134"/>
  <c r="V133"/>
  <c r="V132"/>
  <c r="V131"/>
  <c r="V130"/>
  <c r="V129"/>
  <c r="V128"/>
  <c r="V127"/>
  <c r="BG4"/>
  <c r="BG5"/>
  <c r="BG6"/>
  <c r="BG7"/>
  <c r="BG8"/>
  <c r="BG9"/>
  <c r="BG10"/>
  <c r="BG11"/>
  <c r="BG12"/>
  <c r="BG13"/>
  <c r="BG15"/>
  <c r="BG16"/>
  <c r="BG17"/>
  <c r="BG18"/>
  <c r="BG19"/>
  <c r="BG20"/>
  <c r="BG21"/>
  <c r="BG22"/>
  <c r="BG23"/>
  <c r="BG24"/>
  <c r="BG26"/>
  <c r="BG27"/>
  <c r="BG28"/>
  <c r="BG29"/>
  <c r="BG30"/>
  <c r="BG31"/>
  <c r="BG32"/>
  <c r="BG33"/>
  <c r="BG34"/>
  <c r="BG35"/>
  <c r="BG37"/>
  <c r="BG38"/>
  <c r="BG39"/>
  <c r="BG40"/>
  <c r="BG41"/>
  <c r="BG42"/>
  <c r="BG43"/>
  <c r="BG44"/>
  <c r="BG45"/>
  <c r="BG46"/>
  <c r="BG48"/>
  <c r="BG49"/>
  <c r="BG50"/>
  <c r="BG51"/>
  <c r="BG52"/>
  <c r="BG53"/>
  <c r="BG54"/>
  <c r="BG55"/>
  <c r="BG56"/>
  <c r="BG57"/>
  <c r="BG59"/>
  <c r="BG60"/>
  <c r="BG61"/>
  <c r="BG62"/>
  <c r="BG63"/>
  <c r="BG64"/>
  <c r="BG65"/>
  <c r="BG66"/>
  <c r="BG67"/>
  <c r="BG68"/>
  <c r="BG70"/>
  <c r="BG71"/>
  <c r="BG72"/>
  <c r="BG73"/>
  <c r="BG74"/>
  <c r="BG75"/>
  <c r="BG76"/>
  <c r="BG77"/>
  <c r="BG78"/>
  <c r="BG79"/>
  <c r="BG81"/>
  <c r="BG82"/>
  <c r="BG83"/>
  <c r="BG84"/>
  <c r="BG85"/>
  <c r="BG86"/>
  <c r="BG87"/>
  <c r="BG88"/>
  <c r="BG89"/>
  <c r="BG90"/>
  <c r="BG92"/>
  <c r="BG93"/>
  <c r="BG94"/>
  <c r="BG95"/>
  <c r="BG96"/>
  <c r="BG97"/>
  <c r="BG98"/>
  <c r="BG99"/>
  <c r="BG100"/>
  <c r="BG101"/>
  <c r="BG103"/>
  <c r="BG104"/>
  <c r="BG105"/>
  <c r="BG106"/>
  <c r="BG107"/>
  <c r="BG108"/>
  <c r="BG109"/>
  <c r="BG110"/>
  <c r="BG111"/>
  <c r="BG112"/>
  <c r="BG114"/>
  <c r="BG115"/>
  <c r="BG116"/>
  <c r="BG117"/>
  <c r="BG118"/>
  <c r="BG119"/>
  <c r="BG120"/>
  <c r="BG121"/>
  <c r="BG122"/>
  <c r="BG123"/>
  <c r="BG125"/>
  <c r="BG126"/>
  <c r="BG127"/>
  <c r="BG128"/>
  <c r="BG129"/>
  <c r="BG130"/>
  <c r="BG131"/>
  <c r="BG132"/>
  <c r="BG133"/>
  <c r="BG134"/>
  <c r="BG136"/>
  <c r="BG137"/>
  <c r="BG138"/>
  <c r="BG139"/>
  <c r="BG140"/>
  <c r="BG141"/>
  <c r="BG142"/>
  <c r="BG143"/>
  <c r="BG144"/>
  <c r="BG145"/>
  <c r="BG147"/>
  <c r="BG148"/>
  <c r="BG149"/>
  <c r="BG150"/>
  <c r="BG151"/>
  <c r="BG152"/>
  <c r="BG153"/>
  <c r="BG154"/>
  <c r="BG155"/>
  <c r="BG156"/>
  <c r="BG158"/>
  <c r="BG159"/>
  <c r="BG160"/>
  <c r="BG161"/>
  <c r="BG162"/>
  <c r="BG163"/>
  <c r="BG164"/>
  <c r="BG165"/>
  <c r="BG166"/>
  <c r="BG167"/>
  <c r="BG169"/>
  <c r="BG170"/>
  <c r="BG171"/>
  <c r="BG172"/>
  <c r="BG173"/>
  <c r="BG174"/>
  <c r="BG175"/>
  <c r="BG176"/>
  <c r="BG177"/>
  <c r="BG178"/>
  <c r="BE7"/>
  <c r="BE8"/>
  <c r="BE9"/>
  <c r="BE10"/>
  <c r="BE11"/>
  <c r="BE12"/>
  <c r="BE13"/>
  <c r="BE17"/>
  <c r="BE18"/>
  <c r="BE19"/>
  <c r="BE20"/>
  <c r="BE21"/>
  <c r="BE22"/>
  <c r="BE23"/>
  <c r="BE24"/>
  <c r="BE30"/>
  <c r="BE31"/>
  <c r="BE32"/>
  <c r="BE33"/>
  <c r="BE34"/>
  <c r="BE35"/>
  <c r="BE38"/>
  <c r="BE39"/>
  <c r="BE40"/>
  <c r="BE41"/>
  <c r="BE42"/>
  <c r="BE43"/>
  <c r="BE44"/>
  <c r="BE45"/>
  <c r="BE46"/>
  <c r="BE50"/>
  <c r="BE51"/>
  <c r="BE52"/>
  <c r="BE53"/>
  <c r="BE54"/>
  <c r="BE55"/>
  <c r="BE56"/>
  <c r="BE57"/>
  <c r="BE61"/>
  <c r="BE62"/>
  <c r="BE63"/>
  <c r="BE64"/>
  <c r="BE65"/>
  <c r="BE66"/>
  <c r="BE67"/>
  <c r="BE68"/>
  <c r="BE74"/>
  <c r="BE75"/>
  <c r="BE76"/>
  <c r="BE77"/>
  <c r="BE78"/>
  <c r="BE79"/>
  <c r="BE82"/>
  <c r="BE83"/>
  <c r="BE84"/>
  <c r="BE85"/>
  <c r="BE86"/>
  <c r="BE87"/>
  <c r="BE88"/>
  <c r="BE89"/>
  <c r="BE90"/>
  <c r="BE94"/>
  <c r="BE95"/>
  <c r="BE96"/>
  <c r="BE97"/>
  <c r="BE98"/>
  <c r="BE99"/>
  <c r="BE100"/>
  <c r="BE101"/>
  <c r="BE106"/>
  <c r="BE107"/>
  <c r="BE108"/>
  <c r="BE109"/>
  <c r="BE110"/>
  <c r="BE111"/>
  <c r="BE112"/>
  <c r="BE116"/>
  <c r="BE117"/>
  <c r="BE118"/>
  <c r="BE119"/>
  <c r="BE120"/>
  <c r="BE121"/>
  <c r="BE122"/>
  <c r="BE123"/>
  <c r="BE127"/>
  <c r="BE128"/>
  <c r="BE129"/>
  <c r="BE130"/>
  <c r="BE131"/>
  <c r="BE132"/>
  <c r="BE133"/>
  <c r="BE134"/>
  <c r="BE138"/>
  <c r="BE139"/>
  <c r="BE140"/>
  <c r="BE141"/>
  <c r="BE142"/>
  <c r="BE143"/>
  <c r="BE144"/>
  <c r="BE145"/>
  <c r="BE151"/>
  <c r="BE152"/>
  <c r="BE153"/>
  <c r="BE154"/>
  <c r="BE155"/>
  <c r="BE156"/>
  <c r="BE159"/>
  <c r="BE160"/>
  <c r="BE161"/>
  <c r="BE162"/>
  <c r="BE163"/>
  <c r="BE164"/>
  <c r="BE165"/>
  <c r="BE166"/>
  <c r="BE167"/>
  <c r="BE171"/>
  <c r="BE172"/>
  <c r="BE173"/>
  <c r="BE174"/>
  <c r="BE175"/>
  <c r="BE176"/>
  <c r="BE177"/>
  <c r="BE178"/>
  <c r="BC7"/>
  <c r="BC8"/>
  <c r="BC9"/>
  <c r="BC10"/>
  <c r="BC11"/>
  <c r="BC12"/>
  <c r="BC13"/>
  <c r="BC17"/>
  <c r="BC18"/>
  <c r="BC19"/>
  <c r="BC20"/>
  <c r="BC21"/>
  <c r="BC22"/>
  <c r="BC23"/>
  <c r="BC24"/>
  <c r="BC30"/>
  <c r="BC31"/>
  <c r="BC32"/>
  <c r="BC33"/>
  <c r="BC34"/>
  <c r="BC35"/>
  <c r="BC38"/>
  <c r="BC39"/>
  <c r="BC40"/>
  <c r="BC41"/>
  <c r="BC42"/>
  <c r="BC43"/>
  <c r="BC44"/>
  <c r="BC45"/>
  <c r="BC46"/>
  <c r="BC50"/>
  <c r="BC51"/>
  <c r="BC52"/>
  <c r="BC53"/>
  <c r="BC54"/>
  <c r="BC55"/>
  <c r="BC56"/>
  <c r="BC57"/>
  <c r="BC61"/>
  <c r="BC62"/>
  <c r="BC63"/>
  <c r="BC64"/>
  <c r="BC65"/>
  <c r="BC66"/>
  <c r="BC67"/>
  <c r="BC68"/>
  <c r="BC74"/>
  <c r="BC75"/>
  <c r="BC76"/>
  <c r="BC77"/>
  <c r="BC78"/>
  <c r="BC79"/>
  <c r="BC82"/>
  <c r="BC83"/>
  <c r="BC84"/>
  <c r="BC85"/>
  <c r="BC86"/>
  <c r="BC87"/>
  <c r="BC88"/>
  <c r="BC89"/>
  <c r="BC90"/>
  <c r="BC94"/>
  <c r="BC95"/>
  <c r="BC96"/>
  <c r="BC97"/>
  <c r="BC98"/>
  <c r="BC99"/>
  <c r="BC100"/>
  <c r="BC101"/>
  <c r="BC106"/>
  <c r="BC107"/>
  <c r="BC108"/>
  <c r="BC109"/>
  <c r="BC110"/>
  <c r="BC111"/>
  <c r="BC112"/>
  <c r="BC116"/>
  <c r="BC117"/>
  <c r="BC118"/>
  <c r="BC119"/>
  <c r="BC120"/>
  <c r="BC121"/>
  <c r="BC122"/>
  <c r="BC123"/>
  <c r="BC127"/>
  <c r="BC128"/>
  <c r="BC129"/>
  <c r="BC130"/>
  <c r="BC131"/>
  <c r="BC132"/>
  <c r="BC133"/>
  <c r="BC134"/>
  <c r="BC138"/>
  <c r="BC139"/>
  <c r="BC140"/>
  <c r="BC141"/>
  <c r="BC142"/>
  <c r="BC143"/>
  <c r="BC144"/>
  <c r="BC145"/>
  <c r="BC151"/>
  <c r="BC152"/>
  <c r="BC153"/>
  <c r="BC154"/>
  <c r="BC155"/>
  <c r="BC156"/>
  <c r="BC159"/>
  <c r="BC160"/>
  <c r="BC161"/>
  <c r="BC162"/>
  <c r="BC163"/>
  <c r="BC164"/>
  <c r="BC165"/>
  <c r="BC166"/>
  <c r="BC167"/>
  <c r="BC171"/>
  <c r="BC172"/>
  <c r="BC173"/>
  <c r="BC174"/>
  <c r="BC175"/>
  <c r="BC176"/>
  <c r="BC177"/>
  <c r="BC178"/>
  <c r="BA7"/>
  <c r="BA8"/>
  <c r="BA9"/>
  <c r="BA10"/>
  <c r="BA11"/>
  <c r="BA12"/>
  <c r="BA13"/>
  <c r="BA17"/>
  <c r="BA18"/>
  <c r="BA19"/>
  <c r="BA20"/>
  <c r="BA21"/>
  <c r="BA22"/>
  <c r="BA23"/>
  <c r="BA24"/>
  <c r="BA30"/>
  <c r="BA31"/>
  <c r="BA32"/>
  <c r="BA33"/>
  <c r="BA34"/>
  <c r="BA35"/>
  <c r="BA38"/>
  <c r="BA39"/>
  <c r="BA40"/>
  <c r="BA41"/>
  <c r="BA42"/>
  <c r="BA43"/>
  <c r="BA44"/>
  <c r="BA45"/>
  <c r="BA46"/>
  <c r="BA50"/>
  <c r="BA51"/>
  <c r="BA52"/>
  <c r="BA53"/>
  <c r="BA54"/>
  <c r="BA55"/>
  <c r="BA56"/>
  <c r="BA57"/>
  <c r="BA61"/>
  <c r="BA62"/>
  <c r="BA63"/>
  <c r="BA64"/>
  <c r="BA65"/>
  <c r="BA66"/>
  <c r="BA67"/>
  <c r="BA68"/>
  <c r="BA74"/>
  <c r="BA75"/>
  <c r="BA76"/>
  <c r="BA77"/>
  <c r="BA78"/>
  <c r="BA79"/>
  <c r="BA82"/>
  <c r="BA83"/>
  <c r="BA84"/>
  <c r="BA85"/>
  <c r="BA86"/>
  <c r="BA87"/>
  <c r="BA88"/>
  <c r="BA89"/>
  <c r="BA90"/>
  <c r="BA94"/>
  <c r="BA95"/>
  <c r="BA96"/>
  <c r="BA97"/>
  <c r="BA98"/>
  <c r="BA99"/>
  <c r="BA100"/>
  <c r="BA101"/>
  <c r="BA106"/>
  <c r="BA107"/>
  <c r="BA108"/>
  <c r="BA109"/>
  <c r="BA110"/>
  <c r="BA111"/>
  <c r="BA112"/>
  <c r="BA116"/>
  <c r="BA117"/>
  <c r="BA118"/>
  <c r="BA119"/>
  <c r="BA120"/>
  <c r="BA121"/>
  <c r="BA122"/>
  <c r="BA123"/>
  <c r="BA127"/>
  <c r="BA128"/>
  <c r="BA129"/>
  <c r="BA130"/>
  <c r="BA131"/>
  <c r="BA132"/>
  <c r="BA133"/>
  <c r="BA134"/>
  <c r="BA138"/>
  <c r="BA139"/>
  <c r="BA140"/>
  <c r="BA141"/>
  <c r="BA142"/>
  <c r="BA143"/>
  <c r="BA144"/>
  <c r="BA145"/>
  <c r="BA151"/>
  <c r="BA152"/>
  <c r="BA153"/>
  <c r="BA154"/>
  <c r="BA155"/>
  <c r="BA156"/>
  <c r="BA171"/>
  <c r="BA172"/>
  <c r="BA173"/>
  <c r="BA174"/>
  <c r="BA175"/>
  <c r="BA176"/>
  <c r="BA177"/>
  <c r="BA178"/>
  <c r="AY7"/>
  <c r="AY8"/>
  <c r="AY9"/>
  <c r="AY10"/>
  <c r="AY11"/>
  <c r="AY12"/>
  <c r="AY13"/>
  <c r="AY17"/>
  <c r="AY18"/>
  <c r="AY19"/>
  <c r="AY20"/>
  <c r="AY21"/>
  <c r="AY22"/>
  <c r="AY23"/>
  <c r="AY24"/>
  <c r="AY30"/>
  <c r="AY31"/>
  <c r="AY32"/>
  <c r="AY33"/>
  <c r="AY34"/>
  <c r="AY35"/>
  <c r="AY38"/>
  <c r="AY39"/>
  <c r="AY40"/>
  <c r="AY41"/>
  <c r="AY42"/>
  <c r="AY43"/>
  <c r="AY44"/>
  <c r="AY45"/>
  <c r="AY46"/>
  <c r="AY50"/>
  <c r="AY51"/>
  <c r="AY52"/>
  <c r="AY53"/>
  <c r="AY54"/>
  <c r="AY55"/>
  <c r="AY56"/>
  <c r="AY57"/>
  <c r="AY61"/>
  <c r="AY62"/>
  <c r="AY63"/>
  <c r="AY64"/>
  <c r="AY65"/>
  <c r="AY66"/>
  <c r="AY67"/>
  <c r="AY68"/>
  <c r="AY74"/>
  <c r="AY75"/>
  <c r="AY76"/>
  <c r="AY77"/>
  <c r="AY78"/>
  <c r="AY79"/>
  <c r="AY82"/>
  <c r="AY83"/>
  <c r="AY84"/>
  <c r="AY85"/>
  <c r="AY86"/>
  <c r="AY87"/>
  <c r="AY88"/>
  <c r="AY89"/>
  <c r="AY90"/>
  <c r="AY94"/>
  <c r="AY95"/>
  <c r="AY96"/>
  <c r="AY97"/>
  <c r="AY98"/>
  <c r="AY99"/>
  <c r="AY100"/>
  <c r="AY101"/>
  <c r="AY106"/>
  <c r="AY107"/>
  <c r="AY108"/>
  <c r="AY109"/>
  <c r="AY110"/>
  <c r="AY111"/>
  <c r="AY112"/>
  <c r="AY116"/>
  <c r="AY117"/>
  <c r="AY118"/>
  <c r="AY119"/>
  <c r="AY120"/>
  <c r="AY121"/>
  <c r="AY122"/>
  <c r="AY123"/>
  <c r="AY127"/>
  <c r="AY128"/>
  <c r="AY129"/>
  <c r="AY130"/>
  <c r="AY131"/>
  <c r="AY132"/>
  <c r="AY133"/>
  <c r="AY134"/>
  <c r="AY138"/>
  <c r="AY139"/>
  <c r="AY140"/>
  <c r="AY141"/>
  <c r="AY142"/>
  <c r="AY143"/>
  <c r="AY144"/>
  <c r="AY145"/>
  <c r="AY151"/>
  <c r="AY152"/>
  <c r="AY153"/>
  <c r="AY154"/>
  <c r="AY155"/>
  <c r="AY156"/>
  <c r="AY159"/>
  <c r="AY160"/>
  <c r="AY161"/>
  <c r="AY162"/>
  <c r="AY163"/>
  <c r="AY164"/>
  <c r="AY165"/>
  <c r="AY166"/>
  <c r="AY167"/>
  <c r="AY171"/>
  <c r="AY172"/>
  <c r="AY173"/>
  <c r="AY174"/>
  <c r="AY175"/>
  <c r="AY176"/>
  <c r="AY177"/>
  <c r="AY178"/>
  <c r="AW4"/>
  <c r="AW5"/>
  <c r="AW6"/>
  <c r="AW7"/>
  <c r="AW8"/>
  <c r="AW9"/>
  <c r="AW10"/>
  <c r="AW11"/>
  <c r="AW12"/>
  <c r="AW13"/>
  <c r="AW15"/>
  <c r="AW16"/>
  <c r="AW17"/>
  <c r="AW18"/>
  <c r="AW19"/>
  <c r="AW20"/>
  <c r="AW21"/>
  <c r="AW22"/>
  <c r="AW23"/>
  <c r="AW24"/>
  <c r="AW26"/>
  <c r="AW27"/>
  <c r="AW28"/>
  <c r="AW29"/>
  <c r="AW30"/>
  <c r="AW31"/>
  <c r="AW32"/>
  <c r="AW33"/>
  <c r="AW34"/>
  <c r="AW35"/>
  <c r="AW37"/>
  <c r="AW38"/>
  <c r="AW39"/>
  <c r="AW40"/>
  <c r="AW41"/>
  <c r="AW42"/>
  <c r="AW43"/>
  <c r="AW44"/>
  <c r="AW45"/>
  <c r="AW46"/>
  <c r="AW48"/>
  <c r="AW49"/>
  <c r="AW50"/>
  <c r="AW51"/>
  <c r="AW52"/>
  <c r="AW53"/>
  <c r="AW54"/>
  <c r="AW55"/>
  <c r="AW56"/>
  <c r="AW57"/>
  <c r="AW59"/>
  <c r="AW60"/>
  <c r="AW61"/>
  <c r="AW62"/>
  <c r="AW63"/>
  <c r="AW64"/>
  <c r="AW65"/>
  <c r="AW66"/>
  <c r="AW67"/>
  <c r="AW68"/>
  <c r="AW70"/>
  <c r="AW71"/>
  <c r="AW72"/>
  <c r="AW73"/>
  <c r="AW74"/>
  <c r="AW75"/>
  <c r="AW76"/>
  <c r="AW77"/>
  <c r="AW78"/>
  <c r="AW79"/>
  <c r="AW81"/>
  <c r="AW82"/>
  <c r="AW83"/>
  <c r="AW84"/>
  <c r="AW85"/>
  <c r="AW86"/>
  <c r="AW87"/>
  <c r="AW88"/>
  <c r="AW89"/>
  <c r="AW90"/>
  <c r="AW92"/>
  <c r="AW93"/>
  <c r="AW94"/>
  <c r="AW95"/>
  <c r="AW96"/>
  <c r="AW97"/>
  <c r="AW98"/>
  <c r="AW99"/>
  <c r="AW100"/>
  <c r="AW101"/>
  <c r="AW103"/>
  <c r="AW104"/>
  <c r="AW105"/>
  <c r="AW106"/>
  <c r="AW107"/>
  <c r="AW108"/>
  <c r="AW109"/>
  <c r="AW110"/>
  <c r="AW111"/>
  <c r="AW112"/>
  <c r="AW114"/>
  <c r="AW115"/>
  <c r="AW116"/>
  <c r="AW117"/>
  <c r="AW118"/>
  <c r="AW119"/>
  <c r="AW120"/>
  <c r="AW121"/>
  <c r="AW122"/>
  <c r="AW123"/>
  <c r="AW125"/>
  <c r="AW126"/>
  <c r="AW127"/>
  <c r="AW128"/>
  <c r="AW129"/>
  <c r="AW130"/>
  <c r="AW131"/>
  <c r="AW132"/>
  <c r="AW133"/>
  <c r="AW134"/>
  <c r="AW136"/>
  <c r="AW137"/>
  <c r="AW138"/>
  <c r="AW139"/>
  <c r="AW140"/>
  <c r="AW141"/>
  <c r="AW142"/>
  <c r="AW143"/>
  <c r="AW144"/>
  <c r="AW145"/>
  <c r="AW147"/>
  <c r="AW148"/>
  <c r="AW149"/>
  <c r="AW150"/>
  <c r="AW151"/>
  <c r="AW152"/>
  <c r="AW153"/>
  <c r="AW154"/>
  <c r="AW155"/>
  <c r="AW156"/>
  <c r="AW158"/>
  <c r="AW159"/>
  <c r="AW160"/>
  <c r="AW161"/>
  <c r="AW162"/>
  <c r="AW163"/>
  <c r="AW164"/>
  <c r="AW165"/>
  <c r="AW166"/>
  <c r="AW167"/>
  <c r="AW169"/>
  <c r="AW170"/>
  <c r="AW171"/>
  <c r="AW172"/>
  <c r="AW173"/>
  <c r="AW174"/>
  <c r="AW175"/>
  <c r="AW176"/>
  <c r="AW177"/>
  <c r="AW178"/>
  <c r="AU4"/>
  <c r="AU5"/>
  <c r="AU6"/>
  <c r="AU7"/>
  <c r="AU8"/>
  <c r="AU9"/>
  <c r="AU10"/>
  <c r="AU11"/>
  <c r="AU12"/>
  <c r="AU13"/>
  <c r="AU15"/>
  <c r="AU16"/>
  <c r="AU17"/>
  <c r="AU18"/>
  <c r="AU19"/>
  <c r="AU20"/>
  <c r="AU21"/>
  <c r="AU22"/>
  <c r="AU23"/>
  <c r="AU24"/>
  <c r="AU26"/>
  <c r="AU27"/>
  <c r="AU28"/>
  <c r="AU29"/>
  <c r="AU30"/>
  <c r="AU31"/>
  <c r="AU32"/>
  <c r="AU33"/>
  <c r="AU34"/>
  <c r="AU35"/>
  <c r="AU37"/>
  <c r="AU38"/>
  <c r="AU39"/>
  <c r="AU40"/>
  <c r="AU41"/>
  <c r="AU42"/>
  <c r="AU43"/>
  <c r="AU44"/>
  <c r="AU45"/>
  <c r="AU46"/>
  <c r="AU48"/>
  <c r="AU49"/>
  <c r="AU50"/>
  <c r="AU51"/>
  <c r="AU52"/>
  <c r="AU53"/>
  <c r="AU54"/>
  <c r="AU55"/>
  <c r="AU56"/>
  <c r="AU57"/>
  <c r="AU59"/>
  <c r="AU60"/>
  <c r="AU61"/>
  <c r="AU62"/>
  <c r="AU63"/>
  <c r="AU64"/>
  <c r="AU65"/>
  <c r="AU66"/>
  <c r="AU67"/>
  <c r="AU68"/>
  <c r="AU70"/>
  <c r="AU71"/>
  <c r="AU72"/>
  <c r="AU73"/>
  <c r="AU74"/>
  <c r="AU75"/>
  <c r="AU76"/>
  <c r="AU77"/>
  <c r="AU78"/>
  <c r="AU79"/>
  <c r="AU81"/>
  <c r="AU82"/>
  <c r="AU83"/>
  <c r="AU84"/>
  <c r="AU85"/>
  <c r="AU86"/>
  <c r="AU87"/>
  <c r="AU88"/>
  <c r="AU89"/>
  <c r="AU90"/>
  <c r="AU92"/>
  <c r="AU93"/>
  <c r="AU94"/>
  <c r="AU95"/>
  <c r="AU96"/>
  <c r="AU97"/>
  <c r="AU98"/>
  <c r="AU99"/>
  <c r="AU100"/>
  <c r="AU101"/>
  <c r="AU103"/>
  <c r="AU104"/>
  <c r="AU105"/>
  <c r="AU106"/>
  <c r="AU107"/>
  <c r="AU108"/>
  <c r="AU109"/>
  <c r="AU110"/>
  <c r="AU111"/>
  <c r="AU112"/>
  <c r="AU114"/>
  <c r="AU115"/>
  <c r="AU116"/>
  <c r="AU117"/>
  <c r="AU118"/>
  <c r="AU119"/>
  <c r="AU120"/>
  <c r="AU121"/>
  <c r="AU122"/>
  <c r="AU123"/>
  <c r="AU125"/>
  <c r="AU126"/>
  <c r="AU127"/>
  <c r="AU128"/>
  <c r="AU129"/>
  <c r="AU130"/>
  <c r="AU131"/>
  <c r="AU132"/>
  <c r="AU133"/>
  <c r="AU134"/>
  <c r="AU136"/>
  <c r="AU137"/>
  <c r="AU138"/>
  <c r="AU139"/>
  <c r="AU140"/>
  <c r="AU141"/>
  <c r="AU142"/>
  <c r="AU143"/>
  <c r="AU144"/>
  <c r="AU145"/>
  <c r="AU147"/>
  <c r="AU148"/>
  <c r="AU149"/>
  <c r="AU150"/>
  <c r="AU151"/>
  <c r="AU152"/>
  <c r="AU153"/>
  <c r="AU154"/>
  <c r="AU155"/>
  <c r="AU156"/>
  <c r="AU158"/>
  <c r="AU159"/>
  <c r="AU160"/>
  <c r="AU161"/>
  <c r="AU162"/>
  <c r="AU163"/>
  <c r="AU164"/>
  <c r="AU165"/>
  <c r="AU166"/>
  <c r="AU167"/>
  <c r="AU169"/>
  <c r="AU170"/>
  <c r="AU171"/>
  <c r="AU172"/>
  <c r="AU173"/>
  <c r="AU174"/>
  <c r="AU175"/>
  <c r="AU176"/>
  <c r="AU177"/>
  <c r="AU178"/>
  <c r="AS5"/>
  <c r="AS4"/>
  <c r="AS6"/>
  <c r="AS7"/>
  <c r="AS8"/>
  <c r="AS9"/>
  <c r="AS10"/>
  <c r="AS11"/>
  <c r="AS12"/>
  <c r="AS13"/>
  <c r="AS15"/>
  <c r="AS16"/>
  <c r="AS17"/>
  <c r="AS18"/>
  <c r="AS19"/>
  <c r="AS20"/>
  <c r="AS21"/>
  <c r="AS22"/>
  <c r="AS23"/>
  <c r="AS24"/>
  <c r="AS26"/>
  <c r="AS27"/>
  <c r="AS28"/>
  <c r="AS29"/>
  <c r="AS30"/>
  <c r="AS31"/>
  <c r="AS32"/>
  <c r="AS33"/>
  <c r="AS34"/>
  <c r="AS35"/>
  <c r="AS37"/>
  <c r="AS38"/>
  <c r="AS39"/>
  <c r="AS40"/>
  <c r="AS41"/>
  <c r="AS42"/>
  <c r="AS43"/>
  <c r="AS44"/>
  <c r="AS45"/>
  <c r="AS46"/>
  <c r="AS48"/>
  <c r="AS49"/>
  <c r="AS50"/>
  <c r="AS51"/>
  <c r="AS52"/>
  <c r="AS53"/>
  <c r="AS54"/>
  <c r="AS55"/>
  <c r="AS56"/>
  <c r="AS57"/>
  <c r="AS59"/>
  <c r="AS60"/>
  <c r="AS61"/>
  <c r="AS62"/>
  <c r="AS63"/>
  <c r="AS64"/>
  <c r="AS65"/>
  <c r="AS66"/>
  <c r="AS67"/>
  <c r="AS68"/>
  <c r="AS70"/>
  <c r="AS71"/>
  <c r="AS72"/>
  <c r="AS73"/>
  <c r="AS74"/>
  <c r="AS75"/>
  <c r="AS76"/>
  <c r="AS77"/>
  <c r="AS78"/>
  <c r="AS79"/>
  <c r="AS81"/>
  <c r="AS82"/>
  <c r="AS83"/>
  <c r="AS84"/>
  <c r="AS85"/>
  <c r="AS86"/>
  <c r="AS87"/>
  <c r="AS88"/>
  <c r="AS89"/>
  <c r="AS90"/>
  <c r="AS92"/>
  <c r="AS93"/>
  <c r="AS94"/>
  <c r="AS95"/>
  <c r="AS96"/>
  <c r="AS97"/>
  <c r="AS98"/>
  <c r="AS99"/>
  <c r="AS100"/>
  <c r="AS101"/>
  <c r="AS103"/>
  <c r="AS104"/>
  <c r="AS105"/>
  <c r="AS106"/>
  <c r="AS107"/>
  <c r="AS108"/>
  <c r="AS109"/>
  <c r="AS110"/>
  <c r="AS111"/>
  <c r="AS112"/>
  <c r="AS114"/>
  <c r="AS116"/>
  <c r="AS117"/>
  <c r="AS118"/>
  <c r="AS119"/>
  <c r="AS120"/>
  <c r="AS121"/>
  <c r="AS122"/>
  <c r="AS123"/>
  <c r="AS125"/>
  <c r="AS126"/>
  <c r="AS127"/>
  <c r="AS128"/>
  <c r="AS129"/>
  <c r="AS130"/>
  <c r="AS131"/>
  <c r="AS132"/>
  <c r="AS133"/>
  <c r="AS134"/>
  <c r="AS136"/>
  <c r="AS137"/>
  <c r="AS138"/>
  <c r="AS139"/>
  <c r="AS140"/>
  <c r="AS141"/>
  <c r="AS142"/>
  <c r="AS143"/>
  <c r="AS144"/>
  <c r="AS145"/>
  <c r="AS147"/>
  <c r="AS148"/>
  <c r="AS149"/>
  <c r="AS150"/>
  <c r="AS151"/>
  <c r="AS152"/>
  <c r="AS153"/>
  <c r="AS154"/>
  <c r="AS155"/>
  <c r="AS156"/>
  <c r="AS158"/>
  <c r="AS159"/>
  <c r="AS160"/>
  <c r="AS161"/>
  <c r="AS162"/>
  <c r="AS163"/>
  <c r="AS164"/>
  <c r="AS165"/>
  <c r="AS166"/>
  <c r="AS167"/>
  <c r="AS169"/>
  <c r="AS170"/>
  <c r="AS171"/>
  <c r="AS172"/>
  <c r="AS173"/>
  <c r="AS174"/>
  <c r="AS175"/>
  <c r="AS176"/>
  <c r="AS177"/>
  <c r="AS178"/>
  <c r="AO178"/>
  <c r="AO177"/>
  <c r="AO176"/>
  <c r="AO175"/>
  <c r="AO174"/>
  <c r="AO173"/>
  <c r="AO172"/>
  <c r="AO171"/>
  <c r="AO170"/>
  <c r="AO169"/>
  <c r="AO167"/>
  <c r="AO166"/>
  <c r="AO165"/>
  <c r="AO164"/>
  <c r="AO163"/>
  <c r="AO162"/>
  <c r="AO161"/>
  <c r="AO160"/>
  <c r="AO159"/>
  <c r="AO158"/>
  <c r="AO156"/>
  <c r="AO155"/>
  <c r="AO154"/>
  <c r="AO153"/>
  <c r="AO152"/>
  <c r="AO151"/>
  <c r="AO150"/>
  <c r="AO149"/>
  <c r="AO148"/>
  <c r="AO147"/>
  <c r="AO145"/>
  <c r="AO144"/>
  <c r="AO143"/>
  <c r="AO142"/>
  <c r="AO141"/>
  <c r="AO140"/>
  <c r="AO139"/>
  <c r="AO138"/>
  <c r="AO137"/>
  <c r="AO136"/>
  <c r="AO134"/>
  <c r="AO133"/>
  <c r="AO132"/>
  <c r="AO131"/>
  <c r="AO130"/>
  <c r="AO129"/>
  <c r="AO128"/>
  <c r="AO127"/>
  <c r="AO126"/>
  <c r="AO125"/>
  <c r="AO123"/>
  <c r="AO122"/>
  <c r="AO121"/>
  <c r="AO120"/>
  <c r="AO119"/>
  <c r="AO118"/>
  <c r="AO117"/>
  <c r="AO116"/>
  <c r="AO115"/>
  <c r="AO114"/>
  <c r="AO112"/>
  <c r="AO111"/>
  <c r="AO110"/>
  <c r="AO109"/>
  <c r="AO108"/>
  <c r="AO107"/>
  <c r="AO106"/>
  <c r="AO105"/>
  <c r="AO104"/>
  <c r="AO103"/>
  <c r="AO101"/>
  <c r="AO100"/>
  <c r="AO99"/>
  <c r="AO98"/>
  <c r="AO97"/>
  <c r="AO96"/>
  <c r="AO95"/>
  <c r="AO94"/>
  <c r="AO93"/>
  <c r="AO92"/>
  <c r="AO90"/>
  <c r="AO89"/>
  <c r="AO88"/>
  <c r="AO87"/>
  <c r="AO86"/>
  <c r="AO85"/>
  <c r="AO84"/>
  <c r="AO83"/>
  <c r="AO82"/>
  <c r="AO81"/>
  <c r="AO79"/>
  <c r="AO78"/>
  <c r="AO77"/>
  <c r="AO76"/>
  <c r="AO75"/>
  <c r="AO74"/>
  <c r="AO73"/>
  <c r="AO72"/>
  <c r="AO71"/>
  <c r="AO70"/>
  <c r="AO68"/>
  <c r="AO67"/>
  <c r="AO66"/>
  <c r="AO65"/>
  <c r="AO64"/>
  <c r="AO63"/>
  <c r="AO62"/>
  <c r="AO61"/>
  <c r="AO60"/>
  <c r="AO59"/>
  <c r="AO57"/>
  <c r="AO56"/>
  <c r="AO55"/>
  <c r="AO54"/>
  <c r="AO53"/>
  <c r="AO52"/>
  <c r="AO51"/>
  <c r="AO50"/>
  <c r="AO49"/>
  <c r="AO48"/>
  <c r="AO46"/>
  <c r="AO45"/>
  <c r="AO44"/>
  <c r="AO43"/>
  <c r="AO42"/>
  <c r="AO41"/>
  <c r="AO40"/>
  <c r="AO39"/>
  <c r="AO38"/>
  <c r="AO37"/>
  <c r="AO35"/>
  <c r="AO34"/>
  <c r="AO33"/>
  <c r="AO32"/>
  <c r="AO31"/>
  <c r="AO30"/>
  <c r="AO29"/>
  <c r="AO28"/>
  <c r="AO27"/>
  <c r="AO26"/>
  <c r="AO24"/>
  <c r="AO23"/>
  <c r="AO22"/>
  <c r="AO21"/>
  <c r="AO20"/>
  <c r="AO19"/>
  <c r="AO18"/>
  <c r="AO17"/>
  <c r="AO16"/>
  <c r="AO15"/>
  <c r="AO13"/>
  <c r="AO12"/>
  <c r="AO11"/>
  <c r="AO10"/>
  <c r="AO9"/>
  <c r="AO8"/>
  <c r="AO7"/>
  <c r="AO6"/>
  <c r="AO5"/>
  <c r="AM178"/>
  <c r="AM177"/>
  <c r="AM176"/>
  <c r="AM175"/>
  <c r="AM174"/>
  <c r="AM173"/>
  <c r="AM172"/>
  <c r="AM171"/>
  <c r="AM170"/>
  <c r="AM169"/>
  <c r="AM167"/>
  <c r="AM166"/>
  <c r="AM165"/>
  <c r="AM164"/>
  <c r="AM163"/>
  <c r="AM162"/>
  <c r="AM161"/>
  <c r="AM160"/>
  <c r="AM159"/>
  <c r="AM158"/>
  <c r="AM156"/>
  <c r="AM155"/>
  <c r="AM154"/>
  <c r="AM153"/>
  <c r="AM152"/>
  <c r="AM151"/>
  <c r="AM150"/>
  <c r="AM149"/>
  <c r="AM148"/>
  <c r="AM147"/>
  <c r="AM145"/>
  <c r="AM144"/>
  <c r="AM143"/>
  <c r="AM142"/>
  <c r="AM141"/>
  <c r="AM140"/>
  <c r="AM139"/>
  <c r="AM138"/>
  <c r="AM137"/>
  <c r="AM136"/>
  <c r="AM134"/>
  <c r="AM133"/>
  <c r="AM132"/>
  <c r="AM131"/>
  <c r="AM130"/>
  <c r="AM129"/>
  <c r="AM128"/>
  <c r="AM127"/>
  <c r="AM126"/>
  <c r="AM125"/>
  <c r="AM123"/>
  <c r="AM122"/>
  <c r="AM121"/>
  <c r="AM120"/>
  <c r="AM119"/>
  <c r="AM118"/>
  <c r="AM117"/>
  <c r="AM116"/>
  <c r="AM115"/>
  <c r="AM114"/>
  <c r="AM112"/>
  <c r="AM111"/>
  <c r="AM110"/>
  <c r="AM109"/>
  <c r="AM108"/>
  <c r="AM107"/>
  <c r="AM106"/>
  <c r="AM105"/>
  <c r="AM104"/>
  <c r="AM103"/>
  <c r="AM101"/>
  <c r="AM100"/>
  <c r="AM99"/>
  <c r="AM98"/>
  <c r="AM97"/>
  <c r="AM96"/>
  <c r="AM95"/>
  <c r="AM94"/>
  <c r="AM93"/>
  <c r="AM92"/>
  <c r="AM90"/>
  <c r="AM89"/>
  <c r="AM88"/>
  <c r="AM87"/>
  <c r="AM86"/>
  <c r="AM85"/>
  <c r="AM84"/>
  <c r="AM83"/>
  <c r="AM82"/>
  <c r="AM81"/>
  <c r="AM79"/>
  <c r="AM78"/>
  <c r="AM77"/>
  <c r="AM76"/>
  <c r="AM75"/>
  <c r="AM74"/>
  <c r="AM73"/>
  <c r="AM72"/>
  <c r="AM71"/>
  <c r="AM70"/>
  <c r="AM68"/>
  <c r="AM67"/>
  <c r="AM66"/>
  <c r="AM65"/>
  <c r="AM64"/>
  <c r="AM63"/>
  <c r="AM62"/>
  <c r="AM61"/>
  <c r="AM60"/>
  <c r="AM59"/>
  <c r="AM57"/>
  <c r="AM56"/>
  <c r="AM55"/>
  <c r="AM54"/>
  <c r="AM53"/>
  <c r="AM52"/>
  <c r="AM51"/>
  <c r="AM50"/>
  <c r="AM49"/>
  <c r="AM48"/>
  <c r="AM46"/>
  <c r="AM45"/>
  <c r="AM44"/>
  <c r="AM43"/>
  <c r="AM42"/>
  <c r="AM41"/>
  <c r="AM40"/>
  <c r="AM39"/>
  <c r="AM38"/>
  <c r="AM37"/>
  <c r="AM35"/>
  <c r="AM34"/>
  <c r="AM33"/>
  <c r="AM32"/>
  <c r="AM31"/>
  <c r="AM30"/>
  <c r="AM29"/>
  <c r="AM28"/>
  <c r="AM27"/>
  <c r="AM26"/>
  <c r="AM24"/>
  <c r="AM23"/>
  <c r="AM22"/>
  <c r="AM21"/>
  <c r="AM20"/>
  <c r="AM19"/>
  <c r="AM18"/>
  <c r="AM17"/>
  <c r="AM16"/>
  <c r="AM15"/>
  <c r="AM13"/>
  <c r="AM12"/>
  <c r="AM11"/>
  <c r="AM10"/>
  <c r="AM9"/>
  <c r="AM8"/>
  <c r="AM7"/>
  <c r="AM6"/>
  <c r="AM5"/>
  <c r="AK178"/>
  <c r="AK177"/>
  <c r="AK176"/>
  <c r="AK175"/>
  <c r="AK174"/>
  <c r="AK173"/>
  <c r="AK172"/>
  <c r="AK171"/>
  <c r="AK170"/>
  <c r="AK169"/>
  <c r="AK167"/>
  <c r="AK166"/>
  <c r="AK165"/>
  <c r="AK164"/>
  <c r="AK163"/>
  <c r="AK162"/>
  <c r="AK161"/>
  <c r="AK160"/>
  <c r="AK159"/>
  <c r="AK158"/>
  <c r="AK156"/>
  <c r="AK155"/>
  <c r="AK154"/>
  <c r="AK153"/>
  <c r="AK152"/>
  <c r="AK151"/>
  <c r="AK150"/>
  <c r="AK149"/>
  <c r="AK148"/>
  <c r="AK147"/>
  <c r="AK145"/>
  <c r="AK144"/>
  <c r="AK143"/>
  <c r="AK142"/>
  <c r="AK141"/>
  <c r="AK140"/>
  <c r="AK139"/>
  <c r="AK138"/>
  <c r="AK137"/>
  <c r="AK136"/>
  <c r="AK134"/>
  <c r="AK133"/>
  <c r="AK132"/>
  <c r="AK131"/>
  <c r="AK130"/>
  <c r="AK129"/>
  <c r="AK128"/>
  <c r="AK127"/>
  <c r="AK126"/>
  <c r="AK125"/>
  <c r="AK123"/>
  <c r="AK122"/>
  <c r="AK121"/>
  <c r="AK120"/>
  <c r="AK119"/>
  <c r="AK118"/>
  <c r="AK117"/>
  <c r="AK116"/>
  <c r="AK115"/>
  <c r="AK114"/>
  <c r="AK112"/>
  <c r="AK111"/>
  <c r="AK110"/>
  <c r="AK109"/>
  <c r="AK108"/>
  <c r="AK107"/>
  <c r="AK106"/>
  <c r="AK105"/>
  <c r="AK104"/>
  <c r="AK103"/>
  <c r="AK101"/>
  <c r="AK100"/>
  <c r="AK99"/>
  <c r="AK98"/>
  <c r="AK97"/>
  <c r="AK96"/>
  <c r="AK95"/>
  <c r="AK94"/>
  <c r="AK93"/>
  <c r="AK92"/>
  <c r="AK90"/>
  <c r="AK89"/>
  <c r="AK88"/>
  <c r="AK87"/>
  <c r="AK86"/>
  <c r="AK85"/>
  <c r="AK84"/>
  <c r="AK83"/>
  <c r="AK82"/>
  <c r="AK81"/>
  <c r="AK79"/>
  <c r="AK78"/>
  <c r="AK77"/>
  <c r="AK76"/>
  <c r="AK75"/>
  <c r="AK74"/>
  <c r="AK73"/>
  <c r="AK72"/>
  <c r="AK71"/>
  <c r="AK70"/>
  <c r="AK68"/>
  <c r="AK67"/>
  <c r="AK66"/>
  <c r="AK65"/>
  <c r="AK64"/>
  <c r="AK63"/>
  <c r="AK62"/>
  <c r="AK61"/>
  <c r="AK60"/>
  <c r="AK59"/>
  <c r="AK57"/>
  <c r="AK56"/>
  <c r="AK55"/>
  <c r="AK54"/>
  <c r="AK53"/>
  <c r="AK52"/>
  <c r="AK51"/>
  <c r="AK50"/>
  <c r="AK49"/>
  <c r="AK48"/>
  <c r="AK46"/>
  <c r="AK45"/>
  <c r="AK44"/>
  <c r="AK43"/>
  <c r="AK42"/>
  <c r="AK41"/>
  <c r="AK40"/>
  <c r="AK39"/>
  <c r="AK38"/>
  <c r="AK37"/>
  <c r="AK35"/>
  <c r="AK34"/>
  <c r="AK33"/>
  <c r="AK32"/>
  <c r="AK31"/>
  <c r="AK30"/>
  <c r="AK29"/>
  <c r="AK28"/>
  <c r="AK27"/>
  <c r="AK26"/>
  <c r="AK24"/>
  <c r="AK23"/>
  <c r="AK22"/>
  <c r="AK21"/>
  <c r="AK20"/>
  <c r="AK19"/>
  <c r="AK18"/>
  <c r="AK17"/>
  <c r="AK16"/>
  <c r="AK15"/>
  <c r="AK13"/>
  <c r="AK12"/>
  <c r="AK11"/>
  <c r="AK10"/>
  <c r="AK9"/>
  <c r="AK8"/>
  <c r="AK7"/>
  <c r="AK6"/>
  <c r="AK5"/>
  <c r="AI178"/>
  <c r="AI177"/>
  <c r="AI176"/>
  <c r="AI175"/>
  <c r="AI174"/>
  <c r="AI173"/>
  <c r="AI172"/>
  <c r="AI171"/>
  <c r="AI167"/>
  <c r="AI166"/>
  <c r="AI165"/>
  <c r="AI164"/>
  <c r="AI163"/>
  <c r="AI162"/>
  <c r="AI161"/>
  <c r="AI160"/>
  <c r="AI159"/>
  <c r="AI156"/>
  <c r="AI155"/>
  <c r="AI154"/>
  <c r="AI153"/>
  <c r="AI152"/>
  <c r="AI151"/>
  <c r="AI145"/>
  <c r="AI144"/>
  <c r="AI143"/>
  <c r="AI142"/>
  <c r="AI141"/>
  <c r="AI140"/>
  <c r="AI139"/>
  <c r="AI138"/>
  <c r="AI134"/>
  <c r="AI133"/>
  <c r="AI132"/>
  <c r="AI131"/>
  <c r="AI130"/>
  <c r="AI129"/>
  <c r="AI128"/>
  <c r="AI127"/>
  <c r="AI123"/>
  <c r="AI122"/>
  <c r="AI121"/>
  <c r="AI120"/>
  <c r="AI119"/>
  <c r="AI118"/>
  <c r="AI117"/>
  <c r="AI116"/>
  <c r="AI112"/>
  <c r="AI111"/>
  <c r="AI110"/>
  <c r="AI109"/>
  <c r="AI108"/>
  <c r="AI107"/>
  <c r="AI106"/>
  <c r="AI101"/>
  <c r="AI100"/>
  <c r="AI99"/>
  <c r="AI98"/>
  <c r="AI97"/>
  <c r="AI96"/>
  <c r="AI95"/>
  <c r="AI94"/>
  <c r="AI90"/>
  <c r="AI89"/>
  <c r="AI88"/>
  <c r="AI87"/>
  <c r="AI86"/>
  <c r="AI85"/>
  <c r="AI84"/>
  <c r="AI83"/>
  <c r="AI82"/>
  <c r="AI79"/>
  <c r="AI78"/>
  <c r="AI77"/>
  <c r="AI76"/>
  <c r="AI75"/>
  <c r="AI74"/>
  <c r="AI68"/>
  <c r="AI67"/>
  <c r="AI66"/>
  <c r="AI65"/>
  <c r="AI64"/>
  <c r="AI63"/>
  <c r="AI62"/>
  <c r="AI61"/>
  <c r="AI57"/>
  <c r="AI56"/>
  <c r="AI55"/>
  <c r="AI54"/>
  <c r="AI53"/>
  <c r="AI52"/>
  <c r="AI51"/>
  <c r="AI50"/>
  <c r="AI46"/>
  <c r="AI45"/>
  <c r="AI44"/>
  <c r="AI43"/>
  <c r="AI42"/>
  <c r="AI41"/>
  <c r="AI40"/>
  <c r="AI39"/>
  <c r="AI38"/>
  <c r="AI35"/>
  <c r="AI34"/>
  <c r="AI33"/>
  <c r="AI32"/>
  <c r="AI31"/>
  <c r="AI30"/>
  <c r="AI24"/>
  <c r="AI23"/>
  <c r="AI22"/>
  <c r="AI21"/>
  <c r="AI20"/>
  <c r="AI19"/>
  <c r="AI18"/>
  <c r="AI17"/>
  <c r="AI13"/>
  <c r="AI12"/>
  <c r="AI11"/>
  <c r="AI10"/>
  <c r="AI9"/>
  <c r="AI8"/>
  <c r="AI7"/>
  <c r="AG178"/>
  <c r="AG177"/>
  <c r="AG176"/>
  <c r="AG175"/>
  <c r="AG174"/>
  <c r="AG173"/>
  <c r="AG172"/>
  <c r="AG171"/>
  <c r="AG170"/>
  <c r="AG169"/>
  <c r="AG167"/>
  <c r="AG166"/>
  <c r="AG165"/>
  <c r="AG164"/>
  <c r="AG163"/>
  <c r="AG162"/>
  <c r="AG161"/>
  <c r="AG160"/>
  <c r="AG159"/>
  <c r="AG158"/>
  <c r="AG156"/>
  <c r="AG155"/>
  <c r="AG154"/>
  <c r="AG153"/>
  <c r="AG152"/>
  <c r="AG151"/>
  <c r="AG150"/>
  <c r="AG149"/>
  <c r="AG148"/>
  <c r="AG147"/>
  <c r="AG145"/>
  <c r="AG144"/>
  <c r="AG143"/>
  <c r="AG142"/>
  <c r="AG141"/>
  <c r="AG140"/>
  <c r="AG139"/>
  <c r="AG138"/>
  <c r="AG137"/>
  <c r="AG136"/>
  <c r="AG134"/>
  <c r="AG133"/>
  <c r="AG132"/>
  <c r="AG131"/>
  <c r="AG130"/>
  <c r="AG129"/>
  <c r="AG128"/>
  <c r="AG127"/>
  <c r="AG126"/>
  <c r="AG125"/>
  <c r="AG123"/>
  <c r="AG122"/>
  <c r="AG121"/>
  <c r="AG120"/>
  <c r="AG119"/>
  <c r="AG118"/>
  <c r="AG117"/>
  <c r="AG116"/>
  <c r="AG115"/>
  <c r="AG114"/>
  <c r="AG112"/>
  <c r="AG111"/>
  <c r="AG110"/>
  <c r="AG109"/>
  <c r="AG108"/>
  <c r="AG107"/>
  <c r="AG106"/>
  <c r="AG105"/>
  <c r="AG104"/>
  <c r="AG103"/>
  <c r="AG101"/>
  <c r="AG100"/>
  <c r="AG99"/>
  <c r="AG98"/>
  <c r="AG97"/>
  <c r="AG96"/>
  <c r="AG95"/>
  <c r="AG94"/>
  <c r="AG93"/>
  <c r="AG92"/>
  <c r="AG90"/>
  <c r="AG89"/>
  <c r="AG88"/>
  <c r="AG87"/>
  <c r="AG86"/>
  <c r="AG85"/>
  <c r="AG84"/>
  <c r="AG83"/>
  <c r="AG82"/>
  <c r="AG81"/>
  <c r="AG79"/>
  <c r="AG78"/>
  <c r="AG77"/>
  <c r="AG76"/>
  <c r="AG75"/>
  <c r="AG74"/>
  <c r="AG73"/>
  <c r="AG72"/>
  <c r="AG71"/>
  <c r="AG70"/>
  <c r="AG68"/>
  <c r="AG67"/>
  <c r="AG66"/>
  <c r="AG65"/>
  <c r="AG64"/>
  <c r="AG63"/>
  <c r="AG62"/>
  <c r="AG61"/>
  <c r="AG60"/>
  <c r="AG59"/>
  <c r="AG57"/>
  <c r="AG56"/>
  <c r="AG55"/>
  <c r="AG54"/>
  <c r="AG53"/>
  <c r="AG52"/>
  <c r="AG51"/>
  <c r="AG50"/>
  <c r="AG49"/>
  <c r="AG48"/>
  <c r="AG46"/>
  <c r="AG45"/>
  <c r="AG44"/>
  <c r="AG43"/>
  <c r="AG42"/>
  <c r="AG41"/>
  <c r="AG40"/>
  <c r="AG39"/>
  <c r="AG38"/>
  <c r="AG37"/>
  <c r="AG35"/>
  <c r="AG34"/>
  <c r="AG33"/>
  <c r="AG32"/>
  <c r="AG31"/>
  <c r="AG30"/>
  <c r="AG29"/>
  <c r="AG28"/>
  <c r="AG27"/>
  <c r="AG26"/>
  <c r="AG24"/>
  <c r="AG23"/>
  <c r="AG22"/>
  <c r="AG21"/>
  <c r="AG20"/>
  <c r="AG19"/>
  <c r="AG18"/>
  <c r="AG17"/>
  <c r="AG16"/>
  <c r="AG15"/>
  <c r="AG13"/>
  <c r="AG12"/>
  <c r="AG11"/>
  <c r="AG10"/>
  <c r="AG9"/>
  <c r="AG8"/>
  <c r="AG7"/>
  <c r="AG6"/>
  <c r="AG5"/>
  <c r="AE178"/>
  <c r="AE177"/>
  <c r="AE176"/>
  <c r="AE175"/>
  <c r="AE174"/>
  <c r="AE173"/>
  <c r="AE172"/>
  <c r="AE171"/>
  <c r="AE170"/>
  <c r="AE169"/>
  <c r="AE167"/>
  <c r="AE166"/>
  <c r="AE165"/>
  <c r="AE164"/>
  <c r="AE163"/>
  <c r="AE162"/>
  <c r="AE161"/>
  <c r="AE160"/>
  <c r="AE159"/>
  <c r="AE158"/>
  <c r="AE156"/>
  <c r="AE155"/>
  <c r="AP155" s="1"/>
  <c r="AE154"/>
  <c r="AE153"/>
  <c r="AE152"/>
  <c r="AE151"/>
  <c r="AP151" s="1"/>
  <c r="AE150"/>
  <c r="AE149"/>
  <c r="AE148"/>
  <c r="AE147"/>
  <c r="AE145"/>
  <c r="AE144"/>
  <c r="AE143"/>
  <c r="AE142"/>
  <c r="AE141"/>
  <c r="AE140"/>
  <c r="AE139"/>
  <c r="AE138"/>
  <c r="AE137"/>
  <c r="AE136"/>
  <c r="AE134"/>
  <c r="AE133"/>
  <c r="AE132"/>
  <c r="AE131"/>
  <c r="AE130"/>
  <c r="AE129"/>
  <c r="AE128"/>
  <c r="AE127"/>
  <c r="AE126"/>
  <c r="AE125"/>
  <c r="AE123"/>
  <c r="AE122"/>
  <c r="AE121"/>
  <c r="AE120"/>
  <c r="AE119"/>
  <c r="AE118"/>
  <c r="AE117"/>
  <c r="AE116"/>
  <c r="AE115"/>
  <c r="AE114"/>
  <c r="AE112"/>
  <c r="AE111"/>
  <c r="AE110"/>
  <c r="AE109"/>
  <c r="AE108"/>
  <c r="AE107"/>
  <c r="AE106"/>
  <c r="AE105"/>
  <c r="AE104"/>
  <c r="AE103"/>
  <c r="AE101"/>
  <c r="AE100"/>
  <c r="AE99"/>
  <c r="AE98"/>
  <c r="AE97"/>
  <c r="AE96"/>
  <c r="AE95"/>
  <c r="AE94"/>
  <c r="AE93"/>
  <c r="AE92"/>
  <c r="AE90"/>
  <c r="AE89"/>
  <c r="AE88"/>
  <c r="AE87"/>
  <c r="AE86"/>
  <c r="AE85"/>
  <c r="AE84"/>
  <c r="AE83"/>
  <c r="AE82"/>
  <c r="AE81"/>
  <c r="AE79"/>
  <c r="AE78"/>
  <c r="AE77"/>
  <c r="AE76"/>
  <c r="AE75"/>
  <c r="AE74"/>
  <c r="AE73"/>
  <c r="AE72"/>
  <c r="AE71"/>
  <c r="AE70"/>
  <c r="AE68"/>
  <c r="AE67"/>
  <c r="AE66"/>
  <c r="AE65"/>
  <c r="AE64"/>
  <c r="AE63"/>
  <c r="AE62"/>
  <c r="AE61"/>
  <c r="AE60"/>
  <c r="AE59"/>
  <c r="AE57"/>
  <c r="AE56"/>
  <c r="AE55"/>
  <c r="AE54"/>
  <c r="AE53"/>
  <c r="AE52"/>
  <c r="AE51"/>
  <c r="AE50"/>
  <c r="AE49"/>
  <c r="AE48"/>
  <c r="AE46"/>
  <c r="AE45"/>
  <c r="AE44"/>
  <c r="AE43"/>
  <c r="AE42"/>
  <c r="AE41"/>
  <c r="AE40"/>
  <c r="AE39"/>
  <c r="AE38"/>
  <c r="AE37"/>
  <c r="AE35"/>
  <c r="AE34"/>
  <c r="AE33"/>
  <c r="AE32"/>
  <c r="AE31"/>
  <c r="AE30"/>
  <c r="AE29"/>
  <c r="AE28"/>
  <c r="AE27"/>
  <c r="AE26"/>
  <c r="AE24"/>
  <c r="AE23"/>
  <c r="AE22"/>
  <c r="AE21"/>
  <c r="AE20"/>
  <c r="AE19"/>
  <c r="AE18"/>
  <c r="AE17"/>
  <c r="AE16"/>
  <c r="AE15"/>
  <c r="AE13"/>
  <c r="AE12"/>
  <c r="AE11"/>
  <c r="AE10"/>
  <c r="AE9"/>
  <c r="AE8"/>
  <c r="AE7"/>
  <c r="AE6"/>
  <c r="AE5"/>
  <c r="AB178"/>
  <c r="AB177"/>
  <c r="AB176"/>
  <c r="AB175"/>
  <c r="AB174"/>
  <c r="AB173"/>
  <c r="AB172"/>
  <c r="AB171"/>
  <c r="AB170"/>
  <c r="AB169"/>
  <c r="AB167"/>
  <c r="AB166"/>
  <c r="AB165"/>
  <c r="AB164"/>
  <c r="AB163"/>
  <c r="AB162"/>
  <c r="AB161"/>
  <c r="AB160"/>
  <c r="AB159"/>
  <c r="AB158"/>
  <c r="AB156"/>
  <c r="AB155"/>
  <c r="AB154"/>
  <c r="AB153"/>
  <c r="AB152"/>
  <c r="AB151"/>
  <c r="AB150"/>
  <c r="AB149"/>
  <c r="AB148"/>
  <c r="AB147"/>
  <c r="AB145"/>
  <c r="AB144"/>
  <c r="AB143"/>
  <c r="AB142"/>
  <c r="AB141"/>
  <c r="AB140"/>
  <c r="AB139"/>
  <c r="AB138"/>
  <c r="AB137"/>
  <c r="AB136"/>
  <c r="AB134"/>
  <c r="AB133"/>
  <c r="AB132"/>
  <c r="AB131"/>
  <c r="AB130"/>
  <c r="AB129"/>
  <c r="AB128"/>
  <c r="AB127"/>
  <c r="AB126"/>
  <c r="AB125"/>
  <c r="AB123"/>
  <c r="AB122"/>
  <c r="AB121"/>
  <c r="AB120"/>
  <c r="AB119"/>
  <c r="AB118"/>
  <c r="AB117"/>
  <c r="AB116"/>
  <c r="AB115"/>
  <c r="AB114"/>
  <c r="AB112"/>
  <c r="AB111"/>
  <c r="AB110"/>
  <c r="AB109"/>
  <c r="AB108"/>
  <c r="AB107"/>
  <c r="AB106"/>
  <c r="AB105"/>
  <c r="AB104"/>
  <c r="AB103"/>
  <c r="AB101"/>
  <c r="AB100"/>
  <c r="AB99"/>
  <c r="AB98"/>
  <c r="AB97"/>
  <c r="AB96"/>
  <c r="AB95"/>
  <c r="AB94"/>
  <c r="AB93"/>
  <c r="AB92"/>
  <c r="AB90"/>
  <c r="AB89"/>
  <c r="AB88"/>
  <c r="AB87"/>
  <c r="AB86"/>
  <c r="AB85"/>
  <c r="AB84"/>
  <c r="AB83"/>
  <c r="AB82"/>
  <c r="AB81"/>
  <c r="AB79"/>
  <c r="AB78"/>
  <c r="AB77"/>
  <c r="AB76"/>
  <c r="AB75"/>
  <c r="AB74"/>
  <c r="AB73"/>
  <c r="AB72"/>
  <c r="AB71"/>
  <c r="AB70"/>
  <c r="AB68"/>
  <c r="AB67"/>
  <c r="AB66"/>
  <c r="AB65"/>
  <c r="AB64"/>
  <c r="AB63"/>
  <c r="AB62"/>
  <c r="AB61"/>
  <c r="AB60"/>
  <c r="AB59"/>
  <c r="AB57"/>
  <c r="AB56"/>
  <c r="AB55"/>
  <c r="AB54"/>
  <c r="AB53"/>
  <c r="AB52"/>
  <c r="AB51"/>
  <c r="AB50"/>
  <c r="AB49"/>
  <c r="AB48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4"/>
  <c r="AB23"/>
  <c r="AB22"/>
  <c r="AB21"/>
  <c r="AB20"/>
  <c r="AB19"/>
  <c r="AB18"/>
  <c r="AB17"/>
  <c r="AB16"/>
  <c r="AB15"/>
  <c r="AB13"/>
  <c r="AB12"/>
  <c r="AB11"/>
  <c r="AB10"/>
  <c r="AB9"/>
  <c r="AB8"/>
  <c r="AB7"/>
  <c r="AB6"/>
  <c r="AB5"/>
  <c r="Z178"/>
  <c r="Z177"/>
  <c r="Z176"/>
  <c r="Z175"/>
  <c r="Z174"/>
  <c r="Z173"/>
  <c r="Z172"/>
  <c r="Z171"/>
  <c r="Z170"/>
  <c r="Z169"/>
  <c r="Z167"/>
  <c r="Z166"/>
  <c r="Z165"/>
  <c r="Z164"/>
  <c r="Z163"/>
  <c r="Z162"/>
  <c r="Z161"/>
  <c r="Z160"/>
  <c r="Z159"/>
  <c r="Z158"/>
  <c r="Z156"/>
  <c r="Z155"/>
  <c r="Z154"/>
  <c r="Z153"/>
  <c r="Z152"/>
  <c r="Z151"/>
  <c r="Z150"/>
  <c r="Z149"/>
  <c r="Z148"/>
  <c r="Z147"/>
  <c r="Z145"/>
  <c r="Z144"/>
  <c r="Z143"/>
  <c r="Z142"/>
  <c r="Z141"/>
  <c r="Z140"/>
  <c r="Z139"/>
  <c r="Z138"/>
  <c r="Z137"/>
  <c r="Z136"/>
  <c r="Z134"/>
  <c r="Z133"/>
  <c r="Z132"/>
  <c r="Z131"/>
  <c r="Z130"/>
  <c r="Z129"/>
  <c r="Z128"/>
  <c r="Z127"/>
  <c r="Z126"/>
  <c r="Z125"/>
  <c r="Z123"/>
  <c r="Z122"/>
  <c r="Z121"/>
  <c r="Z120"/>
  <c r="Z119"/>
  <c r="Z118"/>
  <c r="Z117"/>
  <c r="Z116"/>
  <c r="Z115"/>
  <c r="Z114"/>
  <c r="Z112"/>
  <c r="Z111"/>
  <c r="Z110"/>
  <c r="Z109"/>
  <c r="Z108"/>
  <c r="Z107"/>
  <c r="Z106"/>
  <c r="Z105"/>
  <c r="Z104"/>
  <c r="Z103"/>
  <c r="Z101"/>
  <c r="Z100"/>
  <c r="Z99"/>
  <c r="Z98"/>
  <c r="Z97"/>
  <c r="Z96"/>
  <c r="Z95"/>
  <c r="Z94"/>
  <c r="Z93"/>
  <c r="Z92"/>
  <c r="Z90"/>
  <c r="Z89"/>
  <c r="Z88"/>
  <c r="Z87"/>
  <c r="Z86"/>
  <c r="Z85"/>
  <c r="Z84"/>
  <c r="Z83"/>
  <c r="Z82"/>
  <c r="Z81"/>
  <c r="Z79"/>
  <c r="Z78"/>
  <c r="Z77"/>
  <c r="Z76"/>
  <c r="Z75"/>
  <c r="Z74"/>
  <c r="Z73"/>
  <c r="Z72"/>
  <c r="Z71"/>
  <c r="Z70"/>
  <c r="Z68"/>
  <c r="Z67"/>
  <c r="Z66"/>
  <c r="Z65"/>
  <c r="Z64"/>
  <c r="Z63"/>
  <c r="Z62"/>
  <c r="Z61"/>
  <c r="Z60"/>
  <c r="Z59"/>
  <c r="Z57"/>
  <c r="Z56"/>
  <c r="Z55"/>
  <c r="Z54"/>
  <c r="Z53"/>
  <c r="Z52"/>
  <c r="Z51"/>
  <c r="Z50"/>
  <c r="Z49"/>
  <c r="Z48"/>
  <c r="Z46"/>
  <c r="Z45"/>
  <c r="Z44"/>
  <c r="Z43"/>
  <c r="Z42"/>
  <c r="Z41"/>
  <c r="Z40"/>
  <c r="Z39"/>
  <c r="Z38"/>
  <c r="Z37"/>
  <c r="Z35"/>
  <c r="Z34"/>
  <c r="Z33"/>
  <c r="Z32"/>
  <c r="Z31"/>
  <c r="Z30"/>
  <c r="Z29"/>
  <c r="Z28"/>
  <c r="Z27"/>
  <c r="Z26"/>
  <c r="Z24"/>
  <c r="Z23"/>
  <c r="Z22"/>
  <c r="Z21"/>
  <c r="Z20"/>
  <c r="Z19"/>
  <c r="Z18"/>
  <c r="Z17"/>
  <c r="Z16"/>
  <c r="Z15"/>
  <c r="Z13"/>
  <c r="Z12"/>
  <c r="Z11"/>
  <c r="Z10"/>
  <c r="Z9"/>
  <c r="Z8"/>
  <c r="Z7"/>
  <c r="Z6"/>
  <c r="Z5"/>
  <c r="X178"/>
  <c r="X177"/>
  <c r="X176"/>
  <c r="X175"/>
  <c r="X174"/>
  <c r="X173"/>
  <c r="X172"/>
  <c r="X171"/>
  <c r="X170"/>
  <c r="X169"/>
  <c r="X167"/>
  <c r="X166"/>
  <c r="X165"/>
  <c r="X164"/>
  <c r="X163"/>
  <c r="X162"/>
  <c r="X161"/>
  <c r="X160"/>
  <c r="X159"/>
  <c r="X158"/>
  <c r="X156"/>
  <c r="X155"/>
  <c r="X154"/>
  <c r="X153"/>
  <c r="X152"/>
  <c r="X151"/>
  <c r="X150"/>
  <c r="X149"/>
  <c r="X148"/>
  <c r="X147"/>
  <c r="X145"/>
  <c r="X144"/>
  <c r="X143"/>
  <c r="X142"/>
  <c r="X141"/>
  <c r="X140"/>
  <c r="X139"/>
  <c r="X138"/>
  <c r="X137"/>
  <c r="X136"/>
  <c r="X134"/>
  <c r="X133"/>
  <c r="X132"/>
  <c r="X131"/>
  <c r="X130"/>
  <c r="X129"/>
  <c r="X128"/>
  <c r="X127"/>
  <c r="X126"/>
  <c r="X125"/>
  <c r="X123"/>
  <c r="X122"/>
  <c r="X121"/>
  <c r="X120"/>
  <c r="X119"/>
  <c r="X118"/>
  <c r="X117"/>
  <c r="X116"/>
  <c r="X115"/>
  <c r="X114"/>
  <c r="X112"/>
  <c r="X111"/>
  <c r="X110"/>
  <c r="X109"/>
  <c r="X108"/>
  <c r="X107"/>
  <c r="X106"/>
  <c r="X105"/>
  <c r="X104"/>
  <c r="X103"/>
  <c r="X101"/>
  <c r="X100"/>
  <c r="X99"/>
  <c r="X98"/>
  <c r="X97"/>
  <c r="X96"/>
  <c r="X95"/>
  <c r="X94"/>
  <c r="X93"/>
  <c r="X92"/>
  <c r="X90"/>
  <c r="X89"/>
  <c r="X88"/>
  <c r="X87"/>
  <c r="X86"/>
  <c r="X85"/>
  <c r="X84"/>
  <c r="X83"/>
  <c r="X82"/>
  <c r="X81"/>
  <c r="X79"/>
  <c r="X78"/>
  <c r="X77"/>
  <c r="X76"/>
  <c r="X75"/>
  <c r="X74"/>
  <c r="X73"/>
  <c r="X72"/>
  <c r="X71"/>
  <c r="X70"/>
  <c r="X68"/>
  <c r="X67"/>
  <c r="X66"/>
  <c r="X65"/>
  <c r="X64"/>
  <c r="X63"/>
  <c r="X62"/>
  <c r="X61"/>
  <c r="X60"/>
  <c r="X59"/>
  <c r="X57"/>
  <c r="X56"/>
  <c r="X55"/>
  <c r="X54"/>
  <c r="X53"/>
  <c r="X52"/>
  <c r="X51"/>
  <c r="X50"/>
  <c r="X49"/>
  <c r="X48"/>
  <c r="X46"/>
  <c r="X45"/>
  <c r="X44"/>
  <c r="X43"/>
  <c r="X42"/>
  <c r="X41"/>
  <c r="X40"/>
  <c r="X39"/>
  <c r="X38"/>
  <c r="X37"/>
  <c r="X35"/>
  <c r="X34"/>
  <c r="X33"/>
  <c r="X32"/>
  <c r="X31"/>
  <c r="X30"/>
  <c r="X29"/>
  <c r="X28"/>
  <c r="X27"/>
  <c r="X26"/>
  <c r="X24"/>
  <c r="X23"/>
  <c r="X22"/>
  <c r="X21"/>
  <c r="X20"/>
  <c r="X19"/>
  <c r="X18"/>
  <c r="X17"/>
  <c r="X16"/>
  <c r="X15"/>
  <c r="X13"/>
  <c r="X12"/>
  <c r="X11"/>
  <c r="X10"/>
  <c r="X9"/>
  <c r="X8"/>
  <c r="X7"/>
  <c r="X6"/>
  <c r="X5"/>
  <c r="T178"/>
  <c r="T177"/>
  <c r="T176"/>
  <c r="T175"/>
  <c r="T174"/>
  <c r="T173"/>
  <c r="T172"/>
  <c r="T171"/>
  <c r="T170"/>
  <c r="T169"/>
  <c r="T167"/>
  <c r="T166"/>
  <c r="T165"/>
  <c r="T164"/>
  <c r="T163"/>
  <c r="T162"/>
  <c r="T161"/>
  <c r="T160"/>
  <c r="T159"/>
  <c r="T158"/>
  <c r="T156"/>
  <c r="T155"/>
  <c r="T154"/>
  <c r="T153"/>
  <c r="T152"/>
  <c r="T151"/>
  <c r="T150"/>
  <c r="T149"/>
  <c r="T148"/>
  <c r="T147"/>
  <c r="T145"/>
  <c r="T144"/>
  <c r="T143"/>
  <c r="T142"/>
  <c r="T141"/>
  <c r="T140"/>
  <c r="T139"/>
  <c r="T138"/>
  <c r="T137"/>
  <c r="T136"/>
  <c r="T134"/>
  <c r="T133"/>
  <c r="T132"/>
  <c r="T131"/>
  <c r="T130"/>
  <c r="T129"/>
  <c r="T128"/>
  <c r="T127"/>
  <c r="T126"/>
  <c r="T125"/>
  <c r="T123"/>
  <c r="T122"/>
  <c r="T121"/>
  <c r="T120"/>
  <c r="T119"/>
  <c r="T118"/>
  <c r="T117"/>
  <c r="T116"/>
  <c r="T115"/>
  <c r="T114"/>
  <c r="T112"/>
  <c r="T111"/>
  <c r="T110"/>
  <c r="T109"/>
  <c r="T108"/>
  <c r="T107"/>
  <c r="T106"/>
  <c r="T105"/>
  <c r="T104"/>
  <c r="T103"/>
  <c r="T101"/>
  <c r="T100"/>
  <c r="T99"/>
  <c r="T98"/>
  <c r="T97"/>
  <c r="T96"/>
  <c r="T95"/>
  <c r="T94"/>
  <c r="T93"/>
  <c r="T92"/>
  <c r="T90"/>
  <c r="T89"/>
  <c r="T88"/>
  <c r="T87"/>
  <c r="T86"/>
  <c r="T85"/>
  <c r="T84"/>
  <c r="T83"/>
  <c r="T82"/>
  <c r="T81"/>
  <c r="T79"/>
  <c r="T78"/>
  <c r="T77"/>
  <c r="T76"/>
  <c r="T75"/>
  <c r="T74"/>
  <c r="T73"/>
  <c r="T72"/>
  <c r="T71"/>
  <c r="T70"/>
  <c r="T68"/>
  <c r="T67"/>
  <c r="T66"/>
  <c r="T65"/>
  <c r="T64"/>
  <c r="T63"/>
  <c r="T62"/>
  <c r="T61"/>
  <c r="T60"/>
  <c r="T59"/>
  <c r="T57"/>
  <c r="T56"/>
  <c r="T55"/>
  <c r="T54"/>
  <c r="T53"/>
  <c r="T52"/>
  <c r="T51"/>
  <c r="T50"/>
  <c r="T49"/>
  <c r="T48"/>
  <c r="T46"/>
  <c r="T45"/>
  <c r="T44"/>
  <c r="T43"/>
  <c r="T42"/>
  <c r="T41"/>
  <c r="T40"/>
  <c r="T39"/>
  <c r="T38"/>
  <c r="T37"/>
  <c r="T35"/>
  <c r="T34"/>
  <c r="T33"/>
  <c r="T32"/>
  <c r="T31"/>
  <c r="T30"/>
  <c r="T29"/>
  <c r="T28"/>
  <c r="T27"/>
  <c r="T26"/>
  <c r="T24"/>
  <c r="T23"/>
  <c r="T22"/>
  <c r="T21"/>
  <c r="T20"/>
  <c r="T19"/>
  <c r="T18"/>
  <c r="T17"/>
  <c r="T16"/>
  <c r="T15"/>
  <c r="T13"/>
  <c r="T12"/>
  <c r="T11"/>
  <c r="T10"/>
  <c r="T9"/>
  <c r="T8"/>
  <c r="T7"/>
  <c r="T6"/>
  <c r="T5"/>
  <c r="R178"/>
  <c r="R177"/>
  <c r="R176"/>
  <c r="R175"/>
  <c r="R174"/>
  <c r="R173"/>
  <c r="R172"/>
  <c r="R171"/>
  <c r="R170"/>
  <c r="R169"/>
  <c r="R167"/>
  <c r="R166"/>
  <c r="R165"/>
  <c r="R164"/>
  <c r="R163"/>
  <c r="R162"/>
  <c r="R161"/>
  <c r="R160"/>
  <c r="R159"/>
  <c r="R158"/>
  <c r="R156"/>
  <c r="R155"/>
  <c r="R154"/>
  <c r="R153"/>
  <c r="R152"/>
  <c r="R151"/>
  <c r="R150"/>
  <c r="R149"/>
  <c r="R148"/>
  <c r="R147"/>
  <c r="R145"/>
  <c r="R144"/>
  <c r="R143"/>
  <c r="R142"/>
  <c r="R141"/>
  <c r="R140"/>
  <c r="R139"/>
  <c r="R138"/>
  <c r="R137"/>
  <c r="R136"/>
  <c r="R134"/>
  <c r="R133"/>
  <c r="R132"/>
  <c r="R131"/>
  <c r="R130"/>
  <c r="R129"/>
  <c r="R128"/>
  <c r="R127"/>
  <c r="R126"/>
  <c r="R125"/>
  <c r="R123"/>
  <c r="R122"/>
  <c r="R121"/>
  <c r="R120"/>
  <c r="R119"/>
  <c r="R118"/>
  <c r="R117"/>
  <c r="R116"/>
  <c r="R115"/>
  <c r="R114"/>
  <c r="R112"/>
  <c r="R111"/>
  <c r="R110"/>
  <c r="R109"/>
  <c r="R108"/>
  <c r="R107"/>
  <c r="R106"/>
  <c r="R105"/>
  <c r="R104"/>
  <c r="R103"/>
  <c r="R101"/>
  <c r="R100"/>
  <c r="R99"/>
  <c r="R98"/>
  <c r="R97"/>
  <c r="R96"/>
  <c r="R95"/>
  <c r="R94"/>
  <c r="R93"/>
  <c r="R92"/>
  <c r="R90"/>
  <c r="R89"/>
  <c r="R88"/>
  <c r="R87"/>
  <c r="R86"/>
  <c r="R85"/>
  <c r="R84"/>
  <c r="R83"/>
  <c r="R82"/>
  <c r="R81"/>
  <c r="R79"/>
  <c r="R78"/>
  <c r="R77"/>
  <c r="R76"/>
  <c r="R75"/>
  <c r="R74"/>
  <c r="R73"/>
  <c r="R72"/>
  <c r="R71"/>
  <c r="R70"/>
  <c r="R68"/>
  <c r="R67"/>
  <c r="R66"/>
  <c r="R65"/>
  <c r="R64"/>
  <c r="R63"/>
  <c r="R62"/>
  <c r="R61"/>
  <c r="R60"/>
  <c r="R59"/>
  <c r="R57"/>
  <c r="R56"/>
  <c r="R55"/>
  <c r="R54"/>
  <c r="R53"/>
  <c r="R52"/>
  <c r="R51"/>
  <c r="R50"/>
  <c r="R49"/>
  <c r="R48"/>
  <c r="R46"/>
  <c r="R45"/>
  <c r="R44"/>
  <c r="R43"/>
  <c r="R42"/>
  <c r="R41"/>
  <c r="R40"/>
  <c r="R39"/>
  <c r="R38"/>
  <c r="R37"/>
  <c r="R35"/>
  <c r="R34"/>
  <c r="R33"/>
  <c r="R32"/>
  <c r="R31"/>
  <c r="R30"/>
  <c r="R29"/>
  <c r="R28"/>
  <c r="R27"/>
  <c r="R26"/>
  <c r="R24"/>
  <c r="R23"/>
  <c r="R22"/>
  <c r="R21"/>
  <c r="R20"/>
  <c r="R19"/>
  <c r="R18"/>
  <c r="R17"/>
  <c r="R16"/>
  <c r="R15"/>
  <c r="R13"/>
  <c r="R12"/>
  <c r="R11"/>
  <c r="R10"/>
  <c r="R9"/>
  <c r="R8"/>
  <c r="R7"/>
  <c r="R6"/>
  <c r="R5"/>
  <c r="O178"/>
  <c r="O177"/>
  <c r="O176"/>
  <c r="O175"/>
  <c r="O174"/>
  <c r="O173"/>
  <c r="O172"/>
  <c r="O171"/>
  <c r="O170"/>
  <c r="O169"/>
  <c r="O167"/>
  <c r="O166"/>
  <c r="O165"/>
  <c r="O164"/>
  <c r="O163"/>
  <c r="O162"/>
  <c r="O161"/>
  <c r="O160"/>
  <c r="O159"/>
  <c r="O158"/>
  <c r="O156"/>
  <c r="O155"/>
  <c r="O154"/>
  <c r="O153"/>
  <c r="O152"/>
  <c r="O145"/>
  <c r="O144"/>
  <c r="O143"/>
  <c r="O142"/>
  <c r="O141"/>
  <c r="O140"/>
  <c r="O139"/>
  <c r="O138"/>
  <c r="O137"/>
  <c r="O136"/>
  <c r="O134"/>
  <c r="O133"/>
  <c r="O132"/>
  <c r="O131"/>
  <c r="O130"/>
  <c r="O129"/>
  <c r="O128"/>
  <c r="O127"/>
  <c r="O126"/>
  <c r="O125"/>
  <c r="O123"/>
  <c r="O122"/>
  <c r="O121"/>
  <c r="O120"/>
  <c r="O119"/>
  <c r="O118"/>
  <c r="O117"/>
  <c r="O116"/>
  <c r="O115"/>
  <c r="O114"/>
  <c r="O112"/>
  <c r="O111"/>
  <c r="O110"/>
  <c r="O109"/>
  <c r="O108"/>
  <c r="O107"/>
  <c r="O106"/>
  <c r="O105"/>
  <c r="O104"/>
  <c r="O103"/>
  <c r="O101"/>
  <c r="O100"/>
  <c r="O99"/>
  <c r="O98"/>
  <c r="O97"/>
  <c r="O96"/>
  <c r="O95"/>
  <c r="O94"/>
  <c r="O93"/>
  <c r="O92"/>
  <c r="O90"/>
  <c r="O89"/>
  <c r="O88"/>
  <c r="O87"/>
  <c r="O86"/>
  <c r="O85"/>
  <c r="O84"/>
  <c r="O83"/>
  <c r="O82"/>
  <c r="O81"/>
  <c r="O79"/>
  <c r="O78"/>
  <c r="O77"/>
  <c r="O76"/>
  <c r="O75"/>
  <c r="O74"/>
  <c r="O73"/>
  <c r="O72"/>
  <c r="O71"/>
  <c r="O70"/>
  <c r="O68"/>
  <c r="O67"/>
  <c r="O66"/>
  <c r="O65"/>
  <c r="O64"/>
  <c r="O63"/>
  <c r="O62"/>
  <c r="O61"/>
  <c r="O60"/>
  <c r="O59"/>
  <c r="O57"/>
  <c r="O56"/>
  <c r="O55"/>
  <c r="O54"/>
  <c r="O53"/>
  <c r="O52"/>
  <c r="O51"/>
  <c r="O50"/>
  <c r="O49"/>
  <c r="O48"/>
  <c r="O46"/>
  <c r="O45"/>
  <c r="O44"/>
  <c r="O43"/>
  <c r="O42"/>
  <c r="O41"/>
  <c r="O40"/>
  <c r="O39"/>
  <c r="O38"/>
  <c r="O37"/>
  <c r="O35"/>
  <c r="O34"/>
  <c r="O33"/>
  <c r="O32"/>
  <c r="O31"/>
  <c r="O30"/>
  <c r="O24"/>
  <c r="O23"/>
  <c r="O22"/>
  <c r="O21"/>
  <c r="O20"/>
  <c r="O19"/>
  <c r="O18"/>
  <c r="O17"/>
  <c r="O13"/>
  <c r="O12"/>
  <c r="O11"/>
  <c r="O10"/>
  <c r="O9"/>
  <c r="O8"/>
  <c r="O7"/>
  <c r="O6"/>
  <c r="O5"/>
  <c r="M178"/>
  <c r="M177"/>
  <c r="M176"/>
  <c r="M175"/>
  <c r="M174"/>
  <c r="M173"/>
  <c r="M172"/>
  <c r="M171"/>
  <c r="M170"/>
  <c r="M169"/>
  <c r="M167"/>
  <c r="M166"/>
  <c r="M165"/>
  <c r="M164"/>
  <c r="M163"/>
  <c r="M162"/>
  <c r="M161"/>
  <c r="M160"/>
  <c r="M159"/>
  <c r="M158"/>
  <c r="M156"/>
  <c r="M155"/>
  <c r="M154"/>
  <c r="M153"/>
  <c r="M152"/>
  <c r="M151"/>
  <c r="M150"/>
  <c r="M147"/>
  <c r="M145"/>
  <c r="M144"/>
  <c r="M143"/>
  <c r="M142"/>
  <c r="M141"/>
  <c r="M140"/>
  <c r="M139"/>
  <c r="M138"/>
  <c r="M137"/>
  <c r="M136"/>
  <c r="M134"/>
  <c r="M133"/>
  <c r="M132"/>
  <c r="M131"/>
  <c r="M130"/>
  <c r="M129"/>
  <c r="M128"/>
  <c r="M127"/>
  <c r="M126"/>
  <c r="M125"/>
  <c r="M123"/>
  <c r="M122"/>
  <c r="M121"/>
  <c r="M120"/>
  <c r="M119"/>
  <c r="M118"/>
  <c r="M117"/>
  <c r="M116"/>
  <c r="M115"/>
  <c r="M114"/>
  <c r="M112"/>
  <c r="M111"/>
  <c r="M110"/>
  <c r="M109"/>
  <c r="M108"/>
  <c r="M107"/>
  <c r="M106"/>
  <c r="M105"/>
  <c r="M103"/>
  <c r="M101"/>
  <c r="M100"/>
  <c r="M99"/>
  <c r="M98"/>
  <c r="M97"/>
  <c r="M96"/>
  <c r="M95"/>
  <c r="M94"/>
  <c r="M93"/>
  <c r="M92"/>
  <c r="M90"/>
  <c r="M89"/>
  <c r="M88"/>
  <c r="M87"/>
  <c r="M86"/>
  <c r="M85"/>
  <c r="M84"/>
  <c r="M83"/>
  <c r="M82"/>
  <c r="M81"/>
  <c r="M79"/>
  <c r="M78"/>
  <c r="M77"/>
  <c r="M76"/>
  <c r="M75"/>
  <c r="M74"/>
  <c r="M73"/>
  <c r="M72"/>
  <c r="M71"/>
  <c r="M70"/>
  <c r="M68"/>
  <c r="M67"/>
  <c r="M66"/>
  <c r="M65"/>
  <c r="M64"/>
  <c r="M63"/>
  <c r="M62"/>
  <c r="M61"/>
  <c r="M60"/>
  <c r="M59"/>
  <c r="M57"/>
  <c r="M56"/>
  <c r="M55"/>
  <c r="M54"/>
  <c r="M53"/>
  <c r="M52"/>
  <c r="M51"/>
  <c r="M50"/>
  <c r="M49"/>
  <c r="M48"/>
  <c r="M46"/>
  <c r="M45"/>
  <c r="M44"/>
  <c r="M43"/>
  <c r="M42"/>
  <c r="M41"/>
  <c r="M40"/>
  <c r="M39"/>
  <c r="M38"/>
  <c r="M37"/>
  <c r="M35"/>
  <c r="M34"/>
  <c r="M33"/>
  <c r="M32"/>
  <c r="M31"/>
  <c r="M30"/>
  <c r="M29"/>
  <c r="M28"/>
  <c r="M27"/>
  <c r="M26"/>
  <c r="M24"/>
  <c r="M23"/>
  <c r="M22"/>
  <c r="M21"/>
  <c r="M20"/>
  <c r="M19"/>
  <c r="M18"/>
  <c r="M17"/>
  <c r="M16"/>
  <c r="M15"/>
  <c r="M13"/>
  <c r="M12"/>
  <c r="M11"/>
  <c r="M10"/>
  <c r="M9"/>
  <c r="M8"/>
  <c r="M7"/>
  <c r="K178"/>
  <c r="K177"/>
  <c r="K176"/>
  <c r="K175"/>
  <c r="K174"/>
  <c r="K173"/>
  <c r="K172"/>
  <c r="K171"/>
  <c r="K167"/>
  <c r="K166"/>
  <c r="K165"/>
  <c r="K164"/>
  <c r="K163"/>
  <c r="P163" s="1"/>
  <c r="K162"/>
  <c r="K161"/>
  <c r="K160"/>
  <c r="K159"/>
  <c r="K158"/>
  <c r="K156"/>
  <c r="K155"/>
  <c r="K154"/>
  <c r="P154" s="1"/>
  <c r="K153"/>
  <c r="K152"/>
  <c r="K151"/>
  <c r="K145"/>
  <c r="K144"/>
  <c r="K143"/>
  <c r="K142"/>
  <c r="K141"/>
  <c r="K140"/>
  <c r="K139"/>
  <c r="K138"/>
  <c r="K137"/>
  <c r="K136"/>
  <c r="K134"/>
  <c r="K133"/>
  <c r="K132"/>
  <c r="K131"/>
  <c r="K130"/>
  <c r="K129"/>
  <c r="K128"/>
  <c r="K127"/>
  <c r="K123"/>
  <c r="K122"/>
  <c r="K121"/>
  <c r="K120"/>
  <c r="K119"/>
  <c r="K118"/>
  <c r="K117"/>
  <c r="K116"/>
  <c r="K115"/>
  <c r="K114"/>
  <c r="K112"/>
  <c r="K111"/>
  <c r="K110"/>
  <c r="K109"/>
  <c r="K108"/>
  <c r="K107"/>
  <c r="K101"/>
  <c r="K100"/>
  <c r="K99"/>
  <c r="K98"/>
  <c r="K97"/>
  <c r="K96"/>
  <c r="K95"/>
  <c r="K94"/>
  <c r="K90"/>
  <c r="K89"/>
  <c r="K88"/>
  <c r="K87"/>
  <c r="K86"/>
  <c r="K85"/>
  <c r="K84"/>
  <c r="K83"/>
  <c r="K82"/>
  <c r="K81"/>
  <c r="K79"/>
  <c r="K78"/>
  <c r="K77"/>
  <c r="K76"/>
  <c r="K75"/>
  <c r="K74"/>
  <c r="K68"/>
  <c r="K67"/>
  <c r="K66"/>
  <c r="K65"/>
  <c r="K64"/>
  <c r="K63"/>
  <c r="K62"/>
  <c r="K61"/>
  <c r="K57"/>
  <c r="K56"/>
  <c r="K55"/>
  <c r="K54"/>
  <c r="K53"/>
  <c r="K52"/>
  <c r="K51"/>
  <c r="K50"/>
  <c r="K49"/>
  <c r="K48"/>
  <c r="K46"/>
  <c r="K45"/>
  <c r="K44"/>
  <c r="K43"/>
  <c r="K42"/>
  <c r="K41"/>
  <c r="K40"/>
  <c r="K39"/>
  <c r="K38"/>
  <c r="K37"/>
  <c r="K35"/>
  <c r="K34"/>
  <c r="K33"/>
  <c r="K32"/>
  <c r="K31"/>
  <c r="K30"/>
  <c r="K29"/>
  <c r="K28"/>
  <c r="K27"/>
  <c r="K26"/>
  <c r="K24"/>
  <c r="K23"/>
  <c r="K22"/>
  <c r="K21"/>
  <c r="K20"/>
  <c r="K19"/>
  <c r="K18"/>
  <c r="K17"/>
  <c r="K13"/>
  <c r="K12"/>
  <c r="K11"/>
  <c r="K10"/>
  <c r="K9"/>
  <c r="K8"/>
  <c r="K7"/>
  <c r="K6"/>
  <c r="K5"/>
  <c r="AO4"/>
  <c r="AM4"/>
  <c r="AK4"/>
  <c r="AG4"/>
  <c r="AE4"/>
  <c r="AB4"/>
  <c r="Z4"/>
  <c r="X4"/>
  <c r="T4"/>
  <c r="R4"/>
  <c r="O4"/>
  <c r="K4"/>
  <c r="P128" l="1"/>
  <c r="P137"/>
  <c r="P145"/>
  <c r="AP152"/>
  <c r="AP156"/>
  <c r="BH98"/>
  <c r="BH94"/>
  <c r="BH89"/>
  <c r="BH85"/>
  <c r="BH32"/>
  <c r="BH23"/>
  <c r="BH19"/>
  <c r="AP154"/>
  <c r="AP153"/>
  <c r="BH177"/>
  <c r="BH173"/>
  <c r="BH164"/>
  <c r="BH160"/>
  <c r="C5" i="8"/>
  <c r="C4" i="14"/>
  <c r="AE3" s="1"/>
  <c r="H12" i="8"/>
  <c r="D13"/>
  <c r="B4" i="3"/>
  <c r="O3" i="8"/>
  <c r="D2" i="14"/>
  <c r="AB2" s="1"/>
  <c r="AC2" s="1"/>
  <c r="T2" i="8"/>
  <c r="U2" s="1"/>
  <c r="E4" i="14"/>
  <c r="G4" s="1"/>
  <c r="S4" s="1"/>
  <c r="L4" i="8"/>
  <c r="P89" i="6"/>
  <c r="P108"/>
  <c r="P112"/>
  <c r="P117"/>
  <c r="P121"/>
  <c r="P174"/>
  <c r="P178"/>
  <c r="AC32"/>
  <c r="AC41"/>
  <c r="AC45"/>
  <c r="AC50"/>
  <c r="AC54"/>
  <c r="AC63"/>
  <c r="AC67"/>
  <c r="AC76"/>
  <c r="AC85"/>
  <c r="AC89"/>
  <c r="AC94"/>
  <c r="AC98"/>
  <c r="AC107"/>
  <c r="AC111"/>
  <c r="AC116"/>
  <c r="AC120"/>
  <c r="AC129"/>
  <c r="AC133"/>
  <c r="AC138"/>
  <c r="AC142"/>
  <c r="AC151"/>
  <c r="AC155"/>
  <c r="AC160"/>
  <c r="AC164"/>
  <c r="AC173"/>
  <c r="AC177"/>
  <c r="AC31"/>
  <c r="AC35"/>
  <c r="AC40"/>
  <c r="AC44"/>
  <c r="AC53"/>
  <c r="AC57"/>
  <c r="AC62"/>
  <c r="AC66"/>
  <c r="AC75"/>
  <c r="AC79"/>
  <c r="AC84"/>
  <c r="AC88"/>
  <c r="AC97"/>
  <c r="AC101"/>
  <c r="AC106"/>
  <c r="AC110"/>
  <c r="AC119"/>
  <c r="AC123"/>
  <c r="AC128"/>
  <c r="AC132"/>
  <c r="AC141"/>
  <c r="AC145"/>
  <c r="AC154"/>
  <c r="AC159"/>
  <c r="AC163"/>
  <c r="AC167"/>
  <c r="AC172"/>
  <c r="AC176"/>
  <c r="BH175"/>
  <c r="BH171"/>
  <c r="BH131"/>
  <c r="BH127"/>
  <c r="BH109"/>
  <c r="BH56"/>
  <c r="BH52"/>
  <c r="AC33"/>
  <c r="AC38"/>
  <c r="AC42"/>
  <c r="AC46"/>
  <c r="AC51"/>
  <c r="AC55"/>
  <c r="AC64"/>
  <c r="AC68"/>
  <c r="AC77"/>
  <c r="AC82"/>
  <c r="AC86"/>
  <c r="AC90"/>
  <c r="AC95"/>
  <c r="AC99"/>
  <c r="AC108"/>
  <c r="AC112"/>
  <c r="AC117"/>
  <c r="AC121"/>
  <c r="AC130"/>
  <c r="AC134"/>
  <c r="AC139"/>
  <c r="AC143"/>
  <c r="AC152"/>
  <c r="AC156"/>
  <c r="AC161"/>
  <c r="AC165"/>
  <c r="AC174"/>
  <c r="AC178"/>
  <c r="BH155"/>
  <c r="BH151"/>
  <c r="BH142"/>
  <c r="BH138"/>
  <c r="BH133"/>
  <c r="BH129"/>
  <c r="BH120"/>
  <c r="BH116"/>
  <c r="BH111"/>
  <c r="BH107"/>
  <c r="BH76"/>
  <c r="BH67"/>
  <c r="BH63"/>
  <c r="BH54"/>
  <c r="BH50"/>
  <c r="BH45"/>
  <c r="BH41"/>
  <c r="BH10"/>
  <c r="AC30"/>
  <c r="AC34"/>
  <c r="AC39"/>
  <c r="AC43"/>
  <c r="AC52"/>
  <c r="AC56"/>
  <c r="AC61"/>
  <c r="AC65"/>
  <c r="AC74"/>
  <c r="AC78"/>
  <c r="AC83"/>
  <c r="AC87"/>
  <c r="AC96"/>
  <c r="AC100"/>
  <c r="AC109"/>
  <c r="AC118"/>
  <c r="AC122"/>
  <c r="AC127"/>
  <c r="AC131"/>
  <c r="AC140"/>
  <c r="AC144"/>
  <c r="AC153"/>
  <c r="AC162"/>
  <c r="AC166"/>
  <c r="AC171"/>
  <c r="AC175"/>
  <c r="AP62"/>
  <c r="AP66"/>
  <c r="AP75"/>
  <c r="AP79"/>
  <c r="AP84"/>
  <c r="AP88"/>
  <c r="AP106"/>
  <c r="AP110"/>
  <c r="AP119"/>
  <c r="AP123"/>
  <c r="AP128"/>
  <c r="AP132"/>
  <c r="AP159"/>
  <c r="AP163"/>
  <c r="P94"/>
  <c r="P98"/>
  <c r="P110"/>
  <c r="P123"/>
  <c r="P130"/>
  <c r="P134"/>
  <c r="P139"/>
  <c r="P143"/>
  <c r="P152"/>
  <c r="P156"/>
  <c r="P161"/>
  <c r="P165"/>
  <c r="P172"/>
  <c r="AP167"/>
  <c r="P107"/>
  <c r="P101"/>
  <c r="AC7"/>
  <c r="AC11"/>
  <c r="AC17"/>
  <c r="AC21"/>
  <c r="P84"/>
  <c r="P20"/>
  <c r="P24"/>
  <c r="P33"/>
  <c r="P38"/>
  <c r="P42"/>
  <c r="P46"/>
  <c r="P51"/>
  <c r="P55"/>
  <c r="P95"/>
  <c r="P99"/>
  <c r="P111"/>
  <c r="P116"/>
  <c r="P173"/>
  <c r="BH176"/>
  <c r="BH172"/>
  <c r="BH167"/>
  <c r="BH163"/>
  <c r="BH154"/>
  <c r="BH145"/>
  <c r="BH141"/>
  <c r="BH123"/>
  <c r="BH119"/>
  <c r="BH101"/>
  <c r="BH97"/>
  <c r="BH88"/>
  <c r="BH84"/>
  <c r="BH79"/>
  <c r="BH75"/>
  <c r="BH66"/>
  <c r="BH62"/>
  <c r="BH44"/>
  <c r="BH40"/>
  <c r="BH35"/>
  <c r="BH31"/>
  <c r="BH22"/>
  <c r="BH18"/>
  <c r="BH13"/>
  <c r="BH9"/>
  <c r="BH153"/>
  <c r="BH144"/>
  <c r="BH122"/>
  <c r="BH100"/>
  <c r="BH78"/>
  <c r="BH65"/>
  <c r="BH39"/>
  <c r="BH30"/>
  <c r="BH17"/>
  <c r="BH140"/>
  <c r="BH118"/>
  <c r="BH96"/>
  <c r="BH74"/>
  <c r="BH61"/>
  <c r="BH43"/>
  <c r="BH34"/>
  <c r="BH21"/>
  <c r="P129"/>
  <c r="P138"/>
  <c r="P155"/>
  <c r="P164"/>
  <c r="P85"/>
  <c r="BH178"/>
  <c r="BH174"/>
  <c r="BH165"/>
  <c r="BH161"/>
  <c r="BH134"/>
  <c r="BH130"/>
  <c r="BH112"/>
  <c r="BH108"/>
  <c r="BH99"/>
  <c r="BH95"/>
  <c r="BH90"/>
  <c r="BH86"/>
  <c r="BH82"/>
  <c r="BH55"/>
  <c r="BH51"/>
  <c r="BH33"/>
  <c r="BH24"/>
  <c r="BH20"/>
  <c r="BH11"/>
  <c r="BH7"/>
  <c r="I3" i="14"/>
  <c r="I4" i="8"/>
  <c r="J3" i="14"/>
  <c r="G3"/>
  <c r="S3" s="1"/>
  <c r="F3" i="8"/>
  <c r="F2" i="3"/>
  <c r="O2" i="14"/>
  <c r="M2" i="8"/>
  <c r="R2" i="14"/>
  <c r="N2" s="1"/>
  <c r="G5" i="8"/>
  <c r="K4"/>
  <c r="BH159" i="6"/>
  <c r="P141"/>
  <c r="P97"/>
  <c r="P120"/>
  <c r="P133"/>
  <c r="P142"/>
  <c r="P160"/>
  <c r="P177"/>
  <c r="P76"/>
  <c r="P77"/>
  <c r="P82"/>
  <c r="P86"/>
  <c r="P90"/>
  <c r="P167"/>
  <c r="P119"/>
  <c r="P132"/>
  <c r="P159"/>
  <c r="P176"/>
  <c r="P75"/>
  <c r="P88"/>
  <c r="P79"/>
  <c r="P115"/>
  <c r="P81"/>
  <c r="AC9"/>
  <c r="AC13"/>
  <c r="AP7"/>
  <c r="AP11"/>
  <c r="AP24"/>
  <c r="AP38"/>
  <c r="AP42"/>
  <c r="AP46"/>
  <c r="AP51"/>
  <c r="AP55"/>
  <c r="AP82"/>
  <c r="AP86"/>
  <c r="AP90"/>
  <c r="AP95"/>
  <c r="AP99"/>
  <c r="AP108"/>
  <c r="AP112"/>
  <c r="AP130"/>
  <c r="AP134"/>
  <c r="AP139"/>
  <c r="AP143"/>
  <c r="AP174"/>
  <c r="AP178"/>
  <c r="BH166"/>
  <c r="BH162"/>
  <c r="BH156"/>
  <c r="BH152"/>
  <c r="BH143"/>
  <c r="BH139"/>
  <c r="BH132"/>
  <c r="BH128"/>
  <c r="BH121"/>
  <c r="BH117"/>
  <c r="BH110"/>
  <c r="BH106"/>
  <c r="BH87"/>
  <c r="BH83"/>
  <c r="BH77"/>
  <c r="BH68"/>
  <c r="BH64"/>
  <c r="BH57"/>
  <c r="BH53"/>
  <c r="BH46"/>
  <c r="BH42"/>
  <c r="BH38"/>
  <c r="BH12"/>
  <c r="BH8"/>
  <c r="P7"/>
  <c r="P11"/>
  <c r="P64"/>
  <c r="P68"/>
  <c r="P8"/>
  <c r="P17"/>
  <c r="P34"/>
  <c r="P43"/>
  <c r="P52"/>
  <c r="P61"/>
  <c r="P78"/>
  <c r="P87"/>
  <c r="P96"/>
  <c r="P114"/>
  <c r="P122"/>
  <c r="P131"/>
  <c r="P140"/>
  <c r="P144"/>
  <c r="P153"/>
  <c r="P162"/>
  <c r="P171"/>
  <c r="P175"/>
  <c r="P10"/>
  <c r="P19"/>
  <c r="P23"/>
  <c r="P32"/>
  <c r="P37"/>
  <c r="P41"/>
  <c r="P45"/>
  <c r="P50"/>
  <c r="P54"/>
  <c r="P63"/>
  <c r="P67"/>
  <c r="AC10"/>
  <c r="AC19"/>
  <c r="P12"/>
  <c r="P21"/>
  <c r="P30"/>
  <c r="P39"/>
  <c r="P48"/>
  <c r="P56"/>
  <c r="P65"/>
  <c r="P74"/>
  <c r="P83"/>
  <c r="P100"/>
  <c r="P109"/>
  <c r="P118"/>
  <c r="P127"/>
  <c r="P136"/>
  <c r="P158"/>
  <c r="P166"/>
  <c r="P9"/>
  <c r="P13"/>
  <c r="P18"/>
  <c r="P22"/>
  <c r="P31"/>
  <c r="P35"/>
  <c r="P40"/>
  <c r="P44"/>
  <c r="P49"/>
  <c r="P53"/>
  <c r="P57"/>
  <c r="P62"/>
  <c r="P66"/>
  <c r="AC18"/>
  <c r="AC22"/>
  <c r="AP18"/>
  <c r="AP22"/>
  <c r="AP31"/>
  <c r="AP35"/>
  <c r="AP172"/>
  <c r="AP176"/>
  <c r="AC23"/>
  <c r="AC20"/>
  <c r="AC24"/>
  <c r="AP10"/>
  <c r="AP19"/>
  <c r="AP23"/>
  <c r="AP32"/>
  <c r="AP50"/>
  <c r="AP54"/>
  <c r="AP63"/>
  <c r="AP67"/>
  <c r="AP94"/>
  <c r="AP98"/>
  <c r="AP107"/>
  <c r="AP111"/>
  <c r="AP138"/>
  <c r="AP142"/>
  <c r="AP160"/>
  <c r="D160" s="1"/>
  <c r="AP164"/>
  <c r="AP30"/>
  <c r="AP34"/>
  <c r="AP39"/>
  <c r="AP43"/>
  <c r="AP52"/>
  <c r="AP56"/>
  <c r="AP74"/>
  <c r="AP78"/>
  <c r="AP83"/>
  <c r="AP87"/>
  <c r="AP96"/>
  <c r="AP100"/>
  <c r="AP118"/>
  <c r="AP122"/>
  <c r="AP127"/>
  <c r="AP131"/>
  <c r="AP162"/>
  <c r="AP166"/>
  <c r="AP171"/>
  <c r="AP175"/>
  <c r="AC8"/>
  <c r="AC12"/>
  <c r="AP9"/>
  <c r="AP13"/>
  <c r="AP17"/>
  <c r="AP21"/>
  <c r="AP33"/>
  <c r="AP41"/>
  <c r="AP45"/>
  <c r="AP53"/>
  <c r="AP57"/>
  <c r="AP61"/>
  <c r="AP65"/>
  <c r="AP77"/>
  <c r="AP85"/>
  <c r="AP89"/>
  <c r="AP97"/>
  <c r="D97" s="1"/>
  <c r="AP101"/>
  <c r="AP109"/>
  <c r="AP117"/>
  <c r="AP121"/>
  <c r="AP129"/>
  <c r="AP133"/>
  <c r="AP141"/>
  <c r="AP145"/>
  <c r="AP161"/>
  <c r="AP165"/>
  <c r="AP173"/>
  <c r="AP177"/>
  <c r="AP8"/>
  <c r="AP12"/>
  <c r="AP20"/>
  <c r="AP40"/>
  <c r="AP44"/>
  <c r="AP64"/>
  <c r="AP68"/>
  <c r="AP76"/>
  <c r="AP116"/>
  <c r="AP120"/>
  <c r="D120" s="1"/>
  <c r="AP140"/>
  <c r="AP144"/>
  <c r="D89" l="1"/>
  <c r="D68"/>
  <c r="D173"/>
  <c r="D107"/>
  <c r="D112"/>
  <c r="D33"/>
  <c r="D128"/>
  <c r="D134"/>
  <c r="D84"/>
  <c r="D154"/>
  <c r="D172"/>
  <c r="I5" i="8"/>
  <c r="D14"/>
  <c r="O3" i="14"/>
  <c r="H13" i="8"/>
  <c r="C6"/>
  <c r="D3" i="14"/>
  <c r="AB3" s="1"/>
  <c r="AC3" s="1"/>
  <c r="T3" i="8"/>
  <c r="U3" s="1"/>
  <c r="D156" i="6"/>
  <c r="D64"/>
  <c r="D41"/>
  <c r="D152"/>
  <c r="D44"/>
  <c r="D171"/>
  <c r="D7"/>
  <c r="D127"/>
  <c r="D11"/>
  <c r="D139"/>
  <c r="D51"/>
  <c r="D141"/>
  <c r="D155"/>
  <c r="D57"/>
  <c r="D122"/>
  <c r="D34"/>
  <c r="D94"/>
  <c r="D176"/>
  <c r="D66"/>
  <c r="D88"/>
  <c r="D77"/>
  <c r="D162"/>
  <c r="D40"/>
  <c r="D142"/>
  <c r="D23"/>
  <c r="D18"/>
  <c r="D35"/>
  <c r="D100"/>
  <c r="D21"/>
  <c r="D52"/>
  <c r="D163"/>
  <c r="D63"/>
  <c r="D90"/>
  <c r="D76"/>
  <c r="D133"/>
  <c r="D132"/>
  <c r="D109"/>
  <c r="D30"/>
  <c r="D121"/>
  <c r="D143"/>
  <c r="D50"/>
  <c r="D61"/>
  <c r="D17"/>
  <c r="D164"/>
  <c r="D98"/>
  <c r="D119"/>
  <c r="D75"/>
  <c r="D177"/>
  <c r="D101"/>
  <c r="D31"/>
  <c r="D145"/>
  <c r="D83"/>
  <c r="D117"/>
  <c r="D175"/>
  <c r="D78"/>
  <c r="D24"/>
  <c r="D65"/>
  <c r="D110"/>
  <c r="D95"/>
  <c r="D108"/>
  <c r="D161"/>
  <c r="D85"/>
  <c r="D129"/>
  <c r="D167"/>
  <c r="D116"/>
  <c r="D55"/>
  <c r="D38"/>
  <c r="D165"/>
  <c r="D138"/>
  <c r="D54"/>
  <c r="D123"/>
  <c r="D79"/>
  <c r="D140"/>
  <c r="D56"/>
  <c r="D159"/>
  <c r="D96"/>
  <c r="D86"/>
  <c r="D46"/>
  <c r="D178"/>
  <c r="D153"/>
  <c r="D53"/>
  <c r="D144"/>
  <c r="D111"/>
  <c r="D67"/>
  <c r="D32"/>
  <c r="D62"/>
  <c r="D118"/>
  <c r="D74"/>
  <c r="D39"/>
  <c r="D131"/>
  <c r="D87"/>
  <c r="D43"/>
  <c r="D99"/>
  <c r="D82"/>
  <c r="D42"/>
  <c r="D130"/>
  <c r="D174"/>
  <c r="D20"/>
  <c r="D19"/>
  <c r="D12"/>
  <c r="D10"/>
  <c r="D13"/>
  <c r="D8"/>
  <c r="D22"/>
  <c r="D45"/>
  <c r="D166"/>
  <c r="D9"/>
  <c r="O4" i="8"/>
  <c r="N2"/>
  <c r="M3"/>
  <c r="F3" i="3"/>
  <c r="R3" i="14"/>
  <c r="N3" s="1"/>
  <c r="F4" i="8"/>
  <c r="I4" i="14"/>
  <c r="E2" i="3"/>
  <c r="J4" i="14"/>
  <c r="F5"/>
  <c r="K5" i="8"/>
  <c r="G6"/>
  <c r="F5" l="1"/>
  <c r="C5" i="14"/>
  <c r="AE4" s="1"/>
  <c r="B5" i="3"/>
  <c r="C7" i="8"/>
  <c r="D15"/>
  <c r="H14"/>
  <c r="C8" i="3"/>
  <c r="E5" i="14"/>
  <c r="G5" s="1"/>
  <c r="S5" s="1"/>
  <c r="L6" i="8"/>
  <c r="D4" i="14"/>
  <c r="AB4" s="1"/>
  <c r="AC4" s="1"/>
  <c r="T4" i="8"/>
  <c r="U4" s="1"/>
  <c r="R4" i="14"/>
  <c r="N4" s="1"/>
  <c r="K4" s="1"/>
  <c r="D2" i="3"/>
  <c r="E3"/>
  <c r="E59" i="6" s="1"/>
  <c r="N3" i="8"/>
  <c r="M2" i="14"/>
  <c r="K3"/>
  <c r="L3" s="1"/>
  <c r="I6" i="8"/>
  <c r="F4" i="3"/>
  <c r="O4" i="14"/>
  <c r="M4" i="8"/>
  <c r="G7"/>
  <c r="K6"/>
  <c r="D16" l="1"/>
  <c r="I7"/>
  <c r="C8"/>
  <c r="H15"/>
  <c r="T5"/>
  <c r="U5" s="1"/>
  <c r="U2" i="14"/>
  <c r="X2"/>
  <c r="W2"/>
  <c r="V2"/>
  <c r="T2"/>
  <c r="L4"/>
  <c r="O6" i="8"/>
  <c r="K59" i="6"/>
  <c r="P59" s="1"/>
  <c r="N4" i="8"/>
  <c r="V59" i="6"/>
  <c r="AC59" s="1"/>
  <c r="D3" i="3"/>
  <c r="M3" i="14"/>
  <c r="F6" i="8"/>
  <c r="I5" i="14"/>
  <c r="E4" i="3"/>
  <c r="F6" i="14"/>
  <c r="J5"/>
  <c r="K7" i="8"/>
  <c r="G8"/>
  <c r="F7" l="1"/>
  <c r="M6"/>
  <c r="N6" s="1"/>
  <c r="C6" i="14"/>
  <c r="AE5" s="1"/>
  <c r="C9" i="8"/>
  <c r="B6" i="3"/>
  <c r="D17" i="8"/>
  <c r="H16"/>
  <c r="X3" i="14"/>
  <c r="T3"/>
  <c r="W3"/>
  <c r="V3"/>
  <c r="U3"/>
  <c r="D5"/>
  <c r="AB5" s="1"/>
  <c r="AC5" s="1"/>
  <c r="T6" i="8"/>
  <c r="U6" s="1"/>
  <c r="E6" i="14"/>
  <c r="G6" s="1"/>
  <c r="S6" s="1"/>
  <c r="L8" i="8"/>
  <c r="P3" i="14"/>
  <c r="Z3"/>
  <c r="R5"/>
  <c r="N5" s="1"/>
  <c r="I8" i="8"/>
  <c r="E5" i="3"/>
  <c r="D4"/>
  <c r="M4" i="14"/>
  <c r="F5" i="3"/>
  <c r="O5" i="14"/>
  <c r="K8" i="8"/>
  <c r="G9"/>
  <c r="H2" i="4"/>
  <c r="E70" i="6"/>
  <c r="J70" s="1"/>
  <c r="E169"/>
  <c r="E48"/>
  <c r="E147"/>
  <c r="E103"/>
  <c r="E92"/>
  <c r="E125"/>
  <c r="E26"/>
  <c r="E136"/>
  <c r="H17" i="8" l="1"/>
  <c r="C10"/>
  <c r="I9"/>
  <c r="D18"/>
  <c r="T7"/>
  <c r="U7" s="1"/>
  <c r="W4" i="14"/>
  <c r="T4"/>
  <c r="X4"/>
  <c r="V4"/>
  <c r="U4"/>
  <c r="O8" i="8"/>
  <c r="M8" s="1"/>
  <c r="P4" i="14"/>
  <c r="Z4"/>
  <c r="V136" i="6"/>
  <c r="AC136" s="1"/>
  <c r="V48"/>
  <c r="AC48" s="1"/>
  <c r="J169"/>
  <c r="I6" i="14"/>
  <c r="F8" i="8"/>
  <c r="J6" i="14"/>
  <c r="D5" i="3"/>
  <c r="M5" i="14"/>
  <c r="G10" i="8"/>
  <c r="K9"/>
  <c r="V169" i="6"/>
  <c r="AC169" s="1"/>
  <c r="O147"/>
  <c r="V147"/>
  <c r="AC147" s="1"/>
  <c r="K147"/>
  <c r="O26"/>
  <c r="P26" s="1"/>
  <c r="V26"/>
  <c r="AC26" s="1"/>
  <c r="K70"/>
  <c r="P70" s="1"/>
  <c r="V70"/>
  <c r="AC70" s="1"/>
  <c r="J92"/>
  <c r="V92"/>
  <c r="AC92" s="1"/>
  <c r="K103"/>
  <c r="P103" s="1"/>
  <c r="V103"/>
  <c r="AC103" s="1"/>
  <c r="J125"/>
  <c r="V125"/>
  <c r="AC125" s="1"/>
  <c r="BC103"/>
  <c r="BE103"/>
  <c r="BC48"/>
  <c r="BE48"/>
  <c r="BC26"/>
  <c r="BE26"/>
  <c r="BC147"/>
  <c r="BE147"/>
  <c r="BC169"/>
  <c r="BE169"/>
  <c r="BC125"/>
  <c r="BE125"/>
  <c r="BC70"/>
  <c r="BE70"/>
  <c r="BC136"/>
  <c r="BE136"/>
  <c r="BC92"/>
  <c r="BE92"/>
  <c r="BC59"/>
  <c r="BE59"/>
  <c r="AY103"/>
  <c r="BA103"/>
  <c r="AY48"/>
  <c r="BA48"/>
  <c r="AY26"/>
  <c r="BA26"/>
  <c r="AY147"/>
  <c r="BA147"/>
  <c r="AY169"/>
  <c r="BA169"/>
  <c r="AY125"/>
  <c r="BA125"/>
  <c r="AY70"/>
  <c r="BA70"/>
  <c r="AY136"/>
  <c r="BA136"/>
  <c r="AY92"/>
  <c r="BA92"/>
  <c r="AY59"/>
  <c r="BA59"/>
  <c r="AI103"/>
  <c r="AP103" s="1"/>
  <c r="AI125"/>
  <c r="AP125" s="1"/>
  <c r="AI136"/>
  <c r="AP136" s="1"/>
  <c r="AI92"/>
  <c r="AP92" s="1"/>
  <c r="AI59"/>
  <c r="AP59" s="1"/>
  <c r="AI48"/>
  <c r="AP48" s="1"/>
  <c r="AI26"/>
  <c r="AP26" s="1"/>
  <c r="AI147"/>
  <c r="AP147" s="1"/>
  <c r="AI169"/>
  <c r="AP169" s="1"/>
  <c r="AI70"/>
  <c r="AP70" s="1"/>
  <c r="K92" l="1"/>
  <c r="P92" s="1"/>
  <c r="K125"/>
  <c r="P125" s="1"/>
  <c r="K169"/>
  <c r="P169" s="1"/>
  <c r="C9" i="3"/>
  <c r="E3" i="4" s="1"/>
  <c r="C11" i="8"/>
  <c r="F9"/>
  <c r="I10"/>
  <c r="D19"/>
  <c r="H18"/>
  <c r="V5" i="14"/>
  <c r="T5"/>
  <c r="X5"/>
  <c r="W5"/>
  <c r="U5"/>
  <c r="D6"/>
  <c r="AB6" s="1"/>
  <c r="AC6" s="1"/>
  <c r="T8" i="8"/>
  <c r="U8" s="1"/>
  <c r="P147" i="6"/>
  <c r="R6" i="14"/>
  <c r="N6" s="1"/>
  <c r="K6" s="1"/>
  <c r="L6" s="1"/>
  <c r="N8" i="8"/>
  <c r="E6" i="3"/>
  <c r="F6"/>
  <c r="O6" i="14"/>
  <c r="F7"/>
  <c r="G11" i="8"/>
  <c r="K10"/>
  <c r="BH92" i="6"/>
  <c r="BH70"/>
  <c r="BH169"/>
  <c r="BH26"/>
  <c r="BH103"/>
  <c r="BH59"/>
  <c r="D59" s="1"/>
  <c r="BH136"/>
  <c r="BH125"/>
  <c r="BH147"/>
  <c r="BH48"/>
  <c r="H19" i="8" l="1"/>
  <c r="C7" i="14"/>
  <c r="AE6" s="1"/>
  <c r="C12" i="8"/>
  <c r="B7" i="3"/>
  <c r="D20" i="8"/>
  <c r="T9"/>
  <c r="U9" s="1"/>
  <c r="F10"/>
  <c r="E7" i="14"/>
  <c r="G7" s="1"/>
  <c r="S7" s="1"/>
  <c r="L11" i="8"/>
  <c r="F3" i="4"/>
  <c r="D48" i="6"/>
  <c r="D136"/>
  <c r="I11" i="8"/>
  <c r="M6" i="14"/>
  <c r="D6" i="3"/>
  <c r="D103" i="6"/>
  <c r="D169"/>
  <c r="G12" i="8"/>
  <c r="K11"/>
  <c r="D26" i="6"/>
  <c r="D92"/>
  <c r="D70"/>
  <c r="D125"/>
  <c r="D147"/>
  <c r="T10" i="8" l="1"/>
  <c r="U10" s="1"/>
  <c r="D21"/>
  <c r="O11"/>
  <c r="H20"/>
  <c r="I12"/>
  <c r="C13"/>
  <c r="U6" i="14"/>
  <c r="T6"/>
  <c r="X6"/>
  <c r="W6"/>
  <c r="V6"/>
  <c r="P6"/>
  <c r="Z6"/>
  <c r="I7"/>
  <c r="F11" i="8"/>
  <c r="J7" i="14"/>
  <c r="G13" i="8"/>
  <c r="K12"/>
  <c r="I13" l="1"/>
  <c r="H21"/>
  <c r="D22"/>
  <c r="F12"/>
  <c r="C14"/>
  <c r="D7" i="14"/>
  <c r="AB7" s="1"/>
  <c r="AC7" s="1"/>
  <c r="T11" i="8"/>
  <c r="U11" s="1"/>
  <c r="R7" i="14"/>
  <c r="N7" s="1"/>
  <c r="K7" s="1"/>
  <c r="L7" s="1"/>
  <c r="F8"/>
  <c r="F7" i="3"/>
  <c r="O7" i="14"/>
  <c r="M11" i="8"/>
  <c r="G14"/>
  <c r="K13"/>
  <c r="C8" i="14" l="1"/>
  <c r="AE7" s="1"/>
  <c r="C15" i="8"/>
  <c r="B8" i="3"/>
  <c r="D23" i="8"/>
  <c r="C10" i="3"/>
  <c r="F13" i="8"/>
  <c r="T12"/>
  <c r="U12" s="1"/>
  <c r="H22"/>
  <c r="E8" i="14"/>
  <c r="G8" s="1"/>
  <c r="S8" s="1"/>
  <c r="L14" i="8"/>
  <c r="N11"/>
  <c r="I14"/>
  <c r="E7" i="3"/>
  <c r="K14" i="8"/>
  <c r="G15"/>
  <c r="C16" l="1"/>
  <c r="I15"/>
  <c r="H23"/>
  <c r="T13"/>
  <c r="U13" s="1"/>
  <c r="D24"/>
  <c r="O14"/>
  <c r="F14"/>
  <c r="I8" i="14"/>
  <c r="J8"/>
  <c r="D7" i="3"/>
  <c r="M7" i="14"/>
  <c r="G16" i="8"/>
  <c r="K15"/>
  <c r="F15" l="1"/>
  <c r="I16"/>
  <c r="H24"/>
  <c r="D25"/>
  <c r="C17"/>
  <c r="X7" i="14"/>
  <c r="T7"/>
  <c r="U7"/>
  <c r="W7"/>
  <c r="V7"/>
  <c r="D8"/>
  <c r="T14" i="8"/>
  <c r="U14" s="1"/>
  <c r="P7" i="14"/>
  <c r="Z7"/>
  <c r="AB8"/>
  <c r="AC8" s="1"/>
  <c r="R8"/>
  <c r="N8" s="1"/>
  <c r="K8" s="1"/>
  <c r="L8" s="1"/>
  <c r="F8" i="3"/>
  <c r="O8" i="14"/>
  <c r="M14" i="8"/>
  <c r="G17"/>
  <c r="K16"/>
  <c r="I17" l="1"/>
  <c r="D26"/>
  <c r="F16"/>
  <c r="C18"/>
  <c r="H25"/>
  <c r="T15"/>
  <c r="U15" s="1"/>
  <c r="G32" i="2"/>
  <c r="H32"/>
  <c r="G33"/>
  <c r="H33"/>
  <c r="G26"/>
  <c r="G45"/>
  <c r="G43"/>
  <c r="G36"/>
  <c r="G34"/>
  <c r="G39"/>
  <c r="H39"/>
  <c r="H29"/>
  <c r="G29"/>
  <c r="H45"/>
  <c r="H43"/>
  <c r="H36"/>
  <c r="H34"/>
  <c r="H26"/>
  <c r="N14" i="8"/>
  <c r="E8" i="3"/>
  <c r="F9" i="14"/>
  <c r="G18" i="8"/>
  <c r="K17"/>
  <c r="L18" l="1"/>
  <c r="H26"/>
  <c r="T16"/>
  <c r="U16" s="1"/>
  <c r="C11" i="3"/>
  <c r="F17" i="8"/>
  <c r="C9" i="14"/>
  <c r="AE8" s="1"/>
  <c r="C19" i="8"/>
  <c r="B9" i="3"/>
  <c r="D27" i="8"/>
  <c r="E9" i="14"/>
  <c r="I18" i="8"/>
  <c r="D8" i="3"/>
  <c r="M8" i="14"/>
  <c r="G19" i="8"/>
  <c r="K18"/>
  <c r="H27" l="1"/>
  <c r="D28"/>
  <c r="C20"/>
  <c r="T17"/>
  <c r="U17" s="1"/>
  <c r="W8" i="14"/>
  <c r="U8"/>
  <c r="T8"/>
  <c r="X8"/>
  <c r="V8"/>
  <c r="P8"/>
  <c r="Z8"/>
  <c r="G9"/>
  <c r="S9" s="1"/>
  <c r="O18" i="8"/>
  <c r="I19"/>
  <c r="F18"/>
  <c r="I9" i="14"/>
  <c r="J9"/>
  <c r="G20" i="8"/>
  <c r="K19"/>
  <c r="H28" l="1"/>
  <c r="M18"/>
  <c r="C21"/>
  <c r="F19"/>
  <c r="D29"/>
  <c r="D9" i="14"/>
  <c r="AB9" s="1"/>
  <c r="AC9" s="1"/>
  <c r="T18" i="8"/>
  <c r="U18" s="1"/>
  <c r="R9" i="14"/>
  <c r="N9" s="1"/>
  <c r="K9" s="1"/>
  <c r="I20" i="8"/>
  <c r="N18"/>
  <c r="E9" i="3"/>
  <c r="C3" i="4" s="1"/>
  <c r="F9" i="3"/>
  <c r="O9" i="14"/>
  <c r="G21" i="8"/>
  <c r="K20"/>
  <c r="K148" i="6"/>
  <c r="O27"/>
  <c r="P27" s="1"/>
  <c r="T19" i="8" l="1"/>
  <c r="U19" s="1"/>
  <c r="F20"/>
  <c r="D30"/>
  <c r="C22"/>
  <c r="H29"/>
  <c r="L9" i="14"/>
  <c r="D9" i="3"/>
  <c r="M9" i="14"/>
  <c r="I21" i="8"/>
  <c r="F10" i="14"/>
  <c r="G22" i="8"/>
  <c r="K21"/>
  <c r="H30" l="1"/>
  <c r="D31"/>
  <c r="F21"/>
  <c r="L22"/>
  <c r="C10" i="14"/>
  <c r="AE9" s="1"/>
  <c r="C23" i="8"/>
  <c r="B10" i="3"/>
  <c r="T20" i="8"/>
  <c r="U20" s="1"/>
  <c r="V9" i="14"/>
  <c r="U9"/>
  <c r="W9"/>
  <c r="T9"/>
  <c r="X9"/>
  <c r="P9"/>
  <c r="Z9"/>
  <c r="E10"/>
  <c r="G10" s="1"/>
  <c r="S10" s="1"/>
  <c r="I22" i="8"/>
  <c r="G23"/>
  <c r="K22"/>
  <c r="C12" i="3" l="1"/>
  <c r="C24" i="8"/>
  <c r="D32"/>
  <c r="T21"/>
  <c r="U21" s="1"/>
  <c r="H31"/>
  <c r="O22"/>
  <c r="F22"/>
  <c r="I23"/>
  <c r="I10" i="14"/>
  <c r="J10"/>
  <c r="G24" i="8"/>
  <c r="K23"/>
  <c r="C25" l="1"/>
  <c r="H32"/>
  <c r="D33"/>
  <c r="F23"/>
  <c r="D10" i="14"/>
  <c r="AB10" s="1"/>
  <c r="AC10" s="1"/>
  <c r="T22" i="8"/>
  <c r="U22" s="1"/>
  <c r="R10" i="14"/>
  <c r="N10" s="1"/>
  <c r="K10" s="1"/>
  <c r="L10" s="1"/>
  <c r="I24" i="8"/>
  <c r="F10" i="3"/>
  <c r="O10" i="14"/>
  <c r="M22" i="8"/>
  <c r="G25"/>
  <c r="K24"/>
  <c r="H33" l="1"/>
  <c r="F24"/>
  <c r="T23"/>
  <c r="U23" s="1"/>
  <c r="D34"/>
  <c r="C26"/>
  <c r="I25"/>
  <c r="N22"/>
  <c r="F11" i="14"/>
  <c r="E10" i="3"/>
  <c r="G26" i="8"/>
  <c r="K25"/>
  <c r="F25" l="1"/>
  <c r="C11" i="14"/>
  <c r="AE10" s="1"/>
  <c r="C27" i="8"/>
  <c r="B11" i="3"/>
  <c r="T24" i="8"/>
  <c r="U24" s="1"/>
  <c r="L26"/>
  <c r="D35"/>
  <c r="H34"/>
  <c r="E11" i="14"/>
  <c r="G11" s="1"/>
  <c r="S11" s="1"/>
  <c r="I26" i="8"/>
  <c r="D10" i="3"/>
  <c r="M10" i="14"/>
  <c r="G27" i="8"/>
  <c r="K26"/>
  <c r="H35" l="1"/>
  <c r="D36"/>
  <c r="C28"/>
  <c r="T25"/>
  <c r="U25" s="1"/>
  <c r="U10" i="14"/>
  <c r="X10"/>
  <c r="T10"/>
  <c r="W10"/>
  <c r="V10"/>
  <c r="O26" i="8"/>
  <c r="P10" i="14"/>
  <c r="Z10"/>
  <c r="I27" i="8"/>
  <c r="F26"/>
  <c r="I11" i="14"/>
  <c r="J11"/>
  <c r="G28" i="8"/>
  <c r="K27"/>
  <c r="F27" l="1"/>
  <c r="C29"/>
  <c r="H36"/>
  <c r="D37"/>
  <c r="C13" i="3"/>
  <c r="D11" i="14"/>
  <c r="AB11" s="1"/>
  <c r="AC11" s="1"/>
  <c r="T26" i="8"/>
  <c r="U26" s="1"/>
  <c r="R11" i="14"/>
  <c r="N11" s="1"/>
  <c r="K11" s="1"/>
  <c r="L11" s="1"/>
  <c r="I28" i="8"/>
  <c r="F11" i="3"/>
  <c r="O11" i="14"/>
  <c r="M26" i="8"/>
  <c r="G29"/>
  <c r="K28"/>
  <c r="D38" l="1"/>
  <c r="C30"/>
  <c r="F28"/>
  <c r="H37"/>
  <c r="T27"/>
  <c r="U27" s="1"/>
  <c r="I29"/>
  <c r="N26"/>
  <c r="E11" i="3"/>
  <c r="G30" i="8"/>
  <c r="K29"/>
  <c r="C31" l="1"/>
  <c r="H38"/>
  <c r="F29"/>
  <c r="T28"/>
  <c r="U28" s="1"/>
  <c r="D39"/>
  <c r="I30"/>
  <c r="D11" i="3"/>
  <c r="M11" i="14"/>
  <c r="F12"/>
  <c r="G31" i="8"/>
  <c r="K30"/>
  <c r="F30" l="1"/>
  <c r="L31"/>
  <c r="D40"/>
  <c r="T29"/>
  <c r="U29" s="1"/>
  <c r="C12" i="14"/>
  <c r="AE11" s="1"/>
  <c r="C32" i="8"/>
  <c r="B12" i="3"/>
  <c r="H39" i="8"/>
  <c r="X11" i="14"/>
  <c r="T11"/>
  <c r="W11"/>
  <c r="U11"/>
  <c r="V11"/>
  <c r="P11"/>
  <c r="Z11"/>
  <c r="E12"/>
  <c r="G12" s="1"/>
  <c r="S12" s="1"/>
  <c r="I31" i="8"/>
  <c r="G32"/>
  <c r="K31"/>
  <c r="C33" l="1"/>
  <c r="H40"/>
  <c r="D41"/>
  <c r="T30"/>
  <c r="U30" s="1"/>
  <c r="O31"/>
  <c r="F31"/>
  <c r="I32"/>
  <c r="I12" i="14"/>
  <c r="J12"/>
  <c r="G33" i="8"/>
  <c r="K32"/>
  <c r="K149" i="6"/>
  <c r="O28"/>
  <c r="P28" s="1"/>
  <c r="K15"/>
  <c r="F32" i="8" l="1"/>
  <c r="D42"/>
  <c r="C34"/>
  <c r="H41"/>
  <c r="D12" i="14"/>
  <c r="AB12" s="1"/>
  <c r="AC12" s="1"/>
  <c r="T31" i="8"/>
  <c r="U31" s="1"/>
  <c r="R12" i="14"/>
  <c r="N12" s="1"/>
  <c r="K12" s="1"/>
  <c r="L12" s="1"/>
  <c r="I33" i="8"/>
  <c r="F12" i="3"/>
  <c r="O12" i="14"/>
  <c r="M31" i="8"/>
  <c r="G34"/>
  <c r="K33"/>
  <c r="H42" l="1"/>
  <c r="D43"/>
  <c r="F33"/>
  <c r="C14" i="3"/>
  <c r="C35" i="8"/>
  <c r="T32"/>
  <c r="U32" s="1"/>
  <c r="I34"/>
  <c r="N31"/>
  <c r="E12" i="3"/>
  <c r="G35" i="8"/>
  <c r="K34"/>
  <c r="F34" l="1"/>
  <c r="D44"/>
  <c r="C36"/>
  <c r="T33"/>
  <c r="U33" s="1"/>
  <c r="H43"/>
  <c r="I35"/>
  <c r="D12" i="3"/>
  <c r="M12" i="14"/>
  <c r="F13"/>
  <c r="G36" i="8"/>
  <c r="K35"/>
  <c r="F35" l="1"/>
  <c r="H44"/>
  <c r="L36"/>
  <c r="C13" i="14"/>
  <c r="AE12" s="1"/>
  <c r="C37" i="8"/>
  <c r="B13" i="3"/>
  <c r="D45" i="8"/>
  <c r="T34"/>
  <c r="U34" s="1"/>
  <c r="W12" i="14"/>
  <c r="V12"/>
  <c r="X12"/>
  <c r="U12"/>
  <c r="T12"/>
  <c r="P12"/>
  <c r="Z12"/>
  <c r="E13"/>
  <c r="G13" s="1"/>
  <c r="S13" s="1"/>
  <c r="I36" i="8"/>
  <c r="G37"/>
  <c r="K36"/>
  <c r="H45" l="1"/>
  <c r="D46"/>
  <c r="C38"/>
  <c r="T35"/>
  <c r="U35" s="1"/>
  <c r="O36"/>
  <c r="F36"/>
  <c r="I37"/>
  <c r="I13" i="14"/>
  <c r="J13"/>
  <c r="G38" i="8"/>
  <c r="K37"/>
  <c r="F37" l="1"/>
  <c r="C39"/>
  <c r="H46"/>
  <c r="D47"/>
  <c r="D13" i="14"/>
  <c r="AB13" s="1"/>
  <c r="AC13" s="1"/>
  <c r="T36" i="8"/>
  <c r="U36" s="1"/>
  <c r="R13" i="14"/>
  <c r="N13" s="1"/>
  <c r="K13" s="1"/>
  <c r="L13" s="1"/>
  <c r="I38" i="8"/>
  <c r="F13" i="3"/>
  <c r="O13" i="14"/>
  <c r="M36" i="8"/>
  <c r="G39"/>
  <c r="K38"/>
  <c r="D48" l="1"/>
  <c r="C40"/>
  <c r="F38"/>
  <c r="H47"/>
  <c r="T37"/>
  <c r="U37" s="1"/>
  <c r="I39"/>
  <c r="N36"/>
  <c r="E13" i="3"/>
  <c r="G40" i="8"/>
  <c r="K39"/>
  <c r="C41" l="1"/>
  <c r="F39"/>
  <c r="H48"/>
  <c r="T38"/>
  <c r="U38" s="1"/>
  <c r="D49"/>
  <c r="I40"/>
  <c r="D13" i="3"/>
  <c r="M13" i="14"/>
  <c r="G41" i="8"/>
  <c r="K40"/>
  <c r="F40" l="1"/>
  <c r="D50"/>
  <c r="H49"/>
  <c r="C42"/>
  <c r="T39"/>
  <c r="U39" s="1"/>
  <c r="C15" i="3"/>
  <c r="E4" i="4" s="1"/>
  <c r="F4" s="1"/>
  <c r="G4" s="1"/>
  <c r="V13" i="14"/>
  <c r="U13"/>
  <c r="X13"/>
  <c r="W13"/>
  <c r="T13"/>
  <c r="P13"/>
  <c r="Z13"/>
  <c r="I41" i="8"/>
  <c r="F14" i="14"/>
  <c r="G42" i="8"/>
  <c r="K41"/>
  <c r="C14" i="14" l="1"/>
  <c r="AE13" s="1"/>
  <c r="C43" i="8"/>
  <c r="B14" i="3"/>
  <c r="D51" i="8"/>
  <c r="F41"/>
  <c r="L42"/>
  <c r="H50"/>
  <c r="T40"/>
  <c r="U40" s="1"/>
  <c r="E14" i="14"/>
  <c r="G14" s="1"/>
  <c r="S14" s="1"/>
  <c r="I42" i="8"/>
  <c r="G43"/>
  <c r="K42"/>
  <c r="D52" l="1"/>
  <c r="H51"/>
  <c r="T41"/>
  <c r="U41" s="1"/>
  <c r="C44"/>
  <c r="F42"/>
  <c r="O42"/>
  <c r="I43"/>
  <c r="I14" i="14"/>
  <c r="D14"/>
  <c r="J14"/>
  <c r="G44" i="8"/>
  <c r="K43"/>
  <c r="F43" l="1"/>
  <c r="C45"/>
  <c r="H52"/>
  <c r="T42"/>
  <c r="U42" s="1"/>
  <c r="D53"/>
  <c r="AB14" i="14"/>
  <c r="AC14" s="1"/>
  <c r="R14"/>
  <c r="N14" s="1"/>
  <c r="K14" s="1"/>
  <c r="L14" s="1"/>
  <c r="I44" i="8"/>
  <c r="F14" i="3"/>
  <c r="O14" i="14"/>
  <c r="M42" i="8"/>
  <c r="G45"/>
  <c r="K44"/>
  <c r="D54" l="1"/>
  <c r="C46"/>
  <c r="F44"/>
  <c r="I45"/>
  <c r="H53"/>
  <c r="T43"/>
  <c r="U43" s="1"/>
  <c r="N42"/>
  <c r="E14" i="3"/>
  <c r="G46" i="8"/>
  <c r="K45"/>
  <c r="H54" l="1"/>
  <c r="C47"/>
  <c r="F45"/>
  <c r="T44"/>
  <c r="U44" s="1"/>
  <c r="D55"/>
  <c r="I46"/>
  <c r="D14" i="3"/>
  <c r="M14" i="14"/>
  <c r="G47" i="8"/>
  <c r="K46"/>
  <c r="D56" l="1"/>
  <c r="C48"/>
  <c r="F46"/>
  <c r="T45"/>
  <c r="U45" s="1"/>
  <c r="H55"/>
  <c r="U14" i="14"/>
  <c r="X14"/>
  <c r="T14"/>
  <c r="V14"/>
  <c r="W14"/>
  <c r="P14"/>
  <c r="Z14"/>
  <c r="I47" i="8"/>
  <c r="G48"/>
  <c r="K47"/>
  <c r="H56" l="1"/>
  <c r="T46"/>
  <c r="U46" s="1"/>
  <c r="F47"/>
  <c r="C49"/>
  <c r="D57"/>
  <c r="I48"/>
  <c r="F15" i="14"/>
  <c r="G49" i="8"/>
  <c r="K48"/>
  <c r="L49" l="1"/>
  <c r="F48"/>
  <c r="D58"/>
  <c r="T47"/>
  <c r="U47" s="1"/>
  <c r="C15" i="14"/>
  <c r="AE14" s="1"/>
  <c r="C50" i="8"/>
  <c r="B15" i="3"/>
  <c r="H57" i="8"/>
  <c r="E15" i="14"/>
  <c r="G15" s="1"/>
  <c r="S15" s="1"/>
  <c r="I49" i="8"/>
  <c r="G50"/>
  <c r="K49"/>
  <c r="H58" l="1"/>
  <c r="C51"/>
  <c r="T48"/>
  <c r="U48" s="1"/>
  <c r="C16" i="3"/>
  <c r="D59" i="8"/>
  <c r="F49"/>
  <c r="O49"/>
  <c r="I50"/>
  <c r="I15" i="14"/>
  <c r="J15"/>
  <c r="G51" i="8"/>
  <c r="K50"/>
  <c r="F50" l="1"/>
  <c r="C52"/>
  <c r="T49"/>
  <c r="U49" s="1"/>
  <c r="D60"/>
  <c r="H59"/>
  <c r="D15" i="14"/>
  <c r="AB15" s="1"/>
  <c r="AC15" s="1"/>
  <c r="R15"/>
  <c r="N15" s="1"/>
  <c r="K15" s="1"/>
  <c r="L15" s="1"/>
  <c r="I51" i="8"/>
  <c r="F15" i="3"/>
  <c r="O15" i="14"/>
  <c r="M49" i="8"/>
  <c r="G52"/>
  <c r="K51"/>
  <c r="H60" l="1"/>
  <c r="F51"/>
  <c r="I52"/>
  <c r="D61"/>
  <c r="C53"/>
  <c r="T50"/>
  <c r="U50" s="1"/>
  <c r="N49"/>
  <c r="E15" i="3"/>
  <c r="C4" i="4" s="1"/>
  <c r="G53" i="8"/>
  <c r="K52"/>
  <c r="C54" l="1"/>
  <c r="T51"/>
  <c r="U51" s="1"/>
  <c r="F52"/>
  <c r="D62"/>
  <c r="H61"/>
  <c r="E149" i="6"/>
  <c r="E15"/>
  <c r="H4" i="4"/>
  <c r="E28" i="6"/>
  <c r="E114"/>
  <c r="E72"/>
  <c r="J72" s="1"/>
  <c r="I53" i="8"/>
  <c r="D15" i="3"/>
  <c r="M15" i="14"/>
  <c r="G54" i="8"/>
  <c r="K53"/>
  <c r="F53" l="1"/>
  <c r="H62"/>
  <c r="D63"/>
  <c r="T52"/>
  <c r="U52" s="1"/>
  <c r="C55"/>
  <c r="V28" i="6"/>
  <c r="AC28" s="1"/>
  <c r="BC28"/>
  <c r="AY28"/>
  <c r="BA28"/>
  <c r="AI28"/>
  <c r="AP28" s="1"/>
  <c r="BE28"/>
  <c r="BC72"/>
  <c r="AI72"/>
  <c r="AP72" s="1"/>
  <c r="K72"/>
  <c r="P72" s="1"/>
  <c r="BE72"/>
  <c r="V72"/>
  <c r="AC72" s="1"/>
  <c r="AY72"/>
  <c r="BA72"/>
  <c r="BC15"/>
  <c r="N15"/>
  <c r="AY15"/>
  <c r="AI15"/>
  <c r="AP15" s="1"/>
  <c r="V15"/>
  <c r="AC15" s="1"/>
  <c r="BE15"/>
  <c r="BA15"/>
  <c r="AY114"/>
  <c r="AI114"/>
  <c r="AP114" s="1"/>
  <c r="BA114"/>
  <c r="BC114"/>
  <c r="V114"/>
  <c r="AC114" s="1"/>
  <c r="BE114"/>
  <c r="BC149"/>
  <c r="AI149"/>
  <c r="AP149" s="1"/>
  <c r="AY149"/>
  <c r="BE149"/>
  <c r="V149"/>
  <c r="AC149" s="1"/>
  <c r="BA149"/>
  <c r="X15" i="14"/>
  <c r="T15"/>
  <c r="W15"/>
  <c r="V15"/>
  <c r="U15"/>
  <c r="P15"/>
  <c r="Z15"/>
  <c r="I54" i="8"/>
  <c r="G55"/>
  <c r="K54"/>
  <c r="O15" i="6" l="1"/>
  <c r="P15" s="1"/>
  <c r="O149"/>
  <c r="M149"/>
  <c r="BH28"/>
  <c r="D28" s="1"/>
  <c r="C56" i="8"/>
  <c r="H63"/>
  <c r="F54"/>
  <c r="D64"/>
  <c r="T53"/>
  <c r="U53" s="1"/>
  <c r="BH15" i="6"/>
  <c r="BH72"/>
  <c r="D72" s="1"/>
  <c r="BH149"/>
  <c r="BH114"/>
  <c r="D114" s="1"/>
  <c r="I55" i="8"/>
  <c r="G56"/>
  <c r="K55"/>
  <c r="D15" i="6" l="1"/>
  <c r="P149"/>
  <c r="D149" s="1"/>
  <c r="T54" i="8"/>
  <c r="U54" s="1"/>
  <c r="F55"/>
  <c r="D65"/>
  <c r="H64"/>
  <c r="C57"/>
  <c r="I56"/>
  <c r="G57"/>
  <c r="K56"/>
  <c r="C58" l="1"/>
  <c r="D66"/>
  <c r="F56"/>
  <c r="H65"/>
  <c r="T55"/>
  <c r="U55" s="1"/>
  <c r="I57"/>
  <c r="F16" i="14"/>
  <c r="G58" i="8"/>
  <c r="K57"/>
  <c r="T56" l="1"/>
  <c r="U56" s="1"/>
  <c r="D67"/>
  <c r="F57"/>
  <c r="L58"/>
  <c r="H66"/>
  <c r="C16" i="14"/>
  <c r="AE15" s="1"/>
  <c r="C59" i="8"/>
  <c r="B16" i="3"/>
  <c r="E16" i="14"/>
  <c r="I58" i="8"/>
  <c r="G59"/>
  <c r="K58"/>
  <c r="C60" l="1"/>
  <c r="D68"/>
  <c r="H67"/>
  <c r="T57"/>
  <c r="U57" s="1"/>
  <c r="G16" i="14"/>
  <c r="S16" s="1"/>
  <c r="O58" i="8"/>
  <c r="I59"/>
  <c r="F58"/>
  <c r="I16" i="14"/>
  <c r="J16"/>
  <c r="G60" i="8"/>
  <c r="K59"/>
  <c r="F59" l="1"/>
  <c r="H68"/>
  <c r="C17" i="3"/>
  <c r="T58" i="8"/>
  <c r="U58" s="1"/>
  <c r="D69"/>
  <c r="C61"/>
  <c r="D16" i="14"/>
  <c r="AB16" s="1"/>
  <c r="AC16" s="1"/>
  <c r="R16"/>
  <c r="N16" s="1"/>
  <c r="K16" s="1"/>
  <c r="L16" s="1"/>
  <c r="I60" i="8"/>
  <c r="F16" i="3"/>
  <c r="O16" i="14"/>
  <c r="M58" i="8"/>
  <c r="G61"/>
  <c r="K60"/>
  <c r="F60" l="1"/>
  <c r="C62"/>
  <c r="H69"/>
  <c r="D70"/>
  <c r="I61"/>
  <c r="T59"/>
  <c r="U59" s="1"/>
  <c r="N58"/>
  <c r="E16" i="3"/>
  <c r="G62" i="8"/>
  <c r="K61"/>
  <c r="F61" l="1"/>
  <c r="D71"/>
  <c r="C63"/>
  <c r="H70"/>
  <c r="T60"/>
  <c r="U60" s="1"/>
  <c r="I62"/>
  <c r="D16" i="3"/>
  <c r="M16" i="14"/>
  <c r="G63" i="8"/>
  <c r="K62"/>
  <c r="F62" l="1"/>
  <c r="C64"/>
  <c r="H71"/>
  <c r="D72"/>
  <c r="T61"/>
  <c r="U61" s="1"/>
  <c r="W16" i="14"/>
  <c r="V16"/>
  <c r="T16"/>
  <c r="X16"/>
  <c r="U16"/>
  <c r="P16"/>
  <c r="Z16"/>
  <c r="I63" i="8"/>
  <c r="G64"/>
  <c r="K63"/>
  <c r="H72" l="1"/>
  <c r="C65"/>
  <c r="F63"/>
  <c r="D73"/>
  <c r="T62"/>
  <c r="U62" s="1"/>
  <c r="I64"/>
  <c r="G65"/>
  <c r="K64"/>
  <c r="D74" l="1"/>
  <c r="C66"/>
  <c r="F64"/>
  <c r="T63"/>
  <c r="U63" s="1"/>
  <c r="H73"/>
  <c r="I65"/>
  <c r="G66"/>
  <c r="K65"/>
  <c r="H74" l="1"/>
  <c r="C67"/>
  <c r="F65"/>
  <c r="T64"/>
  <c r="U64" s="1"/>
  <c r="D75"/>
  <c r="I66"/>
  <c r="G67"/>
  <c r="K66"/>
  <c r="D76" l="1"/>
  <c r="T65"/>
  <c r="U65" s="1"/>
  <c r="F66"/>
  <c r="C68"/>
  <c r="H75"/>
  <c r="I67"/>
  <c r="F17" i="14"/>
  <c r="G68" i="8"/>
  <c r="K67"/>
  <c r="F67" l="1"/>
  <c r="T66"/>
  <c r="U66" s="1"/>
  <c r="H76"/>
  <c r="L68"/>
  <c r="C17" i="14"/>
  <c r="AE16" s="1"/>
  <c r="C69" i="8"/>
  <c r="B17" i="3"/>
  <c r="D77" i="8"/>
  <c r="E17" i="14"/>
  <c r="I68" i="8"/>
  <c r="G69"/>
  <c r="K68"/>
  <c r="C70" l="1"/>
  <c r="D78"/>
  <c r="H77"/>
  <c r="T67"/>
  <c r="U67" s="1"/>
  <c r="O68"/>
  <c r="G17" i="14"/>
  <c r="S17" s="1"/>
  <c r="I69" i="8"/>
  <c r="F68"/>
  <c r="I17" i="14"/>
  <c r="J17"/>
  <c r="G70" i="8"/>
  <c r="K69"/>
  <c r="H78" l="1"/>
  <c r="D79"/>
  <c r="F69"/>
  <c r="T68"/>
  <c r="U68" s="1"/>
  <c r="C71"/>
  <c r="D17" i="14"/>
  <c r="AB17" s="1"/>
  <c r="AC17" s="1"/>
  <c r="R17"/>
  <c r="N17" s="1"/>
  <c r="K17" s="1"/>
  <c r="L17" s="1"/>
  <c r="I70" i="8"/>
  <c r="F17" i="3"/>
  <c r="O17" i="14"/>
  <c r="M68" i="8"/>
  <c r="G71"/>
  <c r="K70"/>
  <c r="I71" l="1"/>
  <c r="F70"/>
  <c r="C72"/>
  <c r="D80"/>
  <c r="C18" i="3"/>
  <c r="T69" i="8"/>
  <c r="U69" s="1"/>
  <c r="H79"/>
  <c r="N68"/>
  <c r="E17" i="3"/>
  <c r="G72" i="8"/>
  <c r="K71"/>
  <c r="F71" l="1"/>
  <c r="C73"/>
  <c r="D81"/>
  <c r="T70"/>
  <c r="U70" s="1"/>
  <c r="H80"/>
  <c r="I72"/>
  <c r="D17" i="3"/>
  <c r="M17" i="14"/>
  <c r="G73" i="8"/>
  <c r="K72"/>
  <c r="H81" l="1"/>
  <c r="D82"/>
  <c r="F72"/>
  <c r="C74"/>
  <c r="T71"/>
  <c r="U71" s="1"/>
  <c r="V17" i="14"/>
  <c r="U17"/>
  <c r="W17"/>
  <c r="T17"/>
  <c r="X17"/>
  <c r="P17"/>
  <c r="Z17"/>
  <c r="I73" i="8"/>
  <c r="G74"/>
  <c r="K73"/>
  <c r="T72" l="1"/>
  <c r="U72" s="1"/>
  <c r="F73"/>
  <c r="C75"/>
  <c r="D83"/>
  <c r="H82"/>
  <c r="I74"/>
  <c r="G75"/>
  <c r="K74"/>
  <c r="H83" l="1"/>
  <c r="C76"/>
  <c r="F74"/>
  <c r="D84"/>
  <c r="T73"/>
  <c r="U73" s="1"/>
  <c r="I75"/>
  <c r="G76"/>
  <c r="K75"/>
  <c r="T74" l="1"/>
  <c r="U74" s="1"/>
  <c r="C77"/>
  <c r="F75"/>
  <c r="D85"/>
  <c r="H84"/>
  <c r="I76"/>
  <c r="G77"/>
  <c r="K76"/>
  <c r="H85" l="1"/>
  <c r="D86"/>
  <c r="C78"/>
  <c r="F76"/>
  <c r="T75"/>
  <c r="U75" s="1"/>
  <c r="I77"/>
  <c r="G78"/>
  <c r="K77"/>
  <c r="T76" l="1"/>
  <c r="U76" s="1"/>
  <c r="D87"/>
  <c r="F77"/>
  <c r="C79"/>
  <c r="H86"/>
  <c r="I78"/>
  <c r="F18" i="14"/>
  <c r="G79" i="8"/>
  <c r="K78"/>
  <c r="F78" l="1"/>
  <c r="H87"/>
  <c r="D88"/>
  <c r="L79"/>
  <c r="C18" i="14"/>
  <c r="AE17" s="1"/>
  <c r="C80" i="8"/>
  <c r="B18" i="3"/>
  <c r="T77" i="8"/>
  <c r="U77" s="1"/>
  <c r="E18" i="14"/>
  <c r="I79" i="8"/>
  <c r="G80"/>
  <c r="K79"/>
  <c r="D89" l="1"/>
  <c r="H88"/>
  <c r="I80"/>
  <c r="C81"/>
  <c r="T78"/>
  <c r="U78" s="1"/>
  <c r="O79"/>
  <c r="G18" i="14"/>
  <c r="S18" s="1"/>
  <c r="F79" i="8"/>
  <c r="I18" i="14"/>
  <c r="J18"/>
  <c r="G81" i="8"/>
  <c r="K80"/>
  <c r="C82" l="1"/>
  <c r="H89"/>
  <c r="F80"/>
  <c r="D90"/>
  <c r="D18" i="14"/>
  <c r="AB18" s="1"/>
  <c r="AC18" s="1"/>
  <c r="T79" i="8"/>
  <c r="U79" s="1"/>
  <c r="R18" i="14"/>
  <c r="N18" s="1"/>
  <c r="K18" s="1"/>
  <c r="L18" s="1"/>
  <c r="I81" i="8"/>
  <c r="F18" i="3"/>
  <c r="O18" i="14"/>
  <c r="M79" i="8"/>
  <c r="G82"/>
  <c r="K81"/>
  <c r="H90" l="1"/>
  <c r="F81"/>
  <c r="D91"/>
  <c r="T80"/>
  <c r="U80" s="1"/>
  <c r="C83"/>
  <c r="I82"/>
  <c r="N79"/>
  <c r="E18" i="3"/>
  <c r="G83" i="8"/>
  <c r="K82"/>
  <c r="F82" l="1"/>
  <c r="D92"/>
  <c r="H91"/>
  <c r="C84"/>
  <c r="T81"/>
  <c r="U81" s="1"/>
  <c r="I83"/>
  <c r="D18" i="3"/>
  <c r="M18" i="14"/>
  <c r="G84" i="8"/>
  <c r="K83"/>
  <c r="F83" l="1"/>
  <c r="C85"/>
  <c r="D93"/>
  <c r="C19" i="3"/>
  <c r="H92" i="8"/>
  <c r="T82"/>
  <c r="U82" s="1"/>
  <c r="U18" i="14"/>
  <c r="X18"/>
  <c r="T18"/>
  <c r="W18"/>
  <c r="V18"/>
  <c r="P18"/>
  <c r="Z18"/>
  <c r="I84" i="8"/>
  <c r="G85"/>
  <c r="K84"/>
  <c r="C86" l="1"/>
  <c r="F84"/>
  <c r="H93"/>
  <c r="D94"/>
  <c r="T83"/>
  <c r="U83" s="1"/>
  <c r="I85"/>
  <c r="G86"/>
  <c r="K85"/>
  <c r="H94" l="1"/>
  <c r="C87"/>
  <c r="F85"/>
  <c r="D95"/>
  <c r="T84"/>
  <c r="U84" s="1"/>
  <c r="I86"/>
  <c r="G87"/>
  <c r="K86"/>
  <c r="D96" l="1"/>
  <c r="C88"/>
  <c r="F86"/>
  <c r="T85"/>
  <c r="U85" s="1"/>
  <c r="H95"/>
  <c r="I87"/>
  <c r="G88"/>
  <c r="K87"/>
  <c r="H96" l="1"/>
  <c r="T86"/>
  <c r="U86" s="1"/>
  <c r="D97"/>
  <c r="F87"/>
  <c r="C89"/>
  <c r="I88"/>
  <c r="G89"/>
  <c r="K88"/>
  <c r="T87" l="1"/>
  <c r="U87" s="1"/>
  <c r="F88"/>
  <c r="C90"/>
  <c r="D98"/>
  <c r="H97"/>
  <c r="I89"/>
  <c r="G90"/>
  <c r="K89"/>
  <c r="H98" l="1"/>
  <c r="C91"/>
  <c r="T88"/>
  <c r="U88" s="1"/>
  <c r="F89"/>
  <c r="D99"/>
  <c r="I90"/>
  <c r="G91"/>
  <c r="K90"/>
  <c r="T89" l="1"/>
  <c r="U89" s="1"/>
  <c r="C92"/>
  <c r="F90"/>
  <c r="D100"/>
  <c r="H99"/>
  <c r="I91"/>
  <c r="F19" i="14"/>
  <c r="G92" i="8"/>
  <c r="K91"/>
  <c r="H100" l="1"/>
  <c r="L92"/>
  <c r="F91"/>
  <c r="T90"/>
  <c r="U90" s="1"/>
  <c r="D101"/>
  <c r="C19" i="14"/>
  <c r="AE18" s="1"/>
  <c r="C93" i="8"/>
  <c r="B19" i="3"/>
  <c r="E19" i="14"/>
  <c r="I92" i="8"/>
  <c r="G93"/>
  <c r="K92"/>
  <c r="C94" l="1"/>
  <c r="D102"/>
  <c r="T91"/>
  <c r="U91" s="1"/>
  <c r="H101"/>
  <c r="G19" i="14"/>
  <c r="S19" s="1"/>
  <c r="O92" i="8"/>
  <c r="I93"/>
  <c r="F92"/>
  <c r="I19" i="14"/>
  <c r="J19"/>
  <c r="G94" i="8"/>
  <c r="K93"/>
  <c r="C95" l="1"/>
  <c r="F93"/>
  <c r="T92"/>
  <c r="U92" s="1"/>
  <c r="H102"/>
  <c r="D103"/>
  <c r="D19" i="14"/>
  <c r="AB19" s="1"/>
  <c r="AC19" s="1"/>
  <c r="R19"/>
  <c r="N19" s="1"/>
  <c r="K19" s="1"/>
  <c r="L19" s="1"/>
  <c r="I94" i="8"/>
  <c r="F19" i="3"/>
  <c r="O19" i="14"/>
  <c r="M92" i="8"/>
  <c r="G95"/>
  <c r="K94"/>
  <c r="F94" l="1"/>
  <c r="H103"/>
  <c r="T93"/>
  <c r="U93" s="1"/>
  <c r="I95"/>
  <c r="D104"/>
  <c r="C96"/>
  <c r="N92"/>
  <c r="E19" i="3"/>
  <c r="G96" i="8"/>
  <c r="K95"/>
  <c r="F95" l="1"/>
  <c r="D105"/>
  <c r="C97"/>
  <c r="H104"/>
  <c r="T94"/>
  <c r="U94" s="1"/>
  <c r="I96"/>
  <c r="D19" i="3"/>
  <c r="M19" i="14"/>
  <c r="G97" i="8"/>
  <c r="K96"/>
  <c r="F96" l="1"/>
  <c r="C98"/>
  <c r="D106"/>
  <c r="H105"/>
  <c r="T95"/>
  <c r="U95" s="1"/>
  <c r="X19" i="14"/>
  <c r="T19"/>
  <c r="W19"/>
  <c r="U19"/>
  <c r="V19"/>
  <c r="P19"/>
  <c r="Z19"/>
  <c r="I97" i="8"/>
  <c r="G98"/>
  <c r="K97"/>
  <c r="H106" l="1"/>
  <c r="C99"/>
  <c r="F97"/>
  <c r="D107"/>
  <c r="T96"/>
  <c r="U96" s="1"/>
  <c r="I98"/>
  <c r="G99"/>
  <c r="K98"/>
  <c r="C100" l="1"/>
  <c r="F98"/>
  <c r="D108"/>
  <c r="T97"/>
  <c r="U97" s="1"/>
  <c r="H107"/>
  <c r="I99"/>
  <c r="G100"/>
  <c r="K99"/>
  <c r="H108" l="1"/>
  <c r="D109"/>
  <c r="C101"/>
  <c r="F99"/>
  <c r="T98"/>
  <c r="U98" s="1"/>
  <c r="I100"/>
  <c r="G101"/>
  <c r="K100"/>
  <c r="T99" l="1"/>
  <c r="U99" s="1"/>
  <c r="D110"/>
  <c r="F100"/>
  <c r="C102"/>
  <c r="H109"/>
  <c r="I101"/>
  <c r="G102"/>
  <c r="K101"/>
  <c r="H110" l="1"/>
  <c r="T100"/>
  <c r="U100" s="1"/>
  <c r="F101"/>
  <c r="C103"/>
  <c r="D111"/>
  <c r="I102"/>
  <c r="G103"/>
  <c r="K102"/>
  <c r="C104" l="1"/>
  <c r="C20" i="3"/>
  <c r="F102" i="8"/>
  <c r="D112"/>
  <c r="T101"/>
  <c r="U101" s="1"/>
  <c r="H111"/>
  <c r="I103"/>
  <c r="G104"/>
  <c r="K103"/>
  <c r="H112" l="1"/>
  <c r="D113"/>
  <c r="F103"/>
  <c r="T102"/>
  <c r="U102" s="1"/>
  <c r="C105"/>
  <c r="I104"/>
  <c r="G105"/>
  <c r="K104"/>
  <c r="C106" l="1"/>
  <c r="D114"/>
  <c r="F104"/>
  <c r="H113"/>
  <c r="T103"/>
  <c r="U103" s="1"/>
  <c r="I105"/>
  <c r="G106"/>
  <c r="K105"/>
  <c r="T104" l="1"/>
  <c r="U104" s="1"/>
  <c r="F105"/>
  <c r="H114"/>
  <c r="D115"/>
  <c r="C107"/>
  <c r="I106"/>
  <c r="G107"/>
  <c r="K106"/>
  <c r="C108" l="1"/>
  <c r="H115"/>
  <c r="F106"/>
  <c r="D116"/>
  <c r="T105"/>
  <c r="U105" s="1"/>
  <c r="I107"/>
  <c r="G108"/>
  <c r="K107"/>
  <c r="T106" l="1"/>
  <c r="U106" s="1"/>
  <c r="H116"/>
  <c r="F107"/>
  <c r="D117"/>
  <c r="C109"/>
  <c r="I108"/>
  <c r="G109"/>
  <c r="K108"/>
  <c r="C110" l="1"/>
  <c r="D118"/>
  <c r="H117"/>
  <c r="F108"/>
  <c r="T107"/>
  <c r="U107" s="1"/>
  <c r="I109"/>
  <c r="G110"/>
  <c r="K109"/>
  <c r="T108" l="1"/>
  <c r="U108" s="1"/>
  <c r="D119"/>
  <c r="F109"/>
  <c r="H118"/>
  <c r="C111"/>
  <c r="I110"/>
  <c r="F20" i="14"/>
  <c r="G111" i="8"/>
  <c r="K110"/>
  <c r="C20" i="14" l="1"/>
  <c r="AE19" s="1"/>
  <c r="C112" i="8"/>
  <c r="B20" i="3"/>
  <c r="D120" i="8"/>
  <c r="F110"/>
  <c r="L111"/>
  <c r="H119"/>
  <c r="T109"/>
  <c r="U109" s="1"/>
  <c r="E20" i="14"/>
  <c r="I111" i="8"/>
  <c r="G112"/>
  <c r="K111"/>
  <c r="D121" l="1"/>
  <c r="C113"/>
  <c r="I112"/>
  <c r="H120"/>
  <c r="T110"/>
  <c r="U110" s="1"/>
  <c r="O111"/>
  <c r="G20" i="14"/>
  <c r="S20" s="1"/>
  <c r="F111" i="8"/>
  <c r="I20" i="14"/>
  <c r="J20"/>
  <c r="G113" i="8"/>
  <c r="K112"/>
  <c r="H121" l="1"/>
  <c r="C114"/>
  <c r="F112"/>
  <c r="D122"/>
  <c r="D20" i="14"/>
  <c r="AB20" s="1"/>
  <c r="AC20" s="1"/>
  <c r="T111" i="8"/>
  <c r="U111" s="1"/>
  <c r="R20" i="14"/>
  <c r="N20" s="1"/>
  <c r="K20" s="1"/>
  <c r="L20" s="1"/>
  <c r="I113" i="8"/>
  <c r="F20" i="3"/>
  <c r="O20" i="14"/>
  <c r="M111" i="8"/>
  <c r="G114"/>
  <c r="K113"/>
  <c r="F113" l="1"/>
  <c r="T112"/>
  <c r="U112" s="1"/>
  <c r="H122"/>
  <c r="D123"/>
  <c r="C115"/>
  <c r="I114"/>
  <c r="N111"/>
  <c r="E20" i="3"/>
  <c r="G115" i="8"/>
  <c r="K114"/>
  <c r="F114" l="1"/>
  <c r="D124"/>
  <c r="C116"/>
  <c r="H123"/>
  <c r="T113"/>
  <c r="U113" s="1"/>
  <c r="I115"/>
  <c r="D20" i="3"/>
  <c r="M20" i="14"/>
  <c r="G116" i="8"/>
  <c r="K115"/>
  <c r="F115" l="1"/>
  <c r="C117"/>
  <c r="H124"/>
  <c r="D125"/>
  <c r="T114"/>
  <c r="U114" s="1"/>
  <c r="W20" i="14"/>
  <c r="V20"/>
  <c r="X20"/>
  <c r="U20"/>
  <c r="T20"/>
  <c r="P20"/>
  <c r="Z20"/>
  <c r="I116" i="8"/>
  <c r="G117"/>
  <c r="K116"/>
  <c r="H125" l="1"/>
  <c r="C118"/>
  <c r="F116"/>
  <c r="D126"/>
  <c r="T115"/>
  <c r="U115" s="1"/>
  <c r="I117"/>
  <c r="G118"/>
  <c r="K117"/>
  <c r="K150" i="6"/>
  <c r="O29"/>
  <c r="P29" s="1"/>
  <c r="K16"/>
  <c r="D127" i="8" l="1"/>
  <c r="C119"/>
  <c r="F117"/>
  <c r="T116"/>
  <c r="U116" s="1"/>
  <c r="H126"/>
  <c r="I118"/>
  <c r="G119"/>
  <c r="K118"/>
  <c r="H127" l="1"/>
  <c r="C120"/>
  <c r="F118"/>
  <c r="T117"/>
  <c r="U117" s="1"/>
  <c r="D128"/>
  <c r="I119"/>
  <c r="G120"/>
  <c r="K119"/>
  <c r="D129" l="1"/>
  <c r="T118"/>
  <c r="U118" s="1"/>
  <c r="F119"/>
  <c r="C121"/>
  <c r="H128"/>
  <c r="I120"/>
  <c r="G121"/>
  <c r="K120"/>
  <c r="H129" l="1"/>
  <c r="F120"/>
  <c r="T119"/>
  <c r="U119" s="1"/>
  <c r="C122"/>
  <c r="D130"/>
  <c r="I121"/>
  <c r="G122"/>
  <c r="K121"/>
  <c r="D131" l="1"/>
  <c r="C123"/>
  <c r="T120"/>
  <c r="U120" s="1"/>
  <c r="F121"/>
  <c r="H130"/>
  <c r="I122"/>
  <c r="G123"/>
  <c r="K122"/>
  <c r="T121" l="1"/>
  <c r="U121" s="1"/>
  <c r="C124"/>
  <c r="H131"/>
  <c r="F122"/>
  <c r="G124"/>
  <c r="D132"/>
  <c r="I124"/>
  <c r="K124"/>
  <c r="G125"/>
  <c r="I123"/>
  <c r="K123"/>
  <c r="F123" l="1"/>
  <c r="C125"/>
  <c r="F124"/>
  <c r="T122"/>
  <c r="U122" s="1"/>
  <c r="D133"/>
  <c r="H132"/>
  <c r="K125"/>
  <c r="G126"/>
  <c r="I125"/>
  <c r="D134" l="1"/>
  <c r="C126"/>
  <c r="F125"/>
  <c r="H133"/>
  <c r="T124"/>
  <c r="U124" s="1"/>
  <c r="T123"/>
  <c r="U123" s="1"/>
  <c r="G127"/>
  <c r="K126"/>
  <c r="I126"/>
  <c r="T125" l="1"/>
  <c r="U125" s="1"/>
  <c r="F126"/>
  <c r="H134"/>
  <c r="C127"/>
  <c r="D135"/>
  <c r="G128"/>
  <c r="I127"/>
  <c r="K127"/>
  <c r="D136" l="1"/>
  <c r="H135"/>
  <c r="F127"/>
  <c r="C128"/>
  <c r="T126"/>
  <c r="U126" s="1"/>
  <c r="G129"/>
  <c r="I128"/>
  <c r="K128"/>
  <c r="T127" l="1"/>
  <c r="U127" s="1"/>
  <c r="H136"/>
  <c r="F128"/>
  <c r="C129"/>
  <c r="D137"/>
  <c r="G130"/>
  <c r="K129"/>
  <c r="I129"/>
  <c r="D138" l="1"/>
  <c r="C130"/>
  <c r="H137"/>
  <c r="F129"/>
  <c r="T128"/>
  <c r="U128" s="1"/>
  <c r="G131"/>
  <c r="I130"/>
  <c r="K130"/>
  <c r="T129" l="1"/>
  <c r="U129" s="1"/>
  <c r="C131"/>
  <c r="F130"/>
  <c r="H138"/>
  <c r="D139"/>
  <c r="G132"/>
  <c r="I131"/>
  <c r="K131"/>
  <c r="D140" l="1"/>
  <c r="C132"/>
  <c r="F131"/>
  <c r="H139"/>
  <c r="T130"/>
  <c r="U130" s="1"/>
  <c r="G133"/>
  <c r="I132"/>
  <c r="K132"/>
  <c r="T131" l="1"/>
  <c r="U131" s="1"/>
  <c r="F132"/>
  <c r="H140"/>
  <c r="C133"/>
  <c r="D141"/>
  <c r="G134"/>
  <c r="I133"/>
  <c r="K133"/>
  <c r="D142" l="1"/>
  <c r="H141"/>
  <c r="F133"/>
  <c r="C134"/>
  <c r="T132"/>
  <c r="U132" s="1"/>
  <c r="G22" i="2"/>
  <c r="H22"/>
  <c r="G135" i="8"/>
  <c r="I134"/>
  <c r="K134"/>
  <c r="F134" l="1"/>
  <c r="T133"/>
  <c r="U133" s="1"/>
  <c r="H142"/>
  <c r="C135"/>
  <c r="D143"/>
  <c r="G136"/>
  <c r="I135"/>
  <c r="K135"/>
  <c r="C136" l="1"/>
  <c r="D144"/>
  <c r="F135"/>
  <c r="C21" i="3"/>
  <c r="F5" i="4" s="1"/>
  <c r="G5" s="1"/>
  <c r="H143" i="8"/>
  <c r="T134"/>
  <c r="U134" s="1"/>
  <c r="G137"/>
  <c r="I136"/>
  <c r="K136"/>
  <c r="K2" i="14"/>
  <c r="F136" i="8" l="1"/>
  <c r="D145"/>
  <c r="H144"/>
  <c r="F21" i="14"/>
  <c r="T135" i="8"/>
  <c r="U135" s="1"/>
  <c r="C137"/>
  <c r="G138"/>
  <c r="K137"/>
  <c r="I137"/>
  <c r="L2" i="14"/>
  <c r="P2" s="1"/>
  <c r="Z2"/>
  <c r="C138" i="8" l="1"/>
  <c r="H145"/>
  <c r="F137"/>
  <c r="D146"/>
  <c r="T136"/>
  <c r="U136" s="1"/>
  <c r="G139"/>
  <c r="I138"/>
  <c r="K138"/>
  <c r="T137" l="1"/>
  <c r="U137" s="1"/>
  <c r="H146"/>
  <c r="F138"/>
  <c r="D147"/>
  <c r="C139"/>
  <c r="G140"/>
  <c r="I139"/>
  <c r="K139"/>
  <c r="K5" i="14"/>
  <c r="C140" i="8" l="1"/>
  <c r="D148"/>
  <c r="H147"/>
  <c r="F139"/>
  <c r="T138"/>
  <c r="U138" s="1"/>
  <c r="G141"/>
  <c r="I140"/>
  <c r="K140"/>
  <c r="L5" i="14"/>
  <c r="P5" s="1"/>
  <c r="Z5"/>
  <c r="T139" i="8" l="1"/>
  <c r="U139" s="1"/>
  <c r="D149"/>
  <c r="F140"/>
  <c r="H148"/>
  <c r="C141"/>
  <c r="G142"/>
  <c r="I141"/>
  <c r="K141"/>
  <c r="D150" l="1"/>
  <c r="C142"/>
  <c r="F141"/>
  <c r="H149"/>
  <c r="T140"/>
  <c r="U140" s="1"/>
  <c r="G143"/>
  <c r="I142"/>
  <c r="K142"/>
  <c r="T141" l="1"/>
  <c r="U141" s="1"/>
  <c r="D151"/>
  <c r="F142"/>
  <c r="G144"/>
  <c r="I144" s="1"/>
  <c r="H150"/>
  <c r="C143"/>
  <c r="G145"/>
  <c r="I143"/>
  <c r="L143"/>
  <c r="E21" i="14"/>
  <c r="G21" s="1"/>
  <c r="K143" i="8"/>
  <c r="J21" i="14" l="1"/>
  <c r="C21"/>
  <c r="AE20" s="1"/>
  <c r="C144" i="8"/>
  <c r="B21" i="3"/>
  <c r="D152" i="8"/>
  <c r="K144"/>
  <c r="H151"/>
  <c r="T142"/>
  <c r="U142" s="1"/>
  <c r="K145"/>
  <c r="I145"/>
  <c r="G146"/>
  <c r="S21" i="14"/>
  <c r="R21"/>
  <c r="O143" i="8"/>
  <c r="I21" i="14"/>
  <c r="N21" s="1"/>
  <c r="K21" s="1"/>
  <c r="F143" i="8"/>
  <c r="H152" l="1"/>
  <c r="F145"/>
  <c r="D153"/>
  <c r="T143"/>
  <c r="U143" s="1"/>
  <c r="F144"/>
  <c r="C145"/>
  <c r="K146"/>
  <c r="F146" s="1"/>
  <c r="I146"/>
  <c r="G147"/>
  <c r="M143"/>
  <c r="F21" i="3"/>
  <c r="O21" i="14"/>
  <c r="D21"/>
  <c r="AB21" s="1"/>
  <c r="AC21" s="1"/>
  <c r="T144" i="8" l="1"/>
  <c r="U144" s="1"/>
  <c r="T146"/>
  <c r="U146" s="1"/>
  <c r="T145"/>
  <c r="U145" s="1"/>
  <c r="C146"/>
  <c r="D154"/>
  <c r="H153"/>
  <c r="I147"/>
  <c r="K147"/>
  <c r="G148"/>
  <c r="L21" i="14"/>
  <c r="N143" i="8"/>
  <c r="E21" i="3"/>
  <c r="H154" i="8" l="1"/>
  <c r="C147"/>
  <c r="D155"/>
  <c r="F147"/>
  <c r="E105" i="6"/>
  <c r="E81"/>
  <c r="E158"/>
  <c r="E37"/>
  <c r="H5" i="4"/>
  <c r="K148" i="8"/>
  <c r="I148"/>
  <c r="G149"/>
  <c r="D21" i="3"/>
  <c r="M21" i="14"/>
  <c r="T147" i="8" l="1"/>
  <c r="U147" s="1"/>
  <c r="C148"/>
  <c r="F148"/>
  <c r="H155"/>
  <c r="D156"/>
  <c r="BC158" i="6"/>
  <c r="BA158"/>
  <c r="V158"/>
  <c r="AC158" s="1"/>
  <c r="BE158"/>
  <c r="AI158"/>
  <c r="AP158" s="1"/>
  <c r="AY158"/>
  <c r="V81"/>
  <c r="AC81" s="1"/>
  <c r="AY81"/>
  <c r="AI81"/>
  <c r="AP81" s="1"/>
  <c r="BC81"/>
  <c r="BA81"/>
  <c r="BE81"/>
  <c r="BC105"/>
  <c r="BA105"/>
  <c r="AI105"/>
  <c r="AP105" s="1"/>
  <c r="V105"/>
  <c r="AC105" s="1"/>
  <c r="BE105"/>
  <c r="AY105"/>
  <c r="AY37"/>
  <c r="BA37"/>
  <c r="AI37"/>
  <c r="AP37" s="1"/>
  <c r="BC37"/>
  <c r="V37"/>
  <c r="AC37" s="1"/>
  <c r="BE37"/>
  <c r="V21" i="14"/>
  <c r="U21"/>
  <c r="X21"/>
  <c r="W21"/>
  <c r="T21"/>
  <c r="K149" i="8"/>
  <c r="I149"/>
  <c r="G150"/>
  <c r="P21" i="14"/>
  <c r="Z21"/>
  <c r="K105" i="6" l="1"/>
  <c r="P105" s="1"/>
  <c r="K106"/>
  <c r="P106" s="1"/>
  <c r="D106" s="1"/>
  <c r="BH105"/>
  <c r="D105" s="1"/>
  <c r="BH158"/>
  <c r="D158" s="1"/>
  <c r="F149" i="8"/>
  <c r="C149"/>
  <c r="D157"/>
  <c r="H156"/>
  <c r="T148"/>
  <c r="U148" s="1"/>
  <c r="BH37" i="6"/>
  <c r="D37" s="1"/>
  <c r="BH81"/>
  <c r="D81" s="1"/>
  <c r="I150" i="8"/>
  <c r="K150"/>
  <c r="G151"/>
  <c r="H157" l="1"/>
  <c r="C150"/>
  <c r="F150"/>
  <c r="D158"/>
  <c r="T149"/>
  <c r="U149" s="1"/>
  <c r="I151"/>
  <c r="K151"/>
  <c r="G152"/>
  <c r="D159" l="1"/>
  <c r="F151"/>
  <c r="C151"/>
  <c r="U150"/>
  <c r="T150"/>
  <c r="H158"/>
  <c r="K152"/>
  <c r="F152" s="1"/>
  <c r="I152"/>
  <c r="G153"/>
  <c r="T151" l="1"/>
  <c r="U151" s="1"/>
  <c r="T152"/>
  <c r="U152" s="1"/>
  <c r="G154"/>
  <c r="G155" s="1"/>
  <c r="H159"/>
  <c r="C152"/>
  <c r="D160"/>
  <c r="K154"/>
  <c r="K153"/>
  <c r="I153"/>
  <c r="I154" l="1"/>
  <c r="D161"/>
  <c r="H160"/>
  <c r="F154"/>
  <c r="F153"/>
  <c r="C153"/>
  <c r="I155"/>
  <c r="K155"/>
  <c r="G156"/>
  <c r="F155" l="1"/>
  <c r="C154"/>
  <c r="T153"/>
  <c r="U153" s="1"/>
  <c r="H161"/>
  <c r="T154"/>
  <c r="U154" s="1"/>
  <c r="D162"/>
  <c r="I156"/>
  <c r="K156"/>
  <c r="G157"/>
  <c r="D163" l="1"/>
  <c r="C155"/>
  <c r="F156"/>
  <c r="H162"/>
  <c r="T155"/>
  <c r="U155" s="1"/>
  <c r="I157"/>
  <c r="K157"/>
  <c r="G158"/>
  <c r="T156" l="1"/>
  <c r="U156" s="1"/>
  <c r="C156"/>
  <c r="F157"/>
  <c r="H163"/>
  <c r="D164"/>
  <c r="K158"/>
  <c r="G159"/>
  <c r="I158"/>
  <c r="F41" i="2"/>
  <c r="J41"/>
  <c r="F158" i="8" l="1"/>
  <c r="D165"/>
  <c r="H164"/>
  <c r="C157"/>
  <c r="T157"/>
  <c r="U157" s="1"/>
  <c r="G160"/>
  <c r="I160" s="1"/>
  <c r="I159"/>
  <c r="K159"/>
  <c r="G161" l="1"/>
  <c r="K160"/>
  <c r="F160"/>
  <c r="F159"/>
  <c r="C158"/>
  <c r="D166"/>
  <c r="H165"/>
  <c r="T158"/>
  <c r="U158" s="1"/>
  <c r="I161"/>
  <c r="G162"/>
  <c r="K161"/>
  <c r="H166" l="1"/>
  <c r="F161"/>
  <c r="D167"/>
  <c r="U159"/>
  <c r="T159"/>
  <c r="C159"/>
  <c r="T160"/>
  <c r="U160" s="1"/>
  <c r="K162"/>
  <c r="I162"/>
  <c r="G163"/>
  <c r="C160" l="1"/>
  <c r="T161"/>
  <c r="U161" s="1"/>
  <c r="F162"/>
  <c r="D168"/>
  <c r="H167"/>
  <c r="I163"/>
  <c r="G164"/>
  <c r="K163"/>
  <c r="H168" l="1"/>
  <c r="F163"/>
  <c r="D169"/>
  <c r="T162"/>
  <c r="U162" s="1"/>
  <c r="C161"/>
  <c r="K164"/>
  <c r="F164" s="1"/>
  <c r="G165"/>
  <c r="I164"/>
  <c r="C162" l="1"/>
  <c r="T164"/>
  <c r="U164" s="1"/>
  <c r="D170"/>
  <c r="T163"/>
  <c r="U163" s="1"/>
  <c r="H169"/>
  <c r="K165"/>
  <c r="F165"/>
  <c r="I165"/>
  <c r="G166"/>
  <c r="D171" l="1"/>
  <c r="T165"/>
  <c r="U165" s="1"/>
  <c r="H170"/>
  <c r="C163"/>
  <c r="K166"/>
  <c r="I166"/>
  <c r="G167"/>
  <c r="F166" l="1"/>
  <c r="C164"/>
  <c r="H171"/>
  <c r="D172"/>
  <c r="K167"/>
  <c r="I167"/>
  <c r="G168"/>
  <c r="T166" l="1"/>
  <c r="U166" s="1"/>
  <c r="H172"/>
  <c r="F167"/>
  <c r="D173"/>
  <c r="C165"/>
  <c r="G169"/>
  <c r="I168"/>
  <c r="K168"/>
  <c r="D174" l="1"/>
  <c r="H173"/>
  <c r="F168"/>
  <c r="C166"/>
  <c r="T167"/>
  <c r="U167" s="1"/>
  <c r="G170"/>
  <c r="K169"/>
  <c r="I169"/>
  <c r="T168" l="1"/>
  <c r="U168" s="1"/>
  <c r="D175"/>
  <c r="F169"/>
  <c r="C167"/>
  <c r="H174"/>
  <c r="I170"/>
  <c r="G171"/>
  <c r="K170"/>
  <c r="C168" l="1"/>
  <c r="D176"/>
  <c r="H175"/>
  <c r="T169"/>
  <c r="U169" s="1"/>
  <c r="F170"/>
  <c r="I171"/>
  <c r="G172"/>
  <c r="K171"/>
  <c r="T170" l="1"/>
  <c r="U170" s="1"/>
  <c r="H176"/>
  <c r="C169"/>
  <c r="F171"/>
  <c r="D177"/>
  <c r="K172"/>
  <c r="F172" s="1"/>
  <c r="I172"/>
  <c r="G173"/>
  <c r="U171" l="1"/>
  <c r="T171"/>
  <c r="H177"/>
  <c r="T172"/>
  <c r="U172" s="1"/>
  <c r="D178"/>
  <c r="C170"/>
  <c r="G174"/>
  <c r="K173"/>
  <c r="I173"/>
  <c r="D179" l="1"/>
  <c r="F173"/>
  <c r="H178"/>
  <c r="C171"/>
  <c r="G175"/>
  <c r="K174"/>
  <c r="I174"/>
  <c r="T173" l="1"/>
  <c r="U173" s="1"/>
  <c r="C172"/>
  <c r="F174"/>
  <c r="H179"/>
  <c r="D180"/>
  <c r="G176"/>
  <c r="K175"/>
  <c r="I175"/>
  <c r="D181" l="1"/>
  <c r="C173"/>
  <c r="H180"/>
  <c r="T174"/>
  <c r="U174" s="1"/>
  <c r="F175"/>
  <c r="I176"/>
  <c r="G177"/>
  <c r="K176"/>
  <c r="T175" l="1"/>
  <c r="U175" s="1"/>
  <c r="H181"/>
  <c r="F176"/>
  <c r="C174"/>
  <c r="D182"/>
  <c r="G178"/>
  <c r="K177"/>
  <c r="F177" s="1"/>
  <c r="I177"/>
  <c r="D183" l="1"/>
  <c r="T176"/>
  <c r="U176" s="1"/>
  <c r="H182"/>
  <c r="C175"/>
  <c r="T177"/>
  <c r="U177" s="1"/>
  <c r="K178"/>
  <c r="I178"/>
  <c r="G179"/>
  <c r="C176" l="1"/>
  <c r="H183"/>
  <c r="F178"/>
  <c r="D184"/>
  <c r="K179"/>
  <c r="I179"/>
  <c r="G180"/>
  <c r="T178" l="1"/>
  <c r="U178" s="1"/>
  <c r="F179"/>
  <c r="D185"/>
  <c r="H184"/>
  <c r="C177"/>
  <c r="I180"/>
  <c r="K180"/>
  <c r="G181"/>
  <c r="D186" l="1"/>
  <c r="H185"/>
  <c r="T179"/>
  <c r="U179" s="1"/>
  <c r="C178"/>
  <c r="F180"/>
  <c r="G182"/>
  <c r="K181"/>
  <c r="F181" s="1"/>
  <c r="I181"/>
  <c r="C179" l="1"/>
  <c r="H186"/>
  <c r="U181"/>
  <c r="T181"/>
  <c r="T180"/>
  <c r="U180" s="1"/>
  <c r="D187"/>
  <c r="K182"/>
  <c r="I182"/>
  <c r="G183"/>
  <c r="C180" l="1"/>
  <c r="F182"/>
  <c r="D188"/>
  <c r="H187"/>
  <c r="K183"/>
  <c r="I183"/>
  <c r="G184"/>
  <c r="T182" l="1"/>
  <c r="U182" s="1"/>
  <c r="H188"/>
  <c r="F183"/>
  <c r="D189"/>
  <c r="C181"/>
  <c r="I184"/>
  <c r="K184"/>
  <c r="G185"/>
  <c r="C182" l="1"/>
  <c r="H189"/>
  <c r="D190"/>
  <c r="T183"/>
  <c r="U183" s="1"/>
  <c r="F184"/>
  <c r="G186"/>
  <c r="K185"/>
  <c r="F185" s="1"/>
  <c r="I185"/>
  <c r="T184" l="1"/>
  <c r="U184" s="1"/>
  <c r="D191"/>
  <c r="C22" i="3"/>
  <c r="T185" i="8"/>
  <c r="U185" s="1"/>
  <c r="H190"/>
  <c r="C183"/>
  <c r="I186"/>
  <c r="G187"/>
  <c r="K186"/>
  <c r="F186" l="1"/>
  <c r="D192"/>
  <c r="C184"/>
  <c r="F22" i="14"/>
  <c r="H191" i="8"/>
  <c r="I187"/>
  <c r="K187"/>
  <c r="G188"/>
  <c r="H192" l="1"/>
  <c r="C185"/>
  <c r="F187"/>
  <c r="D193"/>
  <c r="T186"/>
  <c r="U186" s="1"/>
  <c r="I188"/>
  <c r="G189"/>
  <c r="K188"/>
  <c r="D194" l="1"/>
  <c r="H193"/>
  <c r="T187"/>
  <c r="U187" s="1"/>
  <c r="F188"/>
  <c r="C186"/>
  <c r="I189"/>
  <c r="K189"/>
  <c r="T188" l="1"/>
  <c r="U188" s="1"/>
  <c r="H194"/>
  <c r="C187"/>
  <c r="F189"/>
  <c r="D195"/>
  <c r="D196" l="1"/>
  <c r="C188"/>
  <c r="T189"/>
  <c r="U189" s="1"/>
  <c r="H195"/>
  <c r="C189" l="1"/>
  <c r="H196"/>
  <c r="D197"/>
  <c r="D198" l="1"/>
  <c r="H197"/>
  <c r="C190"/>
  <c r="G190"/>
  <c r="E22" i="14" l="1"/>
  <c r="G22" s="1"/>
  <c r="C22"/>
  <c r="AE21" s="1"/>
  <c r="C191" i="8"/>
  <c r="B22" i="3"/>
  <c r="H198" i="8"/>
  <c r="D199"/>
  <c r="K190"/>
  <c r="G191"/>
  <c r="L190"/>
  <c r="I190"/>
  <c r="I22" i="14" l="1"/>
  <c r="D200" i="8"/>
  <c r="S22" i="14"/>
  <c r="O190" i="8"/>
  <c r="F22" i="3" s="1"/>
  <c r="J22" i="14"/>
  <c r="R22" s="1"/>
  <c r="H199" i="8"/>
  <c r="F190"/>
  <c r="C192"/>
  <c r="M190"/>
  <c r="K191"/>
  <c r="G192"/>
  <c r="I191"/>
  <c r="C193" l="1"/>
  <c r="D201"/>
  <c r="D22" i="14"/>
  <c r="AB22" s="1"/>
  <c r="AC22" s="1"/>
  <c r="T190" i="8"/>
  <c r="U190" s="1"/>
  <c r="N22" i="14"/>
  <c r="K22" s="1"/>
  <c r="L22" s="1"/>
  <c r="F191" i="8"/>
  <c r="H200"/>
  <c r="O22" i="14"/>
  <c r="N190" i="8"/>
  <c r="E22" i="3"/>
  <c r="K192" i="8"/>
  <c r="G193"/>
  <c r="I192"/>
  <c r="D22" i="3" l="1"/>
  <c r="M22" i="14"/>
  <c r="D202" i="8"/>
  <c r="F192"/>
  <c r="T191"/>
  <c r="U191" s="1"/>
  <c r="H201"/>
  <c r="P22" i="14"/>
  <c r="C194" i="8"/>
  <c r="K193"/>
  <c r="G194"/>
  <c r="I193"/>
  <c r="F193" l="1"/>
  <c r="C195"/>
  <c r="T192"/>
  <c r="U192" s="1"/>
  <c r="V22" i="14"/>
  <c r="X22"/>
  <c r="U22"/>
  <c r="W22"/>
  <c r="T22"/>
  <c r="Z22"/>
  <c r="H202" i="8"/>
  <c r="D203"/>
  <c r="K194"/>
  <c r="G195"/>
  <c r="I194"/>
  <c r="F194" l="1"/>
  <c r="C196"/>
  <c r="D204"/>
  <c r="H203"/>
  <c r="T193"/>
  <c r="U193" s="1"/>
  <c r="K195"/>
  <c r="G196"/>
  <c r="I195"/>
  <c r="H204" l="1"/>
  <c r="C197"/>
  <c r="F195"/>
  <c r="D205"/>
  <c r="T194"/>
  <c r="U194" s="1"/>
  <c r="K196"/>
  <c r="G197"/>
  <c r="I196"/>
  <c r="F196" l="1"/>
  <c r="T195"/>
  <c r="U195" s="1"/>
  <c r="C198"/>
  <c r="H205"/>
  <c r="D206"/>
  <c r="K197"/>
  <c r="G198"/>
  <c r="I197"/>
  <c r="F197" l="1"/>
  <c r="D207"/>
  <c r="C199"/>
  <c r="H206"/>
  <c r="T196"/>
  <c r="U196" s="1"/>
  <c r="K198"/>
  <c r="G199"/>
  <c r="I198"/>
  <c r="F198" l="1"/>
  <c r="C200"/>
  <c r="H207"/>
  <c r="D208"/>
  <c r="T197"/>
  <c r="U197" s="1"/>
  <c r="K199"/>
  <c r="F199" s="1"/>
  <c r="G200"/>
  <c r="I199"/>
  <c r="H208" l="1"/>
  <c r="C201"/>
  <c r="T199"/>
  <c r="U199" s="1"/>
  <c r="D209"/>
  <c r="T198"/>
  <c r="U198" s="1"/>
  <c r="K200"/>
  <c r="G201"/>
  <c r="I200"/>
  <c r="D210" l="1"/>
  <c r="C202"/>
  <c r="H209"/>
  <c r="F200"/>
  <c r="K201"/>
  <c r="G202"/>
  <c r="I201"/>
  <c r="H210" l="1"/>
  <c r="C203"/>
  <c r="F201"/>
  <c r="U200"/>
  <c r="T200"/>
  <c r="D211"/>
  <c r="K202"/>
  <c r="G203"/>
  <c r="I202"/>
  <c r="F202" l="1"/>
  <c r="D212"/>
  <c r="C204"/>
  <c r="H211"/>
  <c r="T201"/>
  <c r="U201" s="1"/>
  <c r="K203"/>
  <c r="F203" s="1"/>
  <c r="G204"/>
  <c r="I203"/>
  <c r="D213" l="1"/>
  <c r="H212"/>
  <c r="U203"/>
  <c r="T203"/>
  <c r="C205"/>
  <c r="T202"/>
  <c r="U202" s="1"/>
  <c r="K204"/>
  <c r="G205"/>
  <c r="I204"/>
  <c r="F204" l="1"/>
  <c r="D214"/>
  <c r="C206"/>
  <c r="H213"/>
  <c r="K205"/>
  <c r="G206"/>
  <c r="I205"/>
  <c r="H214" l="1"/>
  <c r="D215"/>
  <c r="F205"/>
  <c r="C207"/>
  <c r="T204"/>
  <c r="U204" s="1"/>
  <c r="G207"/>
  <c r="K206"/>
  <c r="I206"/>
  <c r="D216" l="1"/>
  <c r="H215"/>
  <c r="F206"/>
  <c r="C208"/>
  <c r="T205"/>
  <c r="U205" s="1"/>
  <c r="K207"/>
  <c r="F207" s="1"/>
  <c r="G208"/>
  <c r="I207"/>
  <c r="T206" l="1"/>
  <c r="U206" s="1"/>
  <c r="D217"/>
  <c r="H216"/>
  <c r="T207"/>
  <c r="U207" s="1"/>
  <c r="C209"/>
  <c r="K208"/>
  <c r="G209"/>
  <c r="I208"/>
  <c r="C210" l="1"/>
  <c r="D218"/>
  <c r="H217"/>
  <c r="F208"/>
  <c r="K209"/>
  <c r="F209" s="1"/>
  <c r="G210"/>
  <c r="I209"/>
  <c r="T208" l="1"/>
  <c r="U208" s="1"/>
  <c r="D219"/>
  <c r="H218"/>
  <c r="T209"/>
  <c r="U209" s="1"/>
  <c r="C211"/>
  <c r="K210"/>
  <c r="G211"/>
  <c r="I210"/>
  <c r="H219" l="1"/>
  <c r="D220"/>
  <c r="F210"/>
  <c r="C212"/>
  <c r="K211"/>
  <c r="G212"/>
  <c r="I211"/>
  <c r="T210" l="1"/>
  <c r="U210" s="1"/>
  <c r="D221"/>
  <c r="H220"/>
  <c r="F211"/>
  <c r="C213"/>
  <c r="K212"/>
  <c r="G213"/>
  <c r="I212"/>
  <c r="F212" l="1"/>
  <c r="T211"/>
  <c r="U211" s="1"/>
  <c r="D222"/>
  <c r="H221"/>
  <c r="C214"/>
  <c r="K213"/>
  <c r="G214"/>
  <c r="I213"/>
  <c r="H222" l="1"/>
  <c r="C215"/>
  <c r="D223"/>
  <c r="F213"/>
  <c r="T212"/>
  <c r="U212" s="1"/>
  <c r="K214"/>
  <c r="G215"/>
  <c r="I214"/>
  <c r="C216" l="1"/>
  <c r="F214"/>
  <c r="H223"/>
  <c r="T213"/>
  <c r="U213" s="1"/>
  <c r="D224"/>
  <c r="K215"/>
  <c r="G216"/>
  <c r="I215"/>
  <c r="F215" l="1"/>
  <c r="D225"/>
  <c r="H224"/>
  <c r="C217"/>
  <c r="T214"/>
  <c r="U214" s="1"/>
  <c r="K216"/>
  <c r="G217"/>
  <c r="I216"/>
  <c r="F216" l="1"/>
  <c r="C218"/>
  <c r="D226"/>
  <c r="H225"/>
  <c r="T215"/>
  <c r="U215" s="1"/>
  <c r="K217"/>
  <c r="G218"/>
  <c r="I217"/>
  <c r="F217" l="1"/>
  <c r="D227"/>
  <c r="H226"/>
  <c r="C219"/>
  <c r="T216"/>
  <c r="U216" s="1"/>
  <c r="K218"/>
  <c r="G219"/>
  <c r="I218"/>
  <c r="F218" l="1"/>
  <c r="H227"/>
  <c r="D228"/>
  <c r="C220"/>
  <c r="T217"/>
  <c r="U217" s="1"/>
  <c r="K219"/>
  <c r="G220"/>
  <c r="I219"/>
  <c r="F219" l="1"/>
  <c r="H228"/>
  <c r="C221"/>
  <c r="D229"/>
  <c r="T218"/>
  <c r="U218" s="1"/>
  <c r="K220"/>
  <c r="G221"/>
  <c r="I220"/>
  <c r="F220" l="1"/>
  <c r="H229"/>
  <c r="D230"/>
  <c r="C222"/>
  <c r="T219"/>
  <c r="U219" s="1"/>
  <c r="K221"/>
  <c r="F221" s="1"/>
  <c r="G222"/>
  <c r="I221"/>
  <c r="H230" l="1"/>
  <c r="D231"/>
  <c r="T221"/>
  <c r="U221" s="1"/>
  <c r="C223"/>
  <c r="T220"/>
  <c r="U220" s="1"/>
  <c r="K222"/>
  <c r="G223"/>
  <c r="I222"/>
  <c r="C224" l="1"/>
  <c r="D232"/>
  <c r="H231"/>
  <c r="F222"/>
  <c r="K223"/>
  <c r="G224"/>
  <c r="I223"/>
  <c r="D233" l="1"/>
  <c r="H232"/>
  <c r="F223"/>
  <c r="T222"/>
  <c r="U222" s="1"/>
  <c r="C225"/>
  <c r="K224"/>
  <c r="G225"/>
  <c r="I224"/>
  <c r="F224" l="1"/>
  <c r="C226"/>
  <c r="T223"/>
  <c r="U223" s="1"/>
  <c r="D234"/>
  <c r="H233"/>
  <c r="K225"/>
  <c r="F225" s="1"/>
  <c r="G226"/>
  <c r="I225"/>
  <c r="T224" l="1"/>
  <c r="U224" s="1"/>
  <c r="D235"/>
  <c r="T225"/>
  <c r="U225" s="1"/>
  <c r="H234"/>
  <c r="C227"/>
  <c r="K226"/>
  <c r="G227"/>
  <c r="I226"/>
  <c r="H235" l="1"/>
  <c r="D236"/>
  <c r="F226"/>
  <c r="C228"/>
  <c r="K227"/>
  <c r="F227" s="1"/>
  <c r="G228"/>
  <c r="I227"/>
  <c r="T226" l="1"/>
  <c r="U226" s="1"/>
  <c r="T227"/>
  <c r="U227" s="1"/>
  <c r="H236"/>
  <c r="C229"/>
  <c r="D237"/>
  <c r="K228"/>
  <c r="F228"/>
  <c r="G229"/>
  <c r="I228"/>
  <c r="T228" l="1"/>
  <c r="U228" s="1"/>
  <c r="H237"/>
  <c r="C230"/>
  <c r="D238"/>
  <c r="K229"/>
  <c r="F229"/>
  <c r="G230"/>
  <c r="I229"/>
  <c r="T229" l="1"/>
  <c r="U229" s="1"/>
  <c r="C231"/>
  <c r="H238"/>
  <c r="D239"/>
  <c r="K230"/>
  <c r="G231"/>
  <c r="I230"/>
  <c r="D240" l="1"/>
  <c r="C232"/>
  <c r="F230"/>
  <c r="H239"/>
  <c r="K231"/>
  <c r="G232"/>
  <c r="I231"/>
  <c r="C233" l="1"/>
  <c r="H240"/>
  <c r="F231"/>
  <c r="T230"/>
  <c r="U230" s="1"/>
  <c r="D241"/>
  <c r="K232"/>
  <c r="G233"/>
  <c r="I232"/>
  <c r="F232" l="1"/>
  <c r="D242"/>
  <c r="T231"/>
  <c r="U231" s="1"/>
  <c r="C234"/>
  <c r="H241"/>
  <c r="K233"/>
  <c r="G234"/>
  <c r="I233"/>
  <c r="H242" l="1"/>
  <c r="C235"/>
  <c r="D243"/>
  <c r="F233"/>
  <c r="T232"/>
  <c r="U232" s="1"/>
  <c r="G235"/>
  <c r="K234"/>
  <c r="I234"/>
  <c r="F234" l="1"/>
  <c r="D244"/>
  <c r="H243"/>
  <c r="T233"/>
  <c r="U233" s="1"/>
  <c r="C236"/>
  <c r="K235"/>
  <c r="G236"/>
  <c r="I235"/>
  <c r="C237" l="1"/>
  <c r="H244"/>
  <c r="D245"/>
  <c r="F235"/>
  <c r="T234"/>
  <c r="U234" s="1"/>
  <c r="K236"/>
  <c r="G237"/>
  <c r="I236"/>
  <c r="H245" l="1"/>
  <c r="F236"/>
  <c r="T235"/>
  <c r="U235" s="1"/>
  <c r="D246"/>
  <c r="C238"/>
  <c r="K237"/>
  <c r="G238"/>
  <c r="I237"/>
  <c r="F237" l="1"/>
  <c r="C239"/>
  <c r="H246"/>
  <c r="D247"/>
  <c r="T236"/>
  <c r="U236" s="1"/>
  <c r="K238"/>
  <c r="G239"/>
  <c r="I238"/>
  <c r="F238" l="1"/>
  <c r="D248"/>
  <c r="C240"/>
  <c r="H247"/>
  <c r="T237"/>
  <c r="U237" s="1"/>
  <c r="K239"/>
  <c r="G240"/>
  <c r="I239"/>
  <c r="C241" l="1"/>
  <c r="H248"/>
  <c r="F239"/>
  <c r="D249"/>
  <c r="T238"/>
  <c r="U238" s="1"/>
  <c r="K240"/>
  <c r="G241"/>
  <c r="I240"/>
  <c r="D250" l="1"/>
  <c r="F240"/>
  <c r="T239"/>
  <c r="U239" s="1"/>
  <c r="H249"/>
  <c r="C242"/>
  <c r="K241"/>
  <c r="G242"/>
  <c r="I241"/>
  <c r="F241" l="1"/>
  <c r="C243"/>
  <c r="H250"/>
  <c r="T240"/>
  <c r="U240" s="1"/>
  <c r="D251"/>
  <c r="K242"/>
  <c r="G243"/>
  <c r="I242"/>
  <c r="F242" l="1"/>
  <c r="D252"/>
  <c r="H251"/>
  <c r="C244"/>
  <c r="T241"/>
  <c r="U241" s="1"/>
  <c r="K243"/>
  <c r="G244"/>
  <c r="I243"/>
  <c r="D253" l="1"/>
  <c r="C245"/>
  <c r="H252"/>
  <c r="F243"/>
  <c r="T242"/>
  <c r="U242" s="1"/>
  <c r="K244"/>
  <c r="G245"/>
  <c r="I244"/>
  <c r="H253" l="1"/>
  <c r="C246"/>
  <c r="F244"/>
  <c r="T243"/>
  <c r="U243" s="1"/>
  <c r="D254"/>
  <c r="K245"/>
  <c r="F245" s="1"/>
  <c r="G246"/>
  <c r="I245"/>
  <c r="C247" l="1"/>
  <c r="T245"/>
  <c r="U245" s="1"/>
  <c r="T244"/>
  <c r="U244" s="1"/>
  <c r="D255"/>
  <c r="H254"/>
  <c r="K246"/>
  <c r="G247"/>
  <c r="I246"/>
  <c r="F246" l="1"/>
  <c r="D256"/>
  <c r="C248"/>
  <c r="H255"/>
  <c r="K247"/>
  <c r="F247"/>
  <c r="G248"/>
  <c r="I247"/>
  <c r="T247" l="1"/>
  <c r="U247" s="1"/>
  <c r="H256"/>
  <c r="D257"/>
  <c r="T246"/>
  <c r="U246" s="1"/>
  <c r="C249"/>
  <c r="K248"/>
  <c r="G249"/>
  <c r="I248"/>
  <c r="D258" l="1"/>
  <c r="F248"/>
  <c r="C23" i="3"/>
  <c r="H257" i="8"/>
  <c r="C250"/>
  <c r="K249"/>
  <c r="G250"/>
  <c r="I249"/>
  <c r="T248" l="1"/>
  <c r="U248" s="1"/>
  <c r="F249"/>
  <c r="C251"/>
  <c r="F23" i="14"/>
  <c r="H258" i="8"/>
  <c r="D259"/>
  <c r="K250"/>
  <c r="G251"/>
  <c r="I250"/>
  <c r="C252" l="1"/>
  <c r="H259"/>
  <c r="T249"/>
  <c r="U249" s="1"/>
  <c r="G252"/>
  <c r="F250"/>
  <c r="D260"/>
  <c r="K252"/>
  <c r="K251"/>
  <c r="I251"/>
  <c r="D261" l="1"/>
  <c r="H260"/>
  <c r="F251"/>
  <c r="F252"/>
  <c r="T250"/>
  <c r="U250" s="1"/>
  <c r="C253"/>
  <c r="I252"/>
  <c r="G253"/>
  <c r="C254" l="1"/>
  <c r="T252"/>
  <c r="U252" s="1"/>
  <c r="T251"/>
  <c r="U251" s="1"/>
  <c r="D262"/>
  <c r="H261"/>
  <c r="K253"/>
  <c r="G254"/>
  <c r="I253"/>
  <c r="F253" l="1"/>
  <c r="D263"/>
  <c r="C255"/>
  <c r="H262"/>
  <c r="K254"/>
  <c r="F254"/>
  <c r="G255"/>
  <c r="I254"/>
  <c r="T254" l="1"/>
  <c r="U254" s="1"/>
  <c r="H263"/>
  <c r="D264"/>
  <c r="T253"/>
  <c r="U253" s="1"/>
  <c r="C256"/>
  <c r="K255"/>
  <c r="G256"/>
  <c r="I255"/>
  <c r="C257" l="1"/>
  <c r="D265"/>
  <c r="F255"/>
  <c r="H264"/>
  <c r="K256"/>
  <c r="F256" s="1"/>
  <c r="G257"/>
  <c r="I256"/>
  <c r="T256" l="1"/>
  <c r="U256" s="1"/>
  <c r="E23" i="14"/>
  <c r="G23" s="1"/>
  <c r="D266" i="8"/>
  <c r="H265"/>
  <c r="T255"/>
  <c r="U255" s="1"/>
  <c r="C23" i="14"/>
  <c r="AE22" s="1"/>
  <c r="B23" i="3"/>
  <c r="C258" i="8"/>
  <c r="G258"/>
  <c r="K257"/>
  <c r="L257"/>
  <c r="I257"/>
  <c r="I23" i="14" l="1"/>
  <c r="C259" i="8"/>
  <c r="D267"/>
  <c r="J23" i="14"/>
  <c r="H266" i="8"/>
  <c r="S23" i="14"/>
  <c r="R23"/>
  <c r="F257" i="8"/>
  <c r="O257"/>
  <c r="G259"/>
  <c r="K258"/>
  <c r="I258"/>
  <c r="N23" i="14" l="1"/>
  <c r="K23" s="1"/>
  <c r="F258" i="8"/>
  <c r="C260"/>
  <c r="O23" i="14"/>
  <c r="H267" i="8"/>
  <c r="D23" i="14"/>
  <c r="AB23" s="1"/>
  <c r="AC23" s="1"/>
  <c r="T257" i="8"/>
  <c r="U257" s="1"/>
  <c r="D268"/>
  <c r="M257"/>
  <c r="F23" i="3"/>
  <c r="G260" i="8"/>
  <c r="K259"/>
  <c r="I259"/>
  <c r="D269" l="1"/>
  <c r="F259"/>
  <c r="H268"/>
  <c r="L23" i="14"/>
  <c r="C261" i="8"/>
  <c r="T258"/>
  <c r="U258" s="1"/>
  <c r="N257"/>
  <c r="E23" i="3"/>
  <c r="G261" i="8"/>
  <c r="K260"/>
  <c r="I260"/>
  <c r="H269" l="1"/>
  <c r="D23" i="3"/>
  <c r="M23" i="14"/>
  <c r="F260" i="8"/>
  <c r="C262"/>
  <c r="P23" i="14"/>
  <c r="T259" i="8"/>
  <c r="U259" s="1"/>
  <c r="D270"/>
  <c r="K261"/>
  <c r="G262"/>
  <c r="I261"/>
  <c r="T260" l="1"/>
  <c r="U260" s="1"/>
  <c r="D271"/>
  <c r="F261"/>
  <c r="C263"/>
  <c r="H270"/>
  <c r="X23" i="14"/>
  <c r="U23"/>
  <c r="W23"/>
  <c r="T23"/>
  <c r="V23"/>
  <c r="Z23"/>
  <c r="G263" i="8"/>
  <c r="K262"/>
  <c r="I262"/>
  <c r="C264" l="1"/>
  <c r="D272"/>
  <c r="U261"/>
  <c r="T261"/>
  <c r="F262"/>
  <c r="H271"/>
  <c r="G264"/>
  <c r="K263"/>
  <c r="I263"/>
  <c r="F263" l="1"/>
  <c r="D273"/>
  <c r="T262"/>
  <c r="U262" s="1"/>
  <c r="H272"/>
  <c r="C265"/>
  <c r="G265"/>
  <c r="K264"/>
  <c r="I264"/>
  <c r="C266" l="1"/>
  <c r="F264"/>
  <c r="D274"/>
  <c r="H273"/>
  <c r="T263"/>
  <c r="U263" s="1"/>
  <c r="K265"/>
  <c r="G266"/>
  <c r="I265"/>
  <c r="F265" l="1"/>
  <c r="H274"/>
  <c r="T264"/>
  <c r="U264" s="1"/>
  <c r="D275"/>
  <c r="C267"/>
  <c r="G267"/>
  <c r="K266"/>
  <c r="I266"/>
  <c r="F266" l="1"/>
  <c r="C268"/>
  <c r="H275"/>
  <c r="D276"/>
  <c r="T265"/>
  <c r="U265" s="1"/>
  <c r="K267"/>
  <c r="F267" s="1"/>
  <c r="G268"/>
  <c r="I267"/>
  <c r="C269" l="1"/>
  <c r="D277"/>
  <c r="H276"/>
  <c r="T266"/>
  <c r="U266" s="1"/>
  <c r="T267"/>
  <c r="U267" s="1"/>
  <c r="G269"/>
  <c r="K268"/>
  <c r="I268"/>
  <c r="F268" l="1"/>
  <c r="D278"/>
  <c r="H277"/>
  <c r="C270"/>
  <c r="G270"/>
  <c r="K269"/>
  <c r="I269"/>
  <c r="D279" l="1"/>
  <c r="F269"/>
  <c r="H278"/>
  <c r="C271"/>
  <c r="T268"/>
  <c r="U268" s="1"/>
  <c r="G271"/>
  <c r="K270"/>
  <c r="I270"/>
  <c r="H279" l="1"/>
  <c r="D280"/>
  <c r="F270"/>
  <c r="C272"/>
  <c r="T269"/>
  <c r="U269" s="1"/>
  <c r="K271"/>
  <c r="G272"/>
  <c r="I271"/>
  <c r="F271" l="1"/>
  <c r="C273"/>
  <c r="D281"/>
  <c r="H280"/>
  <c r="T270"/>
  <c r="U270" s="1"/>
  <c r="G273"/>
  <c r="K272"/>
  <c r="I272"/>
  <c r="C274" l="1"/>
  <c r="F272"/>
  <c r="D282"/>
  <c r="H281"/>
  <c r="T271"/>
  <c r="U271" s="1"/>
  <c r="K273"/>
  <c r="G274"/>
  <c r="I273"/>
  <c r="T272" l="1"/>
  <c r="U272" s="1"/>
  <c r="F273"/>
  <c r="H282"/>
  <c r="D283"/>
  <c r="C275"/>
  <c r="G275"/>
  <c r="K274"/>
  <c r="I274"/>
  <c r="C276" l="1"/>
  <c r="F274"/>
  <c r="D284"/>
  <c r="U273"/>
  <c r="T273"/>
  <c r="H283"/>
  <c r="G276"/>
  <c r="K275"/>
  <c r="I275"/>
  <c r="H284" l="1"/>
  <c r="T274"/>
  <c r="U274" s="1"/>
  <c r="F275"/>
  <c r="D285"/>
  <c r="C277"/>
  <c r="G277"/>
  <c r="K276"/>
  <c r="I276"/>
  <c r="C278" l="1"/>
  <c r="F276"/>
  <c r="D286"/>
  <c r="H285"/>
  <c r="T275"/>
  <c r="U275" s="1"/>
  <c r="G278"/>
  <c r="K277"/>
  <c r="I277"/>
  <c r="F277" l="1"/>
  <c r="T276"/>
  <c r="U276" s="1"/>
  <c r="H286"/>
  <c r="D287"/>
  <c r="C279"/>
  <c r="G279"/>
  <c r="K278"/>
  <c r="I278"/>
  <c r="C280" l="1"/>
  <c r="F278"/>
  <c r="D288"/>
  <c r="H287"/>
  <c r="T277"/>
  <c r="U277" s="1"/>
  <c r="K279"/>
  <c r="G280"/>
  <c r="I279"/>
  <c r="T278" l="1"/>
  <c r="U278" s="1"/>
  <c r="H288"/>
  <c r="F279"/>
  <c r="D289"/>
  <c r="C281"/>
  <c r="G281"/>
  <c r="K280"/>
  <c r="I280"/>
  <c r="C282" l="1"/>
  <c r="D290"/>
  <c r="F280"/>
  <c r="U279"/>
  <c r="T279"/>
  <c r="H289"/>
  <c r="K281"/>
  <c r="G282"/>
  <c r="I281"/>
  <c r="D291" l="1"/>
  <c r="H290"/>
  <c r="F281"/>
  <c r="T280"/>
  <c r="U280" s="1"/>
  <c r="C283"/>
  <c r="G283"/>
  <c r="K282"/>
  <c r="I282"/>
  <c r="C284" l="1"/>
  <c r="T281"/>
  <c r="U281" s="1"/>
  <c r="F282"/>
  <c r="H291"/>
  <c r="D292"/>
  <c r="K283"/>
  <c r="G284"/>
  <c r="I283"/>
  <c r="F283" l="1"/>
  <c r="D293"/>
  <c r="T282"/>
  <c r="U282" s="1"/>
  <c r="H292"/>
  <c r="C285"/>
  <c r="G285"/>
  <c r="K284"/>
  <c r="I284"/>
  <c r="H293" l="1"/>
  <c r="C286"/>
  <c r="F284"/>
  <c r="D294"/>
  <c r="T283"/>
  <c r="U283" s="1"/>
  <c r="G286"/>
  <c r="K285"/>
  <c r="I285"/>
  <c r="F285" l="1"/>
  <c r="D295"/>
  <c r="C287"/>
  <c r="H294"/>
  <c r="T284"/>
  <c r="U284" s="1"/>
  <c r="K286"/>
  <c r="G287"/>
  <c r="I286"/>
  <c r="H295" l="1"/>
  <c r="D296"/>
  <c r="F286"/>
  <c r="C288"/>
  <c r="T285"/>
  <c r="U285" s="1"/>
  <c r="G288"/>
  <c r="K287"/>
  <c r="I287"/>
  <c r="F287" l="1"/>
  <c r="D297"/>
  <c r="H296"/>
  <c r="C289"/>
  <c r="T286"/>
  <c r="U286" s="1"/>
  <c r="G289"/>
  <c r="K288"/>
  <c r="I288"/>
  <c r="H297" l="1"/>
  <c r="F288"/>
  <c r="C290"/>
  <c r="D298"/>
  <c r="T287"/>
  <c r="U287" s="1"/>
  <c r="K289"/>
  <c r="F289"/>
  <c r="G290"/>
  <c r="I289"/>
  <c r="T289" l="1"/>
  <c r="U289" s="1"/>
  <c r="C291"/>
  <c r="T288"/>
  <c r="U288" s="1"/>
  <c r="H298"/>
  <c r="D299"/>
  <c r="G291"/>
  <c r="K290"/>
  <c r="I290"/>
  <c r="F290" l="1"/>
  <c r="C292"/>
  <c r="D300"/>
  <c r="H299"/>
  <c r="K291"/>
  <c r="G292"/>
  <c r="I291"/>
  <c r="H300" l="1"/>
  <c r="C293"/>
  <c r="F291"/>
  <c r="D301"/>
  <c r="T290"/>
  <c r="U290" s="1"/>
  <c r="K292"/>
  <c r="G293"/>
  <c r="I292"/>
  <c r="C294" l="1"/>
  <c r="H301"/>
  <c r="D302"/>
  <c r="F292"/>
  <c r="T291"/>
  <c r="U291" s="1"/>
  <c r="K293"/>
  <c r="G294"/>
  <c r="I293"/>
  <c r="F293" l="1"/>
  <c r="H302"/>
  <c r="D303"/>
  <c r="T292"/>
  <c r="U292" s="1"/>
  <c r="C295"/>
  <c r="G295"/>
  <c r="K294"/>
  <c r="I294"/>
  <c r="C296" l="1"/>
  <c r="T293"/>
  <c r="U293" s="1"/>
  <c r="H303"/>
  <c r="F294"/>
  <c r="D304"/>
  <c r="K295"/>
  <c r="G296"/>
  <c r="I295"/>
  <c r="F295" l="1"/>
  <c r="T294"/>
  <c r="U294" s="1"/>
  <c r="H304"/>
  <c r="D305"/>
  <c r="C297"/>
  <c r="G297"/>
  <c r="K296"/>
  <c r="I296"/>
  <c r="H305" l="1"/>
  <c r="C298"/>
  <c r="F296"/>
  <c r="D306"/>
  <c r="T295"/>
  <c r="U295" s="1"/>
  <c r="K297"/>
  <c r="G298"/>
  <c r="I297"/>
  <c r="F297" l="1"/>
  <c r="T296"/>
  <c r="U296" s="1"/>
  <c r="H306"/>
  <c r="D307"/>
  <c r="C299"/>
  <c r="G299"/>
  <c r="K298"/>
  <c r="F298" s="1"/>
  <c r="I298"/>
  <c r="H307" l="1"/>
  <c r="C300"/>
  <c r="T298"/>
  <c r="U298" s="1"/>
  <c r="T297"/>
  <c r="U297" s="1"/>
  <c r="D308"/>
  <c r="K299"/>
  <c r="G300"/>
  <c r="I299"/>
  <c r="C301" l="1"/>
  <c r="D309"/>
  <c r="H308"/>
  <c r="F299"/>
  <c r="G301"/>
  <c r="K300"/>
  <c r="I300"/>
  <c r="F300" l="1"/>
  <c r="T299"/>
  <c r="U299" s="1"/>
  <c r="D310"/>
  <c r="H309"/>
  <c r="C302"/>
  <c r="G302"/>
  <c r="K301"/>
  <c r="I301"/>
  <c r="C303" l="1"/>
  <c r="D311"/>
  <c r="F301"/>
  <c r="U300"/>
  <c r="T300"/>
  <c r="H310"/>
  <c r="G303"/>
  <c r="K302"/>
  <c r="I302"/>
  <c r="D312" l="1"/>
  <c r="F302"/>
  <c r="H311"/>
  <c r="T301"/>
  <c r="U301" s="1"/>
  <c r="C304"/>
  <c r="K303"/>
  <c r="G304"/>
  <c r="I303"/>
  <c r="F303" l="1"/>
  <c r="C305"/>
  <c r="H312"/>
  <c r="D313"/>
  <c r="T302"/>
  <c r="U302" s="1"/>
  <c r="G305"/>
  <c r="K304"/>
  <c r="I304"/>
  <c r="F304" l="1"/>
  <c r="D314"/>
  <c r="C306"/>
  <c r="H313"/>
  <c r="T303"/>
  <c r="U303" s="1"/>
  <c r="G306"/>
  <c r="K305"/>
  <c r="I305"/>
  <c r="D315" l="1"/>
  <c r="F305"/>
  <c r="H314"/>
  <c r="C307"/>
  <c r="T304"/>
  <c r="U304" s="1"/>
  <c r="G307"/>
  <c r="K306"/>
  <c r="I306"/>
  <c r="H315" l="1"/>
  <c r="F306"/>
  <c r="D316"/>
  <c r="C308"/>
  <c r="T305"/>
  <c r="U305" s="1"/>
  <c r="G308"/>
  <c r="K307"/>
  <c r="I307"/>
  <c r="T306" l="1"/>
  <c r="U306" s="1"/>
  <c r="C309"/>
  <c r="H316"/>
  <c r="F307"/>
  <c r="D317"/>
  <c r="G309"/>
  <c r="K308"/>
  <c r="I308"/>
  <c r="D318" l="1"/>
  <c r="F308"/>
  <c r="T307"/>
  <c r="U307" s="1"/>
  <c r="C310"/>
  <c r="H317"/>
  <c r="G310"/>
  <c r="K309"/>
  <c r="I309"/>
  <c r="C311" l="1"/>
  <c r="T308"/>
  <c r="U308" s="1"/>
  <c r="F309"/>
  <c r="H318"/>
  <c r="D319"/>
  <c r="G311"/>
  <c r="K310"/>
  <c r="I310"/>
  <c r="T309" l="1"/>
  <c r="U309" s="1"/>
  <c r="F310"/>
  <c r="C312"/>
  <c r="D320"/>
  <c r="H319"/>
  <c r="K311"/>
  <c r="G312"/>
  <c r="I311"/>
  <c r="D321" l="1"/>
  <c r="T310"/>
  <c r="U310" s="1"/>
  <c r="F311"/>
  <c r="C313"/>
  <c r="H320"/>
  <c r="G313"/>
  <c r="K312"/>
  <c r="I312"/>
  <c r="C314" l="1"/>
  <c r="T311"/>
  <c r="U311" s="1"/>
  <c r="F312"/>
  <c r="H321"/>
  <c r="D322"/>
  <c r="K313"/>
  <c r="F313" s="1"/>
  <c r="G314"/>
  <c r="I313"/>
  <c r="T313" l="1"/>
  <c r="U313" s="1"/>
  <c r="D323"/>
  <c r="T312"/>
  <c r="U312" s="1"/>
  <c r="H322"/>
  <c r="C315"/>
  <c r="K314"/>
  <c r="G315"/>
  <c r="I314"/>
  <c r="H323" l="1"/>
  <c r="D324"/>
  <c r="F314"/>
  <c r="C316"/>
  <c r="K315"/>
  <c r="G316"/>
  <c r="I315"/>
  <c r="C317" l="1"/>
  <c r="D325"/>
  <c r="H324"/>
  <c r="F315"/>
  <c r="T314"/>
  <c r="U314" s="1"/>
  <c r="K316"/>
  <c r="G317"/>
  <c r="I316"/>
  <c r="T315" l="1"/>
  <c r="U315" s="1"/>
  <c r="D326"/>
  <c r="H325"/>
  <c r="F316"/>
  <c r="C318"/>
  <c r="K317"/>
  <c r="F317" s="1"/>
  <c r="G318"/>
  <c r="I317"/>
  <c r="C319" l="1"/>
  <c r="T317"/>
  <c r="U317" s="1"/>
  <c r="T316"/>
  <c r="U316" s="1"/>
  <c r="D327"/>
  <c r="H326"/>
  <c r="K318"/>
  <c r="G319"/>
  <c r="I318"/>
  <c r="H327" l="1"/>
  <c r="F318"/>
  <c r="D328"/>
  <c r="C320"/>
  <c r="G320"/>
  <c r="K319"/>
  <c r="I319"/>
  <c r="D329" l="1"/>
  <c r="F319"/>
  <c r="T318"/>
  <c r="U318" s="1"/>
  <c r="H328"/>
  <c r="C321"/>
  <c r="G321"/>
  <c r="K320"/>
  <c r="I320"/>
  <c r="T319" l="1"/>
  <c r="U319" s="1"/>
  <c r="C322"/>
  <c r="F320"/>
  <c r="H329"/>
  <c r="D330"/>
  <c r="G322"/>
  <c r="K321"/>
  <c r="I321"/>
  <c r="H330" l="1"/>
  <c r="D331"/>
  <c r="T320"/>
  <c r="U320" s="1"/>
  <c r="F321"/>
  <c r="C323"/>
  <c r="K322"/>
  <c r="G323"/>
  <c r="I322"/>
  <c r="T321" l="1"/>
  <c r="U321" s="1"/>
  <c r="D332"/>
  <c r="F322"/>
  <c r="H331"/>
  <c r="C324"/>
  <c r="K323"/>
  <c r="F323" s="1"/>
  <c r="G324"/>
  <c r="I323"/>
  <c r="H332" l="1"/>
  <c r="C325"/>
  <c r="T322"/>
  <c r="U322" s="1"/>
  <c r="T323"/>
  <c r="U323" s="1"/>
  <c r="D333"/>
  <c r="G325"/>
  <c r="K324"/>
  <c r="I324"/>
  <c r="F324" l="1"/>
  <c r="D334"/>
  <c r="C326"/>
  <c r="H333"/>
  <c r="G326"/>
  <c r="K325"/>
  <c r="I325"/>
  <c r="F325" l="1"/>
  <c r="H334"/>
  <c r="D335"/>
  <c r="C327"/>
  <c r="T324"/>
  <c r="U324" s="1"/>
  <c r="K326"/>
  <c r="G327"/>
  <c r="I326"/>
  <c r="H335" l="1"/>
  <c r="F326"/>
  <c r="C328"/>
  <c r="D336"/>
  <c r="T325"/>
  <c r="U325" s="1"/>
  <c r="K327"/>
  <c r="F327" s="1"/>
  <c r="G328"/>
  <c r="I327"/>
  <c r="T327" l="1"/>
  <c r="U327" s="1"/>
  <c r="C329"/>
  <c r="H336"/>
  <c r="D337"/>
  <c r="T326"/>
  <c r="U326" s="1"/>
  <c r="G329"/>
  <c r="K328"/>
  <c r="I328"/>
  <c r="F328" l="1"/>
  <c r="C330"/>
  <c r="D338"/>
  <c r="H337"/>
  <c r="K329"/>
  <c r="G330"/>
  <c r="I329"/>
  <c r="F329" l="1"/>
  <c r="C331"/>
  <c r="H338"/>
  <c r="D339"/>
  <c r="T328"/>
  <c r="U328" s="1"/>
  <c r="G331"/>
  <c r="K330"/>
  <c r="I330"/>
  <c r="D340" l="1"/>
  <c r="C332"/>
  <c r="F330"/>
  <c r="H339"/>
  <c r="T329"/>
  <c r="U329" s="1"/>
  <c r="K331"/>
  <c r="G332"/>
  <c r="I331"/>
  <c r="T330" l="1"/>
  <c r="U330" s="1"/>
  <c r="F331"/>
  <c r="H340"/>
  <c r="C333"/>
  <c r="D341"/>
  <c r="K332"/>
  <c r="G333"/>
  <c r="I332"/>
  <c r="D342" l="1"/>
  <c r="C334"/>
  <c r="U331"/>
  <c r="T331"/>
  <c r="F332"/>
  <c r="H341"/>
  <c r="K333"/>
  <c r="F333" s="1"/>
  <c r="G334"/>
  <c r="I333"/>
  <c r="T333" l="1"/>
  <c r="U333" s="1"/>
  <c r="T332"/>
  <c r="U332" s="1"/>
  <c r="H342"/>
  <c r="C335"/>
  <c r="D343"/>
  <c r="K334"/>
  <c r="G335"/>
  <c r="I334"/>
  <c r="F334" l="1"/>
  <c r="C336"/>
  <c r="H343"/>
  <c r="D344"/>
  <c r="K335"/>
  <c r="G336"/>
  <c r="I335"/>
  <c r="H344" l="1"/>
  <c r="T334"/>
  <c r="U334" s="1"/>
  <c r="F335"/>
  <c r="D345"/>
  <c r="C337"/>
  <c r="G337"/>
  <c r="K336"/>
  <c r="I336"/>
  <c r="D346" l="1"/>
  <c r="F336"/>
  <c r="T335"/>
  <c r="U335" s="1"/>
  <c r="H345"/>
  <c r="C338"/>
  <c r="G338"/>
  <c r="K337"/>
  <c r="I337"/>
  <c r="C339" l="1"/>
  <c r="T336"/>
  <c r="U336" s="1"/>
  <c r="F337"/>
  <c r="H346"/>
  <c r="D347"/>
  <c r="K338"/>
  <c r="G339"/>
  <c r="I338"/>
  <c r="D348" l="1"/>
  <c r="T337"/>
  <c r="U337" s="1"/>
  <c r="H347"/>
  <c r="F338"/>
  <c r="C340"/>
  <c r="G340"/>
  <c r="K339"/>
  <c r="I339"/>
  <c r="C341" l="1"/>
  <c r="T338"/>
  <c r="U338" s="1"/>
  <c r="F339"/>
  <c r="H348"/>
  <c r="D349"/>
  <c r="G341"/>
  <c r="K340"/>
  <c r="I340"/>
  <c r="C24" i="3" l="1"/>
  <c r="F340" i="8"/>
  <c r="H349"/>
  <c r="T339"/>
  <c r="U339" s="1"/>
  <c r="D350"/>
  <c r="C342"/>
  <c r="G342"/>
  <c r="K341"/>
  <c r="I341"/>
  <c r="F6" i="4" l="1"/>
  <c r="G6" s="1"/>
  <c r="F341" i="8"/>
  <c r="D351"/>
  <c r="T340"/>
  <c r="U340" s="1"/>
  <c r="F24" i="14"/>
  <c r="H350" i="8"/>
  <c r="C343"/>
  <c r="G343"/>
  <c r="K342"/>
  <c r="I342"/>
  <c r="F342" l="1"/>
  <c r="D352"/>
  <c r="H351"/>
  <c r="C344"/>
  <c r="T341"/>
  <c r="U341" s="1"/>
  <c r="G344"/>
  <c r="K343"/>
  <c r="I343"/>
  <c r="H352" l="1"/>
  <c r="F343"/>
  <c r="D353"/>
  <c r="C345"/>
  <c r="T342"/>
  <c r="U342" s="1"/>
  <c r="G345"/>
  <c r="K344"/>
  <c r="I344"/>
  <c r="F344" l="1"/>
  <c r="D354"/>
  <c r="C346"/>
  <c r="T343"/>
  <c r="U343" s="1"/>
  <c r="H353"/>
  <c r="G346"/>
  <c r="K345"/>
  <c r="I345"/>
  <c r="H354" l="1"/>
  <c r="C347"/>
  <c r="F345"/>
  <c r="D355"/>
  <c r="T344"/>
  <c r="U344" s="1"/>
  <c r="K346"/>
  <c r="G347"/>
  <c r="I346"/>
  <c r="G348" l="1"/>
  <c r="T345"/>
  <c r="U345" s="1"/>
  <c r="C348"/>
  <c r="F346"/>
  <c r="D356"/>
  <c r="H355"/>
  <c r="I348"/>
  <c r="K348"/>
  <c r="K347"/>
  <c r="I347"/>
  <c r="T346" l="1"/>
  <c r="U346" s="1"/>
  <c r="C349"/>
  <c r="F347"/>
  <c r="H356"/>
  <c r="D357"/>
  <c r="F348"/>
  <c r="G349"/>
  <c r="D358" l="1"/>
  <c r="T347"/>
  <c r="U347" s="1"/>
  <c r="E24" i="14"/>
  <c r="G24" s="1"/>
  <c r="G350" i="8"/>
  <c r="H357"/>
  <c r="B24" i="3"/>
  <c r="C24" i="14"/>
  <c r="AE23" s="1"/>
  <c r="C350" i="8"/>
  <c r="T348"/>
  <c r="U348" s="1"/>
  <c r="K349"/>
  <c r="L349"/>
  <c r="I349"/>
  <c r="F349" l="1"/>
  <c r="I24" i="14"/>
  <c r="F350" i="8"/>
  <c r="K350"/>
  <c r="I350"/>
  <c r="G351"/>
  <c r="S24" i="14"/>
  <c r="C351" i="8"/>
  <c r="J24" i="14"/>
  <c r="R24" s="1"/>
  <c r="H358" i="8"/>
  <c r="D359"/>
  <c r="O349"/>
  <c r="D360" l="1"/>
  <c r="K351"/>
  <c r="I351"/>
  <c r="G352"/>
  <c r="T350"/>
  <c r="U350" s="1"/>
  <c r="N24" i="14"/>
  <c r="K24" s="1"/>
  <c r="L24" s="1"/>
  <c r="C352" i="8"/>
  <c r="O24" i="14"/>
  <c r="H359" i="8"/>
  <c r="U349"/>
  <c r="D24" i="14"/>
  <c r="AB24" s="1"/>
  <c r="AC24" s="1"/>
  <c r="T349" i="8"/>
  <c r="M349"/>
  <c r="F24" i="3"/>
  <c r="K352" i="8" l="1"/>
  <c r="I352"/>
  <c r="F352"/>
  <c r="G353"/>
  <c r="H360"/>
  <c r="C353"/>
  <c r="F351"/>
  <c r="D361"/>
  <c r="N349"/>
  <c r="E24" i="3"/>
  <c r="H3" i="4"/>
  <c r="E27" i="6"/>
  <c r="BC27" s="1"/>
  <c r="E137"/>
  <c r="BA137" s="1"/>
  <c r="E93"/>
  <c r="BE93" s="1"/>
  <c r="E71"/>
  <c r="E60"/>
  <c r="E104"/>
  <c r="BC104" s="1"/>
  <c r="E126"/>
  <c r="BA126" s="1"/>
  <c r="E49"/>
  <c r="BC49" s="1"/>
  <c r="E148"/>
  <c r="BC148" s="1"/>
  <c r="E170"/>
  <c r="BC170" s="1"/>
  <c r="BE60" l="1"/>
  <c r="BA71"/>
  <c r="J71"/>
  <c r="T351" i="8"/>
  <c r="U351" s="1"/>
  <c r="H361"/>
  <c r="T352"/>
  <c r="U352" s="1"/>
  <c r="D24" i="3"/>
  <c r="M24" i="14"/>
  <c r="C354" i="8"/>
  <c r="D362"/>
  <c r="I353"/>
  <c r="K353"/>
  <c r="G354"/>
  <c r="E115" i="6"/>
  <c r="AS115" s="1"/>
  <c r="E73"/>
  <c r="J73" s="1"/>
  <c r="E150"/>
  <c r="E16"/>
  <c r="H6" i="4"/>
  <c r="E29" i="6"/>
  <c r="AI104"/>
  <c r="AP104" s="1"/>
  <c r="AI93"/>
  <c r="AP93" s="1"/>
  <c r="AY60"/>
  <c r="V170"/>
  <c r="AC170" s="1"/>
  <c r="V27"/>
  <c r="AC27" s="1"/>
  <c r="AY170"/>
  <c r="BA170"/>
  <c r="BC60"/>
  <c r="AI148"/>
  <c r="AP148" s="1"/>
  <c r="V60"/>
  <c r="AC60" s="1"/>
  <c r="AY137"/>
  <c r="BE137"/>
  <c r="AY104"/>
  <c r="K60"/>
  <c r="P60" s="1"/>
  <c r="AI137"/>
  <c r="AP137" s="1"/>
  <c r="BA27"/>
  <c r="BC93"/>
  <c r="J126"/>
  <c r="V49"/>
  <c r="AC49" s="1"/>
  <c r="V104"/>
  <c r="AC104" s="1"/>
  <c r="V71"/>
  <c r="AC71" s="1"/>
  <c r="AY148"/>
  <c r="AY27"/>
  <c r="BC137"/>
  <c r="BA49"/>
  <c r="BE27"/>
  <c r="BE170"/>
  <c r="BE148"/>
  <c r="AY93"/>
  <c r="BE126"/>
  <c r="AI60"/>
  <c r="AP60" s="1"/>
  <c r="BC71"/>
  <c r="AI126"/>
  <c r="AP126" s="1"/>
  <c r="BE104"/>
  <c r="BE49"/>
  <c r="AY126"/>
  <c r="J170"/>
  <c r="V148"/>
  <c r="AC148" s="1"/>
  <c r="V93"/>
  <c r="AC93" s="1"/>
  <c r="AY71"/>
  <c r="V137"/>
  <c r="AC137" s="1"/>
  <c r="AY49"/>
  <c r="AI27"/>
  <c r="AP27" s="1"/>
  <c r="BA148"/>
  <c r="BA93"/>
  <c r="BC126"/>
  <c r="BA104"/>
  <c r="BA60"/>
  <c r="BE71"/>
  <c r="J93"/>
  <c r="AI170"/>
  <c r="AP170" s="1"/>
  <c r="AI49"/>
  <c r="AP49" s="1"/>
  <c r="V126"/>
  <c r="AC126" s="1"/>
  <c r="AI71"/>
  <c r="AP71" s="1"/>
  <c r="K71" l="1"/>
  <c r="P71" s="1"/>
  <c r="K93"/>
  <c r="P93" s="1"/>
  <c r="K126"/>
  <c r="P126" s="1"/>
  <c r="K170"/>
  <c r="P170" s="1"/>
  <c r="O148"/>
  <c r="M148"/>
  <c r="K104"/>
  <c r="M104"/>
  <c r="F353" i="8"/>
  <c r="K354"/>
  <c r="F354" s="1"/>
  <c r="I354"/>
  <c r="G355"/>
  <c r="H362"/>
  <c r="D363"/>
  <c r="C355"/>
  <c r="V24" i="14"/>
  <c r="T24"/>
  <c r="Z24"/>
  <c r="W24"/>
  <c r="U24"/>
  <c r="X24"/>
  <c r="P24"/>
  <c r="BE16" i="6"/>
  <c r="BA16"/>
  <c r="AI16"/>
  <c r="AP16" s="1"/>
  <c r="N16"/>
  <c r="V16"/>
  <c r="AC16" s="1"/>
  <c r="BC16"/>
  <c r="AY16"/>
  <c r="V150"/>
  <c r="AC150" s="1"/>
  <c r="BA150"/>
  <c r="AI150"/>
  <c r="AP150" s="1"/>
  <c r="BC150"/>
  <c r="BE150"/>
  <c r="AY150"/>
  <c r="BE29"/>
  <c r="AI29"/>
  <c r="AP29" s="1"/>
  <c r="AY29"/>
  <c r="V29"/>
  <c r="AC29" s="1"/>
  <c r="BA29"/>
  <c r="BC29"/>
  <c r="BA73"/>
  <c r="BC73"/>
  <c r="AY73"/>
  <c r="AI73"/>
  <c r="AP73" s="1"/>
  <c r="K73"/>
  <c r="P73" s="1"/>
  <c r="BE73"/>
  <c r="V73"/>
  <c r="AC73" s="1"/>
  <c r="BA115"/>
  <c r="AI115"/>
  <c r="AP115" s="1"/>
  <c r="BC115"/>
  <c r="BE115"/>
  <c r="V115"/>
  <c r="AC115" s="1"/>
  <c r="AY115"/>
  <c r="BH170"/>
  <c r="BH60"/>
  <c r="D60" s="1"/>
  <c r="BH137"/>
  <c r="D137" s="1"/>
  <c r="BH104"/>
  <c r="BH49"/>
  <c r="D49" s="1"/>
  <c r="BH27"/>
  <c r="D27" s="1"/>
  <c r="BH93"/>
  <c r="BH71"/>
  <c r="BH126"/>
  <c r="BH148"/>
  <c r="D170" l="1"/>
  <c r="O16"/>
  <c r="P16" s="1"/>
  <c r="D93"/>
  <c r="D71"/>
  <c r="D126"/>
  <c r="P148"/>
  <c r="D148" s="1"/>
  <c r="O150"/>
  <c r="P150" s="1"/>
  <c r="O151"/>
  <c r="P151" s="1"/>
  <c r="D151" s="1"/>
  <c r="P104"/>
  <c r="D104" s="1"/>
  <c r="BH73"/>
  <c r="D73" s="1"/>
  <c r="BH16"/>
  <c r="BH115"/>
  <c r="D115" s="1"/>
  <c r="K355" i="8"/>
  <c r="I355"/>
  <c r="G356"/>
  <c r="D364"/>
  <c r="T354"/>
  <c r="U354" s="1"/>
  <c r="C356"/>
  <c r="H363"/>
  <c r="T353"/>
  <c r="U353" s="1"/>
  <c r="BH150" i="6"/>
  <c r="D150" s="1"/>
  <c r="BH29"/>
  <c r="D29" s="1"/>
  <c r="D16" l="1"/>
  <c r="I356" i="8"/>
  <c r="K356"/>
  <c r="F356" s="1"/>
  <c r="G357"/>
  <c r="H364"/>
  <c r="C357"/>
  <c r="D365"/>
  <c r="F355"/>
  <c r="D366" l="1"/>
  <c r="H365"/>
  <c r="I357"/>
  <c r="K357"/>
  <c r="G358"/>
  <c r="T355"/>
  <c r="U355" s="1"/>
  <c r="C358"/>
  <c r="T356"/>
  <c r="U356" s="1"/>
  <c r="C359" l="1"/>
  <c r="K358"/>
  <c r="F358" s="1"/>
  <c r="I358"/>
  <c r="G359"/>
  <c r="H366"/>
  <c r="F357"/>
  <c r="D367"/>
  <c r="T357" l="1"/>
  <c r="U357" s="1"/>
  <c r="T358"/>
  <c r="U358" s="1"/>
  <c r="C360"/>
  <c r="H367"/>
  <c r="D368"/>
  <c r="K359"/>
  <c r="I359"/>
  <c r="G360"/>
  <c r="K360" l="1"/>
  <c r="F360" s="1"/>
  <c r="I360"/>
  <c r="G361"/>
  <c r="H368"/>
  <c r="F359"/>
  <c r="D369"/>
  <c r="C361"/>
  <c r="H369" l="1"/>
  <c r="D370"/>
  <c r="T360"/>
  <c r="U360" s="1"/>
  <c r="T359"/>
  <c r="U359" s="1"/>
  <c r="I361"/>
  <c r="K361"/>
  <c r="G362"/>
  <c r="F361"/>
  <c r="C362"/>
  <c r="C363" l="1"/>
  <c r="D371"/>
  <c r="T361"/>
  <c r="U361" s="1"/>
  <c r="K362"/>
  <c r="I362"/>
  <c r="G363"/>
  <c r="H370"/>
  <c r="D372" l="1"/>
  <c r="H371"/>
  <c r="K363"/>
  <c r="I363"/>
  <c r="G364"/>
  <c r="C364"/>
  <c r="F362"/>
  <c r="C365" l="1"/>
  <c r="I364"/>
  <c r="K364"/>
  <c r="F364" s="1"/>
  <c r="G365"/>
  <c r="H372"/>
  <c r="T362"/>
  <c r="U362" s="1"/>
  <c r="F363"/>
  <c r="D373"/>
  <c r="H373" l="1"/>
  <c r="D374"/>
  <c r="I365"/>
  <c r="K365"/>
  <c r="G366"/>
  <c r="F365"/>
  <c r="T363"/>
  <c r="U363" s="1"/>
  <c r="T364"/>
  <c r="U364" s="1"/>
  <c r="C366"/>
  <c r="C367" l="1"/>
  <c r="T365"/>
  <c r="U365" s="1"/>
  <c r="H374"/>
  <c r="K366"/>
  <c r="I366"/>
  <c r="G367"/>
  <c r="D375"/>
  <c r="D376" l="1"/>
  <c r="K367"/>
  <c r="F367" s="1"/>
  <c r="I367"/>
  <c r="G368"/>
  <c r="F366"/>
  <c r="H375"/>
  <c r="C368"/>
  <c r="H376" l="1"/>
  <c r="T367"/>
  <c r="U367" s="1"/>
  <c r="T366"/>
  <c r="U366" s="1"/>
  <c r="K368"/>
  <c r="I368"/>
  <c r="G369"/>
  <c r="C369"/>
  <c r="D377"/>
  <c r="D378" l="1"/>
  <c r="F368"/>
  <c r="H377"/>
  <c r="C370"/>
  <c r="I369"/>
  <c r="K369"/>
  <c r="G370"/>
  <c r="F369" l="1"/>
  <c r="H378"/>
  <c r="K370"/>
  <c r="F370" s="1"/>
  <c r="I370"/>
  <c r="G371"/>
  <c r="T368"/>
  <c r="U368" s="1"/>
  <c r="C371"/>
  <c r="D379"/>
  <c r="T370" l="1"/>
  <c r="U370" s="1"/>
  <c r="D380"/>
  <c r="C372"/>
  <c r="K371"/>
  <c r="F371" s="1"/>
  <c r="I371"/>
  <c r="G372"/>
  <c r="H379"/>
  <c r="T369"/>
  <c r="U369" s="1"/>
  <c r="H380" l="1"/>
  <c r="K372"/>
  <c r="F372" s="1"/>
  <c r="I372"/>
  <c r="G373"/>
  <c r="D381"/>
  <c r="T371"/>
  <c r="U371" s="1"/>
  <c r="C373"/>
  <c r="D382" l="1"/>
  <c r="T372"/>
  <c r="U372" s="1"/>
  <c r="C374"/>
  <c r="I373"/>
  <c r="K373"/>
  <c r="G374"/>
  <c r="H381"/>
  <c r="K374" l="1"/>
  <c r="I374"/>
  <c r="F374"/>
  <c r="G375"/>
  <c r="H382"/>
  <c r="F373"/>
  <c r="C375"/>
  <c r="D383"/>
  <c r="H383" l="1"/>
  <c r="T374"/>
  <c r="U374" s="1"/>
  <c r="C376"/>
  <c r="T373"/>
  <c r="U373" s="1"/>
  <c r="D384"/>
  <c r="K375"/>
  <c r="I375"/>
  <c r="G376"/>
  <c r="I376" l="1"/>
  <c r="K376"/>
  <c r="G377"/>
  <c r="D385"/>
  <c r="F375"/>
  <c r="C377"/>
  <c r="H384"/>
  <c r="T375" l="1"/>
  <c r="U375" s="1"/>
  <c r="I377"/>
  <c r="K377"/>
  <c r="F377" s="1"/>
  <c r="G378"/>
  <c r="C378"/>
  <c r="D386"/>
  <c r="H385"/>
  <c r="F376"/>
  <c r="T376" l="1"/>
  <c r="U376" s="1"/>
  <c r="H386"/>
  <c r="C379"/>
  <c r="T377"/>
  <c r="U377" s="1"/>
  <c r="D387"/>
  <c r="K378"/>
  <c r="I378"/>
  <c r="G379"/>
  <c r="F378" l="1"/>
  <c r="D388"/>
  <c r="H387"/>
  <c r="K379"/>
  <c r="I379"/>
  <c r="G380"/>
  <c r="C380"/>
  <c r="H388" l="1"/>
  <c r="K380"/>
  <c r="I380"/>
  <c r="G381"/>
  <c r="D389"/>
  <c r="C381"/>
  <c r="F379"/>
  <c r="T378"/>
  <c r="U378" s="1"/>
  <c r="C382" l="1"/>
  <c r="I381"/>
  <c r="K381"/>
  <c r="F381" s="1"/>
  <c r="G382"/>
  <c r="T379"/>
  <c r="U379" s="1"/>
  <c r="D390"/>
  <c r="F380"/>
  <c r="H389"/>
  <c r="D391" l="1"/>
  <c r="H390"/>
  <c r="T381"/>
  <c r="U381" s="1"/>
  <c r="T380"/>
  <c r="U380" s="1"/>
  <c r="K382"/>
  <c r="I382"/>
  <c r="F382"/>
  <c r="G383"/>
  <c r="C383"/>
  <c r="C384" l="1"/>
  <c r="K383"/>
  <c r="I383"/>
  <c r="G384"/>
  <c r="T382"/>
  <c r="U382" s="1"/>
  <c r="H391"/>
  <c r="D392"/>
  <c r="H392" l="1"/>
  <c r="I384"/>
  <c r="K384"/>
  <c r="G385"/>
  <c r="D393"/>
  <c r="F383"/>
  <c r="C385"/>
  <c r="T383" l="1"/>
  <c r="U383" s="1"/>
  <c r="F384"/>
  <c r="D394"/>
  <c r="C386"/>
  <c r="I385"/>
  <c r="K385"/>
  <c r="F385" s="1"/>
  <c r="G386"/>
  <c r="H393"/>
  <c r="C387" l="1"/>
  <c r="H394"/>
  <c r="T384"/>
  <c r="U384" s="1"/>
  <c r="T385"/>
  <c r="U385" s="1"/>
  <c r="D395"/>
  <c r="K386"/>
  <c r="F386" s="1"/>
  <c r="I386"/>
  <c r="G387"/>
  <c r="T386" l="1"/>
  <c r="U386" s="1"/>
  <c r="D396"/>
  <c r="K387"/>
  <c r="F387" s="1"/>
  <c r="I387"/>
  <c r="G388"/>
  <c r="H395"/>
  <c r="C388"/>
  <c r="H396" l="1"/>
  <c r="T387"/>
  <c r="U387" s="1"/>
  <c r="D397"/>
  <c r="C389"/>
  <c r="K388"/>
  <c r="I388"/>
  <c r="G389"/>
  <c r="F388"/>
  <c r="I389" l="1"/>
  <c r="K389"/>
  <c r="G390"/>
  <c r="C390"/>
  <c r="T388"/>
  <c r="U388" s="1"/>
  <c r="D398"/>
  <c r="H397"/>
  <c r="D399" l="1"/>
  <c r="K390"/>
  <c r="I390"/>
  <c r="G391"/>
  <c r="C391"/>
  <c r="H398"/>
  <c r="F389"/>
  <c r="H399" l="1"/>
  <c r="F390"/>
  <c r="T389"/>
  <c r="U389" s="1"/>
  <c r="C392"/>
  <c r="K391"/>
  <c r="I391"/>
  <c r="G392"/>
  <c r="D400"/>
  <c r="D401" l="1"/>
  <c r="C393"/>
  <c r="T390"/>
  <c r="U390" s="1"/>
  <c r="I392"/>
  <c r="K392"/>
  <c r="G393"/>
  <c r="F391"/>
  <c r="H400"/>
  <c r="I393" l="1"/>
  <c r="K393"/>
  <c r="G394"/>
  <c r="H401"/>
  <c r="C394"/>
  <c r="T391"/>
  <c r="U391" s="1"/>
  <c r="F392"/>
  <c r="D402"/>
  <c r="T392" l="1"/>
  <c r="U392" s="1"/>
  <c r="C395"/>
  <c r="K394"/>
  <c r="I394"/>
  <c r="G395"/>
  <c r="D403"/>
  <c r="H402"/>
  <c r="F393"/>
  <c r="T393" l="1"/>
  <c r="U393" s="1"/>
  <c r="H403"/>
  <c r="F394"/>
  <c r="C396"/>
  <c r="D404"/>
  <c r="K395"/>
  <c r="F395" s="1"/>
  <c r="I395"/>
  <c r="G396"/>
  <c r="T395" l="1"/>
  <c r="U395" s="1"/>
  <c r="K396"/>
  <c r="I396"/>
  <c r="G397"/>
  <c r="H404"/>
  <c r="D405"/>
  <c r="C397"/>
  <c r="T394"/>
  <c r="U394" s="1"/>
  <c r="D406" l="1"/>
  <c r="F396"/>
  <c r="C398"/>
  <c r="H405"/>
  <c r="I397"/>
  <c r="K397"/>
  <c r="F397" s="1"/>
  <c r="G398"/>
  <c r="H406" l="1"/>
  <c r="T396"/>
  <c r="U396" s="1"/>
  <c r="T397"/>
  <c r="U397" s="1"/>
  <c r="C399"/>
  <c r="K398"/>
  <c r="I398"/>
  <c r="F398"/>
  <c r="G399"/>
  <c r="D407"/>
  <c r="D408" l="1"/>
  <c r="K399"/>
  <c r="F399" s="1"/>
  <c r="I399"/>
  <c r="G400"/>
  <c r="T398"/>
  <c r="U398" s="1"/>
  <c r="C400"/>
  <c r="H407"/>
  <c r="C401" l="1"/>
  <c r="T399"/>
  <c r="U399" s="1"/>
  <c r="H408"/>
  <c r="K400"/>
  <c r="I400"/>
  <c r="G401"/>
  <c r="D409"/>
  <c r="I401" l="1"/>
  <c r="K401"/>
  <c r="G402"/>
  <c r="H409"/>
  <c r="D410"/>
  <c r="F400"/>
  <c r="C402"/>
  <c r="T400" l="1"/>
  <c r="U400" s="1"/>
  <c r="F401"/>
  <c r="D411"/>
  <c r="H410"/>
  <c r="C403"/>
  <c r="K402"/>
  <c r="F402" s="1"/>
  <c r="I402"/>
  <c r="G403"/>
  <c r="K403" l="1"/>
  <c r="I403"/>
  <c r="G404"/>
  <c r="H411"/>
  <c r="T402"/>
  <c r="U402" s="1"/>
  <c r="C404"/>
  <c r="D412"/>
  <c r="T401"/>
  <c r="U401" s="1"/>
  <c r="C405" l="1"/>
  <c r="I404"/>
  <c r="K404"/>
  <c r="F404" s="1"/>
  <c r="G405"/>
  <c r="D413"/>
  <c r="H412"/>
  <c r="F403"/>
  <c r="H413" l="1"/>
  <c r="T404"/>
  <c r="U404" s="1"/>
  <c r="D414"/>
  <c r="T403"/>
  <c r="U403" s="1"/>
  <c r="I405"/>
  <c r="K405"/>
  <c r="F405" s="1"/>
  <c r="G406"/>
  <c r="C406"/>
  <c r="T405" l="1"/>
  <c r="U405" s="1"/>
  <c r="K406"/>
  <c r="I406"/>
  <c r="G407"/>
  <c r="F406"/>
  <c r="C407"/>
  <c r="D415"/>
  <c r="H414"/>
  <c r="D416" l="1"/>
  <c r="C408"/>
  <c r="T406"/>
  <c r="U406" s="1"/>
  <c r="H415"/>
  <c r="K407"/>
  <c r="I407"/>
  <c r="F407"/>
  <c r="G408"/>
  <c r="K408" l="1"/>
  <c r="I408"/>
  <c r="G409"/>
  <c r="F408"/>
  <c r="H416"/>
  <c r="C409"/>
  <c r="T407"/>
  <c r="U407" s="1"/>
  <c r="D417"/>
  <c r="C410" l="1"/>
  <c r="I409"/>
  <c r="K409"/>
  <c r="G410"/>
  <c r="D418"/>
  <c r="H417"/>
  <c r="T408"/>
  <c r="U408" s="1"/>
  <c r="H418" l="1"/>
  <c r="K410"/>
  <c r="I410"/>
  <c r="G411"/>
  <c r="C411"/>
  <c r="D419"/>
  <c r="F409"/>
  <c r="T409" l="1"/>
  <c r="U409" s="1"/>
  <c r="C412"/>
  <c r="K411"/>
  <c r="I411"/>
  <c r="G412"/>
  <c r="D420"/>
  <c r="F410"/>
  <c r="H419"/>
  <c r="T410" l="1"/>
  <c r="U410" s="1"/>
  <c r="F411"/>
  <c r="H420"/>
  <c r="C413"/>
  <c r="D421"/>
  <c r="I412"/>
  <c r="K412"/>
  <c r="G413"/>
  <c r="F412" l="1"/>
  <c r="D422"/>
  <c r="H421"/>
  <c r="I413"/>
  <c r="K413"/>
  <c r="G414"/>
  <c r="T411"/>
  <c r="U411" s="1"/>
  <c r="C414"/>
  <c r="H422" l="1"/>
  <c r="C415"/>
  <c r="F413"/>
  <c r="D423"/>
  <c r="K414"/>
  <c r="I414"/>
  <c r="G415"/>
  <c r="T412"/>
  <c r="U412" s="1"/>
  <c r="C416" l="1"/>
  <c r="D424"/>
  <c r="K415"/>
  <c r="I415"/>
  <c r="G416"/>
  <c r="F415"/>
  <c r="F414"/>
  <c r="T413"/>
  <c r="U413" s="1"/>
  <c r="H423"/>
  <c r="T414" l="1"/>
  <c r="U414" s="1"/>
  <c r="H424"/>
  <c r="T415"/>
  <c r="U415" s="1"/>
  <c r="C417"/>
  <c r="K416"/>
  <c r="I416"/>
  <c r="G417"/>
  <c r="D425"/>
  <c r="I417" l="1"/>
  <c r="K417"/>
  <c r="F417" s="1"/>
  <c r="G418"/>
  <c r="C418"/>
  <c r="H425"/>
  <c r="D426"/>
  <c r="F416"/>
  <c r="D427" l="1"/>
  <c r="C419"/>
  <c r="T417"/>
  <c r="U417" s="1"/>
  <c r="T416"/>
  <c r="U416" s="1"/>
  <c r="H426"/>
  <c r="K418"/>
  <c r="I418"/>
  <c r="F418"/>
  <c r="G419"/>
  <c r="K419" l="1"/>
  <c r="F419" s="1"/>
  <c r="I419"/>
  <c r="G420"/>
  <c r="C420"/>
  <c r="T418"/>
  <c r="U418" s="1"/>
  <c r="H427"/>
  <c r="D428"/>
  <c r="H428" l="1"/>
  <c r="C421"/>
  <c r="T419"/>
  <c r="U419" s="1"/>
  <c r="D429"/>
  <c r="I420"/>
  <c r="K420"/>
  <c r="G421"/>
  <c r="I421" l="1"/>
  <c r="K421"/>
  <c r="G422"/>
  <c r="D430"/>
  <c r="C422"/>
  <c r="F420"/>
  <c r="H429"/>
  <c r="T420" l="1"/>
  <c r="U420" s="1"/>
  <c r="C423"/>
  <c r="K422"/>
  <c r="I422"/>
  <c r="G423"/>
  <c r="D431"/>
  <c r="H430"/>
  <c r="F421"/>
  <c r="T421" l="1"/>
  <c r="U421" s="1"/>
  <c r="D432"/>
  <c r="F422"/>
  <c r="C424"/>
  <c r="H431"/>
  <c r="K423"/>
  <c r="F423" s="1"/>
  <c r="I423"/>
  <c r="G424"/>
  <c r="K424" l="1"/>
  <c r="I424"/>
  <c r="G425"/>
  <c r="H432"/>
  <c r="T423"/>
  <c r="U423" s="1"/>
  <c r="D433"/>
  <c r="C425"/>
  <c r="T422"/>
  <c r="U422" s="1"/>
  <c r="I425" l="1"/>
  <c r="K425"/>
  <c r="F425" s="1"/>
  <c r="G426"/>
  <c r="C426"/>
  <c r="D434"/>
  <c r="H433"/>
  <c r="F424"/>
  <c r="H434" l="1"/>
  <c r="C427"/>
  <c r="T425"/>
  <c r="U425" s="1"/>
  <c r="T424"/>
  <c r="U424" s="1"/>
  <c r="D435"/>
  <c r="K426"/>
  <c r="I426"/>
  <c r="G427"/>
  <c r="F426" l="1"/>
  <c r="C428"/>
  <c r="K427"/>
  <c r="I427"/>
  <c r="G428"/>
  <c r="D436"/>
  <c r="H435"/>
  <c r="C429" l="1"/>
  <c r="T426"/>
  <c r="U426" s="1"/>
  <c r="K428"/>
  <c r="I428"/>
  <c r="G429"/>
  <c r="D437"/>
  <c r="H436"/>
  <c r="F427"/>
  <c r="H437" l="1"/>
  <c r="I429"/>
  <c r="K429"/>
  <c r="F429" s="1"/>
  <c r="G430"/>
  <c r="T427"/>
  <c r="U427" s="1"/>
  <c r="D438"/>
  <c r="F428"/>
  <c r="C430"/>
  <c r="T429" l="1"/>
  <c r="U429" s="1"/>
  <c r="T428"/>
  <c r="U428" s="1"/>
  <c r="K430"/>
  <c r="I430"/>
  <c r="G431"/>
  <c r="F430"/>
  <c r="D439"/>
  <c r="C431"/>
  <c r="H438"/>
  <c r="H439" l="1"/>
  <c r="D440"/>
  <c r="T430"/>
  <c r="U430" s="1"/>
  <c r="K431"/>
  <c r="I431"/>
  <c r="G432"/>
  <c r="F431"/>
  <c r="C432"/>
  <c r="C433" l="1"/>
  <c r="T431"/>
  <c r="U431" s="1"/>
  <c r="D441"/>
  <c r="I432"/>
  <c r="K432"/>
  <c r="G433"/>
  <c r="F432"/>
  <c r="H440"/>
  <c r="T432" l="1"/>
  <c r="U432" s="1"/>
  <c r="H441"/>
  <c r="I433"/>
  <c r="K433"/>
  <c r="G434"/>
  <c r="F433"/>
  <c r="D442"/>
  <c r="C434"/>
  <c r="D443" l="1"/>
  <c r="T433"/>
  <c r="U433" s="1"/>
  <c r="C435"/>
  <c r="K434"/>
  <c r="I434"/>
  <c r="G435"/>
  <c r="H442"/>
  <c r="K435" l="1"/>
  <c r="I435"/>
  <c r="G436"/>
  <c r="C436"/>
  <c r="H443"/>
  <c r="F434"/>
  <c r="D444"/>
  <c r="H444" l="1"/>
  <c r="K436"/>
  <c r="I436"/>
  <c r="G437"/>
  <c r="T434"/>
  <c r="U434" s="1"/>
  <c r="C437"/>
  <c r="D445"/>
  <c r="F435"/>
  <c r="T435" l="1"/>
  <c r="U435" s="1"/>
  <c r="F436"/>
  <c r="D446"/>
  <c r="C438"/>
  <c r="I437"/>
  <c r="K437"/>
  <c r="F437" s="1"/>
  <c r="G438"/>
  <c r="H445"/>
  <c r="H446" l="1"/>
  <c r="C439"/>
  <c r="T437"/>
  <c r="U437" s="1"/>
  <c r="D447"/>
  <c r="K438"/>
  <c r="I438"/>
  <c r="G439"/>
  <c r="T436"/>
  <c r="U436" s="1"/>
  <c r="F438" l="1"/>
  <c r="C440"/>
  <c r="K439"/>
  <c r="F439" s="1"/>
  <c r="I439"/>
  <c r="G440"/>
  <c r="D448"/>
  <c r="H447"/>
  <c r="K440" l="1"/>
  <c r="I440"/>
  <c r="G441"/>
  <c r="T439"/>
  <c r="U439" s="1"/>
  <c r="C441"/>
  <c r="H448"/>
  <c r="D449"/>
  <c r="T438"/>
  <c r="U438" s="1"/>
  <c r="H449" l="1"/>
  <c r="I441"/>
  <c r="K441"/>
  <c r="F441" s="1"/>
  <c r="G442"/>
  <c r="D450"/>
  <c r="C442"/>
  <c r="F440"/>
  <c r="D451" l="1"/>
  <c r="T441"/>
  <c r="U441" s="1"/>
  <c r="T440"/>
  <c r="U440" s="1"/>
  <c r="C443"/>
  <c r="K442"/>
  <c r="I442"/>
  <c r="G443"/>
  <c r="H450"/>
  <c r="H451" l="1"/>
  <c r="K443"/>
  <c r="I443"/>
  <c r="G444"/>
  <c r="C444"/>
  <c r="F442"/>
  <c r="D452"/>
  <c r="T442" l="1"/>
  <c r="U442" s="1"/>
  <c r="C445"/>
  <c r="F443"/>
  <c r="I444"/>
  <c r="K444"/>
  <c r="G445"/>
  <c r="D453"/>
  <c r="H452"/>
  <c r="F444" l="1"/>
  <c r="H453"/>
  <c r="I445"/>
  <c r="K445"/>
  <c r="F445" s="1"/>
  <c r="G446"/>
  <c r="C446"/>
  <c r="D454"/>
  <c r="T443"/>
  <c r="U443" s="1"/>
  <c r="T445" l="1"/>
  <c r="U445" s="1"/>
  <c r="K446"/>
  <c r="I446"/>
  <c r="G447"/>
  <c r="H454"/>
  <c r="D455"/>
  <c r="C447"/>
  <c r="T444"/>
  <c r="U444" s="1"/>
  <c r="C448" l="1"/>
  <c r="D456"/>
  <c r="K447"/>
  <c r="I447"/>
  <c r="G448"/>
  <c r="H455"/>
  <c r="F446"/>
  <c r="H456" l="1"/>
  <c r="K448"/>
  <c r="I448"/>
  <c r="G449"/>
  <c r="D457"/>
  <c r="T446"/>
  <c r="U446" s="1"/>
  <c r="F447"/>
  <c r="C449"/>
  <c r="I449" l="1"/>
  <c r="K449"/>
  <c r="G450"/>
  <c r="H457"/>
  <c r="T447"/>
  <c r="U447" s="1"/>
  <c r="D458"/>
  <c r="C450"/>
  <c r="F448"/>
  <c r="C451" l="1"/>
  <c r="K450"/>
  <c r="F450" s="1"/>
  <c r="I450"/>
  <c r="G451"/>
  <c r="T448"/>
  <c r="U448" s="1"/>
  <c r="D459"/>
  <c r="H458"/>
  <c r="F449"/>
  <c r="T449" l="1"/>
  <c r="U449" s="1"/>
  <c r="D460"/>
  <c r="T450"/>
  <c r="U450" s="1"/>
  <c r="H459"/>
  <c r="K451"/>
  <c r="I451"/>
  <c r="F451"/>
  <c r="G452"/>
  <c r="C452"/>
  <c r="C453" l="1"/>
  <c r="I452"/>
  <c r="K452"/>
  <c r="F452" s="1"/>
  <c r="G453"/>
  <c r="D461"/>
  <c r="T451"/>
  <c r="U451" s="1"/>
  <c r="H460"/>
  <c r="H461" l="1"/>
  <c r="D462"/>
  <c r="T452"/>
  <c r="U452" s="1"/>
  <c r="I453"/>
  <c r="K453"/>
  <c r="G454"/>
  <c r="C454"/>
  <c r="K454" l="1"/>
  <c r="I454"/>
  <c r="G455"/>
  <c r="F454"/>
  <c r="D463"/>
  <c r="C455"/>
  <c r="F453"/>
  <c r="H462"/>
  <c r="T453" l="1"/>
  <c r="U453" s="1"/>
  <c r="D464"/>
  <c r="I455"/>
  <c r="K455"/>
  <c r="G456"/>
  <c r="C456"/>
  <c r="H463"/>
  <c r="T454"/>
  <c r="U454" s="1"/>
  <c r="H464" l="1"/>
  <c r="C457"/>
  <c r="F455"/>
  <c r="D465"/>
  <c r="K456"/>
  <c r="I456"/>
  <c r="G457"/>
  <c r="D466" l="1"/>
  <c r="T455"/>
  <c r="U455" s="1"/>
  <c r="C458"/>
  <c r="F456"/>
  <c r="I457"/>
  <c r="K457"/>
  <c r="G458"/>
  <c r="F457"/>
  <c r="H465"/>
  <c r="T457" l="1"/>
  <c r="U457" s="1"/>
  <c r="H466"/>
  <c r="K458"/>
  <c r="I458"/>
  <c r="G459"/>
  <c r="T456"/>
  <c r="U456" s="1"/>
  <c r="C459"/>
  <c r="D467"/>
  <c r="D468" l="1"/>
  <c r="K459"/>
  <c r="I459"/>
  <c r="G460"/>
  <c r="H467"/>
  <c r="F25" i="14"/>
  <c r="C460" i="8"/>
  <c r="F458"/>
  <c r="I460" l="1"/>
  <c r="K460"/>
  <c r="G461"/>
  <c r="T458"/>
  <c r="U458" s="1"/>
  <c r="H468"/>
  <c r="C461"/>
  <c r="F459"/>
  <c r="D469"/>
  <c r="T459" l="1"/>
  <c r="U459" s="1"/>
  <c r="I461"/>
  <c r="K461"/>
  <c r="G462"/>
  <c r="F461"/>
  <c r="C462"/>
  <c r="H469"/>
  <c r="D470"/>
  <c r="F460"/>
  <c r="C463" l="1"/>
  <c r="T460"/>
  <c r="U460" s="1"/>
  <c r="T461"/>
  <c r="U461" s="1"/>
  <c r="K462"/>
  <c r="I462"/>
  <c r="G463"/>
  <c r="D471"/>
  <c r="H470"/>
  <c r="D472" l="1"/>
  <c r="F462"/>
  <c r="C464"/>
  <c r="H471"/>
  <c r="K463"/>
  <c r="I463"/>
  <c r="G464"/>
  <c r="H472" l="1"/>
  <c r="T462"/>
  <c r="U462" s="1"/>
  <c r="F463"/>
  <c r="C465"/>
  <c r="K464"/>
  <c r="F464" s="1"/>
  <c r="I464"/>
  <c r="G465"/>
  <c r="D473"/>
  <c r="C466" l="1"/>
  <c r="D474"/>
  <c r="T463"/>
  <c r="U463" s="1"/>
  <c r="T464"/>
  <c r="U464" s="1"/>
  <c r="I465"/>
  <c r="K465"/>
  <c r="F465" s="1"/>
  <c r="G466"/>
  <c r="H473"/>
  <c r="H474" l="1"/>
  <c r="T465"/>
  <c r="U465" s="1"/>
  <c r="D475"/>
  <c r="E25" i="14"/>
  <c r="G25" s="1"/>
  <c r="L466" i="8"/>
  <c r="K466"/>
  <c r="I466"/>
  <c r="G467"/>
  <c r="F466"/>
  <c r="C467"/>
  <c r="B25" i="3"/>
  <c r="C25" i="14"/>
  <c r="AE24" s="1"/>
  <c r="C468" i="8" l="1"/>
  <c r="I25" i="14"/>
  <c r="D25"/>
  <c r="AB25" s="1"/>
  <c r="AC25" s="1"/>
  <c r="T466" i="8"/>
  <c r="U466" s="1"/>
  <c r="O466"/>
  <c r="J25" i="14"/>
  <c r="R25" s="1"/>
  <c r="D476" i="8"/>
  <c r="K467"/>
  <c r="I467"/>
  <c r="G468"/>
  <c r="S25" i="14"/>
  <c r="H475" i="8"/>
  <c r="H476" l="1"/>
  <c r="K468"/>
  <c r="I468"/>
  <c r="G469"/>
  <c r="M466"/>
  <c r="F25" i="3"/>
  <c r="O25" i="14"/>
  <c r="N25"/>
  <c r="K25" s="1"/>
  <c r="L25" s="1"/>
  <c r="D477" i="8"/>
  <c r="F467"/>
  <c r="C469"/>
  <c r="D478" l="1"/>
  <c r="N466"/>
  <c r="E25" i="3"/>
  <c r="C470" i="8"/>
  <c r="T467"/>
  <c r="U467" s="1"/>
  <c r="F468"/>
  <c r="I469"/>
  <c r="K469"/>
  <c r="F469" s="1"/>
  <c r="G470"/>
  <c r="H477"/>
  <c r="C471" l="1"/>
  <c r="D479"/>
  <c r="T469"/>
  <c r="U469" s="1"/>
  <c r="H478"/>
  <c r="K470"/>
  <c r="I470"/>
  <c r="G471"/>
  <c r="T468"/>
  <c r="U468" s="1"/>
  <c r="M25" i="14"/>
  <c r="D25" i="3"/>
  <c r="F470" i="8" l="1"/>
  <c r="K471"/>
  <c r="I471"/>
  <c r="F471"/>
  <c r="G472"/>
  <c r="H479"/>
  <c r="D480"/>
  <c r="C472"/>
  <c r="T25" i="14"/>
  <c r="Z25"/>
  <c r="V25"/>
  <c r="X25"/>
  <c r="W25"/>
  <c r="P25"/>
  <c r="U25"/>
  <c r="I472" i="8" l="1"/>
  <c r="K472"/>
  <c r="G473"/>
  <c r="D481"/>
  <c r="T471"/>
  <c r="U471" s="1"/>
  <c r="C473"/>
  <c r="H480"/>
  <c r="T470"/>
  <c r="U470" s="1"/>
  <c r="I473" l="1"/>
  <c r="K473"/>
  <c r="G474"/>
  <c r="C474"/>
  <c r="D482"/>
  <c r="H481"/>
  <c r="F472"/>
  <c r="D483" l="1"/>
  <c r="K474"/>
  <c r="F474" s="1"/>
  <c r="I474"/>
  <c r="G475"/>
  <c r="T472"/>
  <c r="U472" s="1"/>
  <c r="H482"/>
  <c r="C475"/>
  <c r="F473"/>
  <c r="T473" l="1"/>
  <c r="U473" s="1"/>
  <c r="T474"/>
  <c r="U474" s="1"/>
  <c r="C476"/>
  <c r="H483"/>
  <c r="K475"/>
  <c r="I475"/>
  <c r="G476"/>
  <c r="F475"/>
  <c r="D484"/>
  <c r="D485" l="1"/>
  <c r="T475"/>
  <c r="U475" s="1"/>
  <c r="C477"/>
  <c r="K476"/>
  <c r="I476"/>
  <c r="G477"/>
  <c r="F476"/>
  <c r="H484"/>
  <c r="I477" l="1"/>
  <c r="K477"/>
  <c r="F477"/>
  <c r="G478"/>
  <c r="H485"/>
  <c r="T476"/>
  <c r="U476" s="1"/>
  <c r="C478"/>
  <c r="D486"/>
  <c r="C479" l="1"/>
  <c r="H486"/>
  <c r="T477"/>
  <c r="U477" s="1"/>
  <c r="D487"/>
  <c r="K478"/>
  <c r="F478" s="1"/>
  <c r="I478"/>
  <c r="G479"/>
  <c r="K479" l="1"/>
  <c r="I479"/>
  <c r="G480"/>
  <c r="T478"/>
  <c r="U478" s="1"/>
  <c r="D488"/>
  <c r="H487"/>
  <c r="C480"/>
  <c r="C481" l="1"/>
  <c r="D489"/>
  <c r="I480"/>
  <c r="K480"/>
  <c r="G481"/>
  <c r="F480"/>
  <c r="H488"/>
  <c r="F479"/>
  <c r="H489" l="1"/>
  <c r="T480"/>
  <c r="U480" s="1"/>
  <c r="T479"/>
  <c r="U479" s="1"/>
  <c r="I481"/>
  <c r="K481"/>
  <c r="G482"/>
  <c r="D490"/>
  <c r="C482"/>
  <c r="C483" l="1"/>
  <c r="K482"/>
  <c r="F482" s="1"/>
  <c r="I482"/>
  <c r="G483"/>
  <c r="D491"/>
  <c r="F481"/>
  <c r="H490"/>
  <c r="D492" l="1"/>
  <c r="T482"/>
  <c r="U482" s="1"/>
  <c r="T481"/>
  <c r="U481" s="1"/>
  <c r="K483"/>
  <c r="I483"/>
  <c r="G484"/>
  <c r="H491"/>
  <c r="C484"/>
  <c r="C485" l="1"/>
  <c r="K484"/>
  <c r="F484" s="1"/>
  <c r="I484"/>
  <c r="G485"/>
  <c r="H492"/>
  <c r="F483"/>
  <c r="D493"/>
  <c r="T483" l="1"/>
  <c r="U483" s="1"/>
  <c r="T484"/>
  <c r="U484" s="1"/>
  <c r="H493"/>
  <c r="I485"/>
  <c r="K485"/>
  <c r="G486"/>
  <c r="D494"/>
  <c r="C486"/>
  <c r="C487" l="1"/>
  <c r="K486"/>
  <c r="F486" s="1"/>
  <c r="I486"/>
  <c r="G487"/>
  <c r="H494"/>
  <c r="D495"/>
  <c r="F485"/>
  <c r="H495" l="1"/>
  <c r="T486"/>
  <c r="U486" s="1"/>
  <c r="T485"/>
  <c r="U485" s="1"/>
  <c r="K487"/>
  <c r="I487"/>
  <c r="F487"/>
  <c r="G488"/>
  <c r="D496"/>
  <c r="C488"/>
  <c r="C489" l="1"/>
  <c r="T487"/>
  <c r="U487" s="1"/>
  <c r="D497"/>
  <c r="I488"/>
  <c r="K488"/>
  <c r="G489"/>
  <c r="H496"/>
  <c r="I489" l="1"/>
  <c r="K489"/>
  <c r="F489"/>
  <c r="G490"/>
  <c r="D498"/>
  <c r="H497"/>
  <c r="F488"/>
  <c r="C490"/>
  <c r="H498" l="1"/>
  <c r="T489"/>
  <c r="U489" s="1"/>
  <c r="T488"/>
  <c r="U488" s="1"/>
  <c r="D499"/>
  <c r="C491"/>
  <c r="K490"/>
  <c r="I490"/>
  <c r="G491"/>
  <c r="C492" l="1"/>
  <c r="K491"/>
  <c r="I491"/>
  <c r="G492"/>
  <c r="F491"/>
  <c r="F490"/>
  <c r="D500"/>
  <c r="H499"/>
  <c r="T490" l="1"/>
  <c r="U490" s="1"/>
  <c r="T491"/>
  <c r="U491" s="1"/>
  <c r="K492"/>
  <c r="I492"/>
  <c r="G493"/>
  <c r="H500"/>
  <c r="D501"/>
  <c r="C493"/>
  <c r="H501" l="1"/>
  <c r="F492"/>
  <c r="D502"/>
  <c r="I493"/>
  <c r="K493"/>
  <c r="G494"/>
  <c r="F493"/>
  <c r="C494"/>
  <c r="D503" l="1"/>
  <c r="C495"/>
  <c r="T492"/>
  <c r="U492" s="1"/>
  <c r="T493"/>
  <c r="U493" s="1"/>
  <c r="K494"/>
  <c r="F494" s="1"/>
  <c r="I494"/>
  <c r="G495"/>
  <c r="H502"/>
  <c r="H503" l="1"/>
  <c r="T494"/>
  <c r="U494" s="1"/>
  <c r="C496"/>
  <c r="K495"/>
  <c r="I495"/>
  <c r="G496"/>
  <c r="D504"/>
  <c r="F495" l="1"/>
  <c r="D505"/>
  <c r="K496"/>
  <c r="I496"/>
  <c r="G497"/>
  <c r="C497"/>
  <c r="H504"/>
  <c r="D506" l="1"/>
  <c r="T495"/>
  <c r="U495" s="1"/>
  <c r="C498"/>
  <c r="F496"/>
  <c r="H505"/>
  <c r="I497"/>
  <c r="K497"/>
  <c r="G498"/>
  <c r="F497" l="1"/>
  <c r="H506"/>
  <c r="T496"/>
  <c r="U496" s="1"/>
  <c r="K498"/>
  <c r="I498"/>
  <c r="G499"/>
  <c r="F498"/>
  <c r="C499"/>
  <c r="D507"/>
  <c r="T498" l="1"/>
  <c r="U498" s="1"/>
  <c r="H507"/>
  <c r="D508"/>
  <c r="K499"/>
  <c r="I499"/>
  <c r="F499"/>
  <c r="G500"/>
  <c r="T497"/>
  <c r="U497" s="1"/>
  <c r="C500"/>
  <c r="C501" l="1"/>
  <c r="I500"/>
  <c r="K500"/>
  <c r="G501"/>
  <c r="H508"/>
  <c r="T499"/>
  <c r="U499" s="1"/>
  <c r="D509"/>
  <c r="D510" l="1"/>
  <c r="H509"/>
  <c r="I501"/>
  <c r="K501"/>
  <c r="G502"/>
  <c r="F500"/>
  <c r="C502"/>
  <c r="T500" l="1"/>
  <c r="U500" s="1"/>
  <c r="K502"/>
  <c r="F502" s="1"/>
  <c r="I502"/>
  <c r="G503"/>
  <c r="H510"/>
  <c r="C503"/>
  <c r="F501"/>
  <c r="D511"/>
  <c r="K503" l="1"/>
  <c r="I503"/>
  <c r="G504"/>
  <c r="T501"/>
  <c r="U501" s="1"/>
  <c r="H511"/>
  <c r="C504"/>
  <c r="D512"/>
  <c r="T502"/>
  <c r="U502" s="1"/>
  <c r="D513" l="1"/>
  <c r="H512"/>
  <c r="K504"/>
  <c r="F504" s="1"/>
  <c r="I504"/>
  <c r="G505"/>
  <c r="C505"/>
  <c r="F503"/>
  <c r="C506" l="1"/>
  <c r="T504"/>
  <c r="U504" s="1"/>
  <c r="D514"/>
  <c r="T503"/>
  <c r="U503" s="1"/>
  <c r="I505"/>
  <c r="K505"/>
  <c r="G506"/>
  <c r="H513"/>
  <c r="K506" l="1"/>
  <c r="I506"/>
  <c r="G507"/>
  <c r="F506"/>
  <c r="H514"/>
  <c r="F505"/>
  <c r="D515"/>
  <c r="C507"/>
  <c r="H515" l="1"/>
  <c r="T506"/>
  <c r="U506" s="1"/>
  <c r="T505"/>
  <c r="U505" s="1"/>
  <c r="K507"/>
  <c r="I507"/>
  <c r="G508"/>
  <c r="D516"/>
  <c r="C508"/>
  <c r="F507" l="1"/>
  <c r="C509"/>
  <c r="D517"/>
  <c r="K508"/>
  <c r="I508"/>
  <c r="G509"/>
  <c r="F508"/>
  <c r="H516"/>
  <c r="T508" l="1"/>
  <c r="U508" s="1"/>
  <c r="C510"/>
  <c r="T507"/>
  <c r="U507" s="1"/>
  <c r="D518"/>
  <c r="I509"/>
  <c r="K509"/>
  <c r="G510"/>
  <c r="H517"/>
  <c r="H518" l="1"/>
  <c r="K510"/>
  <c r="I510"/>
  <c r="G511"/>
  <c r="D519"/>
  <c r="C511"/>
  <c r="F509"/>
  <c r="T509" l="1"/>
  <c r="U509" s="1"/>
  <c r="C512"/>
  <c r="F510"/>
  <c r="D520"/>
  <c r="K511"/>
  <c r="I511"/>
  <c r="G512"/>
  <c r="H519"/>
  <c r="D521" l="1"/>
  <c r="C513"/>
  <c r="H520"/>
  <c r="F511"/>
  <c r="I512"/>
  <c r="K512"/>
  <c r="G513"/>
  <c r="T510"/>
  <c r="U510" s="1"/>
  <c r="T511" l="1"/>
  <c r="U511" s="1"/>
  <c r="C514"/>
  <c r="I513"/>
  <c r="K513"/>
  <c r="F513"/>
  <c r="G514"/>
  <c r="F512"/>
  <c r="H521"/>
  <c r="D522"/>
  <c r="T512" l="1"/>
  <c r="U512" s="1"/>
  <c r="K514"/>
  <c r="I514"/>
  <c r="G515"/>
  <c r="F514"/>
  <c r="T513"/>
  <c r="U513" s="1"/>
  <c r="D523"/>
  <c r="H522"/>
  <c r="C515"/>
  <c r="H523" l="1"/>
  <c r="T514"/>
  <c r="U514" s="1"/>
  <c r="C516"/>
  <c r="D524"/>
  <c r="I515"/>
  <c r="K515"/>
  <c r="F515" s="1"/>
  <c r="G516"/>
  <c r="C517" l="1"/>
  <c r="H524"/>
  <c r="K516"/>
  <c r="I516"/>
  <c r="G517"/>
  <c r="T515"/>
  <c r="U515" s="1"/>
  <c r="D525"/>
  <c r="D526" l="1"/>
  <c r="I517"/>
  <c r="K517"/>
  <c r="F517" s="1"/>
  <c r="G518"/>
  <c r="H525"/>
  <c r="F516"/>
  <c r="C518"/>
  <c r="H526" l="1"/>
  <c r="T517"/>
  <c r="U517" s="1"/>
  <c r="T516"/>
  <c r="U516" s="1"/>
  <c r="K518"/>
  <c r="I518"/>
  <c r="F518"/>
  <c r="G519"/>
  <c r="C519"/>
  <c r="D527"/>
  <c r="T518" l="1"/>
  <c r="U518" s="1"/>
  <c r="C520"/>
  <c r="D528"/>
  <c r="K519"/>
  <c r="I519"/>
  <c r="G520"/>
  <c r="H527"/>
  <c r="K520" l="1"/>
  <c r="I520"/>
  <c r="G521"/>
  <c r="D529"/>
  <c r="H528"/>
  <c r="F519"/>
  <c r="C521"/>
  <c r="T519" l="1"/>
  <c r="U519" s="1"/>
  <c r="I521"/>
  <c r="K521"/>
  <c r="G522"/>
  <c r="D530"/>
  <c r="H529"/>
  <c r="C522"/>
  <c r="F520"/>
  <c r="T520" l="1"/>
  <c r="U520" s="1"/>
  <c r="H530"/>
  <c r="K522"/>
  <c r="I522"/>
  <c r="F522"/>
  <c r="G523"/>
  <c r="C523"/>
  <c r="D531"/>
  <c r="F521"/>
  <c r="C524" l="1"/>
  <c r="T522"/>
  <c r="U522" s="1"/>
  <c r="H531"/>
  <c r="T521"/>
  <c r="U521" s="1"/>
  <c r="D532"/>
  <c r="I523"/>
  <c r="K523"/>
  <c r="G524"/>
  <c r="I524" l="1"/>
  <c r="K524"/>
  <c r="G525"/>
  <c r="F523"/>
  <c r="D533"/>
  <c r="H532"/>
  <c r="C525"/>
  <c r="T523" l="1"/>
  <c r="U523" s="1"/>
  <c r="I525"/>
  <c r="K525"/>
  <c r="G526"/>
  <c r="F525"/>
  <c r="H533"/>
  <c r="C526"/>
  <c r="D534"/>
  <c r="F524"/>
  <c r="T524" l="1"/>
  <c r="U524" s="1"/>
  <c r="C527"/>
  <c r="H534"/>
  <c r="T525"/>
  <c r="U525" s="1"/>
  <c r="D535"/>
  <c r="K526"/>
  <c r="I526"/>
  <c r="G527"/>
  <c r="C528" l="1"/>
  <c r="K527"/>
  <c r="I527"/>
  <c r="G528"/>
  <c r="F526"/>
  <c r="D536"/>
  <c r="H535"/>
  <c r="K528" l="1"/>
  <c r="I528"/>
  <c r="G529"/>
  <c r="C529"/>
  <c r="D537"/>
  <c r="T526"/>
  <c r="U526" s="1"/>
  <c r="H536"/>
  <c r="F527"/>
  <c r="H537" l="1"/>
  <c r="D538"/>
  <c r="F528"/>
  <c r="T527"/>
  <c r="U527" s="1"/>
  <c r="C530"/>
  <c r="I529"/>
  <c r="K529"/>
  <c r="F529" s="1"/>
  <c r="G530"/>
  <c r="T529" l="1"/>
  <c r="U529" s="1"/>
  <c r="C531"/>
  <c r="D539"/>
  <c r="K530"/>
  <c r="F530" s="1"/>
  <c r="I530"/>
  <c r="G531"/>
  <c r="T528"/>
  <c r="U528" s="1"/>
  <c r="H538"/>
  <c r="H539" l="1"/>
  <c r="T530"/>
  <c r="U530" s="1"/>
  <c r="C532"/>
  <c r="I531"/>
  <c r="K531"/>
  <c r="G532"/>
  <c r="D540"/>
  <c r="D541" l="1"/>
  <c r="K532"/>
  <c r="I532"/>
  <c r="G533"/>
  <c r="F532"/>
  <c r="C533"/>
  <c r="F531"/>
  <c r="H540"/>
  <c r="H541" l="1"/>
  <c r="T531"/>
  <c r="U531" s="1"/>
  <c r="C534"/>
  <c r="T532"/>
  <c r="U532" s="1"/>
  <c r="I533"/>
  <c r="K533"/>
  <c r="G534"/>
  <c r="F533"/>
  <c r="D542"/>
  <c r="D543" l="1"/>
  <c r="T533"/>
  <c r="U533" s="1"/>
  <c r="K534"/>
  <c r="I534"/>
  <c r="G535"/>
  <c r="C535"/>
  <c r="H542"/>
  <c r="K535" l="1"/>
  <c r="I535"/>
  <c r="F535"/>
  <c r="G536"/>
  <c r="C536"/>
  <c r="H543"/>
  <c r="F534"/>
  <c r="D544"/>
  <c r="T534" l="1"/>
  <c r="U534" s="1"/>
  <c r="H544"/>
  <c r="T535"/>
  <c r="U535" s="1"/>
  <c r="C537"/>
  <c r="D545"/>
  <c r="I536"/>
  <c r="K536"/>
  <c r="G537"/>
  <c r="I537" l="1"/>
  <c r="K537"/>
  <c r="G538"/>
  <c r="D546"/>
  <c r="H545"/>
  <c r="F536"/>
  <c r="C538"/>
  <c r="T536" l="1"/>
  <c r="U536" s="1"/>
  <c r="K538"/>
  <c r="I538"/>
  <c r="F538"/>
  <c r="G539"/>
  <c r="H546"/>
  <c r="D547"/>
  <c r="C539"/>
  <c r="F537"/>
  <c r="T537" l="1"/>
  <c r="U537" s="1"/>
  <c r="D548"/>
  <c r="T538"/>
  <c r="U538" s="1"/>
  <c r="C540"/>
  <c r="H547"/>
  <c r="I539"/>
  <c r="K539"/>
  <c r="G540"/>
  <c r="F539" l="1"/>
  <c r="H548"/>
  <c r="D549"/>
  <c r="K540"/>
  <c r="F540" s="1"/>
  <c r="I540"/>
  <c r="G541"/>
  <c r="C541"/>
  <c r="T540" l="1"/>
  <c r="U540" s="1"/>
  <c r="I541"/>
  <c r="K541"/>
  <c r="G542"/>
  <c r="D550"/>
  <c r="H549"/>
  <c r="C542"/>
  <c r="T539"/>
  <c r="U539" s="1"/>
  <c r="H550" l="1"/>
  <c r="K542"/>
  <c r="I542"/>
  <c r="G543"/>
  <c r="F542"/>
  <c r="C543"/>
  <c r="D551"/>
  <c r="F541"/>
  <c r="D552" l="1"/>
  <c r="T542"/>
  <c r="U542" s="1"/>
  <c r="T541"/>
  <c r="U541" s="1"/>
  <c r="C544"/>
  <c r="K543"/>
  <c r="I543"/>
  <c r="G544"/>
  <c r="H551"/>
  <c r="H552" l="1"/>
  <c r="I544"/>
  <c r="K544"/>
  <c r="G545"/>
  <c r="F544"/>
  <c r="F543"/>
  <c r="C545"/>
  <c r="D553"/>
  <c r="T544" l="1"/>
  <c r="U544" s="1"/>
  <c r="T543"/>
  <c r="U543" s="1"/>
  <c r="I545"/>
  <c r="K545"/>
  <c r="F545" s="1"/>
  <c r="G546"/>
  <c r="C546"/>
  <c r="D554"/>
  <c r="H553"/>
  <c r="C547" l="1"/>
  <c r="T545"/>
  <c r="U545" s="1"/>
  <c r="H554"/>
  <c r="D555"/>
  <c r="K546"/>
  <c r="I546"/>
  <c r="G547"/>
  <c r="F546" l="1"/>
  <c r="H555"/>
  <c r="I547"/>
  <c r="K547"/>
  <c r="F547" s="1"/>
  <c r="G548"/>
  <c r="D556"/>
  <c r="C548"/>
  <c r="C549" l="1"/>
  <c r="D557"/>
  <c r="K548"/>
  <c r="I548"/>
  <c r="G549"/>
  <c r="F548"/>
  <c r="T547"/>
  <c r="U547" s="1"/>
  <c r="H556"/>
  <c r="T546"/>
  <c r="U546" s="1"/>
  <c r="C550" l="1"/>
  <c r="T548"/>
  <c r="U548" s="1"/>
  <c r="H557"/>
  <c r="I549"/>
  <c r="K549"/>
  <c r="F549" s="1"/>
  <c r="G550"/>
  <c r="D558"/>
  <c r="D559" l="1"/>
  <c r="T549"/>
  <c r="U549" s="1"/>
  <c r="K550"/>
  <c r="I550"/>
  <c r="G551"/>
  <c r="H558"/>
  <c r="C551"/>
  <c r="I551" l="1"/>
  <c r="K551"/>
  <c r="G552"/>
  <c r="H559"/>
  <c r="C552"/>
  <c r="F550"/>
  <c r="D560"/>
  <c r="H560" l="1"/>
  <c r="C553"/>
  <c r="I552"/>
  <c r="K552"/>
  <c r="G553"/>
  <c r="F552"/>
  <c r="T550"/>
  <c r="U550" s="1"/>
  <c r="D561"/>
  <c r="F551"/>
  <c r="T551" l="1"/>
  <c r="U551" s="1"/>
  <c r="H561"/>
  <c r="T552"/>
  <c r="U552" s="1"/>
  <c r="D562"/>
  <c r="I553"/>
  <c r="K553"/>
  <c r="G554"/>
  <c r="C554"/>
  <c r="C555" l="1"/>
  <c r="K554"/>
  <c r="I554"/>
  <c r="G555"/>
  <c r="D563"/>
  <c r="H562"/>
  <c r="F553"/>
  <c r="H563" l="1"/>
  <c r="K555"/>
  <c r="F555" s="1"/>
  <c r="I555"/>
  <c r="G556"/>
  <c r="T553"/>
  <c r="U553" s="1"/>
  <c r="D564"/>
  <c r="F554"/>
  <c r="C556"/>
  <c r="D565" l="1"/>
  <c r="T555"/>
  <c r="U555" s="1"/>
  <c r="T554"/>
  <c r="U554" s="1"/>
  <c r="K556"/>
  <c r="I556"/>
  <c r="G557"/>
  <c r="C557"/>
  <c r="H564"/>
  <c r="H565" l="1"/>
  <c r="I557"/>
  <c r="K557"/>
  <c r="F557" s="1"/>
  <c r="G558"/>
  <c r="C558"/>
  <c r="F556"/>
  <c r="D566"/>
  <c r="T557" l="1"/>
  <c r="U557" s="1"/>
  <c r="H566"/>
  <c r="T556"/>
  <c r="U556" s="1"/>
  <c r="C559"/>
  <c r="D567"/>
  <c r="K558"/>
  <c r="I558"/>
  <c r="G559"/>
  <c r="F558"/>
  <c r="T558" l="1"/>
  <c r="U558" s="1"/>
  <c r="C560"/>
  <c r="H567"/>
  <c r="I559"/>
  <c r="K559"/>
  <c r="G560"/>
  <c r="D568"/>
  <c r="K560" l="1"/>
  <c r="I560"/>
  <c r="G561"/>
  <c r="H568"/>
  <c r="D569"/>
  <c r="F559"/>
  <c r="C561"/>
  <c r="C562" l="1"/>
  <c r="D570"/>
  <c r="F560"/>
  <c r="T559"/>
  <c r="U559" s="1"/>
  <c r="H569"/>
  <c r="I561"/>
  <c r="K561"/>
  <c r="G562"/>
  <c r="K562" l="1"/>
  <c r="I562"/>
  <c r="G563"/>
  <c r="F561"/>
  <c r="H570"/>
  <c r="D571"/>
  <c r="T560"/>
  <c r="U560" s="1"/>
  <c r="C563"/>
  <c r="C564" l="1"/>
  <c r="H571"/>
  <c r="K563"/>
  <c r="I563"/>
  <c r="G564"/>
  <c r="T561"/>
  <c r="U561" s="1"/>
  <c r="D572"/>
  <c r="F562"/>
  <c r="T562" l="1"/>
  <c r="U562" s="1"/>
  <c r="F563"/>
  <c r="H572"/>
  <c r="D573"/>
  <c r="I564"/>
  <c r="K564"/>
  <c r="G565"/>
  <c r="F564"/>
  <c r="C565"/>
  <c r="T564" l="1"/>
  <c r="U564" s="1"/>
  <c r="D574"/>
  <c r="C566"/>
  <c r="H573"/>
  <c r="I565"/>
  <c r="K565"/>
  <c r="G566"/>
  <c r="F565"/>
  <c r="T563"/>
  <c r="U563" s="1"/>
  <c r="T565" l="1"/>
  <c r="U565" s="1"/>
  <c r="D575"/>
  <c r="K566"/>
  <c r="F566" s="1"/>
  <c r="I566"/>
  <c r="G567"/>
  <c r="H574"/>
  <c r="C567"/>
  <c r="C568" l="1"/>
  <c r="H575"/>
  <c r="I567"/>
  <c r="K567"/>
  <c r="G568"/>
  <c r="F567"/>
  <c r="T566"/>
  <c r="U566" s="1"/>
  <c r="D576"/>
  <c r="H576" l="1"/>
  <c r="T567"/>
  <c r="U567" s="1"/>
  <c r="D577"/>
  <c r="K568"/>
  <c r="F568" s="1"/>
  <c r="I568"/>
  <c r="G569"/>
  <c r="C569"/>
  <c r="T568" l="1"/>
  <c r="U568" s="1"/>
  <c r="C570"/>
  <c r="I569"/>
  <c r="K569"/>
  <c r="G570"/>
  <c r="F569"/>
  <c r="D578"/>
  <c r="H577"/>
  <c r="T569" l="1"/>
  <c r="U569" s="1"/>
  <c r="D579"/>
  <c r="H578"/>
  <c r="K570"/>
  <c r="F570" s="1"/>
  <c r="I570"/>
  <c r="G571"/>
  <c r="C571"/>
  <c r="C572" l="1"/>
  <c r="T570"/>
  <c r="U570" s="1"/>
  <c r="D580"/>
  <c r="K571"/>
  <c r="I571"/>
  <c r="G572"/>
  <c r="H579"/>
  <c r="F571" l="1"/>
  <c r="H580"/>
  <c r="I572"/>
  <c r="K572"/>
  <c r="F572" s="1"/>
  <c r="G573"/>
  <c r="D581"/>
  <c r="C573"/>
  <c r="T572" l="1"/>
  <c r="U572" s="1"/>
  <c r="C574"/>
  <c r="D582"/>
  <c r="I573"/>
  <c r="K573"/>
  <c r="F573" s="1"/>
  <c r="G574"/>
  <c r="H581"/>
  <c r="T571"/>
  <c r="U571" s="1"/>
  <c r="H582" l="1"/>
  <c r="T573"/>
  <c r="U573" s="1"/>
  <c r="C575"/>
  <c r="K574"/>
  <c r="I574"/>
  <c r="G575"/>
  <c r="D583"/>
  <c r="I575" l="1"/>
  <c r="K575"/>
  <c r="G576"/>
  <c r="H583"/>
  <c r="C576"/>
  <c r="D584"/>
  <c r="F574"/>
  <c r="T574" l="1"/>
  <c r="U574" s="1"/>
  <c r="C577"/>
  <c r="K576"/>
  <c r="I576"/>
  <c r="G577"/>
  <c r="D585"/>
  <c r="H584"/>
  <c r="F575"/>
  <c r="T575" l="1"/>
  <c r="U575" s="1"/>
  <c r="H585"/>
  <c r="F576"/>
  <c r="C578"/>
  <c r="D586"/>
  <c r="I577"/>
  <c r="K577"/>
  <c r="G578"/>
  <c r="C579" l="1"/>
  <c r="F577"/>
  <c r="D587"/>
  <c r="K578"/>
  <c r="I578"/>
  <c r="G579"/>
  <c r="H586"/>
  <c r="T576"/>
  <c r="U576" s="1"/>
  <c r="D588" l="1"/>
  <c r="H587"/>
  <c r="T577"/>
  <c r="U577" s="1"/>
  <c r="I579"/>
  <c r="K579"/>
  <c r="G580"/>
  <c r="F579"/>
  <c r="F578"/>
  <c r="C580"/>
  <c r="T579" l="1"/>
  <c r="U579" s="1"/>
  <c r="H588"/>
  <c r="C581"/>
  <c r="T578"/>
  <c r="U578" s="1"/>
  <c r="K580"/>
  <c r="F580" s="1"/>
  <c r="I580"/>
  <c r="G581"/>
  <c r="D589"/>
  <c r="D590" l="1"/>
  <c r="T580"/>
  <c r="U580" s="1"/>
  <c r="C582"/>
  <c r="I581"/>
  <c r="K581"/>
  <c r="G582"/>
  <c r="F581"/>
  <c r="H589"/>
  <c r="H590" l="1"/>
  <c r="K582"/>
  <c r="I582"/>
  <c r="G583"/>
  <c r="T581"/>
  <c r="U581" s="1"/>
  <c r="C583"/>
  <c r="D591"/>
  <c r="C584" l="1"/>
  <c r="K583"/>
  <c r="I583"/>
  <c r="G584"/>
  <c r="D592"/>
  <c r="F582"/>
  <c r="H591"/>
  <c r="T582" l="1"/>
  <c r="U582" s="1"/>
  <c r="I584"/>
  <c r="K584"/>
  <c r="G585"/>
  <c r="D593"/>
  <c r="F583"/>
  <c r="H592"/>
  <c r="C585"/>
  <c r="C586" l="1"/>
  <c r="D594"/>
  <c r="T583"/>
  <c r="U583" s="1"/>
  <c r="I585"/>
  <c r="K585"/>
  <c r="F585"/>
  <c r="G586"/>
  <c r="H593"/>
  <c r="F584"/>
  <c r="T584" l="1"/>
  <c r="U584" s="1"/>
  <c r="K586"/>
  <c r="F586" s="1"/>
  <c r="I586"/>
  <c r="G587"/>
  <c r="D595"/>
  <c r="H594"/>
  <c r="T585"/>
  <c r="U585" s="1"/>
  <c r="C587"/>
  <c r="C588" l="1"/>
  <c r="H595"/>
  <c r="D596"/>
  <c r="I587"/>
  <c r="K587"/>
  <c r="G588"/>
  <c r="F587"/>
  <c r="T586"/>
  <c r="U586" s="1"/>
  <c r="H596" l="1"/>
  <c r="T587"/>
  <c r="U587" s="1"/>
  <c r="K588"/>
  <c r="I588"/>
  <c r="G589"/>
  <c r="D597"/>
  <c r="C589"/>
  <c r="F588" l="1"/>
  <c r="D598"/>
  <c r="C590"/>
  <c r="I589"/>
  <c r="K589"/>
  <c r="G590"/>
  <c r="H597"/>
  <c r="C591" l="1"/>
  <c r="F589"/>
  <c r="D599"/>
  <c r="H598"/>
  <c r="K590"/>
  <c r="I590"/>
  <c r="G591"/>
  <c r="T588"/>
  <c r="U588" s="1"/>
  <c r="H599" l="1"/>
  <c r="D600"/>
  <c r="F590"/>
  <c r="I591"/>
  <c r="K591"/>
  <c r="F591" s="1"/>
  <c r="G592"/>
  <c r="T589"/>
  <c r="U589" s="1"/>
  <c r="C592"/>
  <c r="T591" l="1"/>
  <c r="U591" s="1"/>
  <c r="C593"/>
  <c r="K592"/>
  <c r="I592"/>
  <c r="G593"/>
  <c r="T590"/>
  <c r="U590" s="1"/>
  <c r="D601"/>
  <c r="H600"/>
  <c r="H601" l="1"/>
  <c r="I593"/>
  <c r="K593"/>
  <c r="G594"/>
  <c r="C594"/>
  <c r="D602"/>
  <c r="F592"/>
  <c r="D603" l="1"/>
  <c r="K594"/>
  <c r="F594" s="1"/>
  <c r="I594"/>
  <c r="G595"/>
  <c r="T592"/>
  <c r="U592" s="1"/>
  <c r="C595"/>
  <c r="F593"/>
  <c r="H602"/>
  <c r="C596" l="1"/>
  <c r="T594"/>
  <c r="U594" s="1"/>
  <c r="T593"/>
  <c r="U593" s="1"/>
  <c r="K595"/>
  <c r="I595"/>
  <c r="G596"/>
  <c r="H603"/>
  <c r="D604"/>
  <c r="D605" l="1"/>
  <c r="I596"/>
  <c r="K596"/>
  <c r="G597"/>
  <c r="H604"/>
  <c r="F595"/>
  <c r="C597"/>
  <c r="T595" l="1"/>
  <c r="U595" s="1"/>
  <c r="D606"/>
  <c r="I597"/>
  <c r="K597"/>
  <c r="G598"/>
  <c r="H605"/>
  <c r="C598"/>
  <c r="F596"/>
  <c r="T596" l="1"/>
  <c r="U596" s="1"/>
  <c r="C599"/>
  <c r="K598"/>
  <c r="I598"/>
  <c r="G599"/>
  <c r="D607"/>
  <c r="H606"/>
  <c r="F597"/>
  <c r="T597" l="1"/>
  <c r="U597" s="1"/>
  <c r="D608"/>
  <c r="I599"/>
  <c r="K599"/>
  <c r="F599"/>
  <c r="G600"/>
  <c r="C600"/>
  <c r="H607"/>
  <c r="F598"/>
  <c r="C601" l="1"/>
  <c r="T598"/>
  <c r="U598" s="1"/>
  <c r="K600"/>
  <c r="I600"/>
  <c r="G601"/>
  <c r="T599"/>
  <c r="U599" s="1"/>
  <c r="H608"/>
  <c r="D609"/>
  <c r="H609" l="1"/>
  <c r="I601"/>
  <c r="K601"/>
  <c r="G602"/>
  <c r="D610"/>
  <c r="F600"/>
  <c r="C602"/>
  <c r="T600" l="1"/>
  <c r="U600" s="1"/>
  <c r="K602"/>
  <c r="F602" s="1"/>
  <c r="I602"/>
  <c r="G603"/>
  <c r="H610"/>
  <c r="D611"/>
  <c r="C603"/>
  <c r="F601"/>
  <c r="C604" l="1"/>
  <c r="H611"/>
  <c r="K603"/>
  <c r="F603" s="1"/>
  <c r="I603"/>
  <c r="G604"/>
  <c r="T601"/>
  <c r="U601" s="1"/>
  <c r="T602"/>
  <c r="U602" s="1"/>
  <c r="D612"/>
  <c r="D613" l="1"/>
  <c r="H612"/>
  <c r="T603"/>
  <c r="U603" s="1"/>
  <c r="I604"/>
  <c r="K604"/>
  <c r="G605"/>
  <c r="F604"/>
  <c r="C605"/>
  <c r="H613" l="1"/>
  <c r="T604"/>
  <c r="U604" s="1"/>
  <c r="C606"/>
  <c r="I605"/>
  <c r="K605"/>
  <c r="G606"/>
  <c r="D614"/>
  <c r="K606" l="1"/>
  <c r="I606"/>
  <c r="G607"/>
  <c r="H614"/>
  <c r="C607"/>
  <c r="D615"/>
  <c r="F605"/>
  <c r="D616" l="1"/>
  <c r="T605"/>
  <c r="U605" s="1"/>
  <c r="C608"/>
  <c r="I607"/>
  <c r="K607"/>
  <c r="G608"/>
  <c r="F607"/>
  <c r="H615"/>
  <c r="F606"/>
  <c r="T607" l="1"/>
  <c r="U607" s="1"/>
  <c r="K608"/>
  <c r="I608"/>
  <c r="G609"/>
  <c r="T606"/>
  <c r="U606" s="1"/>
  <c r="H616"/>
  <c r="C609"/>
  <c r="C610" l="1"/>
  <c r="F608"/>
  <c r="F26" i="14"/>
  <c r="I609" i="8"/>
  <c r="K609"/>
  <c r="G610"/>
  <c r="T608" l="1"/>
  <c r="U608" s="1"/>
  <c r="F609"/>
  <c r="K610"/>
  <c r="I610"/>
  <c r="G611"/>
  <c r="C611"/>
  <c r="C612" l="1"/>
  <c r="F610"/>
  <c r="K611"/>
  <c r="I611"/>
  <c r="F611"/>
  <c r="G612"/>
  <c r="T609"/>
  <c r="U609" s="1"/>
  <c r="C613" l="1"/>
  <c r="I612"/>
  <c r="K612"/>
  <c r="G613"/>
  <c r="F612"/>
  <c r="T611"/>
  <c r="U611" s="1"/>
  <c r="T610"/>
  <c r="U610" s="1"/>
  <c r="T612" l="1"/>
  <c r="U612" s="1"/>
  <c r="I613"/>
  <c r="K613"/>
  <c r="G614"/>
  <c r="F613"/>
  <c r="C614"/>
  <c r="C615" l="1"/>
  <c r="T613"/>
  <c r="U613" s="1"/>
  <c r="K614"/>
  <c r="I614"/>
  <c r="G615"/>
  <c r="I615" l="1"/>
  <c r="K615"/>
  <c r="F615" s="1"/>
  <c r="G616"/>
  <c r="F614"/>
  <c r="C616"/>
  <c r="T615" l="1"/>
  <c r="U615" s="1"/>
  <c r="B26" i="3"/>
  <c r="C26" i="14"/>
  <c r="AE25" s="1"/>
  <c r="T614" i="8"/>
  <c r="U614" s="1"/>
  <c r="E26" i="14"/>
  <c r="G26" s="1"/>
  <c r="L616" i="8"/>
  <c r="K616"/>
  <c r="I616"/>
  <c r="S26" i="14" l="1"/>
  <c r="I26"/>
  <c r="F616" i="8"/>
  <c r="O616"/>
  <c r="J26" i="14"/>
  <c r="R26" s="1"/>
  <c r="M616" i="8" l="1"/>
  <c r="F26" i="3"/>
  <c r="O26" i="14"/>
  <c r="N26"/>
  <c r="K26" s="1"/>
  <c r="D26"/>
  <c r="AB26" s="1"/>
  <c r="AC26" s="1"/>
  <c r="T616" i="8"/>
  <c r="U616" s="1"/>
  <c r="L26" i="14" l="1"/>
  <c r="N616" i="8"/>
  <c r="E26" i="3"/>
  <c r="D26" l="1"/>
  <c r="M26" i="14"/>
  <c r="T26" l="1"/>
  <c r="V26"/>
  <c r="W26"/>
  <c r="X26"/>
  <c r="U26"/>
  <c r="Z26"/>
  <c r="P26"/>
  <c r="E4" i="6"/>
  <c r="BE4" s="1"/>
  <c r="E6"/>
  <c r="BC6" s="1"/>
  <c r="E5"/>
  <c r="BE5" s="1"/>
  <c r="AY5" l="1"/>
  <c r="BC4"/>
  <c r="BA5"/>
  <c r="AI6"/>
  <c r="AP6" s="1"/>
  <c r="L5"/>
  <c r="V5"/>
  <c r="AC5" s="1"/>
  <c r="L4"/>
  <c r="V6"/>
  <c r="AC6" s="1"/>
  <c r="V4"/>
  <c r="AC4" s="1"/>
  <c r="BC5"/>
  <c r="BE6"/>
  <c r="AI5"/>
  <c r="AP5" s="1"/>
  <c r="AI4"/>
  <c r="AP4" s="1"/>
  <c r="BA4"/>
  <c r="BA6"/>
  <c r="L6"/>
  <c r="AY4"/>
  <c r="AY6"/>
  <c r="M6" l="1"/>
  <c r="P6" s="1"/>
  <c r="M4"/>
  <c r="P4" s="1"/>
  <c r="M5"/>
  <c r="P5" s="1"/>
  <c r="BH4"/>
  <c r="BH6"/>
  <c r="BH5"/>
  <c r="D5" l="1"/>
  <c r="D6"/>
  <c r="D4"/>
</calcChain>
</file>

<file path=xl/sharedStrings.xml><?xml version="1.0" encoding="utf-8"?>
<sst xmlns="http://schemas.openxmlformats.org/spreadsheetml/2006/main" count="607" uniqueCount="430">
  <si>
    <t>战斗力=1/3*(攻击效果)+1/3*(反噬效果)+1/3*(聚气效果)</t>
    <phoneticPr fontId="1" type="noConversion"/>
  </si>
  <si>
    <t>攻击效果=攻击力+暴击率*2*攻击力</t>
    <phoneticPr fontId="1" type="noConversion"/>
  </si>
  <si>
    <t>聚气效果=聚气获得的HP</t>
    <phoneticPr fontId="1" type="noConversion"/>
  </si>
  <si>
    <t>卡牌战斗力的平衡</t>
    <phoneticPr fontId="1" type="noConversion"/>
  </si>
  <si>
    <t>战斗力结算以对手本轮delta hp和玩家本轮delta hp的差值得出；
镜像对手假设：对手为和自己完全一样属性的卡牌；
等概率选择假设：假设玩家和对手对三种操作的概率相等；</t>
    <phoneticPr fontId="1" type="noConversion"/>
  </si>
  <si>
    <t>反噬效果=1/3*(对手选择攻击)+1/3*(对手选择反噬)+1/3*(对手选择聚气)
       = 1/3*反噬率*(攻击力+暴击率*2*攻击力)+1/3*(聚气获得HP)</t>
    <phoneticPr fontId="1" type="noConversion"/>
  </si>
  <si>
    <t>聚气效果=1/3*(对手选择攻击)+1/3*(对手选择反噬)+1/3*(对手选择聚气)
       = -1/3*(攻击力+暴击率*2*攻击力)+1/3*(聚气获得HP)</t>
    <phoneticPr fontId="1" type="noConversion"/>
  </si>
  <si>
    <t>攻击效果=1/3*(对手选择攻击)+1/3*(对手选择反噬)+1/3*(对手选择聚气)
       = -1/3*反噬率*(攻击力+暴击率*2*攻击力)+1/3*(攻击力+暴击率*2*攻击力)</t>
    <phoneticPr fontId="1" type="noConversion"/>
  </si>
  <si>
    <t>联立得出结果：反噬率稳定=100%，聚气获得的hp=攻击力+暴击率*2*攻击力</t>
    <phoneticPr fontId="1" type="noConversion"/>
  </si>
  <si>
    <t>卡牌的主动战斗力</t>
    <phoneticPr fontId="1" type="noConversion"/>
  </si>
  <si>
    <t>卡牌的被动战斗力</t>
    <phoneticPr fontId="1" type="noConversion"/>
  </si>
  <si>
    <t>战斗力结算以对手本轮防止的hp损失得出；
等概率选择假设：假设玩家和对手对三种操作的概率相等；</t>
    <phoneticPr fontId="1" type="noConversion"/>
  </si>
  <si>
    <t>被动战斗力=(1/9+1/9)*防御力+(1/9)*防御力=1/3*防御力</t>
    <phoneticPr fontId="1" type="noConversion"/>
  </si>
  <si>
    <t>总战斗力=速度*(主动战斗力+被动战斗力)</t>
    <phoneticPr fontId="1" type="noConversion"/>
  </si>
  <si>
    <t>暴击率</t>
    <phoneticPr fontId="1" type="noConversion"/>
  </si>
  <si>
    <t>攻击力</t>
    <phoneticPr fontId="1" type="noConversion"/>
  </si>
  <si>
    <t>聚气力</t>
    <phoneticPr fontId="1" type="noConversion"/>
  </si>
  <si>
    <t>假设对手速度近似等于玩家的速度</t>
    <phoneticPr fontId="1" type="noConversion"/>
  </si>
  <si>
    <t>综合战力</t>
    <phoneticPr fontId="1" type="noConversion"/>
  </si>
  <si>
    <t>单位时间</t>
    <phoneticPr fontId="1" type="noConversion"/>
  </si>
  <si>
    <t>综合战力</t>
  </si>
  <si>
    <t>单位时间获得的经验</t>
    <phoneticPr fontId="1" type="noConversion"/>
  </si>
  <si>
    <t>经验</t>
    <phoneticPr fontId="1" type="noConversion"/>
  </si>
  <si>
    <t>等级</t>
    <phoneticPr fontId="1" type="noConversion"/>
  </si>
  <si>
    <t>等级</t>
    <phoneticPr fontId="1" type="noConversion"/>
  </si>
  <si>
    <t>法宝战力</t>
    <phoneticPr fontId="1" type="noConversion"/>
  </si>
  <si>
    <t>该表为基本表，表示了玩家升级的速度，一切游戏的节奏以该表为基础</t>
    <phoneticPr fontId="1" type="noConversion"/>
  </si>
  <si>
    <t>纯综合战力(去除hp和法宝)</t>
    <phoneticPr fontId="1" type="noConversion"/>
  </si>
  <si>
    <t>战力标准值</t>
    <phoneticPr fontId="1" type="noConversion"/>
  </si>
  <si>
    <t>法宝</t>
    <phoneticPr fontId="1" type="noConversion"/>
  </si>
  <si>
    <t>金箍棒</t>
    <phoneticPr fontId="1" type="noConversion"/>
  </si>
  <si>
    <t>一次性攻击</t>
    <phoneticPr fontId="1" type="noConversion"/>
  </si>
  <si>
    <t>一次性聚气</t>
    <phoneticPr fontId="1" type="noConversion"/>
  </si>
  <si>
    <t>一次性反噬</t>
    <phoneticPr fontId="1" type="noConversion"/>
  </si>
  <si>
    <t>增益buff</t>
    <phoneticPr fontId="1" type="noConversion"/>
  </si>
  <si>
    <t>提高速度</t>
    <phoneticPr fontId="1" type="noConversion"/>
  </si>
  <si>
    <t>提高防御力</t>
    <phoneticPr fontId="1" type="noConversion"/>
  </si>
  <si>
    <t>减损buff</t>
    <phoneticPr fontId="1" type="noConversion"/>
  </si>
  <si>
    <t>提高暴击</t>
    <phoneticPr fontId="1" type="noConversion"/>
  </si>
  <si>
    <t>提高反噬力</t>
    <phoneticPr fontId="1" type="noConversion"/>
  </si>
  <si>
    <t>提高聚气力</t>
    <phoneticPr fontId="1" type="noConversion"/>
  </si>
  <si>
    <t>提高攻击力</t>
    <phoneticPr fontId="1" type="noConversion"/>
  </si>
  <si>
    <t>降低速度</t>
  </si>
  <si>
    <t>降低防御力</t>
  </si>
  <si>
    <t>降低暴击</t>
  </si>
  <si>
    <t>降低攻击力</t>
  </si>
  <si>
    <t>降低反噬力</t>
  </si>
  <si>
    <t>降低聚气力</t>
  </si>
  <si>
    <t>其他</t>
    <phoneticPr fontId="1" type="noConversion"/>
  </si>
  <si>
    <t>单体技能</t>
    <phoneticPr fontId="1" type="noConversion"/>
  </si>
  <si>
    <t>群体技能</t>
    <phoneticPr fontId="1" type="noConversion"/>
  </si>
  <si>
    <t>嗜血</t>
    <phoneticPr fontId="1" type="noConversion"/>
  </si>
  <si>
    <t>单次技能</t>
    <phoneticPr fontId="1" type="noConversion"/>
  </si>
  <si>
    <t>攻击光环</t>
    <phoneticPr fontId="1" type="noConversion"/>
  </si>
  <si>
    <t>单次技能</t>
    <phoneticPr fontId="1" type="noConversion"/>
  </si>
  <si>
    <t>群体攻击</t>
    <phoneticPr fontId="1" type="noConversion"/>
  </si>
  <si>
    <t>群体聚气加血</t>
    <phoneticPr fontId="1" type="noConversion"/>
  </si>
  <si>
    <t>昏睡(概率使敌方副卡不动)</t>
    <phoneticPr fontId="1" type="noConversion"/>
  </si>
  <si>
    <t>隐形(免受对手伤害)</t>
    <phoneticPr fontId="1" type="noConversion"/>
  </si>
  <si>
    <t>其他</t>
    <phoneticPr fontId="1" type="noConversion"/>
  </si>
  <si>
    <t>群体攻击吸血</t>
    <phoneticPr fontId="1" type="noConversion"/>
  </si>
  <si>
    <t>人物\法宝</t>
  </si>
  <si>
    <t>九环锡杖</t>
  </si>
  <si>
    <t>锦斓袈裟</t>
  </si>
  <si>
    <t>金箍棒</t>
  </si>
  <si>
    <t>锁定</t>
    <phoneticPr fontId="1" type="noConversion"/>
  </si>
  <si>
    <t>九齿钉钯</t>
  </si>
  <si>
    <t>元帅战袍</t>
  </si>
  <si>
    <t>定风珠</t>
  </si>
  <si>
    <t>宣花板斧</t>
    <phoneticPr fontId="1" type="noConversion"/>
  </si>
  <si>
    <t>降魔杵</t>
    <phoneticPr fontId="1" type="noConversion"/>
  </si>
  <si>
    <t>紫金钵盂</t>
    <phoneticPr fontId="1" type="noConversion"/>
  </si>
  <si>
    <t>紫金钵盂</t>
    <phoneticPr fontId="1" type="noConversion"/>
  </si>
  <si>
    <t>紫气佛光</t>
    <phoneticPr fontId="1" type="noConversion"/>
  </si>
  <si>
    <t>九环锡杖</t>
    <phoneticPr fontId="1" type="noConversion"/>
  </si>
  <si>
    <t>紫气降妖</t>
    <phoneticPr fontId="1" type="noConversion"/>
  </si>
  <si>
    <t>法宝</t>
    <phoneticPr fontId="1" type="noConversion"/>
  </si>
  <si>
    <t>净化</t>
    <phoneticPr fontId="1" type="noConversion"/>
  </si>
  <si>
    <t>五环法阵</t>
    <phoneticPr fontId="1" type="noConversion"/>
  </si>
  <si>
    <t>九环佛阵</t>
    <phoneticPr fontId="1" type="noConversion"/>
  </si>
  <si>
    <t>锦斓袈裟</t>
    <phoneticPr fontId="1" type="noConversion"/>
  </si>
  <si>
    <t>化缘</t>
    <phoneticPr fontId="1" type="noConversion"/>
  </si>
  <si>
    <t>袈裟护体</t>
    <phoneticPr fontId="1" type="noConversion"/>
  </si>
  <si>
    <t>观音护体</t>
    <phoneticPr fontId="1" type="noConversion"/>
  </si>
  <si>
    <t>经箍咒</t>
    <phoneticPr fontId="1" type="noConversion"/>
  </si>
  <si>
    <t>金箍咒</t>
  </si>
  <si>
    <t>金箍</t>
    <phoneticPr fontId="1" type="noConversion"/>
  </si>
  <si>
    <t>紧箍</t>
    <phoneticPr fontId="1" type="noConversion"/>
  </si>
  <si>
    <t>禁箍</t>
    <phoneticPr fontId="1" type="noConversion"/>
  </si>
  <si>
    <t>乱棒打</t>
    <phoneticPr fontId="1" type="noConversion"/>
  </si>
  <si>
    <t>万棍打</t>
    <phoneticPr fontId="1" type="noConversion"/>
  </si>
  <si>
    <t>千斤鼎</t>
    <phoneticPr fontId="1" type="noConversion"/>
  </si>
  <si>
    <t>定海神针</t>
    <phoneticPr fontId="1" type="noConversion"/>
  </si>
  <si>
    <t>御龙银枪</t>
  </si>
  <si>
    <t>御龙银枪</t>
    <phoneticPr fontId="1" type="noConversion"/>
  </si>
  <si>
    <t>激突</t>
  </si>
  <si>
    <t>银枪乱舞</t>
    <phoneticPr fontId="1" type="noConversion"/>
  </si>
  <si>
    <t>龙鳞</t>
  </si>
  <si>
    <t>龙鳞</t>
    <phoneticPr fontId="1" type="noConversion"/>
  </si>
  <si>
    <t>巨龙甩尾</t>
    <phoneticPr fontId="1" type="noConversion"/>
  </si>
  <si>
    <t>超度</t>
    <phoneticPr fontId="1" type="noConversion"/>
  </si>
  <si>
    <t>翻云覆雨</t>
    <phoneticPr fontId="1" type="noConversion"/>
  </si>
  <si>
    <t>九齿钉钯</t>
    <phoneticPr fontId="1" type="noConversion"/>
  </si>
  <si>
    <t>钉钯空砸</t>
    <phoneticPr fontId="1" type="noConversion"/>
  </si>
  <si>
    <t>钉钯横扫</t>
    <phoneticPr fontId="1" type="noConversion"/>
  </si>
  <si>
    <t>钉耙乱斩</t>
    <phoneticPr fontId="1" type="noConversion"/>
  </si>
  <si>
    <t>元帅战袍</t>
    <phoneticPr fontId="1" type="noConversion"/>
  </si>
  <si>
    <t>战袍加身</t>
    <phoneticPr fontId="1" type="noConversion"/>
  </si>
  <si>
    <t>元帅降临</t>
    <phoneticPr fontId="1" type="noConversion"/>
  </si>
  <si>
    <t>定风珠</t>
    <phoneticPr fontId="1" type="noConversion"/>
  </si>
  <si>
    <t>月牙铲</t>
  </si>
  <si>
    <t>月牙铲</t>
    <phoneticPr fontId="1" type="noConversion"/>
  </si>
  <si>
    <t>疾风</t>
    <phoneticPr fontId="1" type="noConversion"/>
  </si>
  <si>
    <t>烈风</t>
    <phoneticPr fontId="1" type="noConversion"/>
  </si>
  <si>
    <t>神风</t>
    <phoneticPr fontId="1" type="noConversion"/>
  </si>
  <si>
    <t>风阵</t>
    <phoneticPr fontId="1" type="noConversion"/>
  </si>
  <si>
    <t>风牢</t>
    <phoneticPr fontId="1" type="noConversion"/>
  </si>
  <si>
    <t>月牙斩</t>
    <phoneticPr fontId="1" type="noConversion"/>
  </si>
  <si>
    <t>落月</t>
    <phoneticPr fontId="1" type="noConversion"/>
  </si>
  <si>
    <t>仙兵琵琶</t>
    <phoneticPr fontId="1" type="noConversion"/>
  </si>
  <si>
    <t>天王宝剑</t>
    <phoneticPr fontId="1" type="noConversion"/>
  </si>
  <si>
    <t>赤龙</t>
    <phoneticPr fontId="1" type="noConversion"/>
  </si>
  <si>
    <t>宝幡</t>
    <phoneticPr fontId="1" type="noConversion"/>
  </si>
  <si>
    <t>银鼠</t>
    <phoneticPr fontId="1" type="noConversion"/>
  </si>
  <si>
    <t>火尖枪</t>
    <phoneticPr fontId="1" type="noConversion"/>
  </si>
  <si>
    <t>乾坤圈</t>
    <phoneticPr fontId="1" type="noConversion"/>
  </si>
  <si>
    <t>混天绫</t>
    <phoneticPr fontId="1" type="noConversion"/>
  </si>
  <si>
    <t>烽火轮</t>
    <phoneticPr fontId="1" type="noConversion"/>
  </si>
  <si>
    <t>遮天幡</t>
    <phoneticPr fontId="1" type="noConversion"/>
  </si>
  <si>
    <t>遁龙柱</t>
    <phoneticPr fontId="1" type="noConversion"/>
  </si>
  <si>
    <t>吴钩双剑</t>
    <phoneticPr fontId="1" type="noConversion"/>
  </si>
  <si>
    <t>七巧玲珑塔</t>
    <phoneticPr fontId="1" type="noConversion"/>
  </si>
  <si>
    <t>三尖两刃刀</t>
    <phoneticPr fontId="1" type="noConversion"/>
  </si>
  <si>
    <t>天犬牙</t>
    <phoneticPr fontId="1" type="noConversion"/>
  </si>
  <si>
    <t>金刚镯</t>
    <phoneticPr fontId="1" type="noConversion"/>
  </si>
  <si>
    <t>玉净瓶</t>
    <phoneticPr fontId="1" type="noConversion"/>
  </si>
  <si>
    <t>千手观音</t>
    <phoneticPr fontId="1" type="noConversion"/>
  </si>
  <si>
    <t>玉帝龙袍</t>
    <phoneticPr fontId="1" type="noConversion"/>
  </si>
  <si>
    <t>凌霄宝殿</t>
    <phoneticPr fontId="1" type="noConversion"/>
  </si>
  <si>
    <t>王母红绫</t>
    <phoneticPr fontId="1" type="noConversion"/>
  </si>
  <si>
    <t>瑶池</t>
    <phoneticPr fontId="1" type="noConversion"/>
  </si>
  <si>
    <t>佛光</t>
    <phoneticPr fontId="1" type="noConversion"/>
  </si>
  <si>
    <t>如来念珠</t>
    <phoneticPr fontId="1" type="noConversion"/>
  </si>
  <si>
    <t>金身五指</t>
    <phoneticPr fontId="1" type="noConversion"/>
  </si>
  <si>
    <t>莲花台</t>
    <phoneticPr fontId="1" type="noConversion"/>
  </si>
  <si>
    <t>法宝等级
限制</t>
    <phoneticPr fontId="1" type="noConversion"/>
  </si>
  <si>
    <t>对手每回合减血</t>
    <phoneticPr fontId="1" type="noConversion"/>
  </si>
  <si>
    <t>自己每回合加血</t>
    <phoneticPr fontId="1" type="noConversion"/>
  </si>
  <si>
    <t xml:space="preserve"> +暴击率</t>
    <phoneticPr fontId="1" type="noConversion"/>
  </si>
  <si>
    <t xml:space="preserve"> -攻击力</t>
    <phoneticPr fontId="1" type="noConversion"/>
  </si>
  <si>
    <t xml:space="preserve"> -暴击率</t>
    <phoneticPr fontId="1" type="noConversion"/>
  </si>
  <si>
    <t xml:space="preserve"> -防御力</t>
    <phoneticPr fontId="1" type="noConversion"/>
  </si>
  <si>
    <t>一回合
技能战力</t>
    <phoneticPr fontId="1" type="noConversion"/>
  </si>
  <si>
    <t>增益buff
战力</t>
    <phoneticPr fontId="1" type="noConversion"/>
  </si>
  <si>
    <t>减损buff
战力</t>
    <phoneticPr fontId="1" type="noConversion"/>
  </si>
  <si>
    <t>其他技能
战力</t>
    <phoneticPr fontId="1" type="noConversion"/>
  </si>
  <si>
    <t>暴击光环</t>
    <phoneticPr fontId="1" type="noConversion"/>
  </si>
  <si>
    <t>虚弱(使敌方副卡攻击概率变低)</t>
    <phoneticPr fontId="1" type="noConversion"/>
  </si>
  <si>
    <t>fever光环(提高副卡攻击概率)</t>
    <phoneticPr fontId="1" type="noConversion"/>
  </si>
  <si>
    <t>群体技能
战力</t>
    <phoneticPr fontId="1" type="noConversion"/>
  </si>
  <si>
    <t>群体设定副卡数</t>
    <phoneticPr fontId="1" type="noConversion"/>
  </si>
  <si>
    <t>群体副卡概率</t>
    <phoneticPr fontId="1" type="noConversion"/>
  </si>
  <si>
    <t>战斗力结算以对手本轮损失的hp和玩家获得的hp得出；
木桩假设：单效果满值假设，即每个效果都能获得全部的能力
等概率选择假设：假设玩家对三种操作的概率相等；</t>
    <phoneticPr fontId="1" type="noConversion"/>
  </si>
  <si>
    <t>反噬效果=攻击效果</t>
    <phoneticPr fontId="1" type="noConversion"/>
  </si>
  <si>
    <t>单个选择/技能的战斗力计算</t>
    <phoneticPr fontId="1" type="noConversion"/>
  </si>
  <si>
    <t>主动战斗力=1/3*(攻击力+暴击率*2*攻击力)+1/3*(攻击力+暴击率*2*攻击力)+1/3*(聚气获得的HP)</t>
    <phoneticPr fontId="1" type="noConversion"/>
  </si>
  <si>
    <t>纯综合战力(去除hp、法宝和防御力，即为1倍攻击效果)</t>
    <phoneticPr fontId="1" type="noConversion"/>
  </si>
  <si>
    <t>设定使用法宝的概率</t>
    <phoneticPr fontId="1" type="noConversion"/>
  </si>
  <si>
    <t>防御力</t>
    <phoneticPr fontId="1" type="noConversion"/>
  </si>
  <si>
    <t>体力</t>
    <phoneticPr fontId="1" type="noConversion"/>
  </si>
  <si>
    <t>buff
回合数</t>
    <phoneticPr fontId="1" type="noConversion"/>
  </si>
  <si>
    <t>群攻</t>
    <phoneticPr fontId="1" type="noConversion"/>
  </si>
  <si>
    <t>群攻战力</t>
    <phoneticPr fontId="1" type="noConversion"/>
  </si>
  <si>
    <t>群体聚气</t>
    <phoneticPr fontId="1" type="noConversion"/>
  </si>
  <si>
    <t>群体聚气战力</t>
    <phoneticPr fontId="1" type="noConversion"/>
  </si>
  <si>
    <t>攻击光环</t>
    <phoneticPr fontId="1" type="noConversion"/>
  </si>
  <si>
    <t>暴击光环</t>
    <phoneticPr fontId="1" type="noConversion"/>
  </si>
  <si>
    <t>提高副卡攻击概率战力</t>
    <phoneticPr fontId="1" type="noConversion"/>
  </si>
  <si>
    <t>概率使敌方副卡不动战力</t>
    <phoneticPr fontId="1" type="noConversion"/>
  </si>
  <si>
    <t>敌方副卡攻击概率变低战力</t>
    <phoneticPr fontId="1" type="noConversion"/>
  </si>
  <si>
    <t>群攻吸血50%</t>
    <phoneticPr fontId="1" type="noConversion"/>
  </si>
  <si>
    <t>群攻吸血战战力(0.75为防御力修正值)</t>
    <phoneticPr fontId="1" type="noConversion"/>
  </si>
  <si>
    <t>攻击光环战力(*2为buff修正值)</t>
    <phoneticPr fontId="1" type="noConversion"/>
  </si>
  <si>
    <t>暴击光环战力(*2为buff修正值)</t>
    <phoneticPr fontId="1" type="noConversion"/>
  </si>
  <si>
    <t>法宝(*5%为法宝匹配度修正值)</t>
    <phoneticPr fontId="1" type="noConversion"/>
  </si>
  <si>
    <t>法宝战力</t>
    <phoneticPr fontId="1" type="noConversion"/>
  </si>
  <si>
    <t xml:space="preserve"> -聚气力</t>
    <phoneticPr fontId="1" type="noConversion"/>
  </si>
  <si>
    <t xml:space="preserve"> -反噬力</t>
    <phoneticPr fontId="1" type="noConversion"/>
  </si>
  <si>
    <t>攻击</t>
    <phoneticPr fontId="1" type="noConversion"/>
  </si>
  <si>
    <t>攻击
战力</t>
    <phoneticPr fontId="1" type="noConversion"/>
  </si>
  <si>
    <t>聚气</t>
    <phoneticPr fontId="1" type="noConversion"/>
  </si>
  <si>
    <t>聚气
战力</t>
    <phoneticPr fontId="1" type="noConversion"/>
  </si>
  <si>
    <t>反噬</t>
    <phoneticPr fontId="1" type="noConversion"/>
  </si>
  <si>
    <t>反噬
战力</t>
    <phoneticPr fontId="1" type="noConversion"/>
  </si>
  <si>
    <t xml:space="preserve"> +体力</t>
    <phoneticPr fontId="1" type="noConversion"/>
  </si>
  <si>
    <t xml:space="preserve"> +体力
 战力</t>
    <phoneticPr fontId="1" type="noConversion"/>
  </si>
  <si>
    <t xml:space="preserve"> +攻击力</t>
    <phoneticPr fontId="1" type="noConversion"/>
  </si>
  <si>
    <t xml:space="preserve"> +攻击力战力
(*2为buff修正值)</t>
    <phoneticPr fontId="1" type="noConversion"/>
  </si>
  <si>
    <t xml:space="preserve"> +暴击率战力
(*2为buff修正值)</t>
    <phoneticPr fontId="1" type="noConversion"/>
  </si>
  <si>
    <t xml:space="preserve"> +防御力</t>
    <phoneticPr fontId="1" type="noConversion"/>
  </si>
  <si>
    <t xml:space="preserve"> +防御力战力
(*2为buff修正值)</t>
    <phoneticPr fontId="1" type="noConversion"/>
  </si>
  <si>
    <t xml:space="preserve"> +聚气力</t>
    <phoneticPr fontId="1" type="noConversion"/>
  </si>
  <si>
    <t xml:space="preserve"> +聚气力战力
(*2为buff修正值)</t>
    <phoneticPr fontId="1" type="noConversion"/>
  </si>
  <si>
    <t xml:space="preserve"> +反噬力</t>
    <phoneticPr fontId="1" type="noConversion"/>
  </si>
  <si>
    <t xml:space="preserve"> +反噬力战力
(*2为buff修正值)</t>
    <phoneticPr fontId="1" type="noConversion"/>
  </si>
  <si>
    <t xml:space="preserve"> -体力</t>
    <phoneticPr fontId="1" type="noConversion"/>
  </si>
  <si>
    <t xml:space="preserve"> -体力
 战力</t>
    <phoneticPr fontId="1" type="noConversion"/>
  </si>
  <si>
    <t xml:space="preserve"> -攻击力战力
(*2为buff修正值)</t>
    <phoneticPr fontId="1" type="noConversion"/>
  </si>
  <si>
    <t xml:space="preserve"> -暴击率战力
(*2为buff修正值)</t>
    <phoneticPr fontId="1" type="noConversion"/>
  </si>
  <si>
    <t xml:space="preserve"> -防御力战力
(*2为buff修正值)</t>
    <phoneticPr fontId="1" type="noConversion"/>
  </si>
  <si>
    <t xml:space="preserve"> -聚气力战力
(*2为buff修正值)</t>
    <phoneticPr fontId="1" type="noConversion"/>
  </si>
  <si>
    <t xml:space="preserve"> -反噬力战力
(*2为buff修正值)</t>
    <phoneticPr fontId="1" type="noConversion"/>
  </si>
  <si>
    <t>标准综合战力</t>
    <phoneticPr fontId="1" type="noConversion"/>
  </si>
  <si>
    <t>标准纯战力</t>
    <phoneticPr fontId="1" type="noConversion"/>
  </si>
  <si>
    <t>差值</t>
    <phoneticPr fontId="1" type="noConversion"/>
  </si>
  <si>
    <t>反噬力</t>
    <phoneticPr fontId="1" type="noConversion"/>
  </si>
  <si>
    <t>主动战力指数</t>
    <phoneticPr fontId="1" type="noConversion"/>
  </si>
  <si>
    <t>攻击指数</t>
    <phoneticPr fontId="1" type="noConversion"/>
  </si>
  <si>
    <t>这里对上面公式加以修正，得出玩家选择策略的概率为相应策略能力占所有主动策略的比例</t>
    <phoneticPr fontId="1" type="noConversion"/>
  </si>
  <si>
    <t>反噬力</t>
  </si>
  <si>
    <t>反噬指数</t>
    <phoneticPr fontId="1" type="noConversion"/>
  </si>
  <si>
    <t>攻击指数</t>
    <phoneticPr fontId="1" type="noConversion"/>
  </si>
  <si>
    <t>反噬指数</t>
    <phoneticPr fontId="1" type="noConversion"/>
  </si>
  <si>
    <t>防御指数</t>
    <phoneticPr fontId="1" type="noConversion"/>
  </si>
  <si>
    <t>聚气指数</t>
    <phoneticPr fontId="1" type="noConversion"/>
  </si>
  <si>
    <t>唐三藏</t>
  </si>
  <si>
    <t>20级人物</t>
    <phoneticPr fontId="1" type="noConversion"/>
  </si>
  <si>
    <t>人物回血速度</t>
    <phoneticPr fontId="1" type="noConversion"/>
  </si>
  <si>
    <t>回血时间s</t>
    <phoneticPr fontId="1" type="noConversion"/>
  </si>
  <si>
    <t>回血时间h</t>
    <phoneticPr fontId="1" type="noConversion"/>
  </si>
  <si>
    <t>复活时间h</t>
    <phoneticPr fontId="1" type="noConversion"/>
  </si>
  <si>
    <t>回血时间h</t>
    <phoneticPr fontId="1" type="noConversion"/>
  </si>
  <si>
    <t>复活时间h</t>
    <phoneticPr fontId="1" type="noConversion"/>
  </si>
  <si>
    <t>孙悟空</t>
    <phoneticPr fontId="1" type="noConversion"/>
  </si>
  <si>
    <t>猪八戒</t>
    <phoneticPr fontId="1" type="noConversion"/>
  </si>
  <si>
    <t>沙和尚</t>
    <phoneticPr fontId="1" type="noConversion"/>
  </si>
  <si>
    <t>白龙马</t>
    <phoneticPr fontId="1" type="noConversion"/>
  </si>
  <si>
    <t>猎户刘伯钦</t>
    <phoneticPr fontId="1" type="noConversion"/>
  </si>
  <si>
    <t>悟空六意</t>
    <phoneticPr fontId="1" type="noConversion"/>
  </si>
  <si>
    <t>龟丞相</t>
    <phoneticPr fontId="1" type="noConversion"/>
  </si>
  <si>
    <t>凌虚子</t>
    <phoneticPr fontId="1" type="noConversion"/>
  </si>
  <si>
    <t>黑熊精</t>
    <phoneticPr fontId="1" type="noConversion"/>
  </si>
  <si>
    <t>虎先锋</t>
    <phoneticPr fontId="1" type="noConversion"/>
  </si>
  <si>
    <t>黄风怪</t>
    <phoneticPr fontId="1" type="noConversion"/>
  </si>
  <si>
    <t>普通怪-攻击</t>
    <phoneticPr fontId="1" type="noConversion"/>
  </si>
  <si>
    <t>普通怪-回复</t>
    <phoneticPr fontId="1" type="noConversion"/>
  </si>
  <si>
    <t>普通怪-敏捷</t>
    <phoneticPr fontId="1" type="noConversion"/>
  </si>
  <si>
    <t>普通怪-防御</t>
    <phoneticPr fontId="1" type="noConversion"/>
  </si>
  <si>
    <t>精英怪-攻击</t>
    <phoneticPr fontId="1" type="noConversion"/>
  </si>
  <si>
    <t>精英怪-回复</t>
    <phoneticPr fontId="1" type="noConversion"/>
  </si>
  <si>
    <t>精英怪-敏捷</t>
    <phoneticPr fontId="1" type="noConversion"/>
  </si>
  <si>
    <t>精英怪-防御</t>
    <phoneticPr fontId="1" type="noConversion"/>
  </si>
  <si>
    <t>Boss怪-攻击</t>
    <phoneticPr fontId="1" type="noConversion"/>
  </si>
  <si>
    <t>Boss怪-回复</t>
    <phoneticPr fontId="1" type="noConversion"/>
  </si>
  <si>
    <t>Boss怪-敏捷</t>
    <phoneticPr fontId="1" type="noConversion"/>
  </si>
  <si>
    <t>Boss怪-防御</t>
    <phoneticPr fontId="1" type="noConversion"/>
  </si>
  <si>
    <t>每回合打击怪物经验=每次打击经验*Fever加成</t>
    <phoneticPr fontId="1" type="noConversion"/>
  </si>
  <si>
    <t>每次打击经验=(怪物本身经验*(1+级差*20%))/该回合打击次数</t>
    <phoneticPr fontId="1" type="noConversion"/>
  </si>
  <si>
    <t>由于攻击招数可能分成多次打击，因此一次连续攻击的经验要分摊到每次打击上。</t>
    <phoneticPr fontId="1" type="noConversion"/>
  </si>
  <si>
    <t>法宝的使用设计</t>
    <phoneticPr fontId="1" type="noConversion"/>
  </si>
  <si>
    <t>每次法宝使用之后都会把仙力槽用到光</t>
    <phoneticPr fontId="1" type="noConversion"/>
  </si>
  <si>
    <t>1.打击对手掉落仙力补充</t>
    <phoneticPr fontId="1" type="noConversion"/>
  </si>
  <si>
    <t>2.同伴的技能补充</t>
    <phoneticPr fontId="1" type="noConversion"/>
  </si>
  <si>
    <t>3.自己的其他法宝技能补充</t>
    <phoneticPr fontId="1" type="noConversion"/>
  </si>
  <si>
    <t>关卡设计要点</t>
    <phoneticPr fontId="1" type="noConversion"/>
  </si>
  <si>
    <t>1.三个魂力关卡难度提升，达到可以前期限制玩家刷经验的目的</t>
    <phoneticPr fontId="1" type="noConversion"/>
  </si>
  <si>
    <t>2.每个关卡最难不超过第三个魂力解放关卡，可以让后期玩家培养初级人物刷资源</t>
    <phoneticPr fontId="1" type="noConversion"/>
  </si>
  <si>
    <t>目标感设计要点</t>
    <phoneticPr fontId="1" type="noConversion"/>
  </si>
  <si>
    <t>1.更换具有养成感觉和搜集感觉的管理界面，让玩家一看到界面就知道这个游戏的目标在哪</t>
    <phoneticPr fontId="1" type="noConversion"/>
  </si>
  <si>
    <t>法宝养成</t>
    <phoneticPr fontId="1" type="noConversion"/>
  </si>
  <si>
    <t>1.法宝有等级上限概念，上限的提升需要给法宝注入仙力</t>
    <phoneticPr fontId="1" type="noConversion"/>
  </si>
  <si>
    <t>2.仙力的获得：卡牌升级获得</t>
    <phoneticPr fontId="1" type="noConversion"/>
  </si>
  <si>
    <t>3.法宝本身的升级通过使用获得法宝经验</t>
    <phoneticPr fontId="1" type="noConversion"/>
  </si>
  <si>
    <t>卡牌升级靠经验，经验获得途径：打怪击中+聚气成功</t>
    <phoneticPr fontId="1" type="noConversion"/>
  </si>
  <si>
    <t>聚气经验</t>
    <phoneticPr fontId="1" type="noConversion"/>
  </si>
  <si>
    <t>固定值</t>
    <phoneticPr fontId="1" type="noConversion"/>
  </si>
  <si>
    <t>补充仙力的办法</t>
    <phoneticPr fontId="1" type="noConversion"/>
  </si>
  <si>
    <t>卡牌一次战斗经验=SUM(每回合打击怪物经验);</t>
    <phoneticPr fontId="1" type="noConversion"/>
  </si>
  <si>
    <t>聚气
经验</t>
    <phoneticPr fontId="1" type="noConversion"/>
  </si>
  <si>
    <t>法宝熟练度</t>
    <phoneticPr fontId="1" type="noConversion"/>
  </si>
  <si>
    <t>熟练度差</t>
    <phoneticPr fontId="1" type="noConversion"/>
  </si>
  <si>
    <t>熟练度差
增长率</t>
    <phoneticPr fontId="1" type="noConversion"/>
  </si>
  <si>
    <t>法宝熟练度
战斗力比</t>
    <phoneticPr fontId="1" type="noConversion"/>
  </si>
  <si>
    <t>法宝升级靠熟练度，获得途径</t>
    <phoneticPr fontId="1" type="noConversion"/>
  </si>
  <si>
    <t>每次使用获得固定熟练度</t>
    <phoneticPr fontId="1" type="noConversion"/>
  </si>
  <si>
    <t>单位时间
获得的经验</t>
    <phoneticPr fontId="1" type="noConversion"/>
  </si>
  <si>
    <t>法宝获得的熟练度</t>
    <phoneticPr fontId="1" type="noConversion"/>
  </si>
  <si>
    <t>法宝熟练度</t>
    <phoneticPr fontId="1" type="noConversion"/>
  </si>
  <si>
    <t>每次人物需要满血才能参加战斗</t>
    <phoneticPr fontId="1" type="noConversion"/>
  </si>
  <si>
    <t>道具种类</t>
    <phoneticPr fontId="1" type="noConversion"/>
  </si>
  <si>
    <t>1. 仙桃：回少量HP</t>
    <phoneticPr fontId="1" type="noConversion"/>
  </si>
  <si>
    <t>2. 蟠桃：回中量HP</t>
    <phoneticPr fontId="1" type="noConversion"/>
  </si>
  <si>
    <t>3. 人参果：+Max HP</t>
    <phoneticPr fontId="1" type="noConversion"/>
  </si>
  <si>
    <t>5. 金刚丹:+Max 防御力</t>
    <phoneticPr fontId="1" type="noConversion"/>
  </si>
  <si>
    <t>8. 还魂丹:复活并回复20%血</t>
    <phoneticPr fontId="1" type="noConversion"/>
  </si>
  <si>
    <t>4. 嗜血丹:+Max 攻击力</t>
    <phoneticPr fontId="1" type="noConversion"/>
  </si>
  <si>
    <t>7. 凝神丹:+Max 聚气力</t>
    <phoneticPr fontId="1" type="noConversion"/>
  </si>
  <si>
    <t>6. 噬魂丹:+Max 反噬力</t>
    <phoneticPr fontId="1" type="noConversion"/>
  </si>
  <si>
    <t>聚气经验</t>
    <phoneticPr fontId="1" type="noConversion"/>
  </si>
  <si>
    <t>每个怪物可以配置N种掉落物品，物品相关首列配置可能掉落的物品名字</t>
    <phoneticPr fontId="1" type="noConversion"/>
  </si>
  <si>
    <t>每回合涨10点CD值，各种法宝的CD值需要配置</t>
    <phoneticPr fontId="1" type="noConversion"/>
  </si>
  <si>
    <t>法宝名</t>
    <phoneticPr fontId="1" type="noConversion"/>
  </si>
  <si>
    <t>碎片数</t>
    <phoneticPr fontId="1" type="noConversion"/>
  </si>
  <si>
    <t>回复CD值</t>
    <phoneticPr fontId="1" type="noConversion"/>
  </si>
  <si>
    <t>合成CD值</t>
    <phoneticPr fontId="1" type="noConversion"/>
  </si>
  <si>
    <t>卡牌</t>
    <phoneticPr fontId="1" type="noConversion"/>
  </si>
  <si>
    <t>吞卡牌CD值</t>
    <phoneticPr fontId="1" type="noConversion"/>
  </si>
  <si>
    <t>0-1星卡数</t>
    <phoneticPr fontId="1" type="noConversion"/>
  </si>
  <si>
    <t>1-2星卡数</t>
    <phoneticPr fontId="1" type="noConversion"/>
  </si>
  <si>
    <t>2-3星卡数</t>
    <phoneticPr fontId="1" type="noConversion"/>
  </si>
  <si>
    <t>3-4星卡数</t>
    <phoneticPr fontId="1" type="noConversion"/>
  </si>
  <si>
    <t>4-5星卡数</t>
    <phoneticPr fontId="1" type="noConversion"/>
  </si>
  <si>
    <t>0-1品合成次数</t>
    <phoneticPr fontId="1" type="noConversion"/>
  </si>
  <si>
    <t>1-2品合成次数</t>
    <phoneticPr fontId="1" type="noConversion"/>
  </si>
  <si>
    <t>2-3品合成次数</t>
    <phoneticPr fontId="1" type="noConversion"/>
  </si>
  <si>
    <t>3-4品合成次数</t>
    <phoneticPr fontId="1" type="noConversion"/>
  </si>
  <si>
    <t>4-5品合成次数</t>
    <phoneticPr fontId="1" type="noConversion"/>
  </si>
  <si>
    <t>5-6品合成次数</t>
    <phoneticPr fontId="1" type="noConversion"/>
  </si>
  <si>
    <t>1星战力</t>
    <phoneticPr fontId="1" type="noConversion"/>
  </si>
  <si>
    <t>2星战力</t>
  </si>
  <si>
    <t>3星战力</t>
  </si>
  <si>
    <t>4星战力</t>
  </si>
  <si>
    <t>5星战力</t>
  </si>
  <si>
    <t>法宝等级</t>
    <phoneticPr fontId="1" type="noConversion"/>
  </si>
  <si>
    <t>单位时间:定义为一张卡牌对战时间</t>
    <phoneticPr fontId="1" type="noConversion"/>
  </si>
  <si>
    <t>嗜血丹</t>
  </si>
  <si>
    <t>金刚丹</t>
  </si>
  <si>
    <t>噬魂丹</t>
  </si>
  <si>
    <t>凝神丹</t>
  </si>
  <si>
    <t>永久+hp</t>
    <phoneticPr fontId="1" type="noConversion"/>
  </si>
  <si>
    <t>永久+防御</t>
    <phoneticPr fontId="1" type="noConversion"/>
  </si>
  <si>
    <t>永久+反噬</t>
    <phoneticPr fontId="1" type="noConversion"/>
  </si>
  <si>
    <t>永久+攻击</t>
    <phoneticPr fontId="1" type="noConversion"/>
  </si>
  <si>
    <t>永久+回复</t>
    <phoneticPr fontId="1" type="noConversion"/>
  </si>
  <si>
    <t>元神丹</t>
    <phoneticPr fontId="1" type="noConversion"/>
  </si>
  <si>
    <t>返老还童丹</t>
    <phoneticPr fontId="1" type="noConversion"/>
  </si>
  <si>
    <t>将人物等级重新变为1级，但不降星级</t>
    <phoneticPr fontId="1" type="noConversion"/>
  </si>
  <si>
    <t>狂热符</t>
    <phoneticPr fontId="1" type="noConversion"/>
  </si>
  <si>
    <t>一次战斗中打击掉落概率增加</t>
    <phoneticPr fontId="1" type="noConversion"/>
  </si>
  <si>
    <t>一次战斗中暴击率变高</t>
    <phoneticPr fontId="1" type="noConversion"/>
  </si>
  <si>
    <t>友谊符</t>
    <phoneticPr fontId="1" type="noConversion"/>
  </si>
  <si>
    <t>一次战斗中副卡出击概率变高</t>
    <phoneticPr fontId="1" type="noConversion"/>
  </si>
  <si>
    <t>反击符</t>
    <phoneticPr fontId="1" type="noConversion"/>
  </si>
  <si>
    <t>战斗中随机出现一次自动采取克制对方的策略</t>
    <phoneticPr fontId="1" type="noConversion"/>
  </si>
  <si>
    <t>幸运符</t>
    <phoneticPr fontId="1" type="noConversion"/>
  </si>
  <si>
    <t>加速符</t>
    <phoneticPr fontId="1" type="noConversion"/>
  </si>
  <si>
    <t>加速人物回血，加速复活，加速关卡CD，加速合成时间，加速升星时间，一次加速15分钟</t>
    <phoneticPr fontId="1" type="noConversion"/>
  </si>
  <si>
    <t>神僧请缘</t>
    <phoneticPr fontId="1" type="noConversion"/>
  </si>
  <si>
    <t>卡牌等级限制</t>
    <phoneticPr fontId="1" type="noConversion"/>
  </si>
  <si>
    <t>Juqi</t>
    <phoneticPr fontId="1" type="noConversion"/>
  </si>
  <si>
    <t>Fanshi</t>
    <phoneticPr fontId="1" type="noConversion"/>
  </si>
  <si>
    <t>Fanshi</t>
    <phoneticPr fontId="1" type="noConversion"/>
  </si>
  <si>
    <t>Gongji</t>
    <phoneticPr fontId="1" type="noConversion"/>
  </si>
  <si>
    <t>Juqi</t>
    <phoneticPr fontId="1" type="noConversion"/>
  </si>
  <si>
    <t>Gongji</t>
    <phoneticPr fontId="1" type="noConversion"/>
  </si>
  <si>
    <t>Gongji</t>
    <phoneticPr fontId="1" type="noConversion"/>
  </si>
  <si>
    <t>Fanshi</t>
    <phoneticPr fontId="1" type="noConversion"/>
  </si>
  <si>
    <t>Juqi</t>
    <phoneticPr fontId="1" type="noConversion"/>
  </si>
  <si>
    <t>白龙护体</t>
    <phoneticPr fontId="1" type="noConversion"/>
  </si>
  <si>
    <t>Juqi</t>
    <phoneticPr fontId="1" type="noConversion"/>
  </si>
  <si>
    <t>法宝类型</t>
    <phoneticPr fontId="1" type="noConversion"/>
  </si>
  <si>
    <t>攻击槽位法宝类型</t>
    <phoneticPr fontId="1" type="noConversion"/>
  </si>
  <si>
    <t>聚气槽位法宝类型</t>
    <phoneticPr fontId="1" type="noConversion"/>
  </si>
  <si>
    <t>反噬槽位法宝类型</t>
    <phoneticPr fontId="1" type="noConversion"/>
  </si>
  <si>
    <t>技能类型</t>
    <phoneticPr fontId="1" type="noConversion"/>
  </si>
  <si>
    <t>狂热光环(提高副卡攻击概率)</t>
    <phoneticPr fontId="1" type="noConversion"/>
  </si>
  <si>
    <t>Gongji</t>
    <phoneticPr fontId="1" type="noConversion"/>
  </si>
  <si>
    <t>Juqi</t>
    <phoneticPr fontId="1" type="noConversion"/>
  </si>
  <si>
    <t>Fanshi</t>
    <phoneticPr fontId="1" type="noConversion"/>
  </si>
  <si>
    <t>TiliBuff</t>
    <phoneticPr fontId="1" type="noConversion"/>
  </si>
  <si>
    <t>GongjiBuff</t>
    <phoneticPr fontId="1" type="noConversion"/>
  </si>
  <si>
    <t>BaojiBuff</t>
    <phoneticPr fontId="1" type="noConversion"/>
  </si>
  <si>
    <t>FangyuBuff</t>
    <phoneticPr fontId="1" type="noConversion"/>
  </si>
  <si>
    <t>JuqiBuff</t>
    <phoneticPr fontId="1" type="noConversion"/>
  </si>
  <si>
    <t>FanshiBuff</t>
    <phoneticPr fontId="1" type="noConversion"/>
  </si>
  <si>
    <t>TiliDebuff</t>
    <phoneticPr fontId="1" type="noConversion"/>
  </si>
  <si>
    <t>GongjiDebuff</t>
    <phoneticPr fontId="1" type="noConversion"/>
  </si>
  <si>
    <t>BaojiDebuff</t>
    <phoneticPr fontId="1" type="noConversion"/>
  </si>
  <si>
    <t>FangyuDebuff</t>
    <phoneticPr fontId="1" type="noConversion"/>
  </si>
  <si>
    <t>JuqiDebuff</t>
    <phoneticPr fontId="1" type="noConversion"/>
  </si>
  <si>
    <t>FanshiDebuff</t>
    <phoneticPr fontId="1" type="noConversion"/>
  </si>
  <si>
    <t>Qungong</t>
    <phoneticPr fontId="1" type="noConversion"/>
  </si>
  <si>
    <t>Qunju</t>
    <phoneticPr fontId="1" type="noConversion"/>
  </si>
  <si>
    <t>Gongjiguanghuan</t>
    <phoneticPr fontId="1" type="noConversion"/>
  </si>
  <si>
    <t>Baojiguanghuan</t>
    <phoneticPr fontId="1" type="noConversion"/>
  </si>
  <si>
    <t>Kuangreguanghuan</t>
    <phoneticPr fontId="1" type="noConversion"/>
  </si>
  <si>
    <t>冰冻光环(概率使敌方副卡不动)</t>
    <phoneticPr fontId="1" type="noConversion"/>
  </si>
  <si>
    <t>腐蚀光环(使敌方副卡攻击)概率变低</t>
    <phoneticPr fontId="1" type="noConversion"/>
  </si>
  <si>
    <t>Bingdongguanghuan</t>
    <phoneticPr fontId="1" type="noConversion"/>
  </si>
  <si>
    <t>Fushiguanghuan</t>
    <phoneticPr fontId="1" type="noConversion"/>
  </si>
  <si>
    <t>Qungongshixun</t>
    <phoneticPr fontId="1" type="noConversion"/>
  </si>
  <si>
    <t>F_Zijinboyu</t>
    <phoneticPr fontId="1" type="noConversion"/>
  </si>
  <si>
    <t>F_Jiuhuanxizhang</t>
    <phoneticPr fontId="1" type="noConversion"/>
  </si>
  <si>
    <t>F_Jinnanjiasha</t>
    <phoneticPr fontId="1" type="noConversion"/>
  </si>
  <si>
    <t>F_Jinguzhou</t>
    <phoneticPr fontId="1" type="noConversion"/>
  </si>
  <si>
    <t>F_Jingubang</t>
    <phoneticPr fontId="1" type="noConversion"/>
  </si>
  <si>
    <t>F_Yulongyinqiang</t>
    <phoneticPr fontId="1" type="noConversion"/>
  </si>
  <si>
    <t>F_Longling</t>
    <phoneticPr fontId="1" type="noConversion"/>
  </si>
  <si>
    <t>F_Jiuchidingpa</t>
    <phoneticPr fontId="1" type="noConversion"/>
  </si>
  <si>
    <t>F_Yuanshuaizhanpao</t>
    <phoneticPr fontId="1" type="noConversion"/>
  </si>
  <si>
    <t>F_Dingfengzhu</t>
    <phoneticPr fontId="1" type="noConversion"/>
  </si>
  <si>
    <t>F_Yueyachan</t>
    <phoneticPr fontId="1" type="noConversion"/>
  </si>
  <si>
    <t>F_Xiangmochu</t>
    <phoneticPr fontId="1" type="noConversion"/>
  </si>
  <si>
    <t>F_Xuanhuabanfu</t>
    <phoneticPr fontId="1" type="noConversion"/>
  </si>
  <si>
    <t>F_Xianbingpipa</t>
    <phoneticPr fontId="1" type="noConversion"/>
  </si>
  <si>
    <t>F_Tiangwangbaojian</t>
    <phoneticPr fontId="1" type="noConversion"/>
  </si>
  <si>
    <t>F_Chilong</t>
    <phoneticPr fontId="1" type="noConversion"/>
  </si>
  <si>
    <t>F_Baopan</t>
    <phoneticPr fontId="1" type="noConversion"/>
  </si>
  <si>
    <t>F_Yinshu</t>
    <phoneticPr fontId="1" type="noConversion"/>
  </si>
  <si>
    <t>F_Huojianqiang</t>
    <phoneticPr fontId="1" type="noConversion"/>
  </si>
  <si>
    <t>F_Qiankunquan</t>
    <phoneticPr fontId="1" type="noConversion"/>
  </si>
  <si>
    <t>F_Huntianling</t>
    <phoneticPr fontId="1" type="noConversion"/>
  </si>
  <si>
    <t>F_Fenghuolun</t>
    <phoneticPr fontId="1" type="noConversion"/>
  </si>
  <si>
    <t>F_Zhetianpan</t>
    <phoneticPr fontId="1" type="noConversion"/>
  </si>
  <si>
    <t>F_Dunlongzhu</t>
    <phoneticPr fontId="1" type="noConversion"/>
  </si>
  <si>
    <t>F_Wugoushuangjian</t>
    <phoneticPr fontId="1" type="noConversion"/>
  </si>
  <si>
    <t>F_Qiqiaolinglongta</t>
    <phoneticPr fontId="1" type="noConversion"/>
  </si>
  <si>
    <t>F_Sanjianliangrendao</t>
    <phoneticPr fontId="1" type="noConversion"/>
  </si>
  <si>
    <t>F_Tianquanya</t>
    <phoneticPr fontId="1" type="noConversion"/>
  </si>
  <si>
    <t>F_Jingangzhuo</t>
    <phoneticPr fontId="1" type="noConversion"/>
  </si>
  <si>
    <t>F_Yujingping</t>
    <phoneticPr fontId="1" type="noConversion"/>
  </si>
  <si>
    <t>F_Qianshouguanyin</t>
    <phoneticPr fontId="1" type="noConversion"/>
  </si>
  <si>
    <t>F_Yudilongpao</t>
    <phoneticPr fontId="1" type="noConversion"/>
  </si>
  <si>
    <t>F_Lingxiaobaodian</t>
    <phoneticPr fontId="1" type="noConversion"/>
  </si>
  <si>
    <t>F_Wangmuhongling</t>
    <phoneticPr fontId="1" type="noConversion"/>
  </si>
  <si>
    <t>F_Yaochi</t>
    <phoneticPr fontId="1" type="noConversion"/>
  </si>
  <si>
    <t>F_Foguang</t>
    <phoneticPr fontId="1" type="noConversion"/>
  </si>
  <si>
    <t>F_Rulainianzhu</t>
    <phoneticPr fontId="1" type="noConversion"/>
  </si>
  <si>
    <t>F_Jinshenwuzhi</t>
    <phoneticPr fontId="1" type="noConversion"/>
  </si>
  <si>
    <t>F_Lianhuatai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</si>
</sst>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"/>
      <name val="宋体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EFFE5"/>
        <bgColor indexed="64"/>
      </patternFill>
    </fill>
    <fill>
      <patternFill patternType="solid">
        <fgColor rgb="FFB8D9FE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D8D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5FFD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/>
    <xf numFmtId="0" fontId="2" fillId="3" borderId="0" xfId="0" applyFont="1" applyFill="1"/>
    <xf numFmtId="0" fontId="3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8" borderId="0" xfId="0" applyFill="1" applyAlignment="1">
      <alignment wrapText="1"/>
    </xf>
    <xf numFmtId="0" fontId="0" fillId="12" borderId="0" xfId="0" applyFill="1"/>
    <xf numFmtId="0" fontId="0" fillId="0" borderId="0" xfId="0" applyFill="1"/>
    <xf numFmtId="0" fontId="0" fillId="13" borderId="0" xfId="0" applyFill="1"/>
    <xf numFmtId="0" fontId="0" fillId="14" borderId="0" xfId="0" applyFill="1"/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CD8D8"/>
      <color rgb="FFF9FBD9"/>
      <color rgb="FFC5FFD8"/>
      <color rgb="FFFFDDDD"/>
      <color rgb="FFB8D9FE"/>
      <color rgb="FFFAE7FF"/>
      <color rgb="FFEEFF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>
        <c:manualLayout>
          <c:layoutTarget val="inner"/>
          <c:xMode val="edge"/>
          <c:yMode val="edge"/>
          <c:x val="7.1988407699037624E-2"/>
          <c:y val="0.20140055409740454"/>
          <c:w val="0.90239807524059512"/>
          <c:h val="0.68261956838728488"/>
        </c:manualLayout>
      </c:layout>
      <c:lineChart>
        <c:grouping val="standard"/>
        <c:ser>
          <c:idx val="0"/>
          <c:order val="0"/>
          <c:tx>
            <c:strRef>
              <c:f>卡牌时间战力!$N$1</c:f>
              <c:strCache>
                <c:ptCount val="1"/>
                <c:pt idx="0">
                  <c:v>综合战力</c:v>
                </c:pt>
              </c:strCache>
            </c:strRef>
          </c:tx>
          <c:val>
            <c:numRef>
              <c:f>卡牌时间战力!$N$2:$N$616</c:f>
              <c:numCache>
                <c:formatCode>General</c:formatCode>
                <c:ptCount val="615"/>
                <c:pt idx="0">
                  <c:v>43.23</c:v>
                </c:pt>
                <c:pt idx="1">
                  <c:v>57.65</c:v>
                </c:pt>
                <c:pt idx="2">
                  <c:v>72.05</c:v>
                </c:pt>
                <c:pt idx="4">
                  <c:v>100.9</c:v>
                </c:pt>
                <c:pt idx="6">
                  <c:v>129.71</c:v>
                </c:pt>
                <c:pt idx="9">
                  <c:v>172.96</c:v>
                </c:pt>
                <c:pt idx="12">
                  <c:v>216.22</c:v>
                </c:pt>
                <c:pt idx="16">
                  <c:v>311.91000000000003</c:v>
                </c:pt>
                <c:pt idx="20">
                  <c:v>377.59</c:v>
                </c:pt>
                <c:pt idx="24">
                  <c:v>443.3</c:v>
                </c:pt>
                <c:pt idx="29">
                  <c:v>589.45000000000005</c:v>
                </c:pt>
                <c:pt idx="34">
                  <c:v>681.61</c:v>
                </c:pt>
                <c:pt idx="40">
                  <c:v>792.23</c:v>
                </c:pt>
                <c:pt idx="47">
                  <c:v>1021.31</c:v>
                </c:pt>
                <c:pt idx="56">
                  <c:v>1205.32</c:v>
                </c:pt>
                <c:pt idx="66">
                  <c:v>1547.85</c:v>
                </c:pt>
                <c:pt idx="77">
                  <c:v>1794.89</c:v>
                </c:pt>
                <c:pt idx="90">
                  <c:v>2086.9699999999998</c:v>
                </c:pt>
                <c:pt idx="109">
                  <c:v>2738.05</c:v>
                </c:pt>
                <c:pt idx="141">
                  <c:v>3521.88</c:v>
                </c:pt>
                <c:pt idx="188">
                  <c:v>4674.3500000000004</c:v>
                </c:pt>
                <c:pt idx="255">
                  <c:v>6835.8</c:v>
                </c:pt>
                <c:pt idx="347">
                  <c:v>9284.0499999999993</c:v>
                </c:pt>
                <c:pt idx="464">
                  <c:v>12405.72</c:v>
                </c:pt>
                <c:pt idx="614">
                  <c:v>16421.150000000001</c:v>
                </c:pt>
              </c:numCache>
            </c:numRef>
          </c:val>
        </c:ser>
        <c:dLbls/>
        <c:marker val="1"/>
        <c:axId val="90595328"/>
        <c:axId val="90596864"/>
      </c:lineChart>
      <c:catAx>
        <c:axId val="90595328"/>
        <c:scaling>
          <c:orientation val="minMax"/>
        </c:scaling>
        <c:axPos val="b"/>
        <c:tickLblPos val="nextTo"/>
        <c:crossAx val="90596864"/>
        <c:crosses val="autoZero"/>
        <c:auto val="1"/>
        <c:lblAlgn val="ctr"/>
        <c:lblOffset val="100"/>
      </c:catAx>
      <c:valAx>
        <c:axId val="90596864"/>
        <c:scaling>
          <c:orientation val="minMax"/>
        </c:scaling>
        <c:axPos val="l"/>
        <c:majorGridlines/>
        <c:numFmt formatCode="General" sourceLinked="1"/>
        <c:tickLblPos val="nextTo"/>
        <c:crossAx val="90595328"/>
        <c:crosses val="autoZero"/>
        <c:crossBetween val="between"/>
      </c:valAx>
    </c:plotArea>
    <c:legend>
      <c:legendPos val="r"/>
    </c:legend>
    <c:plotVisOnly val="1"/>
    <c:dispBlanksAs val="span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卡牌等级战力!$D$1</c:f>
              <c:strCache>
                <c:ptCount val="1"/>
                <c:pt idx="0">
                  <c:v>综合战力</c:v>
                </c:pt>
              </c:strCache>
            </c:strRef>
          </c:tx>
          <c:val>
            <c:numRef>
              <c:f>卡牌等级战力!$D$2:$D$26</c:f>
              <c:numCache>
                <c:formatCode>General</c:formatCode>
                <c:ptCount val="25"/>
                <c:pt idx="0">
                  <c:v>43.23</c:v>
                </c:pt>
                <c:pt idx="1">
                  <c:v>57.65</c:v>
                </c:pt>
                <c:pt idx="2">
                  <c:v>72.05</c:v>
                </c:pt>
                <c:pt idx="3">
                  <c:v>100.9</c:v>
                </c:pt>
                <c:pt idx="4">
                  <c:v>129.71</c:v>
                </c:pt>
                <c:pt idx="5">
                  <c:v>172.96</c:v>
                </c:pt>
                <c:pt idx="6">
                  <c:v>216.22</c:v>
                </c:pt>
                <c:pt idx="7">
                  <c:v>311.91000000000003</c:v>
                </c:pt>
                <c:pt idx="8">
                  <c:v>377.59</c:v>
                </c:pt>
                <c:pt idx="9">
                  <c:v>443.3</c:v>
                </c:pt>
                <c:pt idx="10">
                  <c:v>589.45000000000005</c:v>
                </c:pt>
                <c:pt idx="11">
                  <c:v>681.61</c:v>
                </c:pt>
                <c:pt idx="12">
                  <c:v>792.23</c:v>
                </c:pt>
                <c:pt idx="13">
                  <c:v>1021.31</c:v>
                </c:pt>
                <c:pt idx="14">
                  <c:v>1205.32</c:v>
                </c:pt>
                <c:pt idx="15">
                  <c:v>1547.85</c:v>
                </c:pt>
                <c:pt idx="16">
                  <c:v>1794.89</c:v>
                </c:pt>
                <c:pt idx="17">
                  <c:v>2086.9699999999998</c:v>
                </c:pt>
                <c:pt idx="18">
                  <c:v>2738.05</c:v>
                </c:pt>
                <c:pt idx="19">
                  <c:v>3521.88</c:v>
                </c:pt>
                <c:pt idx="20">
                  <c:v>4674.3500000000004</c:v>
                </c:pt>
                <c:pt idx="21">
                  <c:v>6835.8</c:v>
                </c:pt>
                <c:pt idx="22">
                  <c:v>9284.0499999999993</c:v>
                </c:pt>
                <c:pt idx="23">
                  <c:v>12405.72</c:v>
                </c:pt>
                <c:pt idx="24">
                  <c:v>16421.150000000001</c:v>
                </c:pt>
              </c:numCache>
            </c:numRef>
          </c:val>
        </c:ser>
        <c:dLbls/>
        <c:marker val="1"/>
        <c:axId val="94046080"/>
        <c:axId val="94047616"/>
      </c:lineChart>
      <c:catAx>
        <c:axId val="94046080"/>
        <c:scaling>
          <c:orientation val="minMax"/>
        </c:scaling>
        <c:axPos val="b"/>
        <c:tickLblPos val="nextTo"/>
        <c:crossAx val="94047616"/>
        <c:crosses val="autoZero"/>
        <c:auto val="1"/>
        <c:lblAlgn val="ctr"/>
        <c:lblOffset val="100"/>
      </c:catAx>
      <c:valAx>
        <c:axId val="94047616"/>
        <c:scaling>
          <c:orientation val="minMax"/>
        </c:scaling>
        <c:axPos val="l"/>
        <c:majorGridlines/>
        <c:numFmt formatCode="General" sourceLinked="1"/>
        <c:tickLblPos val="nextTo"/>
        <c:crossAx val="940460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法宝等级!$E$1</c:f>
              <c:strCache>
                <c:ptCount val="1"/>
                <c:pt idx="0">
                  <c:v>法宝熟练度</c:v>
                </c:pt>
              </c:strCache>
            </c:strRef>
          </c:tx>
          <c:val>
            <c:numRef>
              <c:f>法宝等级!$E$2:$E$21</c:f>
              <c:numCache>
                <c:formatCode>General</c:formatCode>
                <c:ptCount val="20"/>
                <c:pt idx="0">
                  <c:v>35</c:v>
                </c:pt>
                <c:pt idx="1">
                  <c:v>110</c:v>
                </c:pt>
                <c:pt idx="2">
                  <c:v>265</c:v>
                </c:pt>
                <c:pt idx="3">
                  <c:v>735</c:v>
                </c:pt>
                <c:pt idx="4">
                  <c:v>2350</c:v>
                </c:pt>
              </c:numCache>
            </c:numRef>
          </c:val>
        </c:ser>
        <c:dLbls/>
        <c:marker val="1"/>
        <c:axId val="95850496"/>
        <c:axId val="95852032"/>
      </c:lineChart>
      <c:catAx>
        <c:axId val="95850496"/>
        <c:scaling>
          <c:orientation val="minMax"/>
        </c:scaling>
        <c:axPos val="b"/>
        <c:tickLblPos val="nextTo"/>
        <c:crossAx val="95852032"/>
        <c:crosses val="autoZero"/>
        <c:auto val="1"/>
        <c:lblAlgn val="ctr"/>
        <c:lblOffset val="100"/>
      </c:catAx>
      <c:valAx>
        <c:axId val="95852032"/>
        <c:scaling>
          <c:orientation val="minMax"/>
        </c:scaling>
        <c:axPos val="l"/>
        <c:majorGridlines/>
        <c:numFmt formatCode="General" sourceLinked="1"/>
        <c:tickLblPos val="nextTo"/>
        <c:crossAx val="958504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法宝等级!$F$1</c:f>
              <c:strCache>
                <c:ptCount val="1"/>
                <c:pt idx="0">
                  <c:v>熟练度差</c:v>
                </c:pt>
              </c:strCache>
            </c:strRef>
          </c:tx>
          <c:val>
            <c:numRef>
              <c:f>法宝等级!$F$2:$F$21</c:f>
              <c:numCache>
                <c:formatCode>General</c:formatCode>
                <c:ptCount val="20"/>
                <c:pt idx="0">
                  <c:v>0</c:v>
                </c:pt>
                <c:pt idx="1">
                  <c:v>75</c:v>
                </c:pt>
                <c:pt idx="2">
                  <c:v>155</c:v>
                </c:pt>
                <c:pt idx="3">
                  <c:v>470</c:v>
                </c:pt>
                <c:pt idx="4">
                  <c:v>1615</c:v>
                </c:pt>
              </c:numCache>
            </c:numRef>
          </c:val>
        </c:ser>
        <c:dLbls/>
        <c:marker val="1"/>
        <c:axId val="94115328"/>
        <c:axId val="94116864"/>
      </c:lineChart>
      <c:catAx>
        <c:axId val="94115328"/>
        <c:scaling>
          <c:orientation val="minMax"/>
        </c:scaling>
        <c:axPos val="b"/>
        <c:tickLblPos val="nextTo"/>
        <c:crossAx val="94116864"/>
        <c:crosses val="autoZero"/>
        <c:auto val="1"/>
        <c:lblAlgn val="ctr"/>
        <c:lblOffset val="100"/>
      </c:catAx>
      <c:valAx>
        <c:axId val="94116864"/>
        <c:scaling>
          <c:orientation val="minMax"/>
        </c:scaling>
        <c:axPos val="l"/>
        <c:majorGridlines/>
        <c:numFmt formatCode="General" sourceLinked="1"/>
        <c:tickLblPos val="nextTo"/>
        <c:crossAx val="941153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法宝等级!$G$1</c:f>
              <c:strCache>
                <c:ptCount val="1"/>
                <c:pt idx="0">
                  <c:v>熟练度差
增长率</c:v>
                </c:pt>
              </c:strCache>
            </c:strRef>
          </c:tx>
          <c:val>
            <c:numRef>
              <c:f>法宝等级!$G$2:$G$21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1.07</c:v>
                </c:pt>
                <c:pt idx="3">
                  <c:v>2.0299999999999998</c:v>
                </c:pt>
                <c:pt idx="4">
                  <c:v>2.44</c:v>
                </c:pt>
              </c:numCache>
            </c:numRef>
          </c:val>
        </c:ser>
        <c:dLbls/>
        <c:marker val="1"/>
        <c:axId val="94137344"/>
        <c:axId val="94143232"/>
      </c:lineChart>
      <c:catAx>
        <c:axId val="94137344"/>
        <c:scaling>
          <c:orientation val="minMax"/>
        </c:scaling>
        <c:axPos val="b"/>
        <c:tickLblPos val="nextTo"/>
        <c:crossAx val="94143232"/>
        <c:crosses val="autoZero"/>
        <c:auto val="1"/>
        <c:lblAlgn val="ctr"/>
        <c:lblOffset val="100"/>
      </c:catAx>
      <c:valAx>
        <c:axId val="94143232"/>
        <c:scaling>
          <c:orientation val="minMax"/>
        </c:scaling>
        <c:axPos val="l"/>
        <c:majorGridlines/>
        <c:numFmt formatCode="General" sourceLinked="1"/>
        <c:tickLblPos val="nextTo"/>
        <c:crossAx val="941373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标准</c:v>
          </c:tx>
          <c:val>
            <c:numRef>
              <c:f>基准卡牌配置!$E$2:$E$21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76</c:v>
                </c:pt>
                <c:pt idx="8">
                  <c:v>92</c:v>
                </c:pt>
                <c:pt idx="9">
                  <c:v>108</c:v>
                </c:pt>
                <c:pt idx="10">
                  <c:v>128</c:v>
                </c:pt>
                <c:pt idx="11">
                  <c:v>148</c:v>
                </c:pt>
                <c:pt idx="12">
                  <c:v>172</c:v>
                </c:pt>
                <c:pt idx="13">
                  <c:v>200</c:v>
                </c:pt>
                <c:pt idx="14">
                  <c:v>236</c:v>
                </c:pt>
                <c:pt idx="15">
                  <c:v>276</c:v>
                </c:pt>
                <c:pt idx="16">
                  <c:v>320</c:v>
                </c:pt>
                <c:pt idx="17">
                  <c:v>372</c:v>
                </c:pt>
                <c:pt idx="18">
                  <c:v>448</c:v>
                </c:pt>
                <c:pt idx="19">
                  <c:v>576</c:v>
                </c:pt>
              </c:numCache>
            </c:numRef>
          </c:val>
        </c:ser>
        <c:ser>
          <c:idx val="1"/>
          <c:order val="1"/>
          <c:tx>
            <c:v>孙悟空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唐三藏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v>猪八戒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v>沙和尚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v>白龙马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v>刘伯钦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v>悟空六意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v>龟丞相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v>凌虚子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v>黑熊精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v>虎先锋</c:v>
          </c:tx>
          <c:val>
            <c:numRef>
              <c:f>基准卡牌配置!$E$2:$E$21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76</c:v>
                </c:pt>
                <c:pt idx="8">
                  <c:v>92</c:v>
                </c:pt>
                <c:pt idx="9">
                  <c:v>108</c:v>
                </c:pt>
                <c:pt idx="10">
                  <c:v>128</c:v>
                </c:pt>
                <c:pt idx="11">
                  <c:v>148</c:v>
                </c:pt>
                <c:pt idx="12">
                  <c:v>172</c:v>
                </c:pt>
                <c:pt idx="13">
                  <c:v>200</c:v>
                </c:pt>
                <c:pt idx="14">
                  <c:v>236</c:v>
                </c:pt>
                <c:pt idx="15">
                  <c:v>276</c:v>
                </c:pt>
                <c:pt idx="16">
                  <c:v>320</c:v>
                </c:pt>
                <c:pt idx="17">
                  <c:v>372</c:v>
                </c:pt>
                <c:pt idx="18">
                  <c:v>448</c:v>
                </c:pt>
                <c:pt idx="19">
                  <c:v>576</c:v>
                </c:pt>
              </c:numCache>
            </c:numRef>
          </c:val>
        </c:ser>
        <c:ser>
          <c:idx val="12"/>
          <c:order val="12"/>
          <c:tx>
            <c:v>黄风怪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/>
        <c:marker val="1"/>
        <c:axId val="106205184"/>
        <c:axId val="106206720"/>
      </c:lineChart>
      <c:catAx>
        <c:axId val="106205184"/>
        <c:scaling>
          <c:orientation val="minMax"/>
        </c:scaling>
        <c:axPos val="b"/>
        <c:tickLblPos val="nextTo"/>
        <c:crossAx val="106206720"/>
        <c:crosses val="autoZero"/>
        <c:auto val="1"/>
        <c:lblAlgn val="ctr"/>
        <c:lblOffset val="100"/>
      </c:catAx>
      <c:valAx>
        <c:axId val="106206720"/>
        <c:scaling>
          <c:orientation val="minMax"/>
        </c:scaling>
        <c:axPos val="l"/>
        <c:majorGridlines/>
        <c:numFmt formatCode="General" sourceLinked="1"/>
        <c:tickLblPos val="nextTo"/>
        <c:crossAx val="1062051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676275</xdr:colOff>
      <xdr:row>3</xdr:row>
      <xdr:rowOff>147637</xdr:rowOff>
    </xdr:from>
    <xdr:to>
      <xdr:col>35</xdr:col>
      <xdr:colOff>19050</xdr:colOff>
      <xdr:row>19</xdr:row>
      <xdr:rowOff>147637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4762</xdr:rowOff>
    </xdr:from>
    <xdr:to>
      <xdr:col>13</xdr:col>
      <xdr:colOff>304800</xdr:colOff>
      <xdr:row>18</xdr:row>
      <xdr:rowOff>4762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</xdr:row>
      <xdr:rowOff>42862</xdr:rowOff>
    </xdr:from>
    <xdr:to>
      <xdr:col>15</xdr:col>
      <xdr:colOff>428625</xdr:colOff>
      <xdr:row>17</xdr:row>
      <xdr:rowOff>42862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676275</xdr:colOff>
      <xdr:row>18</xdr:row>
      <xdr:rowOff>119062</xdr:rowOff>
    </xdr:from>
    <xdr:to>
      <xdr:col>15</xdr:col>
      <xdr:colOff>447675</xdr:colOff>
      <xdr:row>34</xdr:row>
      <xdr:rowOff>119062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1</xdr:row>
      <xdr:rowOff>33337</xdr:rowOff>
    </xdr:from>
    <xdr:to>
      <xdr:col>22</xdr:col>
      <xdr:colOff>466725</xdr:colOff>
      <xdr:row>17</xdr:row>
      <xdr:rowOff>33337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681037</xdr:colOff>
      <xdr:row>37</xdr:row>
      <xdr:rowOff>28575</xdr:rowOff>
    </xdr:from>
    <xdr:to>
      <xdr:col>33</xdr:col>
      <xdr:colOff>9525</xdr:colOff>
      <xdr:row>63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7197;&#32622;&#34920;_&#27861;&#23453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玩家卡牌配置表"/>
      <sheetName val="法宝人物匹配表"/>
      <sheetName val="S_Huayuan"/>
      <sheetName val="S_Ziqixiangyao"/>
      <sheetName val="S_Jinghua"/>
      <sheetName val="S_Wuhuanfazhen"/>
      <sheetName val="S_Jiashahuti"/>
      <sheetName val="S_Jingu"/>
      <sheetName val="S_Luanbangda"/>
      <sheetName val="S_Qianjinding"/>
      <sheetName val="S_Jitu"/>
      <sheetName val="S_Longlin"/>
      <sheetName val="S_Julongshuaiwei"/>
      <sheetName val="S_Dingpakongza"/>
      <sheetName val="S_Zhanpaojiashen"/>
      <sheetName val="S_Jifeng"/>
      <sheetName val="S_Fengzhen"/>
      <sheetName val="S_Yueyazhan"/>
    </sheetNames>
    <sheetDataSet>
      <sheetData sheetId="0">
        <row r="2">
          <cell r="C2" t="str">
            <v>唐三藏</v>
          </cell>
        </row>
        <row r="3">
          <cell r="C3" t="str">
            <v>孙悟空</v>
          </cell>
        </row>
        <row r="4">
          <cell r="C4" t="str">
            <v>猪八戒</v>
          </cell>
        </row>
        <row r="5">
          <cell r="C5" t="str">
            <v>沙和尚</v>
          </cell>
        </row>
        <row r="6">
          <cell r="C6" t="str">
            <v>小白龙</v>
          </cell>
        </row>
        <row r="7">
          <cell r="C7" t="str">
            <v>猎户刘伯钦</v>
          </cell>
        </row>
        <row r="8">
          <cell r="C8" t="str">
            <v>悟空六意</v>
          </cell>
        </row>
        <row r="9">
          <cell r="C9" t="str">
            <v>龟丞相</v>
          </cell>
        </row>
        <row r="10">
          <cell r="C10" t="str">
            <v>凌虚子</v>
          </cell>
        </row>
        <row r="11">
          <cell r="C11" t="str">
            <v>黑熊精</v>
          </cell>
        </row>
        <row r="12">
          <cell r="C12" t="str">
            <v>虎先锋</v>
          </cell>
        </row>
        <row r="13">
          <cell r="C13" t="str">
            <v>黄风怪</v>
          </cell>
        </row>
        <row r="14">
          <cell r="C14" t="str">
            <v>灵吉菩萨</v>
          </cell>
        </row>
        <row r="15">
          <cell r="C15" t="str">
            <v>巨灵神</v>
          </cell>
        </row>
        <row r="16">
          <cell r="C16" t="str">
            <v>多罗吒</v>
          </cell>
        </row>
        <row r="17">
          <cell r="C17" t="str">
            <v>毗琉璃</v>
          </cell>
        </row>
        <row r="18">
          <cell r="C18" t="str">
            <v>留博叉</v>
          </cell>
        </row>
        <row r="19">
          <cell r="C19" t="str">
            <v>毗沙门</v>
          </cell>
        </row>
        <row r="20">
          <cell r="C20" t="str">
            <v>哪咤</v>
          </cell>
        </row>
        <row r="21">
          <cell r="C21" t="str">
            <v>金吒</v>
          </cell>
        </row>
        <row r="22">
          <cell r="C22" t="str">
            <v>木吒</v>
          </cell>
        </row>
        <row r="23">
          <cell r="C23" t="str">
            <v>李靖</v>
          </cell>
        </row>
        <row r="24">
          <cell r="C24" t="str">
            <v>二郎神</v>
          </cell>
        </row>
        <row r="25">
          <cell r="C25" t="str">
            <v>哮天犬</v>
          </cell>
        </row>
        <row r="26">
          <cell r="C26" t="str">
            <v>太上老君</v>
          </cell>
        </row>
        <row r="27">
          <cell r="C27" t="str">
            <v>观音</v>
          </cell>
        </row>
        <row r="28">
          <cell r="C28" t="str">
            <v>玉帝</v>
          </cell>
        </row>
        <row r="29">
          <cell r="C29" t="str">
            <v>王母</v>
          </cell>
        </row>
        <row r="30">
          <cell r="C30" t="str">
            <v>如来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79"/>
  <sheetViews>
    <sheetView topLeftCell="A58" workbookViewId="0">
      <selection activeCell="A76" sqref="A76"/>
    </sheetView>
  </sheetViews>
  <sheetFormatPr defaultRowHeight="13.5"/>
  <cols>
    <col min="1" max="1" width="78.25" customWidth="1"/>
    <col min="5" max="5" width="12.875" customWidth="1"/>
    <col min="6" max="6" width="8.125" customWidth="1"/>
    <col min="7" max="7" width="9.125" customWidth="1"/>
    <col min="8" max="8" width="9" customWidth="1"/>
    <col min="9" max="9" width="8.625" customWidth="1"/>
    <col min="10" max="10" width="8.25" customWidth="1"/>
  </cols>
  <sheetData>
    <row r="1" spans="1:10">
      <c r="A1" s="2" t="s">
        <v>9</v>
      </c>
      <c r="E1" s="12" t="s">
        <v>49</v>
      </c>
      <c r="F1" s="5" t="s">
        <v>52</v>
      </c>
      <c r="G1" s="5" t="s">
        <v>34</v>
      </c>
      <c r="H1" s="5" t="s">
        <v>37</v>
      </c>
      <c r="I1" s="5" t="s">
        <v>48</v>
      </c>
    </row>
    <row r="2" spans="1:10" ht="40.5">
      <c r="A2" s="4" t="s">
        <v>162</v>
      </c>
      <c r="F2" t="s">
        <v>31</v>
      </c>
      <c r="G2" t="s">
        <v>35</v>
      </c>
      <c r="H2" t="s">
        <v>42</v>
      </c>
    </row>
    <row r="3" spans="1:10">
      <c r="A3" t="s">
        <v>0</v>
      </c>
      <c r="F3" t="s">
        <v>32</v>
      </c>
      <c r="G3" t="s">
        <v>36</v>
      </c>
      <c r="H3" t="s">
        <v>43</v>
      </c>
      <c r="I3" t="s">
        <v>146</v>
      </c>
    </row>
    <row r="4" spans="1:10">
      <c r="A4" t="s">
        <v>1</v>
      </c>
      <c r="F4" t="s">
        <v>33</v>
      </c>
      <c r="G4" t="s">
        <v>38</v>
      </c>
      <c r="H4" t="s">
        <v>44</v>
      </c>
      <c r="I4" t="s">
        <v>51</v>
      </c>
    </row>
    <row r="5" spans="1:10">
      <c r="A5" t="s">
        <v>163</v>
      </c>
      <c r="G5" t="s">
        <v>41</v>
      </c>
      <c r="H5" t="s">
        <v>45</v>
      </c>
      <c r="I5" t="s">
        <v>58</v>
      </c>
    </row>
    <row r="6" spans="1:10">
      <c r="A6" t="s">
        <v>2</v>
      </c>
      <c r="G6" t="s">
        <v>39</v>
      </c>
      <c r="H6" t="s">
        <v>46</v>
      </c>
      <c r="I6" t="s">
        <v>147</v>
      </c>
    </row>
    <row r="7" spans="1:10">
      <c r="A7" s="5" t="s">
        <v>165</v>
      </c>
      <c r="G7" t="s">
        <v>40</v>
      </c>
      <c r="H7" t="s">
        <v>47</v>
      </c>
    </row>
    <row r="10" spans="1:10">
      <c r="A10" s="2" t="s">
        <v>10</v>
      </c>
    </row>
    <row r="11" spans="1:10" ht="27">
      <c r="A11" s="4" t="s">
        <v>11</v>
      </c>
    </row>
    <row r="12" spans="1:10">
      <c r="A12" s="5" t="s">
        <v>12</v>
      </c>
    </row>
    <row r="13" spans="1:10">
      <c r="A13" s="4" t="s">
        <v>17</v>
      </c>
      <c r="E13" s="12" t="s">
        <v>50</v>
      </c>
      <c r="F13" s="5" t="s">
        <v>54</v>
      </c>
      <c r="G13" s="5" t="s">
        <v>34</v>
      </c>
      <c r="H13" s="5" t="s">
        <v>37</v>
      </c>
      <c r="I13" s="5" t="s">
        <v>59</v>
      </c>
    </row>
    <row r="14" spans="1:10" s="8" customFormat="1">
      <c r="A14" s="7" t="s">
        <v>13</v>
      </c>
      <c r="E14"/>
      <c r="F14" t="s">
        <v>55</v>
      </c>
      <c r="G14" t="s">
        <v>53</v>
      </c>
      <c r="H14" t="s">
        <v>57</v>
      </c>
      <c r="I14" t="s">
        <v>60</v>
      </c>
      <c r="J14"/>
    </row>
    <row r="15" spans="1:10">
      <c r="F15" t="s">
        <v>56</v>
      </c>
      <c r="G15" t="s">
        <v>156</v>
      </c>
      <c r="H15" t="s">
        <v>157</v>
      </c>
    </row>
    <row r="16" spans="1:10">
      <c r="A16" s="2" t="s">
        <v>3</v>
      </c>
      <c r="G16" t="s">
        <v>158</v>
      </c>
    </row>
    <row r="17" spans="1:12" ht="40.5">
      <c r="A17" s="4" t="s">
        <v>4</v>
      </c>
    </row>
    <row r="18" spans="1:12" ht="27">
      <c r="A18" s="1" t="s">
        <v>7</v>
      </c>
    </row>
    <row r="19" spans="1:12" ht="27">
      <c r="A19" s="1" t="s">
        <v>5</v>
      </c>
    </row>
    <row r="20" spans="1:12" ht="27">
      <c r="A20" s="1" t="s">
        <v>6</v>
      </c>
    </row>
    <row r="21" spans="1:12">
      <c r="A21" s="3" t="s">
        <v>8</v>
      </c>
      <c r="E21" t="s">
        <v>226</v>
      </c>
      <c r="F21" s="17" t="s">
        <v>169</v>
      </c>
      <c r="G21" t="s">
        <v>221</v>
      </c>
      <c r="H21" t="s">
        <v>222</v>
      </c>
      <c r="I21" t="s">
        <v>223</v>
      </c>
      <c r="J21" t="s">
        <v>224</v>
      </c>
      <c r="K21" s="17" t="s">
        <v>231</v>
      </c>
      <c r="L21" s="17" t="s">
        <v>232</v>
      </c>
    </row>
    <row r="22" spans="1:12">
      <c r="E22" t="s">
        <v>225</v>
      </c>
      <c r="F22" t="e">
        <f>#REF!</f>
        <v>#REF!</v>
      </c>
      <c r="G22" t="e">
        <f>ROUND(#REF!,0)</f>
        <v>#REF!</v>
      </c>
      <c r="H22" t="e">
        <f>#REF!</f>
        <v>#REF!</v>
      </c>
      <c r="I22" t="e">
        <f>#REF!</f>
        <v>#REF!</v>
      </c>
      <c r="J22" t="e">
        <f>#REF!</f>
        <v>#REF!</v>
      </c>
      <c r="K22" t="e">
        <f>#REF!</f>
        <v>#REF!</v>
      </c>
      <c r="L22" t="e">
        <f>#REF!</f>
        <v>#REF!</v>
      </c>
    </row>
    <row r="23" spans="1:12">
      <c r="A23" s="2" t="s">
        <v>164</v>
      </c>
      <c r="E23" t="s">
        <v>233</v>
      </c>
      <c r="F23" t="e">
        <f>#REF!</f>
        <v>#REF!</v>
      </c>
      <c r="G23" t="e">
        <f>ROUND(#REF!,0)</f>
        <v>#REF!</v>
      </c>
      <c r="H23" t="e">
        <f>#REF!</f>
        <v>#REF!</v>
      </c>
      <c r="I23" t="e">
        <f>#REF!</f>
        <v>#REF!</v>
      </c>
      <c r="J23" t="e">
        <f>#REF!</f>
        <v>#REF!</v>
      </c>
      <c r="K23" t="e">
        <f>#REF!</f>
        <v>#REF!</v>
      </c>
      <c r="L23" t="e">
        <f>#REF!</f>
        <v>#REF!</v>
      </c>
    </row>
    <row r="24" spans="1:12">
      <c r="E24" t="s">
        <v>234</v>
      </c>
      <c r="F24" t="e">
        <f>#REF!</f>
        <v>#REF!</v>
      </c>
      <c r="G24" t="e">
        <f>ROUND(#REF!,0)</f>
        <v>#REF!</v>
      </c>
      <c r="H24" t="e">
        <f>#REF!</f>
        <v>#REF!</v>
      </c>
      <c r="I24" t="e">
        <f>#REF!</f>
        <v>#REF!</v>
      </c>
      <c r="J24" t="e">
        <f>#REF!</f>
        <v>#REF!</v>
      </c>
      <c r="K24" t="e">
        <f>#REF!</f>
        <v>#REF!</v>
      </c>
      <c r="L24" t="e">
        <f>#REF!</f>
        <v>#REF!</v>
      </c>
    </row>
    <row r="25" spans="1:12">
      <c r="A25" s="5" t="s">
        <v>218</v>
      </c>
      <c r="E25" t="s">
        <v>235</v>
      </c>
      <c r="F25" t="e">
        <f>#REF!</f>
        <v>#REF!</v>
      </c>
      <c r="G25" t="e">
        <f>ROUND(#REF!,0)</f>
        <v>#REF!</v>
      </c>
      <c r="H25" t="e">
        <f>#REF!</f>
        <v>#REF!</v>
      </c>
      <c r="I25" t="e">
        <f>#REF!</f>
        <v>#REF!</v>
      </c>
      <c r="J25" t="e">
        <f>#REF!</f>
        <v>#REF!</v>
      </c>
      <c r="K25" t="e">
        <f>#REF!</f>
        <v>#REF!</v>
      </c>
      <c r="L25" t="e">
        <f>#REF!</f>
        <v>#REF!</v>
      </c>
    </row>
    <row r="26" spans="1:12">
      <c r="E26" t="s">
        <v>236</v>
      </c>
      <c r="F26" t="e">
        <f>#REF!</f>
        <v>#REF!</v>
      </c>
      <c r="G26" t="e">
        <f>ROUND(#REF!,0)</f>
        <v>#REF!</v>
      </c>
      <c r="H26" t="e">
        <f>#REF!</f>
        <v>#REF!</v>
      </c>
      <c r="I26" t="e">
        <f>#REF!</f>
        <v>#REF!</v>
      </c>
      <c r="J26" t="e">
        <f>#REF!</f>
        <v>#REF!</v>
      </c>
      <c r="K26" t="e">
        <f>#REF!</f>
        <v>#REF!</v>
      </c>
      <c r="L26" t="e">
        <f>#REF!</f>
        <v>#REF!</v>
      </c>
    </row>
    <row r="27" spans="1:12">
      <c r="E27" t="s">
        <v>237</v>
      </c>
      <c r="F27" t="e">
        <f>#REF!</f>
        <v>#REF!</v>
      </c>
      <c r="G27" t="e">
        <f>ROUND(#REF!,0)</f>
        <v>#REF!</v>
      </c>
      <c r="H27" t="e">
        <f>#REF!</f>
        <v>#REF!</v>
      </c>
      <c r="I27" t="e">
        <f>#REF!</f>
        <v>#REF!</v>
      </c>
      <c r="J27" t="e">
        <f>#REF!</f>
        <v>#REF!</v>
      </c>
      <c r="K27" t="e">
        <f>#REF!</f>
        <v>#REF!</v>
      </c>
      <c r="L27" t="e">
        <f>#REF!</f>
        <v>#REF!</v>
      </c>
    </row>
    <row r="28" spans="1:12">
      <c r="E28" t="s">
        <v>238</v>
      </c>
      <c r="F28" t="e">
        <f>#REF!</f>
        <v>#REF!</v>
      </c>
      <c r="G28" t="e">
        <f>ROUND(#REF!,0)</f>
        <v>#REF!</v>
      </c>
      <c r="H28" t="e">
        <f>#REF!</f>
        <v>#REF!</v>
      </c>
      <c r="I28" t="e">
        <f>#REF!</f>
        <v>#REF!</v>
      </c>
      <c r="J28" t="e">
        <f>#REF!</f>
        <v>#REF!</v>
      </c>
      <c r="K28" t="e">
        <f>#REF!</f>
        <v>#REF!</v>
      </c>
      <c r="L28" t="e">
        <f>#REF!</f>
        <v>#REF!</v>
      </c>
    </row>
    <row r="29" spans="1:12">
      <c r="A29" t="s">
        <v>273</v>
      </c>
      <c r="E29" t="s">
        <v>239</v>
      </c>
      <c r="F29" t="e">
        <f>#REF!</f>
        <v>#REF!</v>
      </c>
      <c r="G29" t="e">
        <f>ROUND(#REF!,0)</f>
        <v>#REF!</v>
      </c>
      <c r="H29" t="e">
        <f>#REF!</f>
        <v>#REF!</v>
      </c>
      <c r="I29" t="e">
        <f>#REF!</f>
        <v>#REF!</v>
      </c>
      <c r="J29" t="e">
        <f>#REF!</f>
        <v>#REF!</v>
      </c>
      <c r="K29" t="e">
        <f>#REF!</f>
        <v>#REF!</v>
      </c>
      <c r="L29" t="e">
        <f>#REF!</f>
        <v>#REF!</v>
      </c>
    </row>
    <row r="30" spans="1:12">
      <c r="A30" t="s">
        <v>277</v>
      </c>
      <c r="E30" t="s">
        <v>240</v>
      </c>
      <c r="F30" t="e">
        <f>#REF!</f>
        <v>#REF!</v>
      </c>
      <c r="G30" t="e">
        <f>ROUND(#REF!,0)</f>
        <v>#REF!</v>
      </c>
      <c r="H30" t="e">
        <f>#REF!</f>
        <v>#REF!</v>
      </c>
      <c r="I30" t="e">
        <f>#REF!</f>
        <v>#REF!</v>
      </c>
      <c r="J30" t="e">
        <f>#REF!</f>
        <v>#REF!</v>
      </c>
      <c r="K30" t="e">
        <f>#REF!</f>
        <v>#REF!</v>
      </c>
      <c r="L30" t="e">
        <f>#REF!</f>
        <v>#REF!</v>
      </c>
    </row>
    <row r="31" spans="1:12">
      <c r="A31" t="s">
        <v>256</v>
      </c>
      <c r="E31" t="s">
        <v>241</v>
      </c>
      <c r="F31" t="e">
        <f>#REF!</f>
        <v>#REF!</v>
      </c>
      <c r="G31" t="e">
        <f>ROUND(#REF!,0)</f>
        <v>#REF!</v>
      </c>
      <c r="H31" t="e">
        <f>#REF!</f>
        <v>#REF!</v>
      </c>
      <c r="I31" t="e">
        <f>#REF!</f>
        <v>#REF!</v>
      </c>
      <c r="J31" t="e">
        <f>#REF!</f>
        <v>#REF!</v>
      </c>
      <c r="K31" t="e">
        <f>#REF!</f>
        <v>#REF!</v>
      </c>
      <c r="L31" t="e">
        <f>#REF!</f>
        <v>#REF!</v>
      </c>
    </row>
    <row r="32" spans="1:12">
      <c r="A32" t="s">
        <v>257</v>
      </c>
      <c r="E32" t="s">
        <v>242</v>
      </c>
      <c r="F32" t="e">
        <f>#REF!</f>
        <v>#REF!</v>
      </c>
      <c r="G32" t="e">
        <f>ROUND(#REF!,0)</f>
        <v>#REF!</v>
      </c>
      <c r="H32" t="e">
        <f>#REF!</f>
        <v>#REF!</v>
      </c>
      <c r="I32" t="e">
        <f>#REF!</f>
        <v>#REF!</v>
      </c>
      <c r="J32" t="e">
        <f>#REF!</f>
        <v>#REF!</v>
      </c>
      <c r="K32" t="e">
        <f>#REF!</f>
        <v>#REF!</v>
      </c>
      <c r="L32" t="e">
        <f>#REF!</f>
        <v>#REF!</v>
      </c>
    </row>
    <row r="33" spans="1:12">
      <c r="A33" s="5" t="s">
        <v>258</v>
      </c>
      <c r="E33" t="s">
        <v>243</v>
      </c>
      <c r="F33" t="e">
        <f>#REF!</f>
        <v>#REF!</v>
      </c>
      <c r="G33" t="e">
        <f>ROUND(#REF!,0)</f>
        <v>#REF!</v>
      </c>
      <c r="H33" t="e">
        <f>#REF!</f>
        <v>#REF!</v>
      </c>
      <c r="I33" t="e">
        <f>#REF!</f>
        <v>#REF!</v>
      </c>
      <c r="J33" t="e">
        <f>#REF!</f>
        <v>#REF!</v>
      </c>
      <c r="K33" t="e">
        <f>#REF!</f>
        <v>#REF!</v>
      </c>
      <c r="L33" t="e">
        <f>#REF!</f>
        <v>#REF!</v>
      </c>
    </row>
    <row r="34" spans="1:12">
      <c r="E34" t="s">
        <v>244</v>
      </c>
      <c r="F34" t="e">
        <f>#REF!</f>
        <v>#REF!</v>
      </c>
      <c r="G34" t="e">
        <f>ROUND(#REF!,0)</f>
        <v>#REF!</v>
      </c>
      <c r="H34" t="e">
        <f>#REF!</f>
        <v>#REF!</v>
      </c>
      <c r="I34" t="e">
        <f>#REF!</f>
        <v>#REF!</v>
      </c>
      <c r="J34" t="e">
        <f>#REF!</f>
        <v>#REF!</v>
      </c>
    </row>
    <row r="35" spans="1:12">
      <c r="A35" t="s">
        <v>274</v>
      </c>
      <c r="E35" t="s">
        <v>245</v>
      </c>
      <c r="F35" t="e">
        <f>#REF!</f>
        <v>#REF!</v>
      </c>
      <c r="G35" t="e">
        <f>ROUND(#REF!,0)</f>
        <v>#REF!</v>
      </c>
      <c r="H35" t="e">
        <f>#REF!</f>
        <v>#REF!</v>
      </c>
      <c r="I35" t="e">
        <f>#REF!</f>
        <v>#REF!</v>
      </c>
      <c r="J35" t="e">
        <f>#REF!</f>
        <v>#REF!</v>
      </c>
    </row>
    <row r="36" spans="1:12">
      <c r="A36" t="s">
        <v>275</v>
      </c>
      <c r="E36" t="s">
        <v>246</v>
      </c>
      <c r="F36" t="e">
        <f>#REF!</f>
        <v>#REF!</v>
      </c>
      <c r="G36" t="e">
        <f>ROUND(#REF!,0)</f>
        <v>#REF!</v>
      </c>
      <c r="H36" t="e">
        <f>#REF!</f>
        <v>#REF!</v>
      </c>
      <c r="I36" t="e">
        <f>#REF!</f>
        <v>#REF!</v>
      </c>
      <c r="J36" t="e">
        <f>#REF!</f>
        <v>#REF!</v>
      </c>
    </row>
    <row r="37" spans="1:12">
      <c r="E37" t="s">
        <v>247</v>
      </c>
      <c r="F37" t="e">
        <f>#REF!</f>
        <v>#REF!</v>
      </c>
      <c r="G37" t="e">
        <f>ROUND(#REF!,0)</f>
        <v>#REF!</v>
      </c>
      <c r="H37" t="e">
        <f>#REF!</f>
        <v>#REF!</v>
      </c>
      <c r="I37" t="e">
        <f>#REF!</f>
        <v>#REF!</v>
      </c>
      <c r="J37" t="e">
        <f>#REF!</f>
        <v>#REF!</v>
      </c>
    </row>
    <row r="38" spans="1:12">
      <c r="E38" t="s">
        <v>248</v>
      </c>
      <c r="F38" t="e">
        <f>#REF!</f>
        <v>#REF!</v>
      </c>
      <c r="G38" t="e">
        <f>ROUND(#REF!,0)</f>
        <v>#REF!</v>
      </c>
      <c r="H38" t="e">
        <f>#REF!</f>
        <v>#REF!</v>
      </c>
      <c r="I38" t="e">
        <f>#REF!</f>
        <v>#REF!</v>
      </c>
      <c r="J38" t="e">
        <f>#REF!</f>
        <v>#REF!</v>
      </c>
    </row>
    <row r="39" spans="1:12">
      <c r="A39" t="s">
        <v>283</v>
      </c>
      <c r="E39" t="s">
        <v>249</v>
      </c>
      <c r="F39" t="e">
        <f>#REF!</f>
        <v>#REF!</v>
      </c>
      <c r="G39" t="e">
        <f>ROUND(#REF!,0)</f>
        <v>#REF!</v>
      </c>
      <c r="H39" t="e">
        <f>#REF!</f>
        <v>#REF!</v>
      </c>
      <c r="I39" t="e">
        <f>#REF!</f>
        <v>#REF!</v>
      </c>
      <c r="J39" t="e">
        <f>#REF!</f>
        <v>#REF!</v>
      </c>
    </row>
    <row r="40" spans="1:12">
      <c r="A40" t="s">
        <v>284</v>
      </c>
      <c r="E40" t="s">
        <v>250</v>
      </c>
      <c r="F40" t="e">
        <f>#REF!</f>
        <v>#REF!</v>
      </c>
      <c r="G40" t="e">
        <f>ROUND(#REF!,0)</f>
        <v>#REF!</v>
      </c>
      <c r="H40" t="e">
        <f>#REF!</f>
        <v>#REF!</v>
      </c>
      <c r="I40" t="e">
        <f>#REF!</f>
        <v>#REF!</v>
      </c>
      <c r="J40" t="e">
        <f>#REF!</f>
        <v>#REF!</v>
      </c>
    </row>
    <row r="41" spans="1:12">
      <c r="E41" t="s">
        <v>251</v>
      </c>
      <c r="F41" t="e">
        <f>#REF!</f>
        <v>#REF!</v>
      </c>
      <c r="G41" t="e">
        <f>ROUND(#REF!,0)</f>
        <v>#REF!</v>
      </c>
      <c r="H41" t="e">
        <f>#REF!</f>
        <v>#REF!</v>
      </c>
      <c r="I41" t="e">
        <f>#REF!</f>
        <v>#REF!</v>
      </c>
      <c r="J41" t="e">
        <f>#REF!</f>
        <v>#REF!</v>
      </c>
    </row>
    <row r="42" spans="1:12">
      <c r="E42" t="s">
        <v>252</v>
      </c>
      <c r="F42" t="e">
        <f>#REF!</f>
        <v>#REF!</v>
      </c>
      <c r="G42" t="e">
        <f>ROUND(#REF!,0)</f>
        <v>#REF!</v>
      </c>
      <c r="H42" t="e">
        <f>#REF!</f>
        <v>#REF!</v>
      </c>
      <c r="I42" t="e">
        <f>#REF!</f>
        <v>#REF!</v>
      </c>
      <c r="J42" t="e">
        <f>#REF!</f>
        <v>#REF!</v>
      </c>
    </row>
    <row r="43" spans="1:12">
      <c r="A43" t="s">
        <v>259</v>
      </c>
      <c r="E43" t="s">
        <v>253</v>
      </c>
      <c r="F43" t="e">
        <f>#REF!</f>
        <v>#REF!</v>
      </c>
      <c r="G43" t="e">
        <f>ROUND(#REF!,0)</f>
        <v>#REF!</v>
      </c>
      <c r="H43" t="e">
        <f>#REF!</f>
        <v>#REF!</v>
      </c>
      <c r="I43" t="e">
        <f>#REF!</f>
        <v>#REF!</v>
      </c>
      <c r="J43" t="e">
        <f>#REF!</f>
        <v>#REF!</v>
      </c>
    </row>
    <row r="44" spans="1:12">
      <c r="A44" t="s">
        <v>260</v>
      </c>
      <c r="E44" t="s">
        <v>254</v>
      </c>
      <c r="F44" t="e">
        <f>#REF!</f>
        <v>#REF!</v>
      </c>
      <c r="G44" t="e">
        <f>ROUND(#REF!,0)</f>
        <v>#REF!</v>
      </c>
      <c r="H44" t="e">
        <f>#REF!</f>
        <v>#REF!</v>
      </c>
      <c r="I44" t="e">
        <f>#REF!</f>
        <v>#REF!</v>
      </c>
      <c r="J44" t="e">
        <f>#REF!</f>
        <v>#REF!</v>
      </c>
    </row>
    <row r="45" spans="1:12">
      <c r="A45" t="s">
        <v>276</v>
      </c>
      <c r="E45" t="s">
        <v>255</v>
      </c>
      <c r="F45" t="e">
        <f>#REF!</f>
        <v>#REF!</v>
      </c>
      <c r="G45" t="e">
        <f>ROUND(#REF!,0)</f>
        <v>#REF!</v>
      </c>
      <c r="H45" t="e">
        <f>#REF!</f>
        <v>#REF!</v>
      </c>
      <c r="I45" t="e">
        <f>#REF!</f>
        <v>#REF!</v>
      </c>
      <c r="J45" t="e">
        <f>#REF!</f>
        <v>#REF!</v>
      </c>
    </row>
    <row r="46" spans="1:12">
      <c r="A46" t="s">
        <v>261</v>
      </c>
    </row>
    <row r="47" spans="1:12">
      <c r="A47" t="s">
        <v>262</v>
      </c>
    </row>
    <row r="48" spans="1:12">
      <c r="A48" t="s">
        <v>263</v>
      </c>
    </row>
    <row r="51" spans="1:1">
      <c r="A51" t="s">
        <v>264</v>
      </c>
    </row>
    <row r="52" spans="1:1">
      <c r="A52" t="s">
        <v>265</v>
      </c>
    </row>
    <row r="53" spans="1:1">
      <c r="A53" t="s">
        <v>266</v>
      </c>
    </row>
    <row r="55" spans="1:1">
      <c r="A55" t="s">
        <v>267</v>
      </c>
    </row>
    <row r="56" spans="1:1">
      <c r="A56" t="s">
        <v>268</v>
      </c>
    </row>
    <row r="58" spans="1:1">
      <c r="A58" t="s">
        <v>269</v>
      </c>
    </row>
    <row r="59" spans="1:1">
      <c r="A59" t="s">
        <v>270</v>
      </c>
    </row>
    <row r="60" spans="1:1">
      <c r="A60" t="s">
        <v>271</v>
      </c>
    </row>
    <row r="61" spans="1:1">
      <c r="A61" t="s">
        <v>272</v>
      </c>
    </row>
    <row r="63" spans="1:1">
      <c r="A63" s="5" t="s">
        <v>288</v>
      </c>
    </row>
    <row r="65" spans="1:1">
      <c r="A65" t="s">
        <v>289</v>
      </c>
    </row>
    <row r="66" spans="1:1">
      <c r="A66" t="s">
        <v>290</v>
      </c>
    </row>
    <row r="67" spans="1:1">
      <c r="A67" t="s">
        <v>291</v>
      </c>
    </row>
    <row r="68" spans="1:1">
      <c r="A68" t="s">
        <v>292</v>
      </c>
    </row>
    <row r="69" spans="1:1">
      <c r="A69" t="s">
        <v>295</v>
      </c>
    </row>
    <row r="70" spans="1:1">
      <c r="A70" t="s">
        <v>293</v>
      </c>
    </row>
    <row r="71" spans="1:1">
      <c r="A71" t="s">
        <v>297</v>
      </c>
    </row>
    <row r="72" spans="1:1">
      <c r="A72" t="s">
        <v>296</v>
      </c>
    </row>
    <row r="73" spans="1:1">
      <c r="A73" t="s">
        <v>294</v>
      </c>
    </row>
    <row r="75" spans="1:1">
      <c r="A75" t="s">
        <v>300</v>
      </c>
    </row>
    <row r="79" spans="1:1">
      <c r="A79" t="s">
        <v>299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/>
  <dimension ref="A1:AE26"/>
  <sheetViews>
    <sheetView tabSelected="1" topLeftCell="B22" workbookViewId="0">
      <selection activeCell="U13" sqref="U13"/>
    </sheetView>
  </sheetViews>
  <sheetFormatPr defaultRowHeight="13.5"/>
  <cols>
    <col min="2" max="2" width="9" customWidth="1"/>
    <col min="3" max="3" width="7" customWidth="1"/>
    <col min="4" max="4" width="6" style="17" customWidth="1"/>
    <col min="9" max="9" width="6.625" style="17" customWidth="1"/>
    <col min="10" max="10" width="9.375" style="17" customWidth="1"/>
    <col min="11" max="11" width="9.625" style="6" customWidth="1"/>
    <col min="12" max="12" width="9.375" style="6" customWidth="1"/>
    <col min="13" max="13" width="12.125" style="18" customWidth="1"/>
    <col min="14" max="14" width="10.25" style="6" customWidth="1"/>
    <col min="15" max="15" width="9" style="18"/>
    <col min="16" max="16" width="9" style="19"/>
    <col min="20" max="23" width="8.375" style="18" customWidth="1"/>
    <col min="24" max="24" width="9" style="18"/>
  </cols>
  <sheetData>
    <row r="1" spans="1:31" ht="14.25" customHeight="1">
      <c r="A1" t="s">
        <v>19</v>
      </c>
      <c r="B1" t="s">
        <v>23</v>
      </c>
      <c r="C1" t="s">
        <v>21</v>
      </c>
      <c r="D1" s="17" t="s">
        <v>169</v>
      </c>
      <c r="E1" t="s">
        <v>15</v>
      </c>
      <c r="F1" t="s">
        <v>14</v>
      </c>
      <c r="G1" t="s">
        <v>217</v>
      </c>
      <c r="H1" t="s">
        <v>219</v>
      </c>
      <c r="I1" s="17" t="s">
        <v>168</v>
      </c>
      <c r="J1" s="17" t="s">
        <v>16</v>
      </c>
      <c r="K1" s="6" t="s">
        <v>184</v>
      </c>
      <c r="L1" s="6" t="s">
        <v>18</v>
      </c>
      <c r="M1" s="18" t="s">
        <v>212</v>
      </c>
      <c r="N1" s="6" t="s">
        <v>166</v>
      </c>
      <c r="O1" s="18" t="s">
        <v>213</v>
      </c>
      <c r="P1" s="19" t="s">
        <v>214</v>
      </c>
      <c r="Q1" t="s">
        <v>167</v>
      </c>
      <c r="R1" t="s">
        <v>216</v>
      </c>
      <c r="S1" t="s">
        <v>220</v>
      </c>
      <c r="T1" s="18" t="s">
        <v>318</v>
      </c>
      <c r="U1" s="18" t="s">
        <v>319</v>
      </c>
      <c r="V1" s="18" t="s">
        <v>320</v>
      </c>
      <c r="W1" s="18" t="s">
        <v>321</v>
      </c>
      <c r="X1" s="18" t="s">
        <v>322</v>
      </c>
      <c r="AA1" t="s">
        <v>227</v>
      </c>
      <c r="AB1" t="s">
        <v>228</v>
      </c>
      <c r="AC1" t="s">
        <v>229</v>
      </c>
      <c r="AD1" t="s">
        <v>230</v>
      </c>
      <c r="AE1" t="s">
        <v>298</v>
      </c>
    </row>
    <row r="2" spans="1:31">
      <c r="A2" s="17">
        <f>卡牌时间战力!A2</f>
        <v>1</v>
      </c>
      <c r="B2" s="17">
        <f>卡牌时间战力!B2</f>
        <v>1</v>
      </c>
      <c r="C2" s="17">
        <f>卡牌时间战力!C2</f>
        <v>50</v>
      </c>
      <c r="D2" s="17">
        <f>卡牌时间战力!F2</f>
        <v>27</v>
      </c>
      <c r="E2">
        <f>卡牌时间战力!G2</f>
        <v>12</v>
      </c>
      <c r="F2">
        <f>卡牌时间战力!H2</f>
        <v>0.1</v>
      </c>
      <c r="G2">
        <f>ROUND(E2*(1-F2)+E2*2*F2,2)</f>
        <v>13.2</v>
      </c>
      <c r="H2">
        <f>卡牌时间战力!J2</f>
        <v>1</v>
      </c>
      <c r="I2" s="17">
        <f>卡牌时间战力!K2</f>
        <v>3</v>
      </c>
      <c r="J2" s="17">
        <f>卡牌时间战力!L2</f>
        <v>13.2</v>
      </c>
      <c r="K2" s="6">
        <f>ROUND(N2*2*(1+0.05),2)</f>
        <v>31.92</v>
      </c>
      <c r="L2" s="6">
        <f>ROUND(K2*Q2+(1-Q2)*N2+2/3*(D2),2)</f>
        <v>43.23</v>
      </c>
      <c r="M2" s="18">
        <f>卡牌时间战力!N2</f>
        <v>43.23</v>
      </c>
      <c r="N2" s="6">
        <f>ROUND((2/3*I2+J2/R2*J2+1/3*G2+1/3*(H2*G2)), 2)</f>
        <v>15.2</v>
      </c>
      <c r="O2" s="18">
        <f>卡牌时间战力!O2</f>
        <v>15.2</v>
      </c>
      <c r="P2" s="19">
        <f>M2-L2</f>
        <v>0</v>
      </c>
      <c r="Q2">
        <v>0.6</v>
      </c>
      <c r="R2">
        <f t="shared" ref="R2:R21" si="0">ROUND((1+H2)*G2+J2,2)</f>
        <v>39.6</v>
      </c>
      <c r="S2">
        <f>ROUND(G2*H2,0)</f>
        <v>13</v>
      </c>
      <c r="T2" s="18">
        <f>ROUND(M2*1.05,2)</f>
        <v>45.39</v>
      </c>
      <c r="U2" s="18">
        <f>ROUND(M2*1.15,2)</f>
        <v>49.71</v>
      </c>
      <c r="V2" s="18">
        <f>ROUND(M2*1.3,2)</f>
        <v>56.2</v>
      </c>
      <c r="W2" s="18">
        <f>ROUND(M2*1.55,2)</f>
        <v>67.010000000000005</v>
      </c>
      <c r="X2" s="18">
        <f>ROUND(M2*2,2)</f>
        <v>86.46</v>
      </c>
      <c r="Z2">
        <f t="shared" ref="Z2:Z20" si="1">ROUND((M2-K2*Q2-(1-Q2)*N2)*3/2,0)</f>
        <v>27</v>
      </c>
      <c r="AA2">
        <v>1</v>
      </c>
      <c r="AB2">
        <f t="shared" ref="AB2:AB21" si="2">D2/AA2</f>
        <v>27</v>
      </c>
      <c r="AC2">
        <f>ROUND(AB2/3600,4)</f>
        <v>7.4999999999999997E-3</v>
      </c>
      <c r="AD2">
        <v>1</v>
      </c>
      <c r="AE2">
        <f>ROUND((C3-C2)*0.1,0)</f>
        <v>5</v>
      </c>
    </row>
    <row r="3" spans="1:31">
      <c r="A3" s="17">
        <f>卡牌时间战力!A3</f>
        <v>2</v>
      </c>
      <c r="B3" s="17">
        <f>卡牌时间战力!B3</f>
        <v>2</v>
      </c>
      <c r="C3" s="17">
        <f>卡牌时间战力!C3</f>
        <v>100</v>
      </c>
      <c r="D3" s="17">
        <f>卡牌时间战力!F3</f>
        <v>36</v>
      </c>
      <c r="E3">
        <f>卡牌时间战力!G3</f>
        <v>16</v>
      </c>
      <c r="F3">
        <f>卡牌时间战力!H3</f>
        <v>0.10005</v>
      </c>
      <c r="G3">
        <f t="shared" ref="G3:G26" si="3">ROUND(E3*(1-F3)+E3*2*F3,2)</f>
        <v>17.600000000000001</v>
      </c>
      <c r="H3">
        <f>卡牌时间战力!J3</f>
        <v>1</v>
      </c>
      <c r="I3" s="17">
        <f>卡牌时间战力!K3</f>
        <v>4</v>
      </c>
      <c r="J3" s="17">
        <f>卡牌时间战力!L3</f>
        <v>17.600000000000001</v>
      </c>
      <c r="K3" s="6">
        <f t="shared" ref="K3:K21" si="4">ROUND(N3*2*(1+0.05),2)</f>
        <v>42.57</v>
      </c>
      <c r="L3" s="6">
        <f t="shared" ref="L3:L21" si="5">ROUND(K3*Q3+(1-Q3)*N3+2/3*(D3),2)</f>
        <v>57.65</v>
      </c>
      <c r="M3" s="18">
        <f>卡牌时间战力!N3</f>
        <v>57.65</v>
      </c>
      <c r="N3" s="6">
        <f t="shared" ref="N3:N20" si="6">ROUND((2/3*I3+J3/R3*J3+1/3*G3+1/3*(H3*G3)), 2)</f>
        <v>20.27</v>
      </c>
      <c r="O3" s="18">
        <f>卡牌时间战力!O3</f>
        <v>20.27</v>
      </c>
      <c r="P3" s="19">
        <f t="shared" ref="P3:P26" si="7">M3-L3</f>
        <v>0</v>
      </c>
      <c r="Q3">
        <v>0.6</v>
      </c>
      <c r="R3">
        <f t="shared" si="0"/>
        <v>52.8</v>
      </c>
      <c r="S3">
        <f t="shared" ref="S3:S21" si="8">ROUND(G3*H3,0)</f>
        <v>18</v>
      </c>
      <c r="T3" s="18">
        <f t="shared" ref="T3:T26" si="9">ROUND(M3*1.05,2)</f>
        <v>60.53</v>
      </c>
      <c r="U3" s="18">
        <f t="shared" ref="U3:U26" si="10">ROUND(M3*1.15,2)</f>
        <v>66.3</v>
      </c>
      <c r="V3" s="18">
        <f t="shared" ref="V3:V26" si="11">ROUND(M3*1.3,2)</f>
        <v>74.95</v>
      </c>
      <c r="W3" s="18">
        <f t="shared" ref="W3:W26" si="12">ROUND(M3*1.55,2)</f>
        <v>89.36</v>
      </c>
      <c r="X3" s="18">
        <f t="shared" ref="X3:X26" si="13">ROUND(M3*2,2)</f>
        <v>115.3</v>
      </c>
      <c r="Z3">
        <f t="shared" si="1"/>
        <v>36</v>
      </c>
      <c r="AA3">
        <v>1</v>
      </c>
      <c r="AB3">
        <f t="shared" si="2"/>
        <v>36</v>
      </c>
      <c r="AC3">
        <f t="shared" ref="AC3:AC21" si="14">ROUND(AB3/3600,4)</f>
        <v>0.01</v>
      </c>
      <c r="AD3">
        <v>1</v>
      </c>
      <c r="AE3">
        <f t="shared" ref="AE3:AE25" si="15">ROUND((C4-C3)*0.1,0)</f>
        <v>5</v>
      </c>
    </row>
    <row r="4" spans="1:31">
      <c r="A4" s="17">
        <f>卡牌时间战力!A4</f>
        <v>3</v>
      </c>
      <c r="B4" s="17">
        <f>卡牌时间战力!B4</f>
        <v>3</v>
      </c>
      <c r="C4" s="17">
        <f>卡牌时间战力!C4</f>
        <v>150</v>
      </c>
      <c r="D4" s="17">
        <f>卡牌时间战力!F4</f>
        <v>45</v>
      </c>
      <c r="E4">
        <f>卡牌时间战力!G4</f>
        <v>20</v>
      </c>
      <c r="F4">
        <f>卡牌时间战力!H4</f>
        <v>0.10009999999999999</v>
      </c>
      <c r="G4">
        <f t="shared" si="3"/>
        <v>22</v>
      </c>
      <c r="H4">
        <f>卡牌时间战力!J4</f>
        <v>1</v>
      </c>
      <c r="I4" s="17">
        <f>卡牌时间战力!K4</f>
        <v>5</v>
      </c>
      <c r="J4" s="17">
        <f>卡牌时间战力!L4</f>
        <v>22</v>
      </c>
      <c r="K4" s="6">
        <f t="shared" si="4"/>
        <v>53.19</v>
      </c>
      <c r="L4" s="6">
        <f t="shared" si="5"/>
        <v>72.05</v>
      </c>
      <c r="M4" s="18">
        <f>卡牌时间战力!N4</f>
        <v>72.05</v>
      </c>
      <c r="N4" s="6">
        <f t="shared" si="6"/>
        <v>25.33</v>
      </c>
      <c r="O4" s="18">
        <f>卡牌时间战力!O4</f>
        <v>25.33</v>
      </c>
      <c r="P4" s="19">
        <f t="shared" si="7"/>
        <v>0</v>
      </c>
      <c r="Q4">
        <v>0.6</v>
      </c>
      <c r="R4">
        <f t="shared" si="0"/>
        <v>66</v>
      </c>
      <c r="S4">
        <f t="shared" si="8"/>
        <v>22</v>
      </c>
      <c r="T4" s="18">
        <f t="shared" si="9"/>
        <v>75.650000000000006</v>
      </c>
      <c r="U4" s="18">
        <f t="shared" si="10"/>
        <v>82.86</v>
      </c>
      <c r="V4" s="18">
        <f t="shared" si="11"/>
        <v>93.67</v>
      </c>
      <c r="W4" s="18">
        <f t="shared" si="12"/>
        <v>111.68</v>
      </c>
      <c r="X4" s="18">
        <f t="shared" si="13"/>
        <v>144.1</v>
      </c>
      <c r="Z4">
        <f t="shared" si="1"/>
        <v>45</v>
      </c>
      <c r="AA4">
        <v>1</v>
      </c>
      <c r="AB4">
        <f t="shared" si="2"/>
        <v>45</v>
      </c>
      <c r="AC4">
        <f t="shared" si="14"/>
        <v>1.2500000000000001E-2</v>
      </c>
      <c r="AD4">
        <v>1</v>
      </c>
      <c r="AE4">
        <f t="shared" si="15"/>
        <v>10</v>
      </c>
    </row>
    <row r="5" spans="1:31">
      <c r="A5" s="17">
        <f>卡牌时间战力!A6</f>
        <v>5</v>
      </c>
      <c r="B5" s="17">
        <f>卡牌时间战力!B6</f>
        <v>4</v>
      </c>
      <c r="C5" s="17">
        <f>卡牌时间战力!C6</f>
        <v>250</v>
      </c>
      <c r="D5" s="17">
        <f>卡牌时间战力!F6</f>
        <v>63</v>
      </c>
      <c r="E5">
        <f>卡牌时间战力!G6</f>
        <v>28</v>
      </c>
      <c r="F5">
        <f>卡牌时间战力!H6</f>
        <v>0.10019999999999998</v>
      </c>
      <c r="G5">
        <f t="shared" si="3"/>
        <v>30.81</v>
      </c>
      <c r="H5">
        <f>卡牌时间战力!J6</f>
        <v>1</v>
      </c>
      <c r="I5" s="17">
        <f>卡牌时间战力!K6</f>
        <v>7</v>
      </c>
      <c r="J5" s="17">
        <f>卡牌时间战力!L6</f>
        <v>30.81</v>
      </c>
      <c r="K5" s="6">
        <f t="shared" si="4"/>
        <v>74.510000000000005</v>
      </c>
      <c r="L5" s="6">
        <f t="shared" si="5"/>
        <v>100.9</v>
      </c>
      <c r="M5" s="18">
        <f>卡牌时间战力!N6</f>
        <v>100.9</v>
      </c>
      <c r="N5" s="6">
        <f t="shared" si="6"/>
        <v>35.479999999999997</v>
      </c>
      <c r="O5" s="18">
        <f>卡牌时间战力!O6</f>
        <v>35.479999999999997</v>
      </c>
      <c r="P5" s="19">
        <f t="shared" si="7"/>
        <v>0</v>
      </c>
      <c r="Q5">
        <v>0.6</v>
      </c>
      <c r="R5">
        <f t="shared" si="0"/>
        <v>92.43</v>
      </c>
      <c r="S5">
        <f t="shared" si="8"/>
        <v>31</v>
      </c>
      <c r="T5" s="18">
        <f t="shared" si="9"/>
        <v>105.95</v>
      </c>
      <c r="U5" s="18">
        <f t="shared" si="10"/>
        <v>116.04</v>
      </c>
      <c r="V5" s="18">
        <f t="shared" si="11"/>
        <v>131.16999999999999</v>
      </c>
      <c r="W5" s="18">
        <f t="shared" si="12"/>
        <v>156.4</v>
      </c>
      <c r="X5" s="18">
        <f t="shared" si="13"/>
        <v>201.8</v>
      </c>
      <c r="Z5">
        <f t="shared" si="1"/>
        <v>63</v>
      </c>
      <c r="AA5">
        <v>1</v>
      </c>
      <c r="AB5">
        <f t="shared" si="2"/>
        <v>63</v>
      </c>
      <c r="AC5">
        <f t="shared" si="14"/>
        <v>1.7500000000000002E-2</v>
      </c>
      <c r="AD5" s="17">
        <f>卡牌时间战力!V6</f>
        <v>1.02</v>
      </c>
      <c r="AE5">
        <f t="shared" si="15"/>
        <v>10</v>
      </c>
    </row>
    <row r="6" spans="1:31">
      <c r="A6" s="17">
        <f>卡牌时间战力!A8</f>
        <v>7</v>
      </c>
      <c r="B6" s="17">
        <f>卡牌时间战力!B8</f>
        <v>5</v>
      </c>
      <c r="C6" s="17">
        <f>卡牌时间战力!C8</f>
        <v>350</v>
      </c>
      <c r="D6" s="17">
        <f>卡牌时间战力!F8</f>
        <v>81</v>
      </c>
      <c r="E6">
        <f>卡牌时间战力!G8</f>
        <v>36</v>
      </c>
      <c r="F6">
        <f>卡牌时间战力!H8</f>
        <v>0.10029999999999997</v>
      </c>
      <c r="G6">
        <f t="shared" si="3"/>
        <v>39.61</v>
      </c>
      <c r="H6">
        <f>卡牌时间战力!J8</f>
        <v>1</v>
      </c>
      <c r="I6" s="17">
        <f>卡牌时间战力!K8</f>
        <v>9</v>
      </c>
      <c r="J6" s="17">
        <f>卡牌时间战力!L8</f>
        <v>39.61</v>
      </c>
      <c r="K6" s="6">
        <f t="shared" si="4"/>
        <v>95.78</v>
      </c>
      <c r="L6" s="6">
        <f t="shared" si="5"/>
        <v>129.71</v>
      </c>
      <c r="M6" s="18">
        <f>卡牌时间战力!N8</f>
        <v>129.71</v>
      </c>
      <c r="N6" s="6">
        <f t="shared" si="6"/>
        <v>45.61</v>
      </c>
      <c r="O6" s="18">
        <f>卡牌时间战力!O8</f>
        <v>45.61</v>
      </c>
      <c r="P6" s="19">
        <f t="shared" si="7"/>
        <v>0</v>
      </c>
      <c r="Q6">
        <v>0.6</v>
      </c>
      <c r="R6">
        <f t="shared" si="0"/>
        <v>118.83</v>
      </c>
      <c r="S6">
        <f t="shared" si="8"/>
        <v>40</v>
      </c>
      <c r="T6" s="18">
        <f t="shared" si="9"/>
        <v>136.19999999999999</v>
      </c>
      <c r="U6" s="18">
        <f t="shared" si="10"/>
        <v>149.16999999999999</v>
      </c>
      <c r="V6" s="18">
        <f t="shared" si="11"/>
        <v>168.62</v>
      </c>
      <c r="W6" s="18">
        <f t="shared" si="12"/>
        <v>201.05</v>
      </c>
      <c r="X6" s="18">
        <f t="shared" si="13"/>
        <v>259.42</v>
      </c>
      <c r="Z6">
        <f t="shared" si="1"/>
        <v>81</v>
      </c>
      <c r="AA6">
        <v>1</v>
      </c>
      <c r="AB6">
        <f t="shared" si="2"/>
        <v>81</v>
      </c>
      <c r="AC6">
        <f t="shared" si="14"/>
        <v>2.2499999999999999E-2</v>
      </c>
      <c r="AD6" s="17">
        <f>卡牌时间战力!V8</f>
        <v>1.04</v>
      </c>
      <c r="AE6">
        <f t="shared" si="15"/>
        <v>15</v>
      </c>
    </row>
    <row r="7" spans="1:31">
      <c r="A7" s="17">
        <f>卡牌时间战力!A11</f>
        <v>10</v>
      </c>
      <c r="B7" s="17">
        <f>卡牌时间战力!B11</f>
        <v>6</v>
      </c>
      <c r="C7" s="17">
        <f>卡牌时间战力!C11</f>
        <v>500</v>
      </c>
      <c r="D7" s="17">
        <f>卡牌时间战力!F11</f>
        <v>108</v>
      </c>
      <c r="E7">
        <f>卡牌时间战力!G11</f>
        <v>48</v>
      </c>
      <c r="F7">
        <f>卡牌时间战力!H11</f>
        <v>0.10044999999999996</v>
      </c>
      <c r="G7">
        <f t="shared" si="3"/>
        <v>52.82</v>
      </c>
      <c r="H7">
        <f>卡牌时间战力!J11</f>
        <v>1</v>
      </c>
      <c r="I7" s="17">
        <f>卡牌时间战力!K11</f>
        <v>12</v>
      </c>
      <c r="J7" s="17">
        <f>卡牌时间战力!L11</f>
        <v>52.82</v>
      </c>
      <c r="K7" s="6">
        <f t="shared" si="4"/>
        <v>127.72</v>
      </c>
      <c r="L7" s="6">
        <f t="shared" si="5"/>
        <v>172.96</v>
      </c>
      <c r="M7" s="18">
        <f>卡牌时间战力!N11</f>
        <v>172.96</v>
      </c>
      <c r="N7" s="6">
        <f t="shared" si="6"/>
        <v>60.82</v>
      </c>
      <c r="O7" s="18">
        <f>卡牌时间战力!O11</f>
        <v>60.82</v>
      </c>
      <c r="P7" s="19">
        <f t="shared" si="7"/>
        <v>0</v>
      </c>
      <c r="Q7">
        <v>0.6</v>
      </c>
      <c r="R7">
        <f t="shared" si="0"/>
        <v>158.46</v>
      </c>
      <c r="S7">
        <f t="shared" si="8"/>
        <v>53</v>
      </c>
      <c r="T7" s="18">
        <f t="shared" si="9"/>
        <v>181.61</v>
      </c>
      <c r="U7" s="18">
        <f t="shared" si="10"/>
        <v>198.9</v>
      </c>
      <c r="V7" s="18">
        <f t="shared" si="11"/>
        <v>224.85</v>
      </c>
      <c r="W7" s="18">
        <f t="shared" si="12"/>
        <v>268.08999999999997</v>
      </c>
      <c r="X7" s="18">
        <f t="shared" si="13"/>
        <v>345.92</v>
      </c>
      <c r="Z7">
        <f t="shared" si="1"/>
        <v>108</v>
      </c>
      <c r="AA7">
        <v>1</v>
      </c>
      <c r="AB7">
        <f t="shared" si="2"/>
        <v>108</v>
      </c>
      <c r="AC7">
        <f t="shared" si="14"/>
        <v>0.03</v>
      </c>
      <c r="AD7" s="17">
        <f>卡牌时间战力!V11</f>
        <v>1.07</v>
      </c>
      <c r="AE7">
        <f t="shared" si="15"/>
        <v>15</v>
      </c>
    </row>
    <row r="8" spans="1:31">
      <c r="A8" s="17">
        <f>卡牌时间战力!A14</f>
        <v>13</v>
      </c>
      <c r="B8" s="17">
        <f>卡牌时间战力!B14</f>
        <v>7</v>
      </c>
      <c r="C8" s="17">
        <f>卡牌时间战力!C14</f>
        <v>650</v>
      </c>
      <c r="D8" s="17">
        <f>卡牌时间战力!F14</f>
        <v>135</v>
      </c>
      <c r="E8">
        <f>卡牌时间战力!G14</f>
        <v>60</v>
      </c>
      <c r="F8">
        <f>卡牌时间战力!H14</f>
        <v>0.10059999999999994</v>
      </c>
      <c r="G8">
        <f t="shared" si="3"/>
        <v>66.040000000000006</v>
      </c>
      <c r="H8">
        <f>卡牌时间战力!J14</f>
        <v>1</v>
      </c>
      <c r="I8" s="17">
        <f>卡牌时间战力!K14</f>
        <v>15</v>
      </c>
      <c r="J8" s="17">
        <f>卡牌时间战力!L14</f>
        <v>66.040000000000006</v>
      </c>
      <c r="K8" s="6">
        <f t="shared" si="4"/>
        <v>159.68</v>
      </c>
      <c r="L8" s="6">
        <f t="shared" si="5"/>
        <v>216.22</v>
      </c>
      <c r="M8" s="18">
        <f>卡牌时间战力!N14</f>
        <v>216.22</v>
      </c>
      <c r="N8" s="6">
        <f t="shared" si="6"/>
        <v>76.040000000000006</v>
      </c>
      <c r="O8" s="18">
        <f>卡牌时间战力!O14</f>
        <v>76.040000000000006</v>
      </c>
      <c r="P8" s="19">
        <f t="shared" si="7"/>
        <v>0</v>
      </c>
      <c r="Q8">
        <v>0.6</v>
      </c>
      <c r="R8">
        <f t="shared" si="0"/>
        <v>198.12</v>
      </c>
      <c r="S8">
        <f t="shared" si="8"/>
        <v>66</v>
      </c>
      <c r="T8" s="18">
        <f t="shared" si="9"/>
        <v>227.03</v>
      </c>
      <c r="U8" s="18">
        <f t="shared" si="10"/>
        <v>248.65</v>
      </c>
      <c r="V8" s="18">
        <f t="shared" si="11"/>
        <v>281.08999999999997</v>
      </c>
      <c r="W8" s="18">
        <f t="shared" si="12"/>
        <v>335.14</v>
      </c>
      <c r="X8" s="18">
        <f t="shared" si="13"/>
        <v>432.44</v>
      </c>
      <c r="Z8">
        <f t="shared" si="1"/>
        <v>135</v>
      </c>
      <c r="AA8">
        <v>1</v>
      </c>
      <c r="AB8">
        <f t="shared" si="2"/>
        <v>135</v>
      </c>
      <c r="AC8">
        <f t="shared" si="14"/>
        <v>3.7499999999999999E-2</v>
      </c>
      <c r="AD8" s="17">
        <f>卡牌时间战力!V14</f>
        <v>1.1000000000000001</v>
      </c>
      <c r="AE8">
        <f t="shared" si="15"/>
        <v>20</v>
      </c>
    </row>
    <row r="9" spans="1:31">
      <c r="A9" s="17">
        <f>卡牌时间战力!A18</f>
        <v>17</v>
      </c>
      <c r="B9" s="17">
        <f>卡牌时间战力!B18</f>
        <v>8</v>
      </c>
      <c r="C9" s="17">
        <f>卡牌时间战力!C18</f>
        <v>850</v>
      </c>
      <c r="D9" s="17">
        <f>卡牌时间战力!F18</f>
        <v>228</v>
      </c>
      <c r="E9">
        <f>卡牌时间战力!G18</f>
        <v>76</v>
      </c>
      <c r="F9">
        <f>卡牌时间战力!H18</f>
        <v>0.10079999999999992</v>
      </c>
      <c r="G9">
        <f t="shared" si="3"/>
        <v>83.66</v>
      </c>
      <c r="H9">
        <f>卡牌时间战力!J18</f>
        <v>1</v>
      </c>
      <c r="I9" s="17">
        <f>卡牌时间战力!K18</f>
        <v>19</v>
      </c>
      <c r="J9" s="17">
        <f>卡牌时间战力!L18</f>
        <v>83.66</v>
      </c>
      <c r="K9" s="6">
        <f t="shared" si="4"/>
        <v>202.29</v>
      </c>
      <c r="L9" s="6">
        <f t="shared" si="5"/>
        <v>311.91000000000003</v>
      </c>
      <c r="M9" s="18">
        <f>卡牌时间战力!N18</f>
        <v>311.91000000000003</v>
      </c>
      <c r="N9" s="6">
        <f t="shared" si="6"/>
        <v>96.33</v>
      </c>
      <c r="O9" s="18">
        <f>卡牌时间战力!O18</f>
        <v>96.33</v>
      </c>
      <c r="P9" s="19">
        <f t="shared" si="7"/>
        <v>0</v>
      </c>
      <c r="Q9">
        <v>0.6</v>
      </c>
      <c r="R9">
        <f t="shared" si="0"/>
        <v>250.98</v>
      </c>
      <c r="S9">
        <f t="shared" si="8"/>
        <v>84</v>
      </c>
      <c r="T9" s="18">
        <f t="shared" si="9"/>
        <v>327.51</v>
      </c>
      <c r="U9" s="18">
        <f t="shared" si="10"/>
        <v>358.7</v>
      </c>
      <c r="V9" s="18">
        <f t="shared" si="11"/>
        <v>405.48</v>
      </c>
      <c r="W9" s="18">
        <f t="shared" si="12"/>
        <v>483.46</v>
      </c>
      <c r="X9" s="18">
        <f t="shared" si="13"/>
        <v>623.82000000000005</v>
      </c>
      <c r="Z9">
        <f t="shared" si="1"/>
        <v>228</v>
      </c>
      <c r="AA9">
        <v>1</v>
      </c>
      <c r="AB9">
        <f t="shared" si="2"/>
        <v>228</v>
      </c>
      <c r="AC9">
        <f t="shared" si="14"/>
        <v>6.3299999999999995E-2</v>
      </c>
      <c r="AD9" s="17">
        <f>卡牌时间战力!V18</f>
        <v>1.1400000000000001</v>
      </c>
      <c r="AE9">
        <f t="shared" si="15"/>
        <v>20</v>
      </c>
    </row>
    <row r="10" spans="1:31">
      <c r="A10" s="17">
        <f>卡牌时间战力!A22</f>
        <v>21</v>
      </c>
      <c r="B10" s="17">
        <f>卡牌时间战力!B22</f>
        <v>9</v>
      </c>
      <c r="C10" s="17">
        <f>卡牌时间战力!C22</f>
        <v>1050</v>
      </c>
      <c r="D10" s="17">
        <f>卡牌时间战力!F22</f>
        <v>276</v>
      </c>
      <c r="E10">
        <f>卡牌时间战力!G22</f>
        <v>92</v>
      </c>
      <c r="F10">
        <f>卡牌时间战力!H22</f>
        <v>0.1009999999999999</v>
      </c>
      <c r="G10">
        <f t="shared" si="3"/>
        <v>101.29</v>
      </c>
      <c r="H10">
        <f>卡牌时间战力!J22</f>
        <v>1</v>
      </c>
      <c r="I10" s="17">
        <f>卡牌时间战力!K22</f>
        <v>23</v>
      </c>
      <c r="J10" s="17">
        <f>卡牌时间战力!L22</f>
        <v>101.29</v>
      </c>
      <c r="K10" s="6">
        <f t="shared" si="4"/>
        <v>244.9</v>
      </c>
      <c r="L10" s="6">
        <f t="shared" si="5"/>
        <v>377.59</v>
      </c>
      <c r="M10" s="18">
        <f>卡牌时间战力!N22</f>
        <v>377.59</v>
      </c>
      <c r="N10" s="6">
        <f t="shared" si="6"/>
        <v>116.62</v>
      </c>
      <c r="O10" s="18">
        <f>卡牌时间战力!O22</f>
        <v>116.62</v>
      </c>
      <c r="P10" s="19">
        <f t="shared" si="7"/>
        <v>0</v>
      </c>
      <c r="Q10">
        <v>0.6</v>
      </c>
      <c r="R10">
        <f t="shared" si="0"/>
        <v>303.87</v>
      </c>
      <c r="S10">
        <f t="shared" si="8"/>
        <v>101</v>
      </c>
      <c r="T10" s="18">
        <f t="shared" si="9"/>
        <v>396.47</v>
      </c>
      <c r="U10" s="18">
        <f t="shared" si="10"/>
        <v>434.23</v>
      </c>
      <c r="V10" s="18">
        <f t="shared" si="11"/>
        <v>490.87</v>
      </c>
      <c r="W10" s="18">
        <f t="shared" si="12"/>
        <v>585.26</v>
      </c>
      <c r="X10" s="18">
        <f t="shared" si="13"/>
        <v>755.18</v>
      </c>
      <c r="Z10">
        <f>ROUND((M10-K10*Q10-(1-Q10)*N10)*3/2,0)</f>
        <v>276</v>
      </c>
      <c r="AA10">
        <v>1</v>
      </c>
      <c r="AB10">
        <f t="shared" si="2"/>
        <v>276</v>
      </c>
      <c r="AC10">
        <f t="shared" si="14"/>
        <v>7.6700000000000004E-2</v>
      </c>
      <c r="AD10" s="17">
        <f>卡牌时间战力!V22</f>
        <v>1.1800000000000002</v>
      </c>
      <c r="AE10">
        <f t="shared" si="15"/>
        <v>20</v>
      </c>
    </row>
    <row r="11" spans="1:31">
      <c r="A11" s="17">
        <f>卡牌时间战力!A26</f>
        <v>25</v>
      </c>
      <c r="B11" s="17">
        <f>卡牌时间战力!B26</f>
        <v>10</v>
      </c>
      <c r="C11" s="17">
        <f>卡牌时间战力!C26</f>
        <v>1250</v>
      </c>
      <c r="D11" s="17">
        <f>卡牌时间战力!F26</f>
        <v>324</v>
      </c>
      <c r="E11">
        <f>卡牌时间战力!G26</f>
        <v>108</v>
      </c>
      <c r="F11">
        <f>卡牌时间战力!H26</f>
        <v>0.10119999999999987</v>
      </c>
      <c r="G11">
        <f t="shared" si="3"/>
        <v>118.93</v>
      </c>
      <c r="H11">
        <f>卡牌时间战力!J26</f>
        <v>1</v>
      </c>
      <c r="I11" s="17">
        <f>卡牌时间战力!K26</f>
        <v>27</v>
      </c>
      <c r="J11" s="17">
        <f>卡牌时间战力!L26</f>
        <v>118.93</v>
      </c>
      <c r="K11" s="6">
        <f t="shared" si="4"/>
        <v>287.55</v>
      </c>
      <c r="L11" s="6">
        <f t="shared" si="5"/>
        <v>443.3</v>
      </c>
      <c r="M11" s="18">
        <f>卡牌时间战力!N26</f>
        <v>443.3</v>
      </c>
      <c r="N11" s="6">
        <f t="shared" si="6"/>
        <v>136.93</v>
      </c>
      <c r="O11" s="18">
        <f>卡牌时间战力!O26</f>
        <v>136.93</v>
      </c>
      <c r="P11" s="19">
        <f t="shared" si="7"/>
        <v>0</v>
      </c>
      <c r="Q11">
        <v>0.6</v>
      </c>
      <c r="R11">
        <f t="shared" si="0"/>
        <v>356.79</v>
      </c>
      <c r="S11">
        <f t="shared" si="8"/>
        <v>119</v>
      </c>
      <c r="T11" s="18">
        <f t="shared" si="9"/>
        <v>465.47</v>
      </c>
      <c r="U11" s="18">
        <f t="shared" si="10"/>
        <v>509.8</v>
      </c>
      <c r="V11" s="18">
        <f t="shared" si="11"/>
        <v>576.29</v>
      </c>
      <c r="W11" s="18">
        <f t="shared" si="12"/>
        <v>687.12</v>
      </c>
      <c r="X11" s="18">
        <f t="shared" si="13"/>
        <v>886.6</v>
      </c>
      <c r="Z11">
        <f t="shared" si="1"/>
        <v>324</v>
      </c>
      <c r="AA11">
        <v>1</v>
      </c>
      <c r="AB11">
        <f t="shared" si="2"/>
        <v>324</v>
      </c>
      <c r="AC11">
        <f t="shared" si="14"/>
        <v>0.09</v>
      </c>
      <c r="AD11" s="17">
        <f>卡牌时间战力!V26</f>
        <v>1.2200000000000002</v>
      </c>
      <c r="AE11">
        <f t="shared" si="15"/>
        <v>25</v>
      </c>
    </row>
    <row r="12" spans="1:31">
      <c r="A12" s="17">
        <f>卡牌时间战力!A31</f>
        <v>30</v>
      </c>
      <c r="B12" s="17">
        <f>卡牌时间战力!B31</f>
        <v>11</v>
      </c>
      <c r="C12" s="17">
        <f>卡牌时间战力!C31</f>
        <v>1500</v>
      </c>
      <c r="D12" s="17">
        <f>卡牌时间战力!F31</f>
        <v>480</v>
      </c>
      <c r="E12">
        <f>卡牌时间战力!G31</f>
        <v>128</v>
      </c>
      <c r="F12">
        <f>卡牌时间战力!H31</f>
        <v>0.10144999999999985</v>
      </c>
      <c r="G12">
        <f t="shared" si="3"/>
        <v>140.99</v>
      </c>
      <c r="H12">
        <f>卡牌时间战力!J31</f>
        <v>1</v>
      </c>
      <c r="I12" s="17">
        <f>卡牌时间战力!K31</f>
        <v>32</v>
      </c>
      <c r="J12" s="17">
        <f>卡牌时间战力!L31</f>
        <v>140.99</v>
      </c>
      <c r="K12" s="6">
        <f t="shared" si="4"/>
        <v>340.87</v>
      </c>
      <c r="L12" s="6">
        <f t="shared" si="5"/>
        <v>589.45000000000005</v>
      </c>
      <c r="M12" s="18">
        <f>卡牌时间战力!N31</f>
        <v>589.45000000000005</v>
      </c>
      <c r="N12" s="6">
        <f t="shared" si="6"/>
        <v>162.32</v>
      </c>
      <c r="O12" s="18">
        <f>卡牌时间战力!O31</f>
        <v>162.32</v>
      </c>
      <c r="P12" s="19">
        <f t="shared" si="7"/>
        <v>0</v>
      </c>
      <c r="Q12">
        <v>0.6</v>
      </c>
      <c r="R12">
        <f t="shared" si="0"/>
        <v>422.97</v>
      </c>
      <c r="S12">
        <f t="shared" si="8"/>
        <v>141</v>
      </c>
      <c r="T12" s="18">
        <f t="shared" si="9"/>
        <v>618.91999999999996</v>
      </c>
      <c r="U12" s="18">
        <f t="shared" si="10"/>
        <v>677.87</v>
      </c>
      <c r="V12" s="18">
        <f t="shared" si="11"/>
        <v>766.29</v>
      </c>
      <c r="W12" s="18">
        <f t="shared" si="12"/>
        <v>913.65</v>
      </c>
      <c r="X12" s="18">
        <f t="shared" si="13"/>
        <v>1178.9000000000001</v>
      </c>
      <c r="Z12">
        <f t="shared" si="1"/>
        <v>480</v>
      </c>
      <c r="AA12">
        <v>1</v>
      </c>
      <c r="AB12">
        <f t="shared" si="2"/>
        <v>480</v>
      </c>
      <c r="AC12">
        <f t="shared" si="14"/>
        <v>0.1333</v>
      </c>
      <c r="AD12" s="17">
        <f>卡牌时间战力!V31</f>
        <v>1.2700000000000002</v>
      </c>
      <c r="AE12">
        <f t="shared" si="15"/>
        <v>25</v>
      </c>
    </row>
    <row r="13" spans="1:31">
      <c r="A13" s="17">
        <f>卡牌时间战力!A36</f>
        <v>35</v>
      </c>
      <c r="B13" s="17">
        <f>卡牌时间战力!B36</f>
        <v>12</v>
      </c>
      <c r="C13" s="17">
        <f>卡牌时间战力!C36</f>
        <v>1750</v>
      </c>
      <c r="D13" s="17">
        <f>卡牌时间战力!F36</f>
        <v>555</v>
      </c>
      <c r="E13">
        <f>卡牌时间战力!G36</f>
        <v>148</v>
      </c>
      <c r="F13">
        <f>卡牌时间战力!H36</f>
        <v>0.10169999999999982</v>
      </c>
      <c r="G13">
        <f t="shared" si="3"/>
        <v>163.05000000000001</v>
      </c>
      <c r="H13">
        <f>卡牌时间战力!J36</f>
        <v>1</v>
      </c>
      <c r="I13" s="17">
        <f>卡牌时间战力!K36</f>
        <v>37</v>
      </c>
      <c r="J13" s="17">
        <f>卡牌时间战力!L36</f>
        <v>163.05000000000001</v>
      </c>
      <c r="K13" s="6">
        <f t="shared" si="4"/>
        <v>394.21</v>
      </c>
      <c r="L13" s="6">
        <f t="shared" si="5"/>
        <v>681.61</v>
      </c>
      <c r="M13" s="18">
        <f>卡牌时间战力!N36</f>
        <v>681.61</v>
      </c>
      <c r="N13" s="6">
        <f t="shared" si="6"/>
        <v>187.72</v>
      </c>
      <c r="O13" s="18">
        <f>卡牌时间战力!O36</f>
        <v>187.72</v>
      </c>
      <c r="P13" s="19">
        <f t="shared" si="7"/>
        <v>0</v>
      </c>
      <c r="Q13">
        <v>0.6</v>
      </c>
      <c r="R13">
        <f t="shared" si="0"/>
        <v>489.15</v>
      </c>
      <c r="S13">
        <f t="shared" si="8"/>
        <v>163</v>
      </c>
      <c r="T13" s="18">
        <f t="shared" si="9"/>
        <v>715.69</v>
      </c>
      <c r="U13" s="18">
        <f t="shared" si="10"/>
        <v>783.85</v>
      </c>
      <c r="V13" s="18">
        <f t="shared" si="11"/>
        <v>886.09</v>
      </c>
      <c r="W13" s="18">
        <f t="shared" si="12"/>
        <v>1056.5</v>
      </c>
      <c r="X13" s="18">
        <f t="shared" si="13"/>
        <v>1363.22</v>
      </c>
      <c r="Z13">
        <f t="shared" si="1"/>
        <v>555</v>
      </c>
      <c r="AA13">
        <v>1</v>
      </c>
      <c r="AB13">
        <f t="shared" si="2"/>
        <v>555</v>
      </c>
      <c r="AC13">
        <f t="shared" si="14"/>
        <v>0.1542</v>
      </c>
      <c r="AD13" s="17">
        <f>卡牌时间战力!V36</f>
        <v>1.3200000000000003</v>
      </c>
      <c r="AE13">
        <f t="shared" si="15"/>
        <v>30</v>
      </c>
    </row>
    <row r="14" spans="1:31">
      <c r="A14" s="17">
        <f>卡牌时间战力!A42</f>
        <v>41</v>
      </c>
      <c r="B14" s="17">
        <f>卡牌时间战力!B42</f>
        <v>13</v>
      </c>
      <c r="C14" s="17">
        <f>卡牌时间战力!C42</f>
        <v>2050</v>
      </c>
      <c r="D14" s="17">
        <f>卡牌时间战力!F42</f>
        <v>645</v>
      </c>
      <c r="E14">
        <f>卡牌时间战力!G42</f>
        <v>172</v>
      </c>
      <c r="F14">
        <f>卡牌时间战力!H42</f>
        <v>0.10199999999999979</v>
      </c>
      <c r="G14">
        <f t="shared" si="3"/>
        <v>189.54</v>
      </c>
      <c r="H14">
        <f>卡牌时间战力!J42</f>
        <v>1</v>
      </c>
      <c r="I14" s="17">
        <f>卡牌时间战力!K42</f>
        <v>43</v>
      </c>
      <c r="J14" s="17">
        <f>卡牌时间战力!L42</f>
        <v>189.54</v>
      </c>
      <c r="K14" s="6">
        <f t="shared" si="4"/>
        <v>458.24</v>
      </c>
      <c r="L14" s="6">
        <f t="shared" si="5"/>
        <v>792.23</v>
      </c>
      <c r="M14" s="18">
        <f>卡牌时间战力!N42</f>
        <v>792.23</v>
      </c>
      <c r="N14" s="6">
        <f t="shared" si="6"/>
        <v>218.21</v>
      </c>
      <c r="O14" s="18">
        <f>卡牌时间战力!O42</f>
        <v>218.21</v>
      </c>
      <c r="P14" s="19">
        <f t="shared" si="7"/>
        <v>0</v>
      </c>
      <c r="Q14">
        <v>0.6</v>
      </c>
      <c r="R14">
        <f t="shared" si="0"/>
        <v>568.62</v>
      </c>
      <c r="S14">
        <f t="shared" si="8"/>
        <v>190</v>
      </c>
      <c r="T14" s="18">
        <f t="shared" si="9"/>
        <v>831.84</v>
      </c>
      <c r="U14" s="18">
        <f t="shared" si="10"/>
        <v>911.06</v>
      </c>
      <c r="V14" s="18">
        <f t="shared" si="11"/>
        <v>1029.9000000000001</v>
      </c>
      <c r="W14" s="18">
        <f t="shared" si="12"/>
        <v>1227.96</v>
      </c>
      <c r="X14" s="18">
        <f t="shared" si="13"/>
        <v>1584.46</v>
      </c>
      <c r="Z14">
        <f t="shared" si="1"/>
        <v>645</v>
      </c>
      <c r="AA14">
        <v>1</v>
      </c>
      <c r="AB14">
        <f t="shared" si="2"/>
        <v>645</v>
      </c>
      <c r="AC14">
        <f t="shared" si="14"/>
        <v>0.1792</v>
      </c>
      <c r="AD14" s="17">
        <f>卡牌时间战力!V42</f>
        <v>1.3800000000000003</v>
      </c>
      <c r="AE14">
        <f t="shared" si="15"/>
        <v>35</v>
      </c>
    </row>
    <row r="15" spans="1:31">
      <c r="A15" s="17">
        <f>卡牌时间战力!A49</f>
        <v>48</v>
      </c>
      <c r="B15" s="17">
        <f>卡牌时间战力!B49</f>
        <v>14</v>
      </c>
      <c r="C15" s="17">
        <f>卡牌时间战力!C49</f>
        <v>2400</v>
      </c>
      <c r="D15" s="17">
        <f>卡牌时间战力!F49</f>
        <v>900</v>
      </c>
      <c r="E15">
        <f>卡牌时间战力!G49</f>
        <v>200</v>
      </c>
      <c r="F15">
        <f>卡牌时间战力!H49</f>
        <v>0.10234999999999975</v>
      </c>
      <c r="G15">
        <f t="shared" si="3"/>
        <v>220.47</v>
      </c>
      <c r="H15">
        <f>卡牌时间战力!J49</f>
        <v>1</v>
      </c>
      <c r="I15" s="17">
        <f>卡牌时间战力!K49</f>
        <v>50</v>
      </c>
      <c r="J15" s="17">
        <f>卡牌时间战力!L49</f>
        <v>220.47</v>
      </c>
      <c r="K15" s="6">
        <f t="shared" si="4"/>
        <v>532.98</v>
      </c>
      <c r="L15" s="6">
        <f t="shared" si="5"/>
        <v>1021.31</v>
      </c>
      <c r="M15" s="18">
        <f>卡牌时间战力!N49</f>
        <v>1021.31</v>
      </c>
      <c r="N15" s="6">
        <f t="shared" si="6"/>
        <v>253.8</v>
      </c>
      <c r="O15" s="18">
        <f>卡牌时间战力!O49</f>
        <v>253.8</v>
      </c>
      <c r="P15" s="19">
        <f t="shared" si="7"/>
        <v>0</v>
      </c>
      <c r="Q15">
        <v>0.6</v>
      </c>
      <c r="R15">
        <f t="shared" si="0"/>
        <v>661.41</v>
      </c>
      <c r="S15">
        <f t="shared" si="8"/>
        <v>220</v>
      </c>
      <c r="T15" s="18">
        <f t="shared" si="9"/>
        <v>1072.3800000000001</v>
      </c>
      <c r="U15" s="18">
        <f t="shared" si="10"/>
        <v>1174.51</v>
      </c>
      <c r="V15" s="18">
        <f t="shared" si="11"/>
        <v>1327.7</v>
      </c>
      <c r="W15" s="18">
        <f t="shared" si="12"/>
        <v>1583.03</v>
      </c>
      <c r="X15" s="18">
        <f t="shared" si="13"/>
        <v>2042.62</v>
      </c>
      <c r="Z15">
        <f t="shared" si="1"/>
        <v>900</v>
      </c>
      <c r="AA15">
        <v>1</v>
      </c>
      <c r="AB15">
        <f t="shared" si="2"/>
        <v>900</v>
      </c>
      <c r="AC15">
        <f t="shared" si="14"/>
        <v>0.25</v>
      </c>
      <c r="AD15" s="17">
        <f>卡牌时间战力!V49</f>
        <v>1.4500000000000004</v>
      </c>
      <c r="AE15">
        <f t="shared" si="15"/>
        <v>45</v>
      </c>
    </row>
    <row r="16" spans="1:31">
      <c r="A16" s="17">
        <f>卡牌时间战力!A58</f>
        <v>57</v>
      </c>
      <c r="B16" s="17">
        <f>卡牌时间战力!B58</f>
        <v>15</v>
      </c>
      <c r="C16" s="17">
        <f>卡牌时间战力!C58</f>
        <v>2850</v>
      </c>
      <c r="D16" s="17">
        <f>卡牌时间战力!F58</f>
        <v>1062</v>
      </c>
      <c r="E16">
        <f>卡牌时间战力!G58</f>
        <v>236</v>
      </c>
      <c r="F16">
        <f>卡牌时间战力!H58</f>
        <v>0.1027999999999997</v>
      </c>
      <c r="G16">
        <f t="shared" si="3"/>
        <v>260.26</v>
      </c>
      <c r="H16">
        <f>卡牌时间战力!J58</f>
        <v>1</v>
      </c>
      <c r="I16" s="17">
        <f>卡牌时间战力!K58</f>
        <v>59</v>
      </c>
      <c r="J16" s="17">
        <f>卡牌时间战力!L58</f>
        <v>260.26</v>
      </c>
      <c r="K16" s="6">
        <f t="shared" si="4"/>
        <v>629.14</v>
      </c>
      <c r="L16" s="6">
        <f t="shared" si="5"/>
        <v>1205.32</v>
      </c>
      <c r="M16" s="18">
        <f>卡牌时间战力!N58</f>
        <v>1205.32</v>
      </c>
      <c r="N16" s="6">
        <f t="shared" si="6"/>
        <v>299.58999999999997</v>
      </c>
      <c r="O16" s="18">
        <f>卡牌时间战力!O58</f>
        <v>299.58999999999997</v>
      </c>
      <c r="P16" s="19">
        <f t="shared" si="7"/>
        <v>0</v>
      </c>
      <c r="Q16">
        <v>0.6</v>
      </c>
      <c r="R16">
        <f t="shared" si="0"/>
        <v>780.78</v>
      </c>
      <c r="S16">
        <f t="shared" si="8"/>
        <v>260</v>
      </c>
      <c r="T16" s="18">
        <f t="shared" si="9"/>
        <v>1265.5899999999999</v>
      </c>
      <c r="U16" s="18">
        <f t="shared" si="10"/>
        <v>1386.12</v>
      </c>
      <c r="V16" s="18">
        <f t="shared" si="11"/>
        <v>1566.92</v>
      </c>
      <c r="W16" s="18">
        <f t="shared" si="12"/>
        <v>1868.25</v>
      </c>
      <c r="X16" s="18">
        <f t="shared" si="13"/>
        <v>2410.64</v>
      </c>
      <c r="Z16">
        <f t="shared" si="1"/>
        <v>1062</v>
      </c>
      <c r="AA16">
        <v>1</v>
      </c>
      <c r="AB16">
        <f t="shared" si="2"/>
        <v>1062</v>
      </c>
      <c r="AC16">
        <f t="shared" si="14"/>
        <v>0.29499999999999998</v>
      </c>
      <c r="AD16" s="17">
        <f>卡牌时间战力!V58</f>
        <v>1.5400000000000005</v>
      </c>
      <c r="AE16">
        <f t="shared" si="15"/>
        <v>50</v>
      </c>
    </row>
    <row r="17" spans="1:31">
      <c r="A17" s="17">
        <f>卡牌时间战力!A68</f>
        <v>67</v>
      </c>
      <c r="B17" s="17">
        <f>卡牌时间战力!B68</f>
        <v>16</v>
      </c>
      <c r="C17" s="17">
        <f>卡牌时间战力!C68</f>
        <v>3350</v>
      </c>
      <c r="D17" s="17">
        <f>卡牌时间战力!F68</f>
        <v>1449</v>
      </c>
      <c r="E17">
        <f>卡牌时间战力!G68</f>
        <v>276</v>
      </c>
      <c r="F17">
        <f>卡牌时间战力!H68</f>
        <v>0.10329999999999964</v>
      </c>
      <c r="G17">
        <f t="shared" si="3"/>
        <v>304.51</v>
      </c>
      <c r="H17">
        <f>卡牌时间战力!J68</f>
        <v>1</v>
      </c>
      <c r="I17" s="17">
        <f>卡牌时间战力!K68</f>
        <v>69</v>
      </c>
      <c r="J17" s="17">
        <f>卡牌时间战力!L68</f>
        <v>304.51</v>
      </c>
      <c r="K17" s="6">
        <f t="shared" si="4"/>
        <v>736.07</v>
      </c>
      <c r="L17" s="6">
        <f t="shared" si="5"/>
        <v>1547.85</v>
      </c>
      <c r="M17" s="18">
        <f>卡牌时间战力!N68</f>
        <v>1547.85</v>
      </c>
      <c r="N17" s="6">
        <f t="shared" si="6"/>
        <v>350.51</v>
      </c>
      <c r="O17" s="18">
        <f>卡牌时间战力!O68</f>
        <v>350.51</v>
      </c>
      <c r="P17" s="19">
        <f t="shared" si="7"/>
        <v>0</v>
      </c>
      <c r="Q17">
        <v>0.6</v>
      </c>
      <c r="R17">
        <f t="shared" si="0"/>
        <v>913.53</v>
      </c>
      <c r="S17">
        <f t="shared" si="8"/>
        <v>305</v>
      </c>
      <c r="T17" s="18">
        <f t="shared" si="9"/>
        <v>1625.24</v>
      </c>
      <c r="U17" s="18">
        <f t="shared" si="10"/>
        <v>1780.03</v>
      </c>
      <c r="V17" s="18">
        <f t="shared" si="11"/>
        <v>2012.21</v>
      </c>
      <c r="W17" s="18">
        <f t="shared" si="12"/>
        <v>2399.17</v>
      </c>
      <c r="X17" s="18">
        <f t="shared" si="13"/>
        <v>3095.7</v>
      </c>
      <c r="Z17">
        <f t="shared" si="1"/>
        <v>1449</v>
      </c>
      <c r="AA17">
        <v>1</v>
      </c>
      <c r="AB17">
        <f t="shared" si="2"/>
        <v>1449</v>
      </c>
      <c r="AC17">
        <f t="shared" si="14"/>
        <v>0.40250000000000002</v>
      </c>
      <c r="AD17" s="17">
        <f>卡牌时间战力!V68</f>
        <v>1.6400000000000006</v>
      </c>
      <c r="AE17">
        <f t="shared" si="15"/>
        <v>55</v>
      </c>
    </row>
    <row r="18" spans="1:31">
      <c r="A18" s="17">
        <f>卡牌时间战力!A79</f>
        <v>78</v>
      </c>
      <c r="B18" s="17">
        <f>卡牌时间战力!B79</f>
        <v>17</v>
      </c>
      <c r="C18" s="17">
        <f>卡牌时间战力!C79</f>
        <v>3900</v>
      </c>
      <c r="D18" s="17">
        <f>卡牌时间战力!F79</f>
        <v>1680</v>
      </c>
      <c r="E18">
        <f>卡牌时间战力!G79</f>
        <v>320</v>
      </c>
      <c r="F18">
        <f>卡牌时间战力!H79</f>
        <v>0.10384999999999958</v>
      </c>
      <c r="G18">
        <f t="shared" si="3"/>
        <v>353.23</v>
      </c>
      <c r="H18">
        <f>卡牌时间战力!J79</f>
        <v>1</v>
      </c>
      <c r="I18" s="17">
        <f>卡牌时间战力!K79</f>
        <v>80</v>
      </c>
      <c r="J18" s="17">
        <f>卡牌时间战力!L79</f>
        <v>353.23</v>
      </c>
      <c r="K18" s="6">
        <f t="shared" si="4"/>
        <v>853.78</v>
      </c>
      <c r="L18" s="6">
        <f t="shared" si="5"/>
        <v>1794.89</v>
      </c>
      <c r="M18" s="18">
        <f>卡牌时间战力!N79</f>
        <v>1794.89</v>
      </c>
      <c r="N18" s="6">
        <f t="shared" si="6"/>
        <v>406.56</v>
      </c>
      <c r="O18" s="18">
        <f>卡牌时间战力!O79</f>
        <v>406.56</v>
      </c>
      <c r="P18" s="19">
        <f t="shared" si="7"/>
        <v>0</v>
      </c>
      <c r="Q18">
        <v>0.6</v>
      </c>
      <c r="R18">
        <f t="shared" si="0"/>
        <v>1059.69</v>
      </c>
      <c r="S18">
        <f t="shared" si="8"/>
        <v>353</v>
      </c>
      <c r="T18" s="18">
        <f t="shared" si="9"/>
        <v>1884.63</v>
      </c>
      <c r="U18" s="18">
        <f t="shared" si="10"/>
        <v>2064.12</v>
      </c>
      <c r="V18" s="18">
        <f t="shared" si="11"/>
        <v>2333.36</v>
      </c>
      <c r="W18" s="18">
        <f t="shared" si="12"/>
        <v>2782.08</v>
      </c>
      <c r="X18" s="18">
        <f t="shared" si="13"/>
        <v>3589.78</v>
      </c>
      <c r="Z18">
        <f t="shared" si="1"/>
        <v>1680</v>
      </c>
      <c r="AA18">
        <v>1</v>
      </c>
      <c r="AB18">
        <f t="shared" si="2"/>
        <v>1680</v>
      </c>
      <c r="AC18">
        <f t="shared" si="14"/>
        <v>0.4667</v>
      </c>
      <c r="AD18" s="17">
        <f>卡牌时间战力!V79</f>
        <v>1.7500000000000007</v>
      </c>
      <c r="AE18">
        <f t="shared" si="15"/>
        <v>65</v>
      </c>
    </row>
    <row r="19" spans="1:31">
      <c r="A19" s="17">
        <f>卡牌时间战力!A92</f>
        <v>91</v>
      </c>
      <c r="B19" s="17">
        <f>卡牌时间战力!B92</f>
        <v>18</v>
      </c>
      <c r="C19" s="17">
        <f>卡牌时间战力!C92</f>
        <v>4550</v>
      </c>
      <c r="D19" s="17">
        <f>卡牌时间战力!F92</f>
        <v>1953</v>
      </c>
      <c r="E19">
        <f>卡牌时间战力!G92</f>
        <v>372</v>
      </c>
      <c r="F19">
        <f>卡牌时间战力!H92</f>
        <v>0.10449999999999951</v>
      </c>
      <c r="G19">
        <f t="shared" si="3"/>
        <v>410.87</v>
      </c>
      <c r="H19">
        <f>卡牌时间战力!J92</f>
        <v>1</v>
      </c>
      <c r="I19" s="17">
        <f>卡牌时间战力!K92</f>
        <v>93</v>
      </c>
      <c r="J19" s="17">
        <f>卡牌时间战力!L92</f>
        <v>410.87</v>
      </c>
      <c r="K19" s="6">
        <f t="shared" si="4"/>
        <v>993.03</v>
      </c>
      <c r="L19" s="6">
        <f t="shared" si="5"/>
        <v>2086.9699999999998</v>
      </c>
      <c r="M19" s="18">
        <f>卡牌时间战力!N92</f>
        <v>2086.9699999999998</v>
      </c>
      <c r="N19" s="6">
        <f t="shared" si="6"/>
        <v>472.87</v>
      </c>
      <c r="O19" s="18">
        <f>卡牌时间战力!O92</f>
        <v>472.87</v>
      </c>
      <c r="P19" s="19">
        <f t="shared" si="7"/>
        <v>0</v>
      </c>
      <c r="Q19">
        <v>0.6</v>
      </c>
      <c r="R19">
        <f t="shared" si="0"/>
        <v>1232.6099999999999</v>
      </c>
      <c r="S19">
        <f t="shared" si="8"/>
        <v>411</v>
      </c>
      <c r="T19" s="18">
        <f t="shared" si="9"/>
        <v>2191.3200000000002</v>
      </c>
      <c r="U19" s="18">
        <f t="shared" si="10"/>
        <v>2400.02</v>
      </c>
      <c r="V19" s="18">
        <f t="shared" si="11"/>
        <v>2713.06</v>
      </c>
      <c r="W19" s="18">
        <f t="shared" si="12"/>
        <v>3234.8</v>
      </c>
      <c r="X19" s="18">
        <f t="shared" si="13"/>
        <v>4173.9399999999996</v>
      </c>
      <c r="Z19">
        <f t="shared" si="1"/>
        <v>1953</v>
      </c>
      <c r="AA19">
        <v>1</v>
      </c>
      <c r="AB19">
        <f t="shared" si="2"/>
        <v>1953</v>
      </c>
      <c r="AC19">
        <f t="shared" si="14"/>
        <v>0.54249999999999998</v>
      </c>
      <c r="AD19" s="17">
        <f>卡牌时间战力!V92</f>
        <v>1.8800000000000008</v>
      </c>
      <c r="AE19">
        <f t="shared" si="15"/>
        <v>95</v>
      </c>
    </row>
    <row r="20" spans="1:31">
      <c r="A20" s="17">
        <f>卡牌时间战力!A111</f>
        <v>110</v>
      </c>
      <c r="B20" s="17">
        <f>卡牌时间战力!B111</f>
        <v>19</v>
      </c>
      <c r="C20" s="17">
        <f>卡牌时间战力!C111</f>
        <v>5500</v>
      </c>
      <c r="D20" s="17">
        <f>卡牌时间战力!F111</f>
        <v>2688</v>
      </c>
      <c r="E20">
        <f>卡牌时间战力!G111</f>
        <v>448</v>
      </c>
      <c r="F20">
        <f>卡牌时间战力!H111</f>
        <v>0.10544999999999941</v>
      </c>
      <c r="G20">
        <f t="shared" si="3"/>
        <v>495.24</v>
      </c>
      <c r="H20">
        <f>卡牌时间战力!J111</f>
        <v>1</v>
      </c>
      <c r="I20" s="17">
        <f>卡牌时间战力!K111</f>
        <v>112</v>
      </c>
      <c r="J20" s="17">
        <f>卡牌时间战力!L111</f>
        <v>495.24</v>
      </c>
      <c r="K20" s="6">
        <f t="shared" si="4"/>
        <v>1196.81</v>
      </c>
      <c r="L20" s="6">
        <f t="shared" si="5"/>
        <v>2738.05</v>
      </c>
      <c r="M20" s="18">
        <f>卡牌时间战力!N111</f>
        <v>2738.05</v>
      </c>
      <c r="N20" s="6">
        <f t="shared" si="6"/>
        <v>569.91</v>
      </c>
      <c r="O20" s="18">
        <f>卡牌时间战力!O111</f>
        <v>569.91</v>
      </c>
      <c r="P20" s="19">
        <f t="shared" si="7"/>
        <v>0</v>
      </c>
      <c r="Q20">
        <v>0.6</v>
      </c>
      <c r="R20">
        <f t="shared" si="0"/>
        <v>1485.72</v>
      </c>
      <c r="S20">
        <f t="shared" si="8"/>
        <v>495</v>
      </c>
      <c r="T20" s="18">
        <f t="shared" si="9"/>
        <v>2874.95</v>
      </c>
      <c r="U20" s="18">
        <f t="shared" si="10"/>
        <v>3148.76</v>
      </c>
      <c r="V20" s="18">
        <f t="shared" si="11"/>
        <v>3559.47</v>
      </c>
      <c r="W20" s="18">
        <f t="shared" si="12"/>
        <v>4243.9799999999996</v>
      </c>
      <c r="X20" s="18">
        <f t="shared" si="13"/>
        <v>5476.1</v>
      </c>
      <c r="Z20">
        <f t="shared" si="1"/>
        <v>2688</v>
      </c>
      <c r="AA20">
        <v>1</v>
      </c>
      <c r="AB20">
        <f t="shared" si="2"/>
        <v>2688</v>
      </c>
      <c r="AC20">
        <f t="shared" si="14"/>
        <v>0.74670000000000003</v>
      </c>
      <c r="AD20" s="17">
        <f>卡牌时间战力!V111</f>
        <v>2.0699999999999994</v>
      </c>
      <c r="AE20">
        <f t="shared" si="15"/>
        <v>160</v>
      </c>
    </row>
    <row r="21" spans="1:31">
      <c r="A21" s="17">
        <f>卡牌时间战力!A143</f>
        <v>142</v>
      </c>
      <c r="B21" s="17">
        <f>卡牌时间战力!B143</f>
        <v>20</v>
      </c>
      <c r="C21" s="17">
        <f>卡牌时间战力!C143</f>
        <v>7100</v>
      </c>
      <c r="D21" s="17">
        <f>卡牌时间战力!F143</f>
        <v>3456</v>
      </c>
      <c r="E21">
        <f>卡牌时间战力!G143</f>
        <v>576</v>
      </c>
      <c r="F21">
        <f>卡牌时间战力!H143</f>
        <v>0.10704999999999923</v>
      </c>
      <c r="G21">
        <f t="shared" si="3"/>
        <v>637.66</v>
      </c>
      <c r="H21">
        <f>卡牌时间战力!J143</f>
        <v>1</v>
      </c>
      <c r="I21" s="17">
        <f>卡牌时间战力!K143</f>
        <v>144</v>
      </c>
      <c r="J21" s="17">
        <f>卡牌时间战力!L143</f>
        <v>637.66</v>
      </c>
      <c r="K21" s="6">
        <f t="shared" si="4"/>
        <v>1540.69</v>
      </c>
      <c r="L21" s="6">
        <f t="shared" si="5"/>
        <v>3521.88</v>
      </c>
      <c r="M21" s="18">
        <f>卡牌时间战力!N143</f>
        <v>3521.88</v>
      </c>
      <c r="N21" s="6">
        <f>ROUND((2/3*I21+1/3*J21+1/3*G21+1/3*(H21*G21)), 2)</f>
        <v>733.66</v>
      </c>
      <c r="O21" s="18">
        <f>卡牌时间战力!O143</f>
        <v>733.66</v>
      </c>
      <c r="P21" s="19">
        <f t="shared" si="7"/>
        <v>0</v>
      </c>
      <c r="Q21">
        <v>0.6</v>
      </c>
      <c r="R21">
        <f t="shared" si="0"/>
        <v>1912.98</v>
      </c>
      <c r="S21">
        <f t="shared" si="8"/>
        <v>638</v>
      </c>
      <c r="T21" s="18">
        <f t="shared" si="9"/>
        <v>3697.97</v>
      </c>
      <c r="U21" s="18">
        <f t="shared" si="10"/>
        <v>4050.16</v>
      </c>
      <c r="V21" s="18">
        <f t="shared" si="11"/>
        <v>4578.4399999999996</v>
      </c>
      <c r="W21" s="18">
        <f t="shared" si="12"/>
        <v>5458.91</v>
      </c>
      <c r="X21" s="18">
        <f t="shared" si="13"/>
        <v>7043.76</v>
      </c>
      <c r="Z21">
        <f>ROUND((M21-K21*Q21-(1-Q21)*N21)*3/2,0)</f>
        <v>3456</v>
      </c>
      <c r="AA21">
        <v>1</v>
      </c>
      <c r="AB21">
        <f t="shared" si="2"/>
        <v>3456</v>
      </c>
      <c r="AC21">
        <f t="shared" si="14"/>
        <v>0.96</v>
      </c>
      <c r="AD21" s="17">
        <f>卡牌时间战力!V143</f>
        <v>2.3899999999999926</v>
      </c>
      <c r="AE21">
        <f t="shared" si="15"/>
        <v>235</v>
      </c>
    </row>
    <row r="22" spans="1:31">
      <c r="A22">
        <f>卡牌时间战力!A190</f>
        <v>192</v>
      </c>
      <c r="B22">
        <f>卡牌时间战力!B190</f>
        <v>21</v>
      </c>
      <c r="C22">
        <f>卡牌时间战力!C190</f>
        <v>9450</v>
      </c>
      <c r="D22">
        <f>卡牌时间战力!F190</f>
        <v>4584</v>
      </c>
      <c r="E22">
        <f>卡牌时间战力!G190</f>
        <v>764</v>
      </c>
      <c r="F22">
        <f>卡牌时间战力!H190</f>
        <v>0.10939999999999897</v>
      </c>
      <c r="G22">
        <f t="shared" si="3"/>
        <v>847.58</v>
      </c>
      <c r="H22">
        <f>卡牌时间战力!J190</f>
        <v>1</v>
      </c>
      <c r="I22">
        <f>卡牌时间战力!K190</f>
        <v>191</v>
      </c>
      <c r="J22">
        <f>卡牌时间战力!L190</f>
        <v>847.58</v>
      </c>
      <c r="K22" s="6">
        <f t="shared" ref="K22:K26" si="16">ROUND(N22*2*(1+0.05),2)</f>
        <v>2047.31</v>
      </c>
      <c r="L22" s="6">
        <f t="shared" ref="L22:L26" si="17">ROUND(K22*Q22+(1-Q22)*N22+2/3*(D22),2)</f>
        <v>4674.3500000000004</v>
      </c>
      <c r="M22" s="18">
        <f>卡牌时间战力!N190</f>
        <v>4674.3500000000004</v>
      </c>
      <c r="N22" s="6">
        <f t="shared" ref="N22:N26" si="18">ROUND((2/3*I22+1/3*J22+1/3*G22+1/3*(H22*G22)), 2)</f>
        <v>974.91</v>
      </c>
      <c r="O22" s="18">
        <f>卡牌时间战力!O190</f>
        <v>974.91</v>
      </c>
      <c r="P22" s="19">
        <f t="shared" si="7"/>
        <v>0</v>
      </c>
      <c r="Q22">
        <v>0.6</v>
      </c>
      <c r="R22">
        <f t="shared" ref="R22:R26" si="19">ROUND((1+H22)*G22+J22,2)</f>
        <v>2542.7399999999998</v>
      </c>
      <c r="S22">
        <f t="shared" ref="S22:S26" si="20">ROUND(G22*H22,0)</f>
        <v>848</v>
      </c>
      <c r="T22" s="18">
        <f t="shared" si="9"/>
        <v>4908.07</v>
      </c>
      <c r="U22" s="18">
        <f t="shared" si="10"/>
        <v>5375.5</v>
      </c>
      <c r="V22" s="18">
        <f t="shared" si="11"/>
        <v>6076.66</v>
      </c>
      <c r="W22" s="18">
        <f t="shared" si="12"/>
        <v>7245.24</v>
      </c>
      <c r="X22" s="18">
        <f t="shared" si="13"/>
        <v>9348.7000000000007</v>
      </c>
      <c r="Z22">
        <f>ROUND((M22-K22*Q22-(1-Q22)*N22)*3/2,0)</f>
        <v>4584</v>
      </c>
      <c r="AA22">
        <v>1</v>
      </c>
      <c r="AB22">
        <f t="shared" ref="AB22:AB26" si="21">D22/AA22</f>
        <v>4584</v>
      </c>
      <c r="AC22">
        <f t="shared" ref="AC22:AC26" si="22">ROUND(AB22/3600,4)</f>
        <v>1.2733000000000001</v>
      </c>
      <c r="AD22">
        <f>卡牌时间战力!V190</f>
        <v>2.8599999999999826</v>
      </c>
      <c r="AE22">
        <f t="shared" si="15"/>
        <v>335</v>
      </c>
    </row>
    <row r="23" spans="1:31">
      <c r="A23">
        <f>卡牌时间战力!A257</f>
        <v>266</v>
      </c>
      <c r="B23">
        <f>卡牌时间战力!B257</f>
        <v>22</v>
      </c>
      <c r="C23">
        <f>卡牌时间战力!C257</f>
        <v>12800</v>
      </c>
      <c r="D23">
        <f>卡牌时间战力!F257</f>
        <v>6966</v>
      </c>
      <c r="E23">
        <f>卡牌时间战力!G257</f>
        <v>1032</v>
      </c>
      <c r="F23">
        <f>卡牌时间战力!H257</f>
        <v>0.1127499999999986</v>
      </c>
      <c r="G23">
        <f t="shared" si="3"/>
        <v>1148.3599999999999</v>
      </c>
      <c r="H23">
        <f>卡牌时间战力!J257</f>
        <v>1</v>
      </c>
      <c r="I23">
        <f>卡牌时间战力!K257</f>
        <v>258</v>
      </c>
      <c r="J23">
        <f>卡牌时间战力!L257</f>
        <v>1148.3599999999999</v>
      </c>
      <c r="K23" s="6">
        <f t="shared" si="16"/>
        <v>2772.76</v>
      </c>
      <c r="L23" s="6">
        <f t="shared" si="17"/>
        <v>6835.8</v>
      </c>
      <c r="M23" s="18">
        <f>卡牌时间战力!N257</f>
        <v>6835.8</v>
      </c>
      <c r="N23" s="6">
        <f t="shared" si="18"/>
        <v>1320.36</v>
      </c>
      <c r="O23" s="18">
        <f>卡牌时间战力!O257</f>
        <v>1320.36</v>
      </c>
      <c r="P23" s="19">
        <f t="shared" si="7"/>
        <v>0</v>
      </c>
      <c r="Q23">
        <v>0.6</v>
      </c>
      <c r="R23">
        <f t="shared" si="19"/>
        <v>3445.08</v>
      </c>
      <c r="S23">
        <f t="shared" si="20"/>
        <v>1148</v>
      </c>
      <c r="T23" s="18">
        <f t="shared" si="9"/>
        <v>7177.59</v>
      </c>
      <c r="U23" s="18">
        <f t="shared" si="10"/>
        <v>7861.17</v>
      </c>
      <c r="V23" s="18">
        <f t="shared" si="11"/>
        <v>8886.5400000000009</v>
      </c>
      <c r="W23" s="18">
        <f t="shared" si="12"/>
        <v>10595.49</v>
      </c>
      <c r="X23" s="18">
        <f t="shared" si="13"/>
        <v>13671.6</v>
      </c>
      <c r="Z23">
        <f t="shared" ref="Z23:Z26" si="23">ROUND((M23-K23*Q23-(1-Q23)*N23)*3/2,0)</f>
        <v>6966</v>
      </c>
      <c r="AA23">
        <v>1</v>
      </c>
      <c r="AB23">
        <f t="shared" si="21"/>
        <v>6966</v>
      </c>
      <c r="AC23">
        <f t="shared" si="22"/>
        <v>1.9350000000000001</v>
      </c>
      <c r="AD23">
        <f>卡牌时间战力!V257</f>
        <v>3.5299999999999683</v>
      </c>
      <c r="AE23">
        <f t="shared" si="15"/>
        <v>460</v>
      </c>
    </row>
    <row r="24" spans="1:31">
      <c r="A24">
        <f>卡牌时间战力!A349</f>
        <v>372</v>
      </c>
      <c r="B24">
        <f>卡牌时间战力!B349</f>
        <v>23</v>
      </c>
      <c r="C24">
        <f>卡牌时间战力!C349</f>
        <v>17400</v>
      </c>
      <c r="D24">
        <f>卡牌时间战力!F349</f>
        <v>9450</v>
      </c>
      <c r="E24">
        <f>卡牌时间战力!G349</f>
        <v>1400</v>
      </c>
      <c r="F24">
        <f>卡牌时间战力!H349</f>
        <v>0.11734999999999809</v>
      </c>
      <c r="G24">
        <f t="shared" si="3"/>
        <v>1564.29</v>
      </c>
      <c r="H24">
        <f>卡牌时间战力!J349</f>
        <v>1</v>
      </c>
      <c r="I24">
        <f>卡牌时间战力!K349</f>
        <v>350</v>
      </c>
      <c r="J24">
        <f>卡牌时间战力!L349</f>
        <v>1564.29</v>
      </c>
      <c r="K24" s="6">
        <f t="shared" si="16"/>
        <v>3775</v>
      </c>
      <c r="L24" s="6">
        <f t="shared" si="17"/>
        <v>9284.0499999999993</v>
      </c>
      <c r="M24" s="18">
        <f>卡牌时间战力!N349</f>
        <v>9284.0499999999993</v>
      </c>
      <c r="N24" s="6">
        <f t="shared" si="18"/>
        <v>1797.62</v>
      </c>
      <c r="O24" s="18">
        <f>卡牌时间战力!O349</f>
        <v>1797.62</v>
      </c>
      <c r="P24" s="19">
        <f t="shared" si="7"/>
        <v>0</v>
      </c>
      <c r="Q24">
        <v>0.6</v>
      </c>
      <c r="R24">
        <f t="shared" si="19"/>
        <v>4692.87</v>
      </c>
      <c r="S24">
        <f t="shared" si="20"/>
        <v>1564</v>
      </c>
      <c r="T24" s="18">
        <f t="shared" si="9"/>
        <v>9748.25</v>
      </c>
      <c r="U24" s="18">
        <f t="shared" si="10"/>
        <v>10676.66</v>
      </c>
      <c r="V24" s="18">
        <f t="shared" si="11"/>
        <v>12069.27</v>
      </c>
      <c r="W24" s="18">
        <f t="shared" si="12"/>
        <v>14390.28</v>
      </c>
      <c r="X24" s="18">
        <f t="shared" si="13"/>
        <v>18568.099999999999</v>
      </c>
      <c r="Z24">
        <f t="shared" si="23"/>
        <v>9450</v>
      </c>
      <c r="AA24">
        <v>1</v>
      </c>
      <c r="AB24">
        <f t="shared" si="21"/>
        <v>9450</v>
      </c>
      <c r="AC24">
        <f t="shared" si="22"/>
        <v>2.625</v>
      </c>
      <c r="AD24">
        <f>卡牌时间战力!V349</f>
        <v>4.4499999999999487</v>
      </c>
      <c r="AE24">
        <f t="shared" si="15"/>
        <v>585</v>
      </c>
    </row>
    <row r="25" spans="1:31">
      <c r="A25">
        <f>卡牌时间战力!A466</f>
        <v>489</v>
      </c>
      <c r="B25">
        <f>卡牌时间战力!B466</f>
        <v>24</v>
      </c>
      <c r="C25">
        <f>卡牌时间战力!C466</f>
        <v>23250</v>
      </c>
      <c r="D25">
        <f>卡牌时间战力!F466</f>
        <v>12609</v>
      </c>
      <c r="E25">
        <f>卡牌时间战力!G466</f>
        <v>1868</v>
      </c>
      <c r="F25">
        <f>卡牌时间战力!H466</f>
        <v>0.12319999999999745</v>
      </c>
      <c r="G25">
        <f t="shared" si="3"/>
        <v>2098.14</v>
      </c>
      <c r="H25">
        <f>卡牌时间战力!J466</f>
        <v>1</v>
      </c>
      <c r="I25">
        <f>卡牌时间战力!K466</f>
        <v>467</v>
      </c>
      <c r="J25">
        <f>卡牌时间战力!L466</f>
        <v>2098.14</v>
      </c>
      <c r="K25" s="6">
        <f t="shared" si="16"/>
        <v>5059.8900000000003</v>
      </c>
      <c r="L25" s="6">
        <f t="shared" si="17"/>
        <v>12405.72</v>
      </c>
      <c r="M25" s="18">
        <f>卡牌时间战力!N466</f>
        <v>12405.72</v>
      </c>
      <c r="N25" s="6">
        <f t="shared" si="18"/>
        <v>2409.4699999999998</v>
      </c>
      <c r="O25" s="18">
        <f>卡牌时间战力!O466</f>
        <v>2409.4699999999998</v>
      </c>
      <c r="P25" s="19">
        <f t="shared" si="7"/>
        <v>0</v>
      </c>
      <c r="Q25">
        <v>0.6</v>
      </c>
      <c r="R25">
        <f t="shared" si="19"/>
        <v>6294.42</v>
      </c>
      <c r="S25">
        <f t="shared" si="20"/>
        <v>2098</v>
      </c>
      <c r="T25" s="18">
        <f t="shared" si="9"/>
        <v>13026.01</v>
      </c>
      <c r="U25" s="18">
        <f t="shared" si="10"/>
        <v>14266.58</v>
      </c>
      <c r="V25" s="18">
        <f t="shared" si="11"/>
        <v>16127.44</v>
      </c>
      <c r="W25" s="18">
        <f t="shared" si="12"/>
        <v>19228.87</v>
      </c>
      <c r="X25" s="18">
        <f t="shared" si="13"/>
        <v>24811.439999999999</v>
      </c>
      <c r="Z25">
        <f t="shared" si="23"/>
        <v>12609</v>
      </c>
      <c r="AA25">
        <v>1</v>
      </c>
      <c r="AB25">
        <f t="shared" si="21"/>
        <v>12609</v>
      </c>
      <c r="AC25">
        <f t="shared" si="22"/>
        <v>3.5024999999999999</v>
      </c>
      <c r="AD25">
        <f>卡牌时间战力!V466</f>
        <v>5.6199999999999237</v>
      </c>
      <c r="AE25">
        <f t="shared" si="15"/>
        <v>750</v>
      </c>
    </row>
    <row r="26" spans="1:31">
      <c r="A26">
        <f>卡牌时间战力!A616</f>
        <v>639</v>
      </c>
      <c r="B26">
        <f>卡牌时间战力!B616</f>
        <v>25</v>
      </c>
      <c r="C26">
        <f>卡牌时间战力!C616</f>
        <v>30750</v>
      </c>
      <c r="D26">
        <f>卡牌时间战力!F616</f>
        <v>16659</v>
      </c>
      <c r="E26">
        <f>卡牌时间战力!G616</f>
        <v>2468</v>
      </c>
      <c r="F26">
        <f>卡牌时间战力!H616</f>
        <v>0.13069999999999662</v>
      </c>
      <c r="G26">
        <f t="shared" si="3"/>
        <v>2790.57</v>
      </c>
      <c r="H26">
        <f>卡牌时间战力!J616</f>
        <v>1</v>
      </c>
      <c r="I26">
        <f>卡牌时间战力!K616</f>
        <v>617</v>
      </c>
      <c r="J26">
        <f>卡牌时间战力!L616</f>
        <v>2790.57</v>
      </c>
      <c r="K26" s="6">
        <f t="shared" si="16"/>
        <v>6723.99</v>
      </c>
      <c r="L26" s="6">
        <f t="shared" si="17"/>
        <v>16421.150000000001</v>
      </c>
      <c r="M26" s="18">
        <f>卡牌时间战力!N616</f>
        <v>16421.150000000001</v>
      </c>
      <c r="N26" s="6">
        <f t="shared" si="18"/>
        <v>3201.9</v>
      </c>
      <c r="O26" s="18">
        <f>卡牌时间战力!O616</f>
        <v>3201.9</v>
      </c>
      <c r="P26" s="19">
        <f t="shared" si="7"/>
        <v>0</v>
      </c>
      <c r="Q26">
        <v>0.6</v>
      </c>
      <c r="R26">
        <f t="shared" si="19"/>
        <v>8371.7099999999991</v>
      </c>
      <c r="S26">
        <f t="shared" si="20"/>
        <v>2791</v>
      </c>
      <c r="T26" s="18">
        <f t="shared" si="9"/>
        <v>17242.21</v>
      </c>
      <c r="U26" s="18">
        <f t="shared" si="10"/>
        <v>18884.32</v>
      </c>
      <c r="V26" s="18">
        <f t="shared" si="11"/>
        <v>21347.5</v>
      </c>
      <c r="W26" s="18">
        <f t="shared" si="12"/>
        <v>25452.78</v>
      </c>
      <c r="X26" s="18">
        <f t="shared" si="13"/>
        <v>32842.300000000003</v>
      </c>
      <c r="Z26">
        <f t="shared" si="23"/>
        <v>16659</v>
      </c>
      <c r="AA26">
        <v>1</v>
      </c>
      <c r="AB26">
        <f t="shared" si="21"/>
        <v>16659</v>
      </c>
      <c r="AC26">
        <f t="shared" si="22"/>
        <v>4.6275000000000004</v>
      </c>
      <c r="AD26">
        <f>卡牌时间战力!V616</f>
        <v>7.1199999999998917</v>
      </c>
      <c r="AE26">
        <v>1000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12" sqref="B12"/>
    </sheetView>
  </sheetViews>
  <sheetFormatPr defaultRowHeight="13.5"/>
  <cols>
    <col min="1" max="1" width="11" bestFit="1" customWidth="1"/>
  </cols>
  <sheetData>
    <row r="1" spans="1:2">
      <c r="A1" t="s">
        <v>325</v>
      </c>
      <c r="B1" t="s">
        <v>332</v>
      </c>
    </row>
    <row r="2" spans="1:2">
      <c r="A2" t="s">
        <v>326</v>
      </c>
      <c r="B2" t="s">
        <v>330</v>
      </c>
    </row>
    <row r="3" spans="1:2">
      <c r="A3" t="s">
        <v>327</v>
      </c>
      <c r="B3" t="s">
        <v>331</v>
      </c>
    </row>
    <row r="4" spans="1:2">
      <c r="A4" t="s">
        <v>328</v>
      </c>
      <c r="B4" t="s">
        <v>333</v>
      </c>
    </row>
    <row r="5" spans="1:2">
      <c r="A5" t="s">
        <v>334</v>
      </c>
      <c r="B5" t="s">
        <v>329</v>
      </c>
    </row>
    <row r="6" spans="1:2">
      <c r="A6" t="s">
        <v>335</v>
      </c>
      <c r="B6" t="s">
        <v>336</v>
      </c>
    </row>
    <row r="7" spans="1:2">
      <c r="A7" t="s">
        <v>344</v>
      </c>
      <c r="B7" t="s">
        <v>338</v>
      </c>
    </row>
    <row r="8" spans="1:2">
      <c r="A8" t="s">
        <v>337</v>
      </c>
      <c r="B8" t="s">
        <v>339</v>
      </c>
    </row>
    <row r="9" spans="1:2">
      <c r="A9" t="s">
        <v>340</v>
      </c>
      <c r="B9" t="s">
        <v>341</v>
      </c>
    </row>
    <row r="10" spans="1:2">
      <c r="A10" t="s">
        <v>342</v>
      </c>
      <c r="B10" t="s">
        <v>343</v>
      </c>
    </row>
    <row r="11" spans="1:2">
      <c r="A11" t="s">
        <v>345</v>
      </c>
      <c r="B11" t="s">
        <v>346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AA616"/>
  <sheetViews>
    <sheetView workbookViewId="0">
      <pane xSplit="1" ySplit="1" topLeftCell="B2" activePane="bottomRight" state="frozenSplit"/>
      <selection pane="topRight" activeCell="O1" sqref="O1"/>
      <selection pane="bottomLeft" activeCell="A13" sqref="A13"/>
      <selection pane="bottomRight" activeCell="M3" sqref="M3"/>
    </sheetView>
  </sheetViews>
  <sheetFormatPr defaultRowHeight="13.5"/>
  <cols>
    <col min="1" max="1" width="11.125" customWidth="1"/>
    <col min="3" max="3" width="10.5" customWidth="1"/>
    <col min="4" max="4" width="7" style="20" customWidth="1"/>
    <col min="5" max="5" width="10.5" customWidth="1"/>
    <col min="6" max="6" width="6" style="6" customWidth="1"/>
    <col min="11" max="11" width="6.625" style="6" customWidth="1"/>
    <col min="12" max="12" width="9.375" style="6" customWidth="1"/>
    <col min="13" max="13" width="9.625" style="6" customWidth="1"/>
    <col min="14" max="14" width="9.375" style="6" customWidth="1"/>
    <col min="15" max="15" width="10.25" style="6" customWidth="1"/>
  </cols>
  <sheetData>
    <row r="1" spans="1:27" ht="27" customHeight="1">
      <c r="A1" t="s">
        <v>324</v>
      </c>
      <c r="B1" t="s">
        <v>23</v>
      </c>
      <c r="C1" s="1" t="s">
        <v>285</v>
      </c>
      <c r="D1" s="21" t="s">
        <v>278</v>
      </c>
      <c r="E1" s="1" t="s">
        <v>286</v>
      </c>
      <c r="F1" s="6" t="s">
        <v>169</v>
      </c>
      <c r="G1" t="s">
        <v>15</v>
      </c>
      <c r="H1" t="s">
        <v>14</v>
      </c>
      <c r="I1" t="s">
        <v>217</v>
      </c>
      <c r="J1" t="s">
        <v>215</v>
      </c>
      <c r="K1" s="6" t="s">
        <v>168</v>
      </c>
      <c r="L1" s="6" t="s">
        <v>16</v>
      </c>
      <c r="M1" s="6" t="s">
        <v>184</v>
      </c>
      <c r="N1" s="6" t="s">
        <v>18</v>
      </c>
      <c r="O1" s="6" t="s">
        <v>166</v>
      </c>
      <c r="R1" t="s">
        <v>167</v>
      </c>
      <c r="S1" t="s">
        <v>227</v>
      </c>
      <c r="T1" t="s">
        <v>228</v>
      </c>
      <c r="U1" t="s">
        <v>229</v>
      </c>
      <c r="V1" t="s">
        <v>230</v>
      </c>
    </row>
    <row r="2" spans="1:27">
      <c r="A2">
        <v>1</v>
      </c>
      <c r="B2">
        <v>1</v>
      </c>
      <c r="C2">
        <v>50</v>
      </c>
      <c r="D2" s="20">
        <v>10</v>
      </c>
      <c r="E2">
        <v>30</v>
      </c>
      <c r="F2" s="6">
        <f>(G2-K2)*3</f>
        <v>27</v>
      </c>
      <c r="G2">
        <v>12</v>
      </c>
      <c r="H2">
        <v>0.1</v>
      </c>
      <c r="I2">
        <f>ROUND(G2*(1-H2)+G2*2*H2,2)</f>
        <v>13.2</v>
      </c>
      <c r="J2">
        <v>1</v>
      </c>
      <c r="K2" s="6">
        <f>1/4*G2</f>
        <v>3</v>
      </c>
      <c r="L2" s="6">
        <f>ROUND(G2*(1-H2)+H2*2*G2,2)</f>
        <v>13.2</v>
      </c>
      <c r="M2" s="6">
        <f>ROUND(O2*2*(1+0.05),2)</f>
        <v>31.92</v>
      </c>
      <c r="N2" s="6">
        <f>ROUND(M2*R2+(1-R2)*O2+2/3*(F2),2)</f>
        <v>43.23</v>
      </c>
      <c r="O2" s="6">
        <f>ROUND((2/3*K2+1/3*L2+1/3*I2+1/3*J2*I2), 2)</f>
        <v>15.2</v>
      </c>
      <c r="R2">
        <v>0.6</v>
      </c>
      <c r="S2">
        <v>1</v>
      </c>
      <c r="T2">
        <f>F2/S2</f>
        <v>27</v>
      </c>
      <c r="U2">
        <f>ROUND(T2/3600,4)</f>
        <v>7.4999999999999997E-3</v>
      </c>
      <c r="V2">
        <v>1</v>
      </c>
    </row>
    <row r="3" spans="1:27">
      <c r="A3">
        <v>2</v>
      </c>
      <c r="B3">
        <v>2</v>
      </c>
      <c r="C3">
        <f>50+C2</f>
        <v>100</v>
      </c>
      <c r="D3" s="20">
        <f>D2+3</f>
        <v>13</v>
      </c>
      <c r="E3">
        <f>E2+5</f>
        <v>35</v>
      </c>
      <c r="F3" s="6">
        <f t="shared" ref="F3:F17" si="0">(G3-K3)*3</f>
        <v>36</v>
      </c>
      <c r="G3">
        <f>G2+4</f>
        <v>16</v>
      </c>
      <c r="H3">
        <f>H2+0.00005</f>
        <v>0.10005</v>
      </c>
      <c r="I3">
        <f t="shared" ref="I3:I66" si="1">ROUND(G3*(1-H3)+G3*2*H3,2)</f>
        <v>17.600000000000001</v>
      </c>
      <c r="J3">
        <v>1</v>
      </c>
      <c r="K3" s="6">
        <f t="shared" ref="K3:K66" si="2">1/4*G3</f>
        <v>4</v>
      </c>
      <c r="L3" s="6">
        <f t="shared" ref="L3:L4" si="3">ROUND(G3*(1-H3)+H3*2*G3,2)</f>
        <v>17.600000000000001</v>
      </c>
      <c r="M3" s="6">
        <f t="shared" ref="M3:M4" si="4">ROUND(O3*2*(1+0.05),2)</f>
        <v>42.57</v>
      </c>
      <c r="N3" s="6">
        <f>ROUND(M3*R3+(1-R3)*O3+2/3*(F3),2)</f>
        <v>57.65</v>
      </c>
      <c r="O3" s="6">
        <f t="shared" ref="O3:O4" si="5">ROUND((2/3*K3+1/3*L3+1/3*I3+1/3*J3*I3), 2)</f>
        <v>20.27</v>
      </c>
      <c r="R3">
        <v>0.6</v>
      </c>
      <c r="S3">
        <v>1</v>
      </c>
      <c r="T3">
        <f t="shared" ref="T3:T66" si="6">F3/S3</f>
        <v>36</v>
      </c>
      <c r="U3">
        <f t="shared" ref="U3:U66" si="7">ROUND(T3/3600,4)</f>
        <v>0.01</v>
      </c>
      <c r="V3">
        <v>1</v>
      </c>
      <c r="AA3" s="7" t="s">
        <v>26</v>
      </c>
    </row>
    <row r="4" spans="1:27">
      <c r="A4">
        <v>3</v>
      </c>
      <c r="B4">
        <v>3</v>
      </c>
      <c r="C4">
        <f t="shared" ref="C4:C67" si="8">50+C3</f>
        <v>150</v>
      </c>
      <c r="D4" s="20">
        <f t="shared" ref="D4:D67" si="9">D3+3</f>
        <v>16</v>
      </c>
      <c r="E4">
        <f t="shared" ref="E4:E67" si="10">E3+5</f>
        <v>40</v>
      </c>
      <c r="F4" s="6">
        <f t="shared" si="0"/>
        <v>45</v>
      </c>
      <c r="G4">
        <f t="shared" ref="G4:G67" si="11">G3+4</f>
        <v>20</v>
      </c>
      <c r="H4">
        <f t="shared" ref="H4:H67" si="12">H3+0.00005</f>
        <v>0.10009999999999999</v>
      </c>
      <c r="I4">
        <f t="shared" si="1"/>
        <v>22</v>
      </c>
      <c r="J4">
        <v>1</v>
      </c>
      <c r="K4" s="6">
        <f t="shared" si="2"/>
        <v>5</v>
      </c>
      <c r="L4" s="6">
        <f t="shared" si="3"/>
        <v>22</v>
      </c>
      <c r="M4" s="6">
        <f t="shared" si="4"/>
        <v>53.19</v>
      </c>
      <c r="N4" s="6">
        <f>ROUND(M4*R4+(1-R4)*O4+2/3*(F4),2)</f>
        <v>72.05</v>
      </c>
      <c r="O4" s="6">
        <f t="shared" si="5"/>
        <v>25.33</v>
      </c>
      <c r="R4">
        <v>0.6</v>
      </c>
      <c r="S4">
        <v>1</v>
      </c>
      <c r="T4">
        <f t="shared" si="6"/>
        <v>45</v>
      </c>
      <c r="U4">
        <f t="shared" si="7"/>
        <v>1.2500000000000001E-2</v>
      </c>
      <c r="V4">
        <v>1</v>
      </c>
    </row>
    <row r="5" spans="1:27">
      <c r="A5">
        <v>4</v>
      </c>
      <c r="C5">
        <f t="shared" si="8"/>
        <v>200</v>
      </c>
      <c r="D5" s="20">
        <f t="shared" si="9"/>
        <v>19</v>
      </c>
      <c r="E5">
        <f t="shared" si="10"/>
        <v>45</v>
      </c>
      <c r="F5" s="6">
        <f t="shared" si="0"/>
        <v>54</v>
      </c>
      <c r="G5">
        <f t="shared" si="11"/>
        <v>24</v>
      </c>
      <c r="H5">
        <f t="shared" si="12"/>
        <v>0.10014999999999999</v>
      </c>
      <c r="I5">
        <f t="shared" si="1"/>
        <v>26.4</v>
      </c>
      <c r="J5">
        <v>1</v>
      </c>
      <c r="K5" s="6">
        <f t="shared" si="2"/>
        <v>6</v>
      </c>
      <c r="R5">
        <v>0.6</v>
      </c>
      <c r="S5">
        <v>1</v>
      </c>
      <c r="T5">
        <f t="shared" si="6"/>
        <v>54</v>
      </c>
      <c r="U5">
        <f t="shared" si="7"/>
        <v>1.4999999999999999E-2</v>
      </c>
      <c r="V5">
        <f>V4+0.01</f>
        <v>1.01</v>
      </c>
    </row>
    <row r="6" spans="1:27">
      <c r="A6">
        <v>5</v>
      </c>
      <c r="B6">
        <v>4</v>
      </c>
      <c r="C6">
        <f t="shared" si="8"/>
        <v>250</v>
      </c>
      <c r="D6" s="20">
        <f t="shared" si="9"/>
        <v>22</v>
      </c>
      <c r="E6">
        <f t="shared" si="10"/>
        <v>50</v>
      </c>
      <c r="F6" s="6">
        <f t="shared" si="0"/>
        <v>63</v>
      </c>
      <c r="G6">
        <f t="shared" si="11"/>
        <v>28</v>
      </c>
      <c r="H6">
        <f t="shared" si="12"/>
        <v>0.10019999999999998</v>
      </c>
      <c r="I6">
        <f t="shared" si="1"/>
        <v>30.81</v>
      </c>
      <c r="J6">
        <v>1</v>
      </c>
      <c r="K6" s="6">
        <f t="shared" si="2"/>
        <v>7</v>
      </c>
      <c r="L6" s="6">
        <f>ROUND(G6*(1-H6)+H6*2*G6,2)</f>
        <v>30.81</v>
      </c>
      <c r="M6" s="6">
        <f>ROUND(O6*2*(1+0.05),2)</f>
        <v>74.510000000000005</v>
      </c>
      <c r="N6" s="6">
        <f>ROUND(M6*R6+(1-R6)*O6+2/3*(F6),2)</f>
        <v>100.9</v>
      </c>
      <c r="O6" s="6">
        <f>ROUND((2/3*K6+1/3*L6+1/3*I6+1/3*J6*I6), 2)</f>
        <v>35.479999999999997</v>
      </c>
      <c r="R6">
        <v>0.6</v>
      </c>
      <c r="S6">
        <v>1</v>
      </c>
      <c r="T6">
        <f t="shared" si="6"/>
        <v>63</v>
      </c>
      <c r="U6">
        <f t="shared" si="7"/>
        <v>1.7500000000000002E-2</v>
      </c>
      <c r="V6">
        <f t="shared" ref="V6:V69" si="13">V5+0.01</f>
        <v>1.02</v>
      </c>
    </row>
    <row r="7" spans="1:27">
      <c r="A7">
        <v>6</v>
      </c>
      <c r="C7">
        <f t="shared" si="8"/>
        <v>300</v>
      </c>
      <c r="D7" s="20">
        <f t="shared" si="9"/>
        <v>25</v>
      </c>
      <c r="E7">
        <f t="shared" si="10"/>
        <v>55</v>
      </c>
      <c r="F7" s="6">
        <f t="shared" si="0"/>
        <v>72</v>
      </c>
      <c r="G7">
        <f t="shared" si="11"/>
        <v>32</v>
      </c>
      <c r="H7">
        <f t="shared" si="12"/>
        <v>0.10024999999999998</v>
      </c>
      <c r="I7">
        <f t="shared" si="1"/>
        <v>35.21</v>
      </c>
      <c r="J7">
        <v>1</v>
      </c>
      <c r="K7" s="6">
        <f t="shared" si="2"/>
        <v>8</v>
      </c>
      <c r="R7">
        <v>0.6</v>
      </c>
      <c r="S7">
        <v>1</v>
      </c>
      <c r="T7">
        <f t="shared" si="6"/>
        <v>72</v>
      </c>
      <c r="U7">
        <f t="shared" si="7"/>
        <v>0.02</v>
      </c>
      <c r="V7">
        <f t="shared" si="13"/>
        <v>1.03</v>
      </c>
    </row>
    <row r="8" spans="1:27">
      <c r="A8">
        <v>7</v>
      </c>
      <c r="B8">
        <v>5</v>
      </c>
      <c r="C8">
        <f t="shared" si="8"/>
        <v>350</v>
      </c>
      <c r="D8" s="20">
        <f t="shared" si="9"/>
        <v>28</v>
      </c>
      <c r="E8">
        <f t="shared" si="10"/>
        <v>60</v>
      </c>
      <c r="F8" s="6">
        <f t="shared" si="0"/>
        <v>81</v>
      </c>
      <c r="G8">
        <f t="shared" si="11"/>
        <v>36</v>
      </c>
      <c r="H8">
        <f t="shared" si="12"/>
        <v>0.10029999999999997</v>
      </c>
      <c r="I8">
        <f t="shared" si="1"/>
        <v>39.61</v>
      </c>
      <c r="J8">
        <v>1</v>
      </c>
      <c r="K8" s="6">
        <f t="shared" si="2"/>
        <v>9</v>
      </c>
      <c r="L8" s="6">
        <f>ROUND(G8*(1-H8)+H8*2*G8,2)</f>
        <v>39.61</v>
      </c>
      <c r="M8" s="6">
        <f>ROUND(O8*2*(1+0.05),2)</f>
        <v>95.78</v>
      </c>
      <c r="N8" s="6">
        <f>ROUND(M8*R8+(1-R8)*O8+2/3*(F8),2)</f>
        <v>129.71</v>
      </c>
      <c r="O8" s="6">
        <f>ROUND((2/3*K8+1/3*L8+1/3*I8+1/3*J8*I8), 2)</f>
        <v>45.61</v>
      </c>
      <c r="R8">
        <v>0.6</v>
      </c>
      <c r="S8">
        <v>1</v>
      </c>
      <c r="T8">
        <f t="shared" si="6"/>
        <v>81</v>
      </c>
      <c r="U8">
        <f t="shared" si="7"/>
        <v>2.2499999999999999E-2</v>
      </c>
      <c r="V8">
        <f t="shared" si="13"/>
        <v>1.04</v>
      </c>
    </row>
    <row r="9" spans="1:27">
      <c r="A9">
        <v>8</v>
      </c>
      <c r="C9">
        <f t="shared" si="8"/>
        <v>400</v>
      </c>
      <c r="D9" s="20">
        <f t="shared" si="9"/>
        <v>31</v>
      </c>
      <c r="E9">
        <f t="shared" si="10"/>
        <v>65</v>
      </c>
      <c r="F9" s="6">
        <f t="shared" si="0"/>
        <v>90</v>
      </c>
      <c r="G9">
        <f t="shared" si="11"/>
        <v>40</v>
      </c>
      <c r="H9">
        <f t="shared" si="12"/>
        <v>0.10034999999999997</v>
      </c>
      <c r="I9">
        <f t="shared" si="1"/>
        <v>44.01</v>
      </c>
      <c r="J9">
        <v>1</v>
      </c>
      <c r="K9" s="6">
        <f t="shared" si="2"/>
        <v>10</v>
      </c>
      <c r="R9">
        <v>0.6</v>
      </c>
      <c r="S9">
        <v>1</v>
      </c>
      <c r="T9">
        <f t="shared" si="6"/>
        <v>90</v>
      </c>
      <c r="U9">
        <f t="shared" si="7"/>
        <v>2.5000000000000001E-2</v>
      </c>
      <c r="V9">
        <f t="shared" si="13"/>
        <v>1.05</v>
      </c>
    </row>
    <row r="10" spans="1:27">
      <c r="A10">
        <v>9</v>
      </c>
      <c r="C10">
        <f t="shared" si="8"/>
        <v>450</v>
      </c>
      <c r="D10" s="20">
        <f t="shared" si="9"/>
        <v>34</v>
      </c>
      <c r="E10">
        <f t="shared" si="10"/>
        <v>70</v>
      </c>
      <c r="F10" s="6">
        <f t="shared" si="0"/>
        <v>99</v>
      </c>
      <c r="G10">
        <f t="shared" si="11"/>
        <v>44</v>
      </c>
      <c r="H10">
        <f t="shared" si="12"/>
        <v>0.10039999999999996</v>
      </c>
      <c r="I10">
        <f t="shared" si="1"/>
        <v>48.42</v>
      </c>
      <c r="J10">
        <v>1</v>
      </c>
      <c r="K10" s="6">
        <f t="shared" si="2"/>
        <v>11</v>
      </c>
      <c r="R10">
        <v>0.6</v>
      </c>
      <c r="S10">
        <v>1</v>
      </c>
      <c r="T10">
        <f t="shared" si="6"/>
        <v>99</v>
      </c>
      <c r="U10">
        <f t="shared" si="7"/>
        <v>2.75E-2</v>
      </c>
      <c r="V10">
        <f t="shared" si="13"/>
        <v>1.06</v>
      </c>
    </row>
    <row r="11" spans="1:27">
      <c r="A11">
        <v>10</v>
      </c>
      <c r="B11">
        <v>6</v>
      </c>
      <c r="C11">
        <f t="shared" si="8"/>
        <v>500</v>
      </c>
      <c r="D11" s="20">
        <f t="shared" si="9"/>
        <v>37</v>
      </c>
      <c r="E11">
        <f t="shared" si="10"/>
        <v>75</v>
      </c>
      <c r="F11" s="6">
        <f t="shared" si="0"/>
        <v>108</v>
      </c>
      <c r="G11">
        <f t="shared" si="11"/>
        <v>48</v>
      </c>
      <c r="H11">
        <f t="shared" si="12"/>
        <v>0.10044999999999996</v>
      </c>
      <c r="I11">
        <f t="shared" si="1"/>
        <v>52.82</v>
      </c>
      <c r="J11">
        <v>1</v>
      </c>
      <c r="K11" s="6">
        <f t="shared" si="2"/>
        <v>12</v>
      </c>
      <c r="L11" s="6">
        <f>ROUND(G11*(1-H11)+H11*2*G11,2)</f>
        <v>52.82</v>
      </c>
      <c r="M11" s="6">
        <f>ROUND(O11*2*(1+0.05),2)</f>
        <v>127.72</v>
      </c>
      <c r="N11" s="6">
        <f>ROUND(M11*R11+(1-R11)*O11+2/3*(F11),2)</f>
        <v>172.96</v>
      </c>
      <c r="O11" s="6">
        <f>ROUND((2/3*K11+1/3*L11+1/3*I11+1/3*J11*I11), 2)</f>
        <v>60.82</v>
      </c>
      <c r="R11">
        <v>0.6</v>
      </c>
      <c r="S11">
        <v>1</v>
      </c>
      <c r="T11">
        <f t="shared" si="6"/>
        <v>108</v>
      </c>
      <c r="U11">
        <f t="shared" si="7"/>
        <v>0.03</v>
      </c>
      <c r="V11">
        <f t="shared" si="13"/>
        <v>1.07</v>
      </c>
    </row>
    <row r="12" spans="1:27">
      <c r="A12">
        <v>11</v>
      </c>
      <c r="C12">
        <f t="shared" si="8"/>
        <v>550</v>
      </c>
      <c r="D12" s="20">
        <f t="shared" si="9"/>
        <v>40</v>
      </c>
      <c r="E12">
        <f t="shared" si="10"/>
        <v>80</v>
      </c>
      <c r="F12" s="6">
        <f t="shared" si="0"/>
        <v>117</v>
      </c>
      <c r="G12">
        <f t="shared" si="11"/>
        <v>52</v>
      </c>
      <c r="H12">
        <f t="shared" si="12"/>
        <v>0.10049999999999995</v>
      </c>
      <c r="I12">
        <f t="shared" si="1"/>
        <v>57.23</v>
      </c>
      <c r="J12">
        <v>1</v>
      </c>
      <c r="K12" s="6">
        <f t="shared" si="2"/>
        <v>13</v>
      </c>
      <c r="R12">
        <v>0.6</v>
      </c>
      <c r="S12">
        <v>1</v>
      </c>
      <c r="T12">
        <f t="shared" si="6"/>
        <v>117</v>
      </c>
      <c r="U12">
        <f t="shared" si="7"/>
        <v>3.2500000000000001E-2</v>
      </c>
      <c r="V12">
        <f t="shared" si="13"/>
        <v>1.08</v>
      </c>
    </row>
    <row r="13" spans="1:27">
      <c r="A13">
        <v>12</v>
      </c>
      <c r="C13">
        <f t="shared" si="8"/>
        <v>600</v>
      </c>
      <c r="D13" s="20">
        <f t="shared" si="9"/>
        <v>43</v>
      </c>
      <c r="E13">
        <f t="shared" si="10"/>
        <v>85</v>
      </c>
      <c r="F13" s="6">
        <f t="shared" si="0"/>
        <v>126</v>
      </c>
      <c r="G13">
        <f t="shared" si="11"/>
        <v>56</v>
      </c>
      <c r="H13">
        <f t="shared" si="12"/>
        <v>0.10054999999999994</v>
      </c>
      <c r="I13">
        <f t="shared" si="1"/>
        <v>61.63</v>
      </c>
      <c r="J13">
        <v>1</v>
      </c>
      <c r="K13" s="6">
        <f t="shared" si="2"/>
        <v>14</v>
      </c>
      <c r="R13">
        <v>0.6</v>
      </c>
      <c r="S13">
        <v>1</v>
      </c>
      <c r="T13">
        <f t="shared" si="6"/>
        <v>126</v>
      </c>
      <c r="U13">
        <f t="shared" si="7"/>
        <v>3.5000000000000003E-2</v>
      </c>
      <c r="V13">
        <f t="shared" si="13"/>
        <v>1.0900000000000001</v>
      </c>
    </row>
    <row r="14" spans="1:27">
      <c r="A14">
        <v>13</v>
      </c>
      <c r="B14">
        <v>7</v>
      </c>
      <c r="C14">
        <f t="shared" si="8"/>
        <v>650</v>
      </c>
      <c r="D14" s="20">
        <f t="shared" si="9"/>
        <v>46</v>
      </c>
      <c r="E14">
        <f t="shared" si="10"/>
        <v>90</v>
      </c>
      <c r="F14" s="6">
        <f t="shared" si="0"/>
        <v>135</v>
      </c>
      <c r="G14">
        <f t="shared" si="11"/>
        <v>60</v>
      </c>
      <c r="H14">
        <f t="shared" si="12"/>
        <v>0.10059999999999994</v>
      </c>
      <c r="I14">
        <f t="shared" si="1"/>
        <v>66.040000000000006</v>
      </c>
      <c r="J14">
        <v>1</v>
      </c>
      <c r="K14" s="6">
        <f t="shared" si="2"/>
        <v>15</v>
      </c>
      <c r="L14" s="6">
        <f>ROUND(G14*(1-H14)+H14*2*G14,2)</f>
        <v>66.040000000000006</v>
      </c>
      <c r="M14" s="6">
        <f>ROUND(O14*2*(1+0.05),2)</f>
        <v>159.68</v>
      </c>
      <c r="N14" s="6">
        <f>ROUND(M14*R14+(1-R14)*O14+2/3*(F14),2)</f>
        <v>216.22</v>
      </c>
      <c r="O14" s="6">
        <f>ROUND((2/3*K14+1/3*L14+1/3*I14+1/3*J14*I14), 2)</f>
        <v>76.040000000000006</v>
      </c>
      <c r="R14">
        <v>0.6</v>
      </c>
      <c r="S14">
        <v>1</v>
      </c>
      <c r="T14">
        <f t="shared" si="6"/>
        <v>135</v>
      </c>
      <c r="U14">
        <f t="shared" si="7"/>
        <v>3.7499999999999999E-2</v>
      </c>
      <c r="V14">
        <f t="shared" si="13"/>
        <v>1.1000000000000001</v>
      </c>
    </row>
    <row r="15" spans="1:27">
      <c r="A15">
        <v>14</v>
      </c>
      <c r="C15">
        <f t="shared" si="8"/>
        <v>700</v>
      </c>
      <c r="D15" s="20">
        <f t="shared" si="9"/>
        <v>49</v>
      </c>
      <c r="E15">
        <f t="shared" si="10"/>
        <v>95</v>
      </c>
      <c r="F15" s="6">
        <f t="shared" si="0"/>
        <v>144</v>
      </c>
      <c r="G15">
        <f t="shared" si="11"/>
        <v>64</v>
      </c>
      <c r="H15">
        <f t="shared" si="12"/>
        <v>0.10064999999999993</v>
      </c>
      <c r="I15">
        <f t="shared" si="1"/>
        <v>70.44</v>
      </c>
      <c r="J15">
        <v>1</v>
      </c>
      <c r="K15" s="6">
        <f t="shared" si="2"/>
        <v>16</v>
      </c>
      <c r="R15">
        <v>0.6</v>
      </c>
      <c r="S15">
        <v>1</v>
      </c>
      <c r="T15">
        <f t="shared" si="6"/>
        <v>144</v>
      </c>
      <c r="U15">
        <f t="shared" si="7"/>
        <v>0.04</v>
      </c>
      <c r="V15">
        <f t="shared" si="13"/>
        <v>1.1100000000000001</v>
      </c>
    </row>
    <row r="16" spans="1:27">
      <c r="A16">
        <v>15</v>
      </c>
      <c r="C16">
        <f t="shared" si="8"/>
        <v>750</v>
      </c>
      <c r="D16" s="20">
        <f t="shared" si="9"/>
        <v>52</v>
      </c>
      <c r="E16">
        <f t="shared" si="10"/>
        <v>100</v>
      </c>
      <c r="F16" s="6">
        <f t="shared" si="0"/>
        <v>153</v>
      </c>
      <c r="G16">
        <f t="shared" si="11"/>
        <v>68</v>
      </c>
      <c r="H16">
        <f t="shared" si="12"/>
        <v>0.10069999999999993</v>
      </c>
      <c r="I16">
        <f t="shared" si="1"/>
        <v>74.849999999999994</v>
      </c>
      <c r="J16">
        <v>1</v>
      </c>
      <c r="K16" s="6">
        <f t="shared" si="2"/>
        <v>17</v>
      </c>
      <c r="R16">
        <v>0.6</v>
      </c>
      <c r="S16">
        <v>1</v>
      </c>
      <c r="T16">
        <f t="shared" si="6"/>
        <v>153</v>
      </c>
      <c r="U16">
        <f t="shared" si="7"/>
        <v>4.2500000000000003E-2</v>
      </c>
      <c r="V16">
        <f t="shared" si="13"/>
        <v>1.1200000000000001</v>
      </c>
    </row>
    <row r="17" spans="1:22">
      <c r="A17">
        <v>16</v>
      </c>
      <c r="C17">
        <f t="shared" si="8"/>
        <v>800</v>
      </c>
      <c r="D17" s="20">
        <f t="shared" si="9"/>
        <v>55</v>
      </c>
      <c r="E17">
        <f t="shared" si="10"/>
        <v>105</v>
      </c>
      <c r="F17" s="6">
        <f t="shared" si="0"/>
        <v>162</v>
      </c>
      <c r="G17">
        <f t="shared" si="11"/>
        <v>72</v>
      </c>
      <c r="H17">
        <f t="shared" si="12"/>
        <v>0.10074999999999992</v>
      </c>
      <c r="I17">
        <f t="shared" si="1"/>
        <v>79.25</v>
      </c>
      <c r="J17">
        <v>1</v>
      </c>
      <c r="K17" s="6">
        <f t="shared" si="2"/>
        <v>18</v>
      </c>
      <c r="R17">
        <v>0.6</v>
      </c>
      <c r="S17">
        <v>1</v>
      </c>
      <c r="T17">
        <f t="shared" si="6"/>
        <v>162</v>
      </c>
      <c r="U17">
        <f t="shared" si="7"/>
        <v>4.4999999999999998E-2</v>
      </c>
      <c r="V17">
        <f t="shared" si="13"/>
        <v>1.1300000000000001</v>
      </c>
    </row>
    <row r="18" spans="1:22">
      <c r="A18">
        <v>17</v>
      </c>
      <c r="B18">
        <v>8</v>
      </c>
      <c r="C18">
        <f t="shared" si="8"/>
        <v>850</v>
      </c>
      <c r="D18" s="20">
        <f t="shared" si="9"/>
        <v>58</v>
      </c>
      <c r="E18">
        <f t="shared" si="10"/>
        <v>110</v>
      </c>
      <c r="F18" s="6">
        <f>(G18-K18)*4</f>
        <v>228</v>
      </c>
      <c r="G18">
        <f t="shared" si="11"/>
        <v>76</v>
      </c>
      <c r="H18">
        <f t="shared" si="12"/>
        <v>0.10079999999999992</v>
      </c>
      <c r="I18">
        <f t="shared" si="1"/>
        <v>83.66</v>
      </c>
      <c r="J18">
        <v>1</v>
      </c>
      <c r="K18" s="6">
        <f t="shared" si="2"/>
        <v>19</v>
      </c>
      <c r="L18" s="6">
        <f>ROUND(G18*(1-H18)+H18*2*G18,2)</f>
        <v>83.66</v>
      </c>
      <c r="M18" s="6">
        <f>ROUND(O18*2*(1+0.05),2)</f>
        <v>202.29</v>
      </c>
      <c r="N18" s="6">
        <f>ROUND(M18*R18+(1-R18)*O18+2/3*(F18),2)</f>
        <v>311.91000000000003</v>
      </c>
      <c r="O18" s="6">
        <f>ROUND((2/3*K18+1/3*L18+1/3*I18+1/3*J18*I18), 2)</f>
        <v>96.33</v>
      </c>
      <c r="R18">
        <v>0.6</v>
      </c>
      <c r="S18">
        <v>1</v>
      </c>
      <c r="T18">
        <f t="shared" si="6"/>
        <v>228</v>
      </c>
      <c r="U18">
        <f t="shared" si="7"/>
        <v>6.3299999999999995E-2</v>
      </c>
      <c r="V18">
        <f t="shared" si="13"/>
        <v>1.1400000000000001</v>
      </c>
    </row>
    <row r="19" spans="1:22">
      <c r="A19">
        <v>18</v>
      </c>
      <c r="C19">
        <f t="shared" si="8"/>
        <v>900</v>
      </c>
      <c r="D19" s="20">
        <f t="shared" si="9"/>
        <v>61</v>
      </c>
      <c r="E19">
        <f t="shared" si="10"/>
        <v>115</v>
      </c>
      <c r="F19" s="6">
        <f t="shared" ref="F19:F30" si="14">(G19-K19)*4</f>
        <v>240</v>
      </c>
      <c r="G19">
        <f t="shared" si="11"/>
        <v>80</v>
      </c>
      <c r="H19">
        <f t="shared" si="12"/>
        <v>0.10084999999999991</v>
      </c>
      <c r="I19">
        <f t="shared" si="1"/>
        <v>88.07</v>
      </c>
      <c r="J19">
        <v>1</v>
      </c>
      <c r="K19" s="6">
        <f t="shared" si="2"/>
        <v>20</v>
      </c>
      <c r="R19">
        <v>0.6</v>
      </c>
      <c r="S19">
        <v>1</v>
      </c>
      <c r="T19">
        <f t="shared" si="6"/>
        <v>240</v>
      </c>
      <c r="U19">
        <f t="shared" si="7"/>
        <v>6.6699999999999995E-2</v>
      </c>
      <c r="V19">
        <f t="shared" si="13"/>
        <v>1.1500000000000001</v>
      </c>
    </row>
    <row r="20" spans="1:22">
      <c r="A20">
        <v>19</v>
      </c>
      <c r="C20">
        <f t="shared" si="8"/>
        <v>950</v>
      </c>
      <c r="D20" s="20">
        <f t="shared" si="9"/>
        <v>64</v>
      </c>
      <c r="E20">
        <f t="shared" si="10"/>
        <v>120</v>
      </c>
      <c r="F20" s="6">
        <f t="shared" si="14"/>
        <v>252</v>
      </c>
      <c r="G20">
        <f t="shared" si="11"/>
        <v>84</v>
      </c>
      <c r="H20">
        <f t="shared" si="12"/>
        <v>0.10089999999999991</v>
      </c>
      <c r="I20">
        <f t="shared" si="1"/>
        <v>92.48</v>
      </c>
      <c r="J20">
        <v>1</v>
      </c>
      <c r="K20" s="6">
        <f t="shared" si="2"/>
        <v>21</v>
      </c>
      <c r="R20">
        <v>0.6</v>
      </c>
      <c r="S20">
        <v>1</v>
      </c>
      <c r="T20">
        <f t="shared" si="6"/>
        <v>252</v>
      </c>
      <c r="U20">
        <f t="shared" si="7"/>
        <v>7.0000000000000007E-2</v>
      </c>
      <c r="V20">
        <f t="shared" si="13"/>
        <v>1.1600000000000001</v>
      </c>
    </row>
    <row r="21" spans="1:22">
      <c r="A21">
        <v>20</v>
      </c>
      <c r="C21">
        <f t="shared" si="8"/>
        <v>1000</v>
      </c>
      <c r="D21" s="20">
        <f t="shared" si="9"/>
        <v>67</v>
      </c>
      <c r="E21">
        <f t="shared" si="10"/>
        <v>125</v>
      </c>
      <c r="F21" s="6">
        <f t="shared" si="14"/>
        <v>264</v>
      </c>
      <c r="G21">
        <f t="shared" si="11"/>
        <v>88</v>
      </c>
      <c r="H21">
        <f t="shared" si="12"/>
        <v>0.1009499999999999</v>
      </c>
      <c r="I21">
        <f t="shared" si="1"/>
        <v>96.88</v>
      </c>
      <c r="J21">
        <v>1</v>
      </c>
      <c r="K21" s="6">
        <f t="shared" si="2"/>
        <v>22</v>
      </c>
      <c r="R21">
        <v>0.6</v>
      </c>
      <c r="S21">
        <v>1</v>
      </c>
      <c r="T21">
        <f t="shared" si="6"/>
        <v>264</v>
      </c>
      <c r="U21">
        <f t="shared" si="7"/>
        <v>7.3300000000000004E-2</v>
      </c>
      <c r="V21">
        <f t="shared" si="13"/>
        <v>1.1700000000000002</v>
      </c>
    </row>
    <row r="22" spans="1:22">
      <c r="A22">
        <v>21</v>
      </c>
      <c r="B22">
        <v>9</v>
      </c>
      <c r="C22">
        <f t="shared" si="8"/>
        <v>1050</v>
      </c>
      <c r="D22" s="20">
        <f t="shared" si="9"/>
        <v>70</v>
      </c>
      <c r="E22">
        <f t="shared" si="10"/>
        <v>130</v>
      </c>
      <c r="F22" s="6">
        <f t="shared" si="14"/>
        <v>276</v>
      </c>
      <c r="G22">
        <f t="shared" si="11"/>
        <v>92</v>
      </c>
      <c r="H22">
        <f t="shared" si="12"/>
        <v>0.1009999999999999</v>
      </c>
      <c r="I22">
        <f t="shared" si="1"/>
        <v>101.29</v>
      </c>
      <c r="J22">
        <v>1</v>
      </c>
      <c r="K22" s="6">
        <f t="shared" si="2"/>
        <v>23</v>
      </c>
      <c r="L22" s="6">
        <f>ROUND(G22*(1-H22)+H22*2*G22,2)</f>
        <v>101.29</v>
      </c>
      <c r="M22" s="6">
        <f>ROUND(O22*2*(1+0.05),2)</f>
        <v>244.9</v>
      </c>
      <c r="N22" s="6">
        <f>ROUND(M22*R22+(1-R22)*O22+2/3*(F22),2)</f>
        <v>377.59</v>
      </c>
      <c r="O22" s="6">
        <f>ROUND((2/3*K22+1/3*L22+1/3*I22+1/3*J22*I22), 2)</f>
        <v>116.62</v>
      </c>
      <c r="R22">
        <v>0.6</v>
      </c>
      <c r="S22">
        <v>1</v>
      </c>
      <c r="T22">
        <f t="shared" si="6"/>
        <v>276</v>
      </c>
      <c r="U22">
        <f t="shared" si="7"/>
        <v>7.6700000000000004E-2</v>
      </c>
      <c r="V22">
        <f t="shared" si="13"/>
        <v>1.1800000000000002</v>
      </c>
    </row>
    <row r="23" spans="1:22">
      <c r="A23">
        <v>22</v>
      </c>
      <c r="C23">
        <f t="shared" si="8"/>
        <v>1100</v>
      </c>
      <c r="D23" s="20">
        <f t="shared" si="9"/>
        <v>73</v>
      </c>
      <c r="E23">
        <f t="shared" si="10"/>
        <v>135</v>
      </c>
      <c r="F23" s="6">
        <f t="shared" si="14"/>
        <v>288</v>
      </c>
      <c r="G23">
        <f t="shared" si="11"/>
        <v>96</v>
      </c>
      <c r="H23">
        <f t="shared" si="12"/>
        <v>0.10104999999999989</v>
      </c>
      <c r="I23">
        <f t="shared" si="1"/>
        <v>105.7</v>
      </c>
      <c r="J23">
        <v>1</v>
      </c>
      <c r="K23" s="6">
        <f t="shared" si="2"/>
        <v>24</v>
      </c>
      <c r="R23">
        <v>0.6</v>
      </c>
      <c r="S23">
        <v>1</v>
      </c>
      <c r="T23">
        <f t="shared" si="6"/>
        <v>288</v>
      </c>
      <c r="U23">
        <f t="shared" si="7"/>
        <v>0.08</v>
      </c>
      <c r="V23">
        <f t="shared" si="13"/>
        <v>1.1900000000000002</v>
      </c>
    </row>
    <row r="24" spans="1:22">
      <c r="A24">
        <v>23</v>
      </c>
      <c r="C24">
        <f t="shared" si="8"/>
        <v>1150</v>
      </c>
      <c r="D24" s="20">
        <f t="shared" si="9"/>
        <v>76</v>
      </c>
      <c r="E24">
        <f t="shared" si="10"/>
        <v>140</v>
      </c>
      <c r="F24" s="6">
        <f t="shared" si="14"/>
        <v>300</v>
      </c>
      <c r="G24">
        <f t="shared" si="11"/>
        <v>100</v>
      </c>
      <c r="H24">
        <f t="shared" si="12"/>
        <v>0.10109999999999988</v>
      </c>
      <c r="I24">
        <f t="shared" si="1"/>
        <v>110.11</v>
      </c>
      <c r="J24">
        <v>1</v>
      </c>
      <c r="K24" s="6">
        <f t="shared" si="2"/>
        <v>25</v>
      </c>
      <c r="R24">
        <v>0.6</v>
      </c>
      <c r="S24">
        <v>1</v>
      </c>
      <c r="T24">
        <f t="shared" si="6"/>
        <v>300</v>
      </c>
      <c r="U24">
        <f t="shared" si="7"/>
        <v>8.3299999999999999E-2</v>
      </c>
      <c r="V24">
        <f t="shared" si="13"/>
        <v>1.2000000000000002</v>
      </c>
    </row>
    <row r="25" spans="1:22">
      <c r="A25">
        <v>24</v>
      </c>
      <c r="C25">
        <f t="shared" si="8"/>
        <v>1200</v>
      </c>
      <c r="D25" s="20">
        <f t="shared" si="9"/>
        <v>79</v>
      </c>
      <c r="E25">
        <f t="shared" si="10"/>
        <v>145</v>
      </c>
      <c r="F25" s="6">
        <f t="shared" si="14"/>
        <v>312</v>
      </c>
      <c r="G25">
        <f t="shared" si="11"/>
        <v>104</v>
      </c>
      <c r="H25">
        <f t="shared" si="12"/>
        <v>0.10114999999999988</v>
      </c>
      <c r="I25">
        <f t="shared" si="1"/>
        <v>114.52</v>
      </c>
      <c r="J25">
        <v>1</v>
      </c>
      <c r="K25" s="6">
        <f t="shared" si="2"/>
        <v>26</v>
      </c>
      <c r="R25">
        <v>0.6</v>
      </c>
      <c r="S25">
        <v>1</v>
      </c>
      <c r="T25">
        <f t="shared" si="6"/>
        <v>312</v>
      </c>
      <c r="U25">
        <f t="shared" si="7"/>
        <v>8.6699999999999999E-2</v>
      </c>
      <c r="V25">
        <f t="shared" si="13"/>
        <v>1.2100000000000002</v>
      </c>
    </row>
    <row r="26" spans="1:22">
      <c r="A26">
        <v>25</v>
      </c>
      <c r="B26">
        <v>10</v>
      </c>
      <c r="C26">
        <f t="shared" si="8"/>
        <v>1250</v>
      </c>
      <c r="D26" s="20">
        <f t="shared" si="9"/>
        <v>82</v>
      </c>
      <c r="E26">
        <f t="shared" si="10"/>
        <v>150</v>
      </c>
      <c r="F26" s="6">
        <f t="shared" si="14"/>
        <v>324</v>
      </c>
      <c r="G26">
        <f t="shared" si="11"/>
        <v>108</v>
      </c>
      <c r="H26">
        <f t="shared" si="12"/>
        <v>0.10119999999999987</v>
      </c>
      <c r="I26">
        <f t="shared" si="1"/>
        <v>118.93</v>
      </c>
      <c r="J26">
        <v>1</v>
      </c>
      <c r="K26" s="6">
        <f t="shared" si="2"/>
        <v>27</v>
      </c>
      <c r="L26" s="6">
        <f>ROUND(G26*(1-H26)+H26*2*G26,2)</f>
        <v>118.93</v>
      </c>
      <c r="M26" s="6">
        <f>ROUND(O26*2*(1+0.05),2)</f>
        <v>287.55</v>
      </c>
      <c r="N26" s="6">
        <f>ROUND(M26*R26+(1-R26)*O26+2/3*(F26),2)</f>
        <v>443.3</v>
      </c>
      <c r="O26" s="6">
        <f>ROUND((2/3*K26+1/3*L26+1/3*I26+1/3*J26*I26), 2)</f>
        <v>136.93</v>
      </c>
      <c r="R26">
        <v>0.6</v>
      </c>
      <c r="S26">
        <v>1</v>
      </c>
      <c r="T26">
        <f t="shared" si="6"/>
        <v>324</v>
      </c>
      <c r="U26">
        <f t="shared" si="7"/>
        <v>0.09</v>
      </c>
      <c r="V26">
        <f t="shared" si="13"/>
        <v>1.2200000000000002</v>
      </c>
    </row>
    <row r="27" spans="1:22">
      <c r="A27">
        <v>26</v>
      </c>
      <c r="C27">
        <f t="shared" si="8"/>
        <v>1300</v>
      </c>
      <c r="D27" s="20">
        <f t="shared" si="9"/>
        <v>85</v>
      </c>
      <c r="E27">
        <f t="shared" si="10"/>
        <v>155</v>
      </c>
      <c r="F27" s="6">
        <f t="shared" si="14"/>
        <v>336</v>
      </c>
      <c r="G27">
        <f t="shared" si="11"/>
        <v>112</v>
      </c>
      <c r="H27">
        <f t="shared" si="12"/>
        <v>0.10124999999999987</v>
      </c>
      <c r="I27">
        <f t="shared" si="1"/>
        <v>123.34</v>
      </c>
      <c r="J27">
        <v>1</v>
      </c>
      <c r="K27" s="6">
        <f t="shared" si="2"/>
        <v>28</v>
      </c>
      <c r="R27">
        <v>0.6</v>
      </c>
      <c r="S27">
        <v>1</v>
      </c>
      <c r="T27">
        <f t="shared" si="6"/>
        <v>336</v>
      </c>
      <c r="U27">
        <f t="shared" si="7"/>
        <v>9.3299999999999994E-2</v>
      </c>
      <c r="V27">
        <f t="shared" si="13"/>
        <v>1.2300000000000002</v>
      </c>
    </row>
    <row r="28" spans="1:22">
      <c r="A28">
        <v>27</v>
      </c>
      <c r="C28">
        <f t="shared" si="8"/>
        <v>1350</v>
      </c>
      <c r="D28" s="20">
        <f t="shared" si="9"/>
        <v>88</v>
      </c>
      <c r="E28">
        <f t="shared" si="10"/>
        <v>160</v>
      </c>
      <c r="F28" s="6">
        <f t="shared" si="14"/>
        <v>348</v>
      </c>
      <c r="G28">
        <f t="shared" si="11"/>
        <v>116</v>
      </c>
      <c r="H28">
        <f t="shared" si="12"/>
        <v>0.10129999999999986</v>
      </c>
      <c r="I28">
        <f t="shared" si="1"/>
        <v>127.75</v>
      </c>
      <c r="J28">
        <v>1</v>
      </c>
      <c r="K28" s="6">
        <f t="shared" si="2"/>
        <v>29</v>
      </c>
      <c r="R28">
        <v>0.6</v>
      </c>
      <c r="S28">
        <v>1</v>
      </c>
      <c r="T28">
        <f t="shared" si="6"/>
        <v>348</v>
      </c>
      <c r="U28">
        <f t="shared" si="7"/>
        <v>9.6699999999999994E-2</v>
      </c>
      <c r="V28">
        <f t="shared" si="13"/>
        <v>1.2400000000000002</v>
      </c>
    </row>
    <row r="29" spans="1:22">
      <c r="A29">
        <v>28</v>
      </c>
      <c r="C29">
        <f t="shared" si="8"/>
        <v>1400</v>
      </c>
      <c r="D29" s="20">
        <f t="shared" si="9"/>
        <v>91</v>
      </c>
      <c r="E29">
        <f t="shared" si="10"/>
        <v>165</v>
      </c>
      <c r="F29" s="6">
        <f t="shared" si="14"/>
        <v>360</v>
      </c>
      <c r="G29">
        <f t="shared" si="11"/>
        <v>120</v>
      </c>
      <c r="H29">
        <f t="shared" si="12"/>
        <v>0.10134999999999986</v>
      </c>
      <c r="I29">
        <f t="shared" si="1"/>
        <v>132.16</v>
      </c>
      <c r="J29">
        <v>1</v>
      </c>
      <c r="K29" s="6">
        <f t="shared" si="2"/>
        <v>30</v>
      </c>
      <c r="R29">
        <v>0.6</v>
      </c>
      <c r="S29">
        <v>1</v>
      </c>
      <c r="T29">
        <f t="shared" si="6"/>
        <v>360</v>
      </c>
      <c r="U29">
        <f t="shared" si="7"/>
        <v>0.1</v>
      </c>
      <c r="V29">
        <f t="shared" si="13"/>
        <v>1.2500000000000002</v>
      </c>
    </row>
    <row r="30" spans="1:22">
      <c r="A30">
        <v>29</v>
      </c>
      <c r="C30">
        <f t="shared" si="8"/>
        <v>1450</v>
      </c>
      <c r="D30" s="20">
        <f t="shared" si="9"/>
        <v>94</v>
      </c>
      <c r="E30">
        <f t="shared" si="10"/>
        <v>170</v>
      </c>
      <c r="F30" s="6">
        <f t="shared" si="14"/>
        <v>372</v>
      </c>
      <c r="G30">
        <f t="shared" si="11"/>
        <v>124</v>
      </c>
      <c r="H30">
        <f t="shared" si="12"/>
        <v>0.10139999999999985</v>
      </c>
      <c r="I30">
        <f t="shared" si="1"/>
        <v>136.57</v>
      </c>
      <c r="J30">
        <v>1</v>
      </c>
      <c r="K30" s="6">
        <f t="shared" si="2"/>
        <v>31</v>
      </c>
      <c r="R30">
        <v>0.6</v>
      </c>
      <c r="S30">
        <v>1</v>
      </c>
      <c r="T30">
        <f t="shared" si="6"/>
        <v>372</v>
      </c>
      <c r="U30">
        <f t="shared" si="7"/>
        <v>0.1033</v>
      </c>
      <c r="V30">
        <f t="shared" si="13"/>
        <v>1.2600000000000002</v>
      </c>
    </row>
    <row r="31" spans="1:22">
      <c r="A31">
        <v>30</v>
      </c>
      <c r="B31">
        <v>11</v>
      </c>
      <c r="C31">
        <f t="shared" si="8"/>
        <v>1500</v>
      </c>
      <c r="D31" s="20">
        <f t="shared" si="9"/>
        <v>97</v>
      </c>
      <c r="E31">
        <f t="shared" si="10"/>
        <v>175</v>
      </c>
      <c r="F31" s="6">
        <f>(G31-K31)*5</f>
        <v>480</v>
      </c>
      <c r="G31">
        <f t="shared" si="11"/>
        <v>128</v>
      </c>
      <c r="H31">
        <f t="shared" si="12"/>
        <v>0.10144999999999985</v>
      </c>
      <c r="I31">
        <f t="shared" si="1"/>
        <v>140.99</v>
      </c>
      <c r="J31">
        <v>1</v>
      </c>
      <c r="K31" s="6">
        <f t="shared" si="2"/>
        <v>32</v>
      </c>
      <c r="L31" s="6">
        <f>ROUND(G31*(1-H31)+H31*2*G31,2)</f>
        <v>140.99</v>
      </c>
      <c r="M31" s="6">
        <f>ROUND(O31*2*(1+0.05),2)</f>
        <v>340.87</v>
      </c>
      <c r="N31" s="6">
        <f>ROUND(M31*R31+(1-R31)*O31+2/3*(F31),2)</f>
        <v>589.45000000000005</v>
      </c>
      <c r="O31" s="6">
        <f>ROUND((2/3*K31+1/3*L31+1/3*I31+1/3*J31*I31), 2)</f>
        <v>162.32</v>
      </c>
      <c r="R31">
        <v>0.6</v>
      </c>
      <c r="S31">
        <v>1</v>
      </c>
      <c r="T31">
        <f t="shared" si="6"/>
        <v>480</v>
      </c>
      <c r="U31">
        <f t="shared" si="7"/>
        <v>0.1333</v>
      </c>
      <c r="V31">
        <f t="shared" si="13"/>
        <v>1.2700000000000002</v>
      </c>
    </row>
    <row r="32" spans="1:22">
      <c r="A32">
        <v>31</v>
      </c>
      <c r="C32">
        <f t="shared" si="8"/>
        <v>1550</v>
      </c>
      <c r="D32" s="20">
        <f t="shared" si="9"/>
        <v>100</v>
      </c>
      <c r="E32">
        <f t="shared" si="10"/>
        <v>180</v>
      </c>
      <c r="F32" s="6">
        <f t="shared" ref="F32:F48" si="15">(G32-K32)*5</f>
        <v>495</v>
      </c>
      <c r="G32">
        <f t="shared" si="11"/>
        <v>132</v>
      </c>
      <c r="H32">
        <f t="shared" si="12"/>
        <v>0.10149999999999984</v>
      </c>
      <c r="I32">
        <f t="shared" si="1"/>
        <v>145.4</v>
      </c>
      <c r="J32">
        <v>1</v>
      </c>
      <c r="K32" s="6">
        <f t="shared" si="2"/>
        <v>33</v>
      </c>
      <c r="R32">
        <v>0.6</v>
      </c>
      <c r="S32">
        <v>1</v>
      </c>
      <c r="T32">
        <f t="shared" si="6"/>
        <v>495</v>
      </c>
      <c r="U32">
        <f t="shared" si="7"/>
        <v>0.13750000000000001</v>
      </c>
      <c r="V32">
        <f t="shared" si="13"/>
        <v>1.2800000000000002</v>
      </c>
    </row>
    <row r="33" spans="1:22">
      <c r="A33">
        <v>32</v>
      </c>
      <c r="C33">
        <f t="shared" si="8"/>
        <v>1600</v>
      </c>
      <c r="D33" s="20">
        <f t="shared" si="9"/>
        <v>103</v>
      </c>
      <c r="E33">
        <f t="shared" si="10"/>
        <v>185</v>
      </c>
      <c r="F33" s="6">
        <f t="shared" si="15"/>
        <v>510</v>
      </c>
      <c r="G33">
        <f t="shared" si="11"/>
        <v>136</v>
      </c>
      <c r="H33">
        <f t="shared" si="12"/>
        <v>0.10154999999999983</v>
      </c>
      <c r="I33">
        <f t="shared" si="1"/>
        <v>149.81</v>
      </c>
      <c r="J33">
        <v>1</v>
      </c>
      <c r="K33" s="6">
        <f t="shared" si="2"/>
        <v>34</v>
      </c>
      <c r="R33">
        <v>0.6</v>
      </c>
      <c r="S33">
        <v>1</v>
      </c>
      <c r="T33">
        <f t="shared" si="6"/>
        <v>510</v>
      </c>
      <c r="U33">
        <f t="shared" si="7"/>
        <v>0.14169999999999999</v>
      </c>
      <c r="V33">
        <f t="shared" si="13"/>
        <v>1.2900000000000003</v>
      </c>
    </row>
    <row r="34" spans="1:22">
      <c r="A34">
        <v>33</v>
      </c>
      <c r="C34">
        <f t="shared" si="8"/>
        <v>1650</v>
      </c>
      <c r="D34" s="20">
        <f t="shared" si="9"/>
        <v>106</v>
      </c>
      <c r="E34">
        <f t="shared" si="10"/>
        <v>190</v>
      </c>
      <c r="F34" s="6">
        <f t="shared" si="15"/>
        <v>525</v>
      </c>
      <c r="G34">
        <f t="shared" si="11"/>
        <v>140</v>
      </c>
      <c r="H34">
        <f t="shared" si="12"/>
        <v>0.10159999999999983</v>
      </c>
      <c r="I34">
        <f t="shared" si="1"/>
        <v>154.22</v>
      </c>
      <c r="J34">
        <v>1</v>
      </c>
      <c r="K34" s="6">
        <f t="shared" si="2"/>
        <v>35</v>
      </c>
      <c r="R34">
        <v>0.6</v>
      </c>
      <c r="S34">
        <v>1</v>
      </c>
      <c r="T34">
        <f t="shared" si="6"/>
        <v>525</v>
      </c>
      <c r="U34">
        <f t="shared" si="7"/>
        <v>0.14580000000000001</v>
      </c>
      <c r="V34">
        <f t="shared" si="13"/>
        <v>1.3000000000000003</v>
      </c>
    </row>
    <row r="35" spans="1:22">
      <c r="A35">
        <v>34</v>
      </c>
      <c r="C35">
        <f t="shared" si="8"/>
        <v>1700</v>
      </c>
      <c r="D35" s="20">
        <f t="shared" si="9"/>
        <v>109</v>
      </c>
      <c r="E35">
        <f t="shared" si="10"/>
        <v>195</v>
      </c>
      <c r="F35" s="6">
        <f t="shared" si="15"/>
        <v>540</v>
      </c>
      <c r="G35">
        <f t="shared" si="11"/>
        <v>144</v>
      </c>
      <c r="H35">
        <f t="shared" si="12"/>
        <v>0.10164999999999982</v>
      </c>
      <c r="I35">
        <f t="shared" si="1"/>
        <v>158.63999999999999</v>
      </c>
      <c r="J35">
        <v>1</v>
      </c>
      <c r="K35" s="6">
        <f t="shared" si="2"/>
        <v>36</v>
      </c>
      <c r="R35">
        <v>0.6</v>
      </c>
      <c r="S35">
        <v>1</v>
      </c>
      <c r="T35">
        <f t="shared" si="6"/>
        <v>540</v>
      </c>
      <c r="U35">
        <f t="shared" si="7"/>
        <v>0.15</v>
      </c>
      <c r="V35">
        <f t="shared" si="13"/>
        <v>1.3100000000000003</v>
      </c>
    </row>
    <row r="36" spans="1:22">
      <c r="A36">
        <v>35</v>
      </c>
      <c r="B36">
        <v>12</v>
      </c>
      <c r="C36">
        <f t="shared" si="8"/>
        <v>1750</v>
      </c>
      <c r="D36" s="20">
        <f t="shared" si="9"/>
        <v>112</v>
      </c>
      <c r="E36">
        <f t="shared" si="10"/>
        <v>200</v>
      </c>
      <c r="F36" s="6">
        <f t="shared" si="15"/>
        <v>555</v>
      </c>
      <c r="G36">
        <f t="shared" si="11"/>
        <v>148</v>
      </c>
      <c r="H36">
        <f t="shared" si="12"/>
        <v>0.10169999999999982</v>
      </c>
      <c r="I36">
        <f t="shared" si="1"/>
        <v>163.05000000000001</v>
      </c>
      <c r="J36">
        <v>1</v>
      </c>
      <c r="K36" s="6">
        <f t="shared" si="2"/>
        <v>37</v>
      </c>
      <c r="L36" s="6">
        <f>ROUND(G36*(1-H36)+H36*2*G36,2)</f>
        <v>163.05000000000001</v>
      </c>
      <c r="M36" s="6">
        <f>ROUND(O36*2*(1+0.05),2)</f>
        <v>394.21</v>
      </c>
      <c r="N36" s="6">
        <f>ROUND(M36*R36+(1-R36)*O36+2/3*(F36),2)</f>
        <v>681.61</v>
      </c>
      <c r="O36" s="6">
        <f>ROUND((2/3*K36+1/3*L36+1/3*I36+1/3*J36*I36), 2)</f>
        <v>187.72</v>
      </c>
      <c r="R36">
        <v>0.6</v>
      </c>
      <c r="S36">
        <v>1</v>
      </c>
      <c r="T36">
        <f t="shared" si="6"/>
        <v>555</v>
      </c>
      <c r="U36">
        <f t="shared" si="7"/>
        <v>0.1542</v>
      </c>
      <c r="V36">
        <f t="shared" si="13"/>
        <v>1.3200000000000003</v>
      </c>
    </row>
    <row r="37" spans="1:22">
      <c r="A37">
        <v>36</v>
      </c>
      <c r="C37">
        <f t="shared" si="8"/>
        <v>1800</v>
      </c>
      <c r="D37" s="20">
        <f t="shared" si="9"/>
        <v>115</v>
      </c>
      <c r="E37">
        <f t="shared" si="10"/>
        <v>205</v>
      </c>
      <c r="F37" s="6">
        <f t="shared" si="15"/>
        <v>570</v>
      </c>
      <c r="G37">
        <f t="shared" si="11"/>
        <v>152</v>
      </c>
      <c r="H37">
        <f t="shared" si="12"/>
        <v>0.10174999999999981</v>
      </c>
      <c r="I37">
        <f t="shared" si="1"/>
        <v>167.47</v>
      </c>
      <c r="J37">
        <v>1</v>
      </c>
      <c r="K37" s="6">
        <f t="shared" si="2"/>
        <v>38</v>
      </c>
      <c r="R37">
        <v>0.6</v>
      </c>
      <c r="S37">
        <v>1</v>
      </c>
      <c r="T37">
        <f t="shared" si="6"/>
        <v>570</v>
      </c>
      <c r="U37">
        <f t="shared" si="7"/>
        <v>0.1583</v>
      </c>
      <c r="V37">
        <f t="shared" si="13"/>
        <v>1.3300000000000003</v>
      </c>
    </row>
    <row r="38" spans="1:22">
      <c r="A38">
        <v>37</v>
      </c>
      <c r="C38">
        <f t="shared" si="8"/>
        <v>1850</v>
      </c>
      <c r="D38" s="20">
        <f t="shared" si="9"/>
        <v>118</v>
      </c>
      <c r="E38">
        <f t="shared" si="10"/>
        <v>210</v>
      </c>
      <c r="F38" s="6">
        <f t="shared" si="15"/>
        <v>585</v>
      </c>
      <c r="G38">
        <f t="shared" si="11"/>
        <v>156</v>
      </c>
      <c r="H38">
        <f t="shared" si="12"/>
        <v>0.10179999999999981</v>
      </c>
      <c r="I38">
        <f t="shared" si="1"/>
        <v>171.88</v>
      </c>
      <c r="J38">
        <v>1</v>
      </c>
      <c r="K38" s="6">
        <f t="shared" si="2"/>
        <v>39</v>
      </c>
      <c r="R38">
        <v>0.6</v>
      </c>
      <c r="S38">
        <v>1</v>
      </c>
      <c r="T38">
        <f t="shared" si="6"/>
        <v>585</v>
      </c>
      <c r="U38">
        <f t="shared" si="7"/>
        <v>0.16250000000000001</v>
      </c>
      <c r="V38">
        <f t="shared" si="13"/>
        <v>1.3400000000000003</v>
      </c>
    </row>
    <row r="39" spans="1:22">
      <c r="A39">
        <v>38</v>
      </c>
      <c r="C39">
        <f t="shared" si="8"/>
        <v>1900</v>
      </c>
      <c r="D39" s="20">
        <f t="shared" si="9"/>
        <v>121</v>
      </c>
      <c r="E39">
        <f t="shared" si="10"/>
        <v>215</v>
      </c>
      <c r="F39" s="6">
        <f t="shared" si="15"/>
        <v>600</v>
      </c>
      <c r="G39">
        <f t="shared" si="11"/>
        <v>160</v>
      </c>
      <c r="H39">
        <f t="shared" si="12"/>
        <v>0.1018499999999998</v>
      </c>
      <c r="I39">
        <f t="shared" si="1"/>
        <v>176.3</v>
      </c>
      <c r="J39">
        <v>1</v>
      </c>
      <c r="K39" s="6">
        <f t="shared" si="2"/>
        <v>40</v>
      </c>
      <c r="R39">
        <v>0.6</v>
      </c>
      <c r="S39">
        <v>1</v>
      </c>
      <c r="T39">
        <f t="shared" si="6"/>
        <v>600</v>
      </c>
      <c r="U39">
        <f t="shared" si="7"/>
        <v>0.16669999999999999</v>
      </c>
      <c r="V39">
        <f t="shared" si="13"/>
        <v>1.3500000000000003</v>
      </c>
    </row>
    <row r="40" spans="1:22">
      <c r="A40">
        <v>39</v>
      </c>
      <c r="C40">
        <f t="shared" si="8"/>
        <v>1950</v>
      </c>
      <c r="D40" s="20">
        <f t="shared" si="9"/>
        <v>124</v>
      </c>
      <c r="E40">
        <f t="shared" si="10"/>
        <v>220</v>
      </c>
      <c r="F40" s="6">
        <f t="shared" si="15"/>
        <v>615</v>
      </c>
      <c r="G40">
        <f t="shared" si="11"/>
        <v>164</v>
      </c>
      <c r="H40">
        <f t="shared" si="12"/>
        <v>0.1018999999999998</v>
      </c>
      <c r="I40">
        <f t="shared" si="1"/>
        <v>180.71</v>
      </c>
      <c r="J40">
        <v>1</v>
      </c>
      <c r="K40" s="6">
        <f t="shared" si="2"/>
        <v>41</v>
      </c>
      <c r="R40">
        <v>0.6</v>
      </c>
      <c r="S40">
        <v>1</v>
      </c>
      <c r="T40">
        <f t="shared" si="6"/>
        <v>615</v>
      </c>
      <c r="U40">
        <f t="shared" si="7"/>
        <v>0.17080000000000001</v>
      </c>
      <c r="V40">
        <f t="shared" si="13"/>
        <v>1.3600000000000003</v>
      </c>
    </row>
    <row r="41" spans="1:22">
      <c r="A41">
        <v>40</v>
      </c>
      <c r="C41">
        <f t="shared" si="8"/>
        <v>2000</v>
      </c>
      <c r="D41" s="20">
        <f t="shared" si="9"/>
        <v>127</v>
      </c>
      <c r="E41">
        <f t="shared" si="10"/>
        <v>225</v>
      </c>
      <c r="F41" s="6">
        <f t="shared" si="15"/>
        <v>630</v>
      </c>
      <c r="G41">
        <f t="shared" si="11"/>
        <v>168</v>
      </c>
      <c r="H41">
        <f t="shared" si="12"/>
        <v>0.10194999999999979</v>
      </c>
      <c r="I41">
        <f t="shared" si="1"/>
        <v>185.13</v>
      </c>
      <c r="J41">
        <v>1</v>
      </c>
      <c r="K41" s="6">
        <f t="shared" si="2"/>
        <v>42</v>
      </c>
      <c r="R41">
        <v>0.6</v>
      </c>
      <c r="S41">
        <v>1</v>
      </c>
      <c r="T41">
        <f t="shared" si="6"/>
        <v>630</v>
      </c>
      <c r="U41">
        <f t="shared" si="7"/>
        <v>0.17499999999999999</v>
      </c>
      <c r="V41">
        <f t="shared" si="13"/>
        <v>1.3700000000000003</v>
      </c>
    </row>
    <row r="42" spans="1:22">
      <c r="A42">
        <v>41</v>
      </c>
      <c r="B42">
        <v>13</v>
      </c>
      <c r="C42">
        <f t="shared" si="8"/>
        <v>2050</v>
      </c>
      <c r="D42" s="20">
        <f t="shared" si="9"/>
        <v>130</v>
      </c>
      <c r="E42">
        <f t="shared" si="10"/>
        <v>230</v>
      </c>
      <c r="F42" s="6">
        <f t="shared" si="15"/>
        <v>645</v>
      </c>
      <c r="G42">
        <f t="shared" si="11"/>
        <v>172</v>
      </c>
      <c r="H42">
        <f t="shared" si="12"/>
        <v>0.10199999999999979</v>
      </c>
      <c r="I42">
        <f t="shared" si="1"/>
        <v>189.54</v>
      </c>
      <c r="J42">
        <v>1</v>
      </c>
      <c r="K42" s="6">
        <f t="shared" si="2"/>
        <v>43</v>
      </c>
      <c r="L42" s="6">
        <f>ROUND(G42*(1-H42)+H42*2*G42,2)</f>
        <v>189.54</v>
      </c>
      <c r="M42" s="6">
        <f>ROUND(O42*2*(1+0.05),2)</f>
        <v>458.24</v>
      </c>
      <c r="N42" s="6">
        <f>ROUND(M42*R42+(1-R42)*O42+2/3*(F42),2)</f>
        <v>792.23</v>
      </c>
      <c r="O42" s="6">
        <f>ROUND((2/3*K42+1/3*L42+1/3*I42+1/3*J42*I42), 2)</f>
        <v>218.21</v>
      </c>
      <c r="R42">
        <v>0.6</v>
      </c>
      <c r="S42">
        <v>1</v>
      </c>
      <c r="T42">
        <f t="shared" si="6"/>
        <v>645</v>
      </c>
      <c r="U42">
        <f t="shared" si="7"/>
        <v>0.1792</v>
      </c>
      <c r="V42">
        <f t="shared" si="13"/>
        <v>1.3800000000000003</v>
      </c>
    </row>
    <row r="43" spans="1:22">
      <c r="A43">
        <v>42</v>
      </c>
      <c r="C43">
        <f t="shared" si="8"/>
        <v>2100</v>
      </c>
      <c r="D43" s="20">
        <f t="shared" si="9"/>
        <v>133</v>
      </c>
      <c r="E43">
        <f t="shared" si="10"/>
        <v>235</v>
      </c>
      <c r="F43" s="6">
        <f t="shared" si="15"/>
        <v>660</v>
      </c>
      <c r="G43">
        <f t="shared" si="11"/>
        <v>176</v>
      </c>
      <c r="H43">
        <f t="shared" si="12"/>
        <v>0.10204999999999978</v>
      </c>
      <c r="I43">
        <f t="shared" si="1"/>
        <v>193.96</v>
      </c>
      <c r="J43">
        <v>1</v>
      </c>
      <c r="K43" s="6">
        <f t="shared" si="2"/>
        <v>44</v>
      </c>
      <c r="R43">
        <v>0.6</v>
      </c>
      <c r="S43">
        <v>1</v>
      </c>
      <c r="T43">
        <f t="shared" si="6"/>
        <v>660</v>
      </c>
      <c r="U43">
        <f t="shared" si="7"/>
        <v>0.18329999999999999</v>
      </c>
      <c r="V43">
        <f t="shared" si="13"/>
        <v>1.3900000000000003</v>
      </c>
    </row>
    <row r="44" spans="1:22">
      <c r="A44">
        <v>43</v>
      </c>
      <c r="C44">
        <f t="shared" si="8"/>
        <v>2150</v>
      </c>
      <c r="D44" s="20">
        <f t="shared" si="9"/>
        <v>136</v>
      </c>
      <c r="E44">
        <f t="shared" si="10"/>
        <v>240</v>
      </c>
      <c r="F44" s="6">
        <f t="shared" si="15"/>
        <v>675</v>
      </c>
      <c r="G44">
        <f t="shared" si="11"/>
        <v>180</v>
      </c>
      <c r="H44">
        <f t="shared" si="12"/>
        <v>0.10209999999999977</v>
      </c>
      <c r="I44">
        <f t="shared" si="1"/>
        <v>198.38</v>
      </c>
      <c r="J44">
        <v>1</v>
      </c>
      <c r="K44" s="6">
        <f t="shared" si="2"/>
        <v>45</v>
      </c>
      <c r="R44">
        <v>0.6</v>
      </c>
      <c r="S44">
        <v>1</v>
      </c>
      <c r="T44">
        <f t="shared" si="6"/>
        <v>675</v>
      </c>
      <c r="U44">
        <f t="shared" si="7"/>
        <v>0.1875</v>
      </c>
      <c r="V44">
        <f t="shared" si="13"/>
        <v>1.4000000000000004</v>
      </c>
    </row>
    <row r="45" spans="1:22">
      <c r="A45">
        <v>44</v>
      </c>
      <c r="C45">
        <f t="shared" si="8"/>
        <v>2200</v>
      </c>
      <c r="D45" s="20">
        <f t="shared" si="9"/>
        <v>139</v>
      </c>
      <c r="E45">
        <f t="shared" si="10"/>
        <v>245</v>
      </c>
      <c r="F45" s="6">
        <f t="shared" si="15"/>
        <v>690</v>
      </c>
      <c r="G45">
        <f t="shared" si="11"/>
        <v>184</v>
      </c>
      <c r="H45">
        <f t="shared" si="12"/>
        <v>0.10214999999999977</v>
      </c>
      <c r="I45">
        <f t="shared" si="1"/>
        <v>202.8</v>
      </c>
      <c r="J45">
        <v>1</v>
      </c>
      <c r="K45" s="6">
        <f t="shared" si="2"/>
        <v>46</v>
      </c>
      <c r="R45">
        <v>0.6</v>
      </c>
      <c r="S45">
        <v>1</v>
      </c>
      <c r="T45">
        <f t="shared" si="6"/>
        <v>690</v>
      </c>
      <c r="U45">
        <f t="shared" si="7"/>
        <v>0.19170000000000001</v>
      </c>
      <c r="V45">
        <f t="shared" si="13"/>
        <v>1.4100000000000004</v>
      </c>
    </row>
    <row r="46" spans="1:22">
      <c r="A46">
        <v>45</v>
      </c>
      <c r="C46">
        <f t="shared" si="8"/>
        <v>2250</v>
      </c>
      <c r="D46" s="20">
        <f t="shared" si="9"/>
        <v>142</v>
      </c>
      <c r="E46">
        <f t="shared" si="10"/>
        <v>250</v>
      </c>
      <c r="F46" s="6">
        <f t="shared" si="15"/>
        <v>705</v>
      </c>
      <c r="G46">
        <f t="shared" si="11"/>
        <v>188</v>
      </c>
      <c r="H46">
        <f t="shared" si="12"/>
        <v>0.10219999999999976</v>
      </c>
      <c r="I46">
        <f t="shared" si="1"/>
        <v>207.21</v>
      </c>
      <c r="J46">
        <v>1</v>
      </c>
      <c r="K46" s="6">
        <f t="shared" si="2"/>
        <v>47</v>
      </c>
      <c r="R46">
        <v>0.6</v>
      </c>
      <c r="S46">
        <v>1</v>
      </c>
      <c r="T46">
        <f t="shared" si="6"/>
        <v>705</v>
      </c>
      <c r="U46">
        <f t="shared" si="7"/>
        <v>0.1958</v>
      </c>
      <c r="V46">
        <f t="shared" si="13"/>
        <v>1.4200000000000004</v>
      </c>
    </row>
    <row r="47" spans="1:22">
      <c r="A47">
        <v>46</v>
      </c>
      <c r="C47">
        <f t="shared" si="8"/>
        <v>2300</v>
      </c>
      <c r="D47" s="20">
        <f t="shared" si="9"/>
        <v>145</v>
      </c>
      <c r="E47">
        <f t="shared" si="10"/>
        <v>255</v>
      </c>
      <c r="F47" s="6">
        <f t="shared" si="15"/>
        <v>720</v>
      </c>
      <c r="G47">
        <f t="shared" si="11"/>
        <v>192</v>
      </c>
      <c r="H47">
        <f t="shared" si="12"/>
        <v>0.10224999999999976</v>
      </c>
      <c r="I47">
        <f t="shared" si="1"/>
        <v>211.63</v>
      </c>
      <c r="J47">
        <v>1</v>
      </c>
      <c r="K47" s="6">
        <f t="shared" si="2"/>
        <v>48</v>
      </c>
      <c r="R47">
        <v>0.6</v>
      </c>
      <c r="S47">
        <v>1</v>
      </c>
      <c r="T47">
        <f t="shared" si="6"/>
        <v>720</v>
      </c>
      <c r="U47">
        <f t="shared" si="7"/>
        <v>0.2</v>
      </c>
      <c r="V47">
        <f t="shared" si="13"/>
        <v>1.4300000000000004</v>
      </c>
    </row>
    <row r="48" spans="1:22">
      <c r="A48">
        <v>47</v>
      </c>
      <c r="C48">
        <f t="shared" si="8"/>
        <v>2350</v>
      </c>
      <c r="D48" s="20">
        <f t="shared" si="9"/>
        <v>148</v>
      </c>
      <c r="E48">
        <f t="shared" si="10"/>
        <v>260</v>
      </c>
      <c r="F48" s="6">
        <f t="shared" si="15"/>
        <v>735</v>
      </c>
      <c r="G48">
        <f t="shared" si="11"/>
        <v>196</v>
      </c>
      <c r="H48">
        <f t="shared" si="12"/>
        <v>0.10229999999999975</v>
      </c>
      <c r="I48">
        <f t="shared" si="1"/>
        <v>216.05</v>
      </c>
      <c r="J48">
        <v>1</v>
      </c>
      <c r="K48" s="6">
        <f t="shared" si="2"/>
        <v>49</v>
      </c>
      <c r="R48">
        <v>0.6</v>
      </c>
      <c r="S48">
        <v>1</v>
      </c>
      <c r="T48">
        <f t="shared" si="6"/>
        <v>735</v>
      </c>
      <c r="U48">
        <f t="shared" si="7"/>
        <v>0.20419999999999999</v>
      </c>
      <c r="V48">
        <f t="shared" si="13"/>
        <v>1.4400000000000004</v>
      </c>
    </row>
    <row r="49" spans="1:22">
      <c r="A49">
        <v>48</v>
      </c>
      <c r="B49">
        <v>14</v>
      </c>
      <c r="C49">
        <f t="shared" si="8"/>
        <v>2400</v>
      </c>
      <c r="D49" s="20">
        <f t="shared" si="9"/>
        <v>151</v>
      </c>
      <c r="E49">
        <f t="shared" si="10"/>
        <v>265</v>
      </c>
      <c r="F49" s="6">
        <f>(G49-K49)*6</f>
        <v>900</v>
      </c>
      <c r="G49">
        <f t="shared" si="11"/>
        <v>200</v>
      </c>
      <c r="H49">
        <f t="shared" si="12"/>
        <v>0.10234999999999975</v>
      </c>
      <c r="I49">
        <f t="shared" si="1"/>
        <v>220.47</v>
      </c>
      <c r="J49">
        <v>1</v>
      </c>
      <c r="K49" s="6">
        <f t="shared" si="2"/>
        <v>50</v>
      </c>
      <c r="L49" s="6">
        <f>ROUND(G49*(1-H49)+H49*2*G49,2)</f>
        <v>220.47</v>
      </c>
      <c r="M49" s="6">
        <f>ROUND(O49*2*(1+0.05),2)</f>
        <v>532.98</v>
      </c>
      <c r="N49" s="6">
        <f>ROUND(M49*R49+(1-R49)*O49+2/3*(F49),2)</f>
        <v>1021.31</v>
      </c>
      <c r="O49" s="6">
        <f>ROUND((2/3*K49+1/3*L49+1/3*I49+1/3*J49*I49), 2)</f>
        <v>253.8</v>
      </c>
      <c r="R49">
        <v>0.6</v>
      </c>
      <c r="S49">
        <v>1</v>
      </c>
      <c r="T49">
        <f t="shared" si="6"/>
        <v>900</v>
      </c>
      <c r="U49">
        <f t="shared" si="7"/>
        <v>0.25</v>
      </c>
      <c r="V49">
        <f t="shared" si="13"/>
        <v>1.4500000000000004</v>
      </c>
    </row>
    <row r="50" spans="1:22">
      <c r="A50">
        <v>49</v>
      </c>
      <c r="C50">
        <f t="shared" si="8"/>
        <v>2450</v>
      </c>
      <c r="D50" s="20">
        <f t="shared" si="9"/>
        <v>154</v>
      </c>
      <c r="E50">
        <f t="shared" si="10"/>
        <v>270</v>
      </c>
      <c r="F50" s="6">
        <f t="shared" ref="F50:F67" si="16">(G50-K50)*6</f>
        <v>918</v>
      </c>
      <c r="G50">
        <f t="shared" si="11"/>
        <v>204</v>
      </c>
      <c r="H50">
        <f t="shared" si="12"/>
        <v>0.10239999999999974</v>
      </c>
      <c r="I50">
        <f t="shared" si="1"/>
        <v>224.89</v>
      </c>
      <c r="J50">
        <v>1</v>
      </c>
      <c r="K50" s="6">
        <f t="shared" si="2"/>
        <v>51</v>
      </c>
      <c r="R50">
        <v>0.6</v>
      </c>
      <c r="S50">
        <v>1</v>
      </c>
      <c r="T50">
        <f t="shared" si="6"/>
        <v>918</v>
      </c>
      <c r="U50">
        <f t="shared" si="7"/>
        <v>0.255</v>
      </c>
      <c r="V50">
        <f t="shared" si="13"/>
        <v>1.4600000000000004</v>
      </c>
    </row>
    <row r="51" spans="1:22">
      <c r="A51">
        <v>50</v>
      </c>
      <c r="C51">
        <f t="shared" si="8"/>
        <v>2500</v>
      </c>
      <c r="D51" s="20">
        <f t="shared" si="9"/>
        <v>157</v>
      </c>
      <c r="E51">
        <f t="shared" si="10"/>
        <v>275</v>
      </c>
      <c r="F51" s="6">
        <f t="shared" si="16"/>
        <v>936</v>
      </c>
      <c r="G51">
        <f t="shared" si="11"/>
        <v>208</v>
      </c>
      <c r="H51">
        <f t="shared" si="12"/>
        <v>0.10244999999999974</v>
      </c>
      <c r="I51">
        <f t="shared" si="1"/>
        <v>229.31</v>
      </c>
      <c r="J51">
        <v>1</v>
      </c>
      <c r="K51" s="6">
        <f t="shared" si="2"/>
        <v>52</v>
      </c>
      <c r="R51">
        <v>0.6</v>
      </c>
      <c r="S51">
        <v>1</v>
      </c>
      <c r="T51">
        <f t="shared" si="6"/>
        <v>936</v>
      </c>
      <c r="U51">
        <f t="shared" si="7"/>
        <v>0.26</v>
      </c>
      <c r="V51">
        <f t="shared" si="13"/>
        <v>1.4700000000000004</v>
      </c>
    </row>
    <row r="52" spans="1:22">
      <c r="A52">
        <v>51</v>
      </c>
      <c r="C52">
        <f t="shared" si="8"/>
        <v>2550</v>
      </c>
      <c r="D52" s="20">
        <f t="shared" si="9"/>
        <v>160</v>
      </c>
      <c r="E52">
        <f t="shared" si="10"/>
        <v>280</v>
      </c>
      <c r="F52" s="6">
        <f t="shared" si="16"/>
        <v>954</v>
      </c>
      <c r="G52">
        <f t="shared" si="11"/>
        <v>212</v>
      </c>
      <c r="H52">
        <f t="shared" si="12"/>
        <v>0.10249999999999973</v>
      </c>
      <c r="I52">
        <f t="shared" si="1"/>
        <v>233.73</v>
      </c>
      <c r="J52">
        <v>1</v>
      </c>
      <c r="K52" s="6">
        <f t="shared" si="2"/>
        <v>53</v>
      </c>
      <c r="R52">
        <v>0.6</v>
      </c>
      <c r="S52">
        <v>1</v>
      </c>
      <c r="T52">
        <f t="shared" si="6"/>
        <v>954</v>
      </c>
      <c r="U52">
        <f t="shared" si="7"/>
        <v>0.26500000000000001</v>
      </c>
      <c r="V52">
        <f t="shared" si="13"/>
        <v>1.4800000000000004</v>
      </c>
    </row>
    <row r="53" spans="1:22">
      <c r="A53">
        <v>52</v>
      </c>
      <c r="C53">
        <f t="shared" si="8"/>
        <v>2600</v>
      </c>
      <c r="D53" s="20">
        <f t="shared" si="9"/>
        <v>163</v>
      </c>
      <c r="E53">
        <f t="shared" si="10"/>
        <v>285</v>
      </c>
      <c r="F53" s="6">
        <f t="shared" si="16"/>
        <v>972</v>
      </c>
      <c r="G53">
        <f t="shared" si="11"/>
        <v>216</v>
      </c>
      <c r="H53">
        <f t="shared" si="12"/>
        <v>0.10254999999999972</v>
      </c>
      <c r="I53">
        <f t="shared" si="1"/>
        <v>238.15</v>
      </c>
      <c r="J53">
        <v>1</v>
      </c>
      <c r="K53" s="6">
        <f t="shared" si="2"/>
        <v>54</v>
      </c>
      <c r="R53">
        <v>0.6</v>
      </c>
      <c r="S53">
        <v>1</v>
      </c>
      <c r="T53">
        <f t="shared" si="6"/>
        <v>972</v>
      </c>
      <c r="U53">
        <f t="shared" si="7"/>
        <v>0.27</v>
      </c>
      <c r="V53">
        <f t="shared" si="13"/>
        <v>1.4900000000000004</v>
      </c>
    </row>
    <row r="54" spans="1:22">
      <c r="A54">
        <v>53</v>
      </c>
      <c r="C54">
        <f t="shared" si="8"/>
        <v>2650</v>
      </c>
      <c r="D54" s="20">
        <f t="shared" si="9"/>
        <v>166</v>
      </c>
      <c r="E54">
        <f t="shared" si="10"/>
        <v>290</v>
      </c>
      <c r="F54" s="6">
        <f t="shared" si="16"/>
        <v>990</v>
      </c>
      <c r="G54">
        <f t="shared" si="11"/>
        <v>220</v>
      </c>
      <c r="H54">
        <f t="shared" si="12"/>
        <v>0.10259999999999972</v>
      </c>
      <c r="I54">
        <f t="shared" si="1"/>
        <v>242.57</v>
      </c>
      <c r="J54">
        <v>1</v>
      </c>
      <c r="K54" s="6">
        <f t="shared" si="2"/>
        <v>55</v>
      </c>
      <c r="R54">
        <v>0.6</v>
      </c>
      <c r="S54">
        <v>1</v>
      </c>
      <c r="T54">
        <f t="shared" si="6"/>
        <v>990</v>
      </c>
      <c r="U54">
        <f t="shared" si="7"/>
        <v>0.27500000000000002</v>
      </c>
      <c r="V54">
        <f t="shared" si="13"/>
        <v>1.5000000000000004</v>
      </c>
    </row>
    <row r="55" spans="1:22">
      <c r="A55">
        <v>54</v>
      </c>
      <c r="C55">
        <f t="shared" si="8"/>
        <v>2700</v>
      </c>
      <c r="D55" s="20">
        <f t="shared" si="9"/>
        <v>169</v>
      </c>
      <c r="E55">
        <f t="shared" si="10"/>
        <v>295</v>
      </c>
      <c r="F55" s="6">
        <f t="shared" si="16"/>
        <v>1008</v>
      </c>
      <c r="G55">
        <f t="shared" si="11"/>
        <v>224</v>
      </c>
      <c r="H55">
        <f t="shared" si="12"/>
        <v>0.10264999999999971</v>
      </c>
      <c r="I55">
        <f t="shared" si="1"/>
        <v>246.99</v>
      </c>
      <c r="J55">
        <v>1</v>
      </c>
      <c r="K55" s="6">
        <f t="shared" si="2"/>
        <v>56</v>
      </c>
      <c r="R55">
        <v>0.6</v>
      </c>
      <c r="S55">
        <v>1</v>
      </c>
      <c r="T55">
        <f t="shared" si="6"/>
        <v>1008</v>
      </c>
      <c r="U55">
        <f t="shared" si="7"/>
        <v>0.28000000000000003</v>
      </c>
      <c r="V55">
        <f t="shared" si="13"/>
        <v>1.5100000000000005</v>
      </c>
    </row>
    <row r="56" spans="1:22">
      <c r="A56">
        <v>55</v>
      </c>
      <c r="C56">
        <f t="shared" si="8"/>
        <v>2750</v>
      </c>
      <c r="D56" s="20">
        <f t="shared" si="9"/>
        <v>172</v>
      </c>
      <c r="E56">
        <f t="shared" si="10"/>
        <v>300</v>
      </c>
      <c r="F56" s="6">
        <f t="shared" si="16"/>
        <v>1026</v>
      </c>
      <c r="G56">
        <f t="shared" si="11"/>
        <v>228</v>
      </c>
      <c r="H56">
        <f t="shared" si="12"/>
        <v>0.10269999999999971</v>
      </c>
      <c r="I56">
        <f t="shared" si="1"/>
        <v>251.42</v>
      </c>
      <c r="J56">
        <v>1</v>
      </c>
      <c r="K56" s="6">
        <f t="shared" si="2"/>
        <v>57</v>
      </c>
      <c r="R56">
        <v>0.6</v>
      </c>
      <c r="S56">
        <v>1</v>
      </c>
      <c r="T56">
        <f t="shared" si="6"/>
        <v>1026</v>
      </c>
      <c r="U56">
        <f t="shared" si="7"/>
        <v>0.28499999999999998</v>
      </c>
      <c r="V56">
        <f t="shared" si="13"/>
        <v>1.5200000000000005</v>
      </c>
    </row>
    <row r="57" spans="1:22">
      <c r="A57">
        <v>56</v>
      </c>
      <c r="C57">
        <f t="shared" si="8"/>
        <v>2800</v>
      </c>
      <c r="D57" s="20">
        <f t="shared" si="9"/>
        <v>175</v>
      </c>
      <c r="E57">
        <f t="shared" si="10"/>
        <v>305</v>
      </c>
      <c r="F57" s="6">
        <f t="shared" si="16"/>
        <v>1044</v>
      </c>
      <c r="G57">
        <f t="shared" si="11"/>
        <v>232</v>
      </c>
      <c r="H57">
        <f t="shared" si="12"/>
        <v>0.1027499999999997</v>
      </c>
      <c r="I57">
        <f t="shared" si="1"/>
        <v>255.84</v>
      </c>
      <c r="J57">
        <v>1</v>
      </c>
      <c r="K57" s="6">
        <f t="shared" si="2"/>
        <v>58</v>
      </c>
      <c r="R57">
        <v>0.6</v>
      </c>
      <c r="S57">
        <v>1</v>
      </c>
      <c r="T57">
        <f t="shared" si="6"/>
        <v>1044</v>
      </c>
      <c r="U57">
        <f t="shared" si="7"/>
        <v>0.28999999999999998</v>
      </c>
      <c r="V57">
        <f t="shared" si="13"/>
        <v>1.5300000000000005</v>
      </c>
    </row>
    <row r="58" spans="1:22">
      <c r="A58">
        <v>57</v>
      </c>
      <c r="B58">
        <v>15</v>
      </c>
      <c r="C58">
        <f t="shared" si="8"/>
        <v>2850</v>
      </c>
      <c r="D58" s="20">
        <f t="shared" si="9"/>
        <v>178</v>
      </c>
      <c r="E58">
        <f t="shared" si="10"/>
        <v>310</v>
      </c>
      <c r="F58" s="6">
        <f t="shared" si="16"/>
        <v>1062</v>
      </c>
      <c r="G58">
        <f t="shared" si="11"/>
        <v>236</v>
      </c>
      <c r="H58">
        <f t="shared" si="12"/>
        <v>0.1027999999999997</v>
      </c>
      <c r="I58">
        <f t="shared" si="1"/>
        <v>260.26</v>
      </c>
      <c r="J58">
        <v>1</v>
      </c>
      <c r="K58" s="6">
        <f t="shared" si="2"/>
        <v>59</v>
      </c>
      <c r="L58" s="6">
        <f>ROUND(G58*(1-H58)+H58*2*G58,2)</f>
        <v>260.26</v>
      </c>
      <c r="M58" s="6">
        <f>ROUND(O58*2*(1+0.05),2)</f>
        <v>629.14</v>
      </c>
      <c r="N58" s="6">
        <f>ROUND(M58*R58+(1-R58)*O58+2/3*(F58),2)</f>
        <v>1205.32</v>
      </c>
      <c r="O58" s="6">
        <f>ROUND((2/3*K58+1/3*L58+1/3*I58+1/3*J58*I58), 2)</f>
        <v>299.58999999999997</v>
      </c>
      <c r="R58">
        <v>0.6</v>
      </c>
      <c r="S58">
        <v>1</v>
      </c>
      <c r="T58">
        <f t="shared" si="6"/>
        <v>1062</v>
      </c>
      <c r="U58">
        <f t="shared" si="7"/>
        <v>0.29499999999999998</v>
      </c>
      <c r="V58">
        <f t="shared" si="13"/>
        <v>1.5400000000000005</v>
      </c>
    </row>
    <row r="59" spans="1:22">
      <c r="A59">
        <v>58</v>
      </c>
      <c r="C59">
        <f t="shared" si="8"/>
        <v>2900</v>
      </c>
      <c r="D59" s="20">
        <f t="shared" si="9"/>
        <v>181</v>
      </c>
      <c r="E59">
        <f t="shared" si="10"/>
        <v>315</v>
      </c>
      <c r="F59" s="6">
        <f t="shared" si="16"/>
        <v>1080</v>
      </c>
      <c r="G59">
        <f t="shared" si="11"/>
        <v>240</v>
      </c>
      <c r="H59">
        <f t="shared" si="12"/>
        <v>0.10284999999999969</v>
      </c>
      <c r="I59">
        <f t="shared" si="1"/>
        <v>264.68</v>
      </c>
      <c r="J59">
        <v>1</v>
      </c>
      <c r="K59" s="6">
        <f t="shared" si="2"/>
        <v>60</v>
      </c>
      <c r="R59">
        <v>0.6</v>
      </c>
      <c r="S59">
        <v>1</v>
      </c>
      <c r="T59">
        <f t="shared" si="6"/>
        <v>1080</v>
      </c>
      <c r="U59">
        <f t="shared" si="7"/>
        <v>0.3</v>
      </c>
      <c r="V59">
        <f t="shared" si="13"/>
        <v>1.5500000000000005</v>
      </c>
    </row>
    <row r="60" spans="1:22">
      <c r="A60">
        <v>59</v>
      </c>
      <c r="C60">
        <f t="shared" si="8"/>
        <v>2950</v>
      </c>
      <c r="D60" s="20">
        <f t="shared" si="9"/>
        <v>184</v>
      </c>
      <c r="E60">
        <f t="shared" si="10"/>
        <v>320</v>
      </c>
      <c r="F60" s="6">
        <f t="shared" si="16"/>
        <v>1098</v>
      </c>
      <c r="G60">
        <f t="shared" si="11"/>
        <v>244</v>
      </c>
      <c r="H60">
        <f t="shared" si="12"/>
        <v>0.10289999999999969</v>
      </c>
      <c r="I60">
        <f t="shared" si="1"/>
        <v>269.11</v>
      </c>
      <c r="J60">
        <v>1</v>
      </c>
      <c r="K60" s="6">
        <f t="shared" si="2"/>
        <v>61</v>
      </c>
      <c r="R60">
        <v>0.6</v>
      </c>
      <c r="S60">
        <v>1</v>
      </c>
      <c r="T60">
        <f t="shared" si="6"/>
        <v>1098</v>
      </c>
      <c r="U60">
        <f t="shared" si="7"/>
        <v>0.30499999999999999</v>
      </c>
      <c r="V60">
        <f t="shared" si="13"/>
        <v>1.5600000000000005</v>
      </c>
    </row>
    <row r="61" spans="1:22">
      <c r="A61">
        <v>60</v>
      </c>
      <c r="C61">
        <f t="shared" si="8"/>
        <v>3000</v>
      </c>
      <c r="D61" s="20">
        <f t="shared" si="9"/>
        <v>187</v>
      </c>
      <c r="E61">
        <f t="shared" si="10"/>
        <v>325</v>
      </c>
      <c r="F61" s="6">
        <f t="shared" si="16"/>
        <v>1116</v>
      </c>
      <c r="G61">
        <f t="shared" si="11"/>
        <v>248</v>
      </c>
      <c r="H61">
        <f t="shared" si="12"/>
        <v>0.10294999999999968</v>
      </c>
      <c r="I61">
        <f t="shared" si="1"/>
        <v>273.52999999999997</v>
      </c>
      <c r="J61">
        <v>1</v>
      </c>
      <c r="K61" s="6">
        <f t="shared" si="2"/>
        <v>62</v>
      </c>
      <c r="R61">
        <v>0.6</v>
      </c>
      <c r="S61">
        <v>1</v>
      </c>
      <c r="T61">
        <f t="shared" si="6"/>
        <v>1116</v>
      </c>
      <c r="U61">
        <f t="shared" si="7"/>
        <v>0.31</v>
      </c>
      <c r="V61">
        <f t="shared" si="13"/>
        <v>1.5700000000000005</v>
      </c>
    </row>
    <row r="62" spans="1:22">
      <c r="A62">
        <v>61</v>
      </c>
      <c r="C62">
        <f t="shared" si="8"/>
        <v>3050</v>
      </c>
      <c r="D62" s="20">
        <f t="shared" si="9"/>
        <v>190</v>
      </c>
      <c r="E62">
        <f t="shared" si="10"/>
        <v>330</v>
      </c>
      <c r="F62" s="6">
        <f t="shared" si="16"/>
        <v>1134</v>
      </c>
      <c r="G62">
        <f t="shared" si="11"/>
        <v>252</v>
      </c>
      <c r="H62">
        <f t="shared" si="12"/>
        <v>0.10299999999999968</v>
      </c>
      <c r="I62">
        <f t="shared" si="1"/>
        <v>277.95999999999998</v>
      </c>
      <c r="J62">
        <v>1</v>
      </c>
      <c r="K62" s="6">
        <f t="shared" si="2"/>
        <v>63</v>
      </c>
      <c r="R62">
        <v>0.6</v>
      </c>
      <c r="S62">
        <v>1</v>
      </c>
      <c r="T62">
        <f t="shared" si="6"/>
        <v>1134</v>
      </c>
      <c r="U62">
        <f t="shared" si="7"/>
        <v>0.315</v>
      </c>
      <c r="V62">
        <f t="shared" si="13"/>
        <v>1.5800000000000005</v>
      </c>
    </row>
    <row r="63" spans="1:22">
      <c r="A63">
        <v>62</v>
      </c>
      <c r="C63">
        <f t="shared" si="8"/>
        <v>3100</v>
      </c>
      <c r="D63" s="20">
        <f t="shared" si="9"/>
        <v>193</v>
      </c>
      <c r="E63">
        <f t="shared" si="10"/>
        <v>335</v>
      </c>
      <c r="F63" s="6">
        <f t="shared" si="16"/>
        <v>1152</v>
      </c>
      <c r="G63">
        <f t="shared" si="11"/>
        <v>256</v>
      </c>
      <c r="H63">
        <f t="shared" si="12"/>
        <v>0.10304999999999967</v>
      </c>
      <c r="I63">
        <f t="shared" si="1"/>
        <v>282.38</v>
      </c>
      <c r="J63">
        <v>1</v>
      </c>
      <c r="K63" s="6">
        <f t="shared" si="2"/>
        <v>64</v>
      </c>
      <c r="R63">
        <v>0.6</v>
      </c>
      <c r="S63">
        <v>1</v>
      </c>
      <c r="T63">
        <f t="shared" si="6"/>
        <v>1152</v>
      </c>
      <c r="U63">
        <f t="shared" si="7"/>
        <v>0.32</v>
      </c>
      <c r="V63">
        <f t="shared" si="13"/>
        <v>1.5900000000000005</v>
      </c>
    </row>
    <row r="64" spans="1:22">
      <c r="A64">
        <v>63</v>
      </c>
      <c r="C64">
        <f t="shared" si="8"/>
        <v>3150</v>
      </c>
      <c r="D64" s="20">
        <f t="shared" si="9"/>
        <v>196</v>
      </c>
      <c r="E64">
        <f t="shared" si="10"/>
        <v>340</v>
      </c>
      <c r="F64" s="6">
        <f t="shared" si="16"/>
        <v>1170</v>
      </c>
      <c r="G64">
        <f t="shared" si="11"/>
        <v>260</v>
      </c>
      <c r="H64">
        <f t="shared" si="12"/>
        <v>0.10309999999999966</v>
      </c>
      <c r="I64">
        <f t="shared" si="1"/>
        <v>286.81</v>
      </c>
      <c r="J64">
        <v>1</v>
      </c>
      <c r="K64" s="6">
        <f t="shared" si="2"/>
        <v>65</v>
      </c>
      <c r="R64">
        <v>0.6</v>
      </c>
      <c r="S64">
        <v>1</v>
      </c>
      <c r="T64">
        <f t="shared" si="6"/>
        <v>1170</v>
      </c>
      <c r="U64">
        <f t="shared" si="7"/>
        <v>0.32500000000000001</v>
      </c>
      <c r="V64">
        <f t="shared" si="13"/>
        <v>1.6000000000000005</v>
      </c>
    </row>
    <row r="65" spans="1:22">
      <c r="A65">
        <v>64</v>
      </c>
      <c r="C65">
        <f t="shared" si="8"/>
        <v>3200</v>
      </c>
      <c r="D65" s="20">
        <f t="shared" si="9"/>
        <v>199</v>
      </c>
      <c r="E65">
        <f t="shared" si="10"/>
        <v>345</v>
      </c>
      <c r="F65" s="6">
        <f t="shared" si="16"/>
        <v>1188</v>
      </c>
      <c r="G65">
        <f t="shared" si="11"/>
        <v>264</v>
      </c>
      <c r="H65">
        <f t="shared" si="12"/>
        <v>0.10314999999999966</v>
      </c>
      <c r="I65">
        <f t="shared" si="1"/>
        <v>291.23</v>
      </c>
      <c r="J65">
        <v>1</v>
      </c>
      <c r="K65" s="6">
        <f t="shared" si="2"/>
        <v>66</v>
      </c>
      <c r="R65">
        <v>0.6</v>
      </c>
      <c r="S65">
        <v>1</v>
      </c>
      <c r="T65">
        <f t="shared" si="6"/>
        <v>1188</v>
      </c>
      <c r="U65">
        <f t="shared" si="7"/>
        <v>0.33</v>
      </c>
      <c r="V65">
        <f t="shared" si="13"/>
        <v>1.6100000000000005</v>
      </c>
    </row>
    <row r="66" spans="1:22">
      <c r="A66">
        <v>65</v>
      </c>
      <c r="C66">
        <f t="shared" si="8"/>
        <v>3250</v>
      </c>
      <c r="D66" s="20">
        <f t="shared" si="9"/>
        <v>202</v>
      </c>
      <c r="E66">
        <f t="shared" si="10"/>
        <v>350</v>
      </c>
      <c r="F66" s="6">
        <f t="shared" si="16"/>
        <v>1206</v>
      </c>
      <c r="G66">
        <f t="shared" si="11"/>
        <v>268</v>
      </c>
      <c r="H66">
        <f t="shared" si="12"/>
        <v>0.10319999999999965</v>
      </c>
      <c r="I66">
        <f t="shared" si="1"/>
        <v>295.66000000000003</v>
      </c>
      <c r="J66">
        <v>1</v>
      </c>
      <c r="K66" s="6">
        <f t="shared" si="2"/>
        <v>67</v>
      </c>
      <c r="R66">
        <v>0.6</v>
      </c>
      <c r="S66">
        <v>1</v>
      </c>
      <c r="T66">
        <f t="shared" si="6"/>
        <v>1206</v>
      </c>
      <c r="U66">
        <f t="shared" si="7"/>
        <v>0.33500000000000002</v>
      </c>
      <c r="V66">
        <f t="shared" si="13"/>
        <v>1.6200000000000006</v>
      </c>
    </row>
    <row r="67" spans="1:22">
      <c r="A67">
        <v>66</v>
      </c>
      <c r="C67">
        <f t="shared" si="8"/>
        <v>3300</v>
      </c>
      <c r="D67" s="20">
        <f t="shared" si="9"/>
        <v>205</v>
      </c>
      <c r="E67">
        <f t="shared" si="10"/>
        <v>355</v>
      </c>
      <c r="F67" s="6">
        <f t="shared" si="16"/>
        <v>1224</v>
      </c>
      <c r="G67">
        <f t="shared" si="11"/>
        <v>272</v>
      </c>
      <c r="H67">
        <f t="shared" si="12"/>
        <v>0.10324999999999965</v>
      </c>
      <c r="I67">
        <f t="shared" ref="I67:I140" si="17">ROUND(G67*(1-H67)+G67*2*H67,2)</f>
        <v>300.08</v>
      </c>
      <c r="J67">
        <v>1</v>
      </c>
      <c r="K67" s="6">
        <f t="shared" ref="K67:K140" si="18">1/4*G67</f>
        <v>68</v>
      </c>
      <c r="R67">
        <v>0.6</v>
      </c>
      <c r="S67">
        <v>1</v>
      </c>
      <c r="T67">
        <f t="shared" ref="T67:T140" si="19">F67/S67</f>
        <v>1224</v>
      </c>
      <c r="U67">
        <f t="shared" ref="U67:U140" si="20">ROUND(T67/3600,4)</f>
        <v>0.34</v>
      </c>
      <c r="V67">
        <f t="shared" si="13"/>
        <v>1.6300000000000006</v>
      </c>
    </row>
    <row r="68" spans="1:22">
      <c r="A68">
        <v>67</v>
      </c>
      <c r="B68">
        <v>16</v>
      </c>
      <c r="C68">
        <f t="shared" ref="C68:C141" si="21">50+C67</f>
        <v>3350</v>
      </c>
      <c r="D68" s="20">
        <f t="shared" ref="D68:D141" si="22">D67+3</f>
        <v>208</v>
      </c>
      <c r="E68">
        <f t="shared" ref="E68:E131" si="23">E67+5</f>
        <v>360</v>
      </c>
      <c r="F68" s="6">
        <f>(G68-K68)*7</f>
        <v>1449</v>
      </c>
      <c r="G68">
        <f t="shared" ref="G68:G141" si="24">G67+4</f>
        <v>276</v>
      </c>
      <c r="H68">
        <f t="shared" ref="H68:H141" si="25">H67+0.00005</f>
        <v>0.10329999999999964</v>
      </c>
      <c r="I68">
        <f t="shared" si="17"/>
        <v>304.51</v>
      </c>
      <c r="J68">
        <v>1</v>
      </c>
      <c r="K68" s="6">
        <f t="shared" si="18"/>
        <v>69</v>
      </c>
      <c r="L68" s="6">
        <f>ROUND(G68*(1-H68)+H68*2*G68,2)</f>
        <v>304.51</v>
      </c>
      <c r="M68" s="6">
        <f>ROUND(O68*2*(1+0.05),2)</f>
        <v>736.07</v>
      </c>
      <c r="N68" s="6">
        <f>ROUND(M68*R68+(1-R68)*O68+2/3*(F68),2)</f>
        <v>1547.85</v>
      </c>
      <c r="O68" s="6">
        <f>ROUND((2/3*K68+1/3*L68+1/3*I68+1/3*J68*I68), 2)</f>
        <v>350.51</v>
      </c>
      <c r="R68">
        <v>0.6</v>
      </c>
      <c r="S68">
        <v>1</v>
      </c>
      <c r="T68">
        <f t="shared" si="19"/>
        <v>1449</v>
      </c>
      <c r="U68">
        <f t="shared" si="20"/>
        <v>0.40250000000000002</v>
      </c>
      <c r="V68">
        <f t="shared" si="13"/>
        <v>1.6400000000000006</v>
      </c>
    </row>
    <row r="69" spans="1:22">
      <c r="A69">
        <v>68</v>
      </c>
      <c r="C69">
        <f t="shared" si="21"/>
        <v>3400</v>
      </c>
      <c r="D69" s="20">
        <f t="shared" si="22"/>
        <v>211</v>
      </c>
      <c r="E69">
        <f t="shared" si="23"/>
        <v>365</v>
      </c>
      <c r="F69" s="6">
        <f t="shared" ref="F69:F110" si="26">(G69-K69)*7</f>
        <v>1470</v>
      </c>
      <c r="G69">
        <f t="shared" si="24"/>
        <v>280</v>
      </c>
      <c r="H69">
        <f t="shared" si="25"/>
        <v>0.10334999999999964</v>
      </c>
      <c r="I69">
        <f t="shared" si="17"/>
        <v>308.94</v>
      </c>
      <c r="J69">
        <v>1</v>
      </c>
      <c r="K69" s="6">
        <f t="shared" si="18"/>
        <v>70</v>
      </c>
      <c r="R69">
        <v>0.6</v>
      </c>
      <c r="S69">
        <v>1</v>
      </c>
      <c r="T69">
        <f t="shared" si="19"/>
        <v>1470</v>
      </c>
      <c r="U69">
        <f t="shared" si="20"/>
        <v>0.4083</v>
      </c>
      <c r="V69">
        <f t="shared" si="13"/>
        <v>1.6500000000000006</v>
      </c>
    </row>
    <row r="70" spans="1:22">
      <c r="A70">
        <v>69</v>
      </c>
      <c r="C70">
        <f t="shared" si="21"/>
        <v>3450</v>
      </c>
      <c r="D70" s="20">
        <f t="shared" si="22"/>
        <v>214</v>
      </c>
      <c r="E70">
        <f t="shared" si="23"/>
        <v>370</v>
      </c>
      <c r="F70" s="6">
        <f t="shared" si="26"/>
        <v>1491</v>
      </c>
      <c r="G70">
        <f t="shared" si="24"/>
        <v>284</v>
      </c>
      <c r="H70">
        <f t="shared" si="25"/>
        <v>0.10339999999999963</v>
      </c>
      <c r="I70">
        <f t="shared" si="17"/>
        <v>313.37</v>
      </c>
      <c r="J70">
        <v>1</v>
      </c>
      <c r="K70" s="6">
        <f t="shared" si="18"/>
        <v>71</v>
      </c>
      <c r="R70">
        <v>0.6</v>
      </c>
      <c r="S70">
        <v>1</v>
      </c>
      <c r="T70">
        <f t="shared" si="19"/>
        <v>1491</v>
      </c>
      <c r="U70">
        <f t="shared" si="20"/>
        <v>0.41420000000000001</v>
      </c>
      <c r="V70">
        <f t="shared" ref="V70:V133" si="27">V69+0.01</f>
        <v>1.6600000000000006</v>
      </c>
    </row>
    <row r="71" spans="1:22">
      <c r="A71">
        <v>70</v>
      </c>
      <c r="C71">
        <f t="shared" si="21"/>
        <v>3500</v>
      </c>
      <c r="D71" s="20">
        <f t="shared" si="22"/>
        <v>217</v>
      </c>
      <c r="E71">
        <f t="shared" si="23"/>
        <v>375</v>
      </c>
      <c r="F71" s="6">
        <f t="shared" si="26"/>
        <v>1512</v>
      </c>
      <c r="G71">
        <f t="shared" si="24"/>
        <v>288</v>
      </c>
      <c r="H71">
        <f t="shared" si="25"/>
        <v>0.10344999999999963</v>
      </c>
      <c r="I71">
        <f t="shared" si="17"/>
        <v>317.79000000000002</v>
      </c>
      <c r="J71">
        <v>1</v>
      </c>
      <c r="K71" s="6">
        <f t="shared" si="18"/>
        <v>72</v>
      </c>
      <c r="R71">
        <v>0.6</v>
      </c>
      <c r="S71">
        <v>1</v>
      </c>
      <c r="T71">
        <f t="shared" si="19"/>
        <v>1512</v>
      </c>
      <c r="U71">
        <f t="shared" si="20"/>
        <v>0.42</v>
      </c>
      <c r="V71">
        <f t="shared" si="27"/>
        <v>1.6700000000000006</v>
      </c>
    </row>
    <row r="72" spans="1:22">
      <c r="A72">
        <v>71</v>
      </c>
      <c r="C72">
        <f t="shared" si="21"/>
        <v>3550</v>
      </c>
      <c r="D72" s="20">
        <f t="shared" si="22"/>
        <v>220</v>
      </c>
      <c r="E72">
        <f t="shared" si="23"/>
        <v>380</v>
      </c>
      <c r="F72" s="6">
        <f t="shared" si="26"/>
        <v>1533</v>
      </c>
      <c r="G72">
        <f t="shared" si="24"/>
        <v>292</v>
      </c>
      <c r="H72">
        <f t="shared" si="25"/>
        <v>0.10349999999999962</v>
      </c>
      <c r="I72">
        <f t="shared" si="17"/>
        <v>322.22000000000003</v>
      </c>
      <c r="J72">
        <v>1</v>
      </c>
      <c r="K72" s="6">
        <f t="shared" si="18"/>
        <v>73</v>
      </c>
      <c r="R72">
        <v>0.6</v>
      </c>
      <c r="S72">
        <v>1</v>
      </c>
      <c r="T72">
        <f t="shared" si="19"/>
        <v>1533</v>
      </c>
      <c r="U72">
        <f t="shared" si="20"/>
        <v>0.42580000000000001</v>
      </c>
      <c r="V72">
        <f t="shared" si="27"/>
        <v>1.6800000000000006</v>
      </c>
    </row>
    <row r="73" spans="1:22">
      <c r="A73">
        <v>72</v>
      </c>
      <c r="C73">
        <f t="shared" si="21"/>
        <v>3600</v>
      </c>
      <c r="D73" s="20">
        <f t="shared" si="22"/>
        <v>223</v>
      </c>
      <c r="E73">
        <f t="shared" si="23"/>
        <v>385</v>
      </c>
      <c r="F73" s="6">
        <f t="shared" si="26"/>
        <v>1554</v>
      </c>
      <c r="G73">
        <f t="shared" si="24"/>
        <v>296</v>
      </c>
      <c r="H73">
        <f t="shared" si="25"/>
        <v>0.10354999999999961</v>
      </c>
      <c r="I73">
        <f t="shared" si="17"/>
        <v>326.64999999999998</v>
      </c>
      <c r="J73">
        <v>1</v>
      </c>
      <c r="K73" s="6">
        <f t="shared" si="18"/>
        <v>74</v>
      </c>
      <c r="R73">
        <v>0.6</v>
      </c>
      <c r="S73">
        <v>1</v>
      </c>
      <c r="T73">
        <f t="shared" si="19"/>
        <v>1554</v>
      </c>
      <c r="U73">
        <f t="shared" si="20"/>
        <v>0.43169999999999997</v>
      </c>
      <c r="V73">
        <f t="shared" si="27"/>
        <v>1.6900000000000006</v>
      </c>
    </row>
    <row r="74" spans="1:22">
      <c r="A74">
        <v>73</v>
      </c>
      <c r="C74">
        <f t="shared" si="21"/>
        <v>3650</v>
      </c>
      <c r="D74" s="20">
        <f t="shared" si="22"/>
        <v>226</v>
      </c>
      <c r="E74">
        <f t="shared" si="23"/>
        <v>390</v>
      </c>
      <c r="F74" s="6">
        <f t="shared" si="26"/>
        <v>1575</v>
      </c>
      <c r="G74">
        <f t="shared" si="24"/>
        <v>300</v>
      </c>
      <c r="H74">
        <f t="shared" si="25"/>
        <v>0.10359999999999961</v>
      </c>
      <c r="I74">
        <f t="shared" si="17"/>
        <v>331.08</v>
      </c>
      <c r="J74">
        <v>1</v>
      </c>
      <c r="K74" s="6">
        <f t="shared" si="18"/>
        <v>75</v>
      </c>
      <c r="R74">
        <v>0.6</v>
      </c>
      <c r="S74">
        <v>1</v>
      </c>
      <c r="T74">
        <f t="shared" si="19"/>
        <v>1575</v>
      </c>
      <c r="U74">
        <f t="shared" si="20"/>
        <v>0.4375</v>
      </c>
      <c r="V74">
        <f t="shared" si="27"/>
        <v>1.7000000000000006</v>
      </c>
    </row>
    <row r="75" spans="1:22">
      <c r="A75">
        <v>74</v>
      </c>
      <c r="C75">
        <f t="shared" si="21"/>
        <v>3700</v>
      </c>
      <c r="D75" s="20">
        <f t="shared" si="22"/>
        <v>229</v>
      </c>
      <c r="E75">
        <f t="shared" si="23"/>
        <v>395</v>
      </c>
      <c r="F75" s="6">
        <f t="shared" si="26"/>
        <v>1596</v>
      </c>
      <c r="G75">
        <f t="shared" si="24"/>
        <v>304</v>
      </c>
      <c r="H75">
        <f t="shared" si="25"/>
        <v>0.1036499999999996</v>
      </c>
      <c r="I75">
        <f t="shared" si="17"/>
        <v>335.51</v>
      </c>
      <c r="J75">
        <v>1</v>
      </c>
      <c r="K75" s="6">
        <f t="shared" si="18"/>
        <v>76</v>
      </c>
      <c r="R75">
        <v>0.6</v>
      </c>
      <c r="S75">
        <v>1</v>
      </c>
      <c r="T75">
        <f t="shared" si="19"/>
        <v>1596</v>
      </c>
      <c r="U75">
        <f t="shared" si="20"/>
        <v>0.44330000000000003</v>
      </c>
      <c r="V75">
        <f t="shared" si="27"/>
        <v>1.7100000000000006</v>
      </c>
    </row>
    <row r="76" spans="1:22">
      <c r="A76">
        <v>75</v>
      </c>
      <c r="C76">
        <f t="shared" si="21"/>
        <v>3750</v>
      </c>
      <c r="D76" s="20">
        <f t="shared" si="22"/>
        <v>232</v>
      </c>
      <c r="E76">
        <f t="shared" si="23"/>
        <v>400</v>
      </c>
      <c r="F76" s="6">
        <f t="shared" si="26"/>
        <v>1617</v>
      </c>
      <c r="G76">
        <f t="shared" si="24"/>
        <v>308</v>
      </c>
      <c r="H76">
        <f t="shared" si="25"/>
        <v>0.1036999999999996</v>
      </c>
      <c r="I76">
        <f t="shared" si="17"/>
        <v>339.94</v>
      </c>
      <c r="J76">
        <v>1</v>
      </c>
      <c r="K76" s="6">
        <f t="shared" si="18"/>
        <v>77</v>
      </c>
      <c r="R76">
        <v>0.6</v>
      </c>
      <c r="S76">
        <v>1</v>
      </c>
      <c r="T76">
        <f t="shared" si="19"/>
        <v>1617</v>
      </c>
      <c r="U76">
        <f t="shared" si="20"/>
        <v>0.44919999999999999</v>
      </c>
      <c r="V76">
        <f t="shared" si="27"/>
        <v>1.7200000000000006</v>
      </c>
    </row>
    <row r="77" spans="1:22">
      <c r="A77">
        <v>76</v>
      </c>
      <c r="C77">
        <f t="shared" si="21"/>
        <v>3800</v>
      </c>
      <c r="D77" s="20">
        <f t="shared" si="22"/>
        <v>235</v>
      </c>
      <c r="E77">
        <f t="shared" si="23"/>
        <v>405</v>
      </c>
      <c r="F77" s="6">
        <f t="shared" si="26"/>
        <v>1638</v>
      </c>
      <c r="G77">
        <f t="shared" si="24"/>
        <v>312</v>
      </c>
      <c r="H77">
        <f t="shared" si="25"/>
        <v>0.10374999999999959</v>
      </c>
      <c r="I77">
        <f t="shared" si="17"/>
        <v>344.37</v>
      </c>
      <c r="J77">
        <v>1</v>
      </c>
      <c r="K77" s="6">
        <f t="shared" si="18"/>
        <v>78</v>
      </c>
      <c r="R77">
        <v>0.6</v>
      </c>
      <c r="S77">
        <v>1</v>
      </c>
      <c r="T77">
        <f t="shared" si="19"/>
        <v>1638</v>
      </c>
      <c r="U77">
        <f t="shared" si="20"/>
        <v>0.45500000000000002</v>
      </c>
      <c r="V77">
        <f t="shared" si="27"/>
        <v>1.7300000000000006</v>
      </c>
    </row>
    <row r="78" spans="1:22">
      <c r="A78">
        <v>77</v>
      </c>
      <c r="C78">
        <f t="shared" si="21"/>
        <v>3850</v>
      </c>
      <c r="D78" s="20">
        <f t="shared" si="22"/>
        <v>238</v>
      </c>
      <c r="E78">
        <f t="shared" si="23"/>
        <v>410</v>
      </c>
      <c r="F78" s="6">
        <f t="shared" si="26"/>
        <v>1659</v>
      </c>
      <c r="G78">
        <f t="shared" si="24"/>
        <v>316</v>
      </c>
      <c r="H78">
        <f t="shared" si="25"/>
        <v>0.10379999999999959</v>
      </c>
      <c r="I78">
        <f t="shared" si="17"/>
        <v>348.8</v>
      </c>
      <c r="J78">
        <v>1</v>
      </c>
      <c r="K78" s="6">
        <f t="shared" si="18"/>
        <v>79</v>
      </c>
      <c r="R78">
        <v>0.6</v>
      </c>
      <c r="S78">
        <v>1</v>
      </c>
      <c r="T78">
        <f t="shared" si="19"/>
        <v>1659</v>
      </c>
      <c r="U78">
        <f t="shared" si="20"/>
        <v>0.46079999999999999</v>
      </c>
      <c r="V78">
        <f t="shared" si="27"/>
        <v>1.7400000000000007</v>
      </c>
    </row>
    <row r="79" spans="1:22">
      <c r="A79">
        <v>78</v>
      </c>
      <c r="B79">
        <v>17</v>
      </c>
      <c r="C79">
        <f t="shared" si="21"/>
        <v>3900</v>
      </c>
      <c r="D79" s="20">
        <f t="shared" si="22"/>
        <v>241</v>
      </c>
      <c r="E79">
        <f t="shared" si="23"/>
        <v>415</v>
      </c>
      <c r="F79" s="6">
        <f t="shared" si="26"/>
        <v>1680</v>
      </c>
      <c r="G79">
        <f t="shared" si="24"/>
        <v>320</v>
      </c>
      <c r="H79">
        <f t="shared" si="25"/>
        <v>0.10384999999999958</v>
      </c>
      <c r="I79">
        <f t="shared" si="17"/>
        <v>353.23</v>
      </c>
      <c r="J79">
        <v>1</v>
      </c>
      <c r="K79" s="6">
        <f t="shared" si="18"/>
        <v>80</v>
      </c>
      <c r="L79" s="6">
        <f>ROUND(G79*(1-H79)+H79*2*G79,2)</f>
        <v>353.23</v>
      </c>
      <c r="M79" s="6">
        <f>ROUND(O79*2*(1+0.05),2)</f>
        <v>853.78</v>
      </c>
      <c r="N79" s="6">
        <f>ROUND(M79*R79+(1-R79)*O79+2/3*(F79),2)</f>
        <v>1794.89</v>
      </c>
      <c r="O79" s="6">
        <f>ROUND((2/3*K79+1/3*L79+1/3*I79+1/3*J79*I79), 2)</f>
        <v>406.56</v>
      </c>
      <c r="R79">
        <v>0.6</v>
      </c>
      <c r="S79">
        <v>1</v>
      </c>
      <c r="T79">
        <f t="shared" si="19"/>
        <v>1680</v>
      </c>
      <c r="U79">
        <f t="shared" si="20"/>
        <v>0.4667</v>
      </c>
      <c r="V79">
        <f t="shared" si="27"/>
        <v>1.7500000000000007</v>
      </c>
    </row>
    <row r="80" spans="1:22">
      <c r="A80">
        <v>79</v>
      </c>
      <c r="C80">
        <f t="shared" si="21"/>
        <v>3950</v>
      </c>
      <c r="D80" s="20">
        <f t="shared" si="22"/>
        <v>244</v>
      </c>
      <c r="E80">
        <f t="shared" si="23"/>
        <v>420</v>
      </c>
      <c r="F80" s="6">
        <f t="shared" si="26"/>
        <v>1701</v>
      </c>
      <c r="G80">
        <f t="shared" si="24"/>
        <v>324</v>
      </c>
      <c r="H80">
        <f t="shared" si="25"/>
        <v>0.10389999999999958</v>
      </c>
      <c r="I80">
        <f t="shared" si="17"/>
        <v>357.66</v>
      </c>
      <c r="J80">
        <v>1</v>
      </c>
      <c r="K80" s="6">
        <f t="shared" si="18"/>
        <v>81</v>
      </c>
      <c r="R80">
        <v>0.6</v>
      </c>
      <c r="S80">
        <v>1</v>
      </c>
      <c r="T80">
        <f t="shared" si="19"/>
        <v>1701</v>
      </c>
      <c r="U80">
        <f t="shared" si="20"/>
        <v>0.47249999999999998</v>
      </c>
      <c r="V80">
        <f t="shared" si="27"/>
        <v>1.7600000000000007</v>
      </c>
    </row>
    <row r="81" spans="1:22">
      <c r="A81">
        <v>80</v>
      </c>
      <c r="C81">
        <f t="shared" si="21"/>
        <v>4000</v>
      </c>
      <c r="D81" s="20">
        <f t="shared" si="22"/>
        <v>247</v>
      </c>
      <c r="E81">
        <f t="shared" si="23"/>
        <v>425</v>
      </c>
      <c r="F81" s="6">
        <f t="shared" si="26"/>
        <v>1722</v>
      </c>
      <c r="G81">
        <f t="shared" si="24"/>
        <v>328</v>
      </c>
      <c r="H81">
        <f t="shared" si="25"/>
        <v>0.10394999999999957</v>
      </c>
      <c r="I81">
        <f t="shared" si="17"/>
        <v>362.1</v>
      </c>
      <c r="J81">
        <v>1</v>
      </c>
      <c r="K81" s="6">
        <f t="shared" si="18"/>
        <v>82</v>
      </c>
      <c r="R81">
        <v>0.6</v>
      </c>
      <c r="S81">
        <v>1</v>
      </c>
      <c r="T81">
        <f t="shared" si="19"/>
        <v>1722</v>
      </c>
      <c r="U81">
        <f t="shared" si="20"/>
        <v>0.4783</v>
      </c>
      <c r="V81">
        <f t="shared" si="27"/>
        <v>1.7700000000000007</v>
      </c>
    </row>
    <row r="82" spans="1:22">
      <c r="A82">
        <v>81</v>
      </c>
      <c r="C82">
        <f t="shared" si="21"/>
        <v>4050</v>
      </c>
      <c r="D82" s="20">
        <f t="shared" si="22"/>
        <v>250</v>
      </c>
      <c r="E82">
        <f t="shared" si="23"/>
        <v>430</v>
      </c>
      <c r="F82" s="6">
        <f t="shared" si="26"/>
        <v>1743</v>
      </c>
      <c r="G82">
        <f t="shared" si="24"/>
        <v>332</v>
      </c>
      <c r="H82">
        <f t="shared" si="25"/>
        <v>0.10399999999999957</v>
      </c>
      <c r="I82">
        <f t="shared" si="17"/>
        <v>366.53</v>
      </c>
      <c r="J82">
        <v>1</v>
      </c>
      <c r="K82" s="6">
        <f t="shared" si="18"/>
        <v>83</v>
      </c>
      <c r="R82">
        <v>0.6</v>
      </c>
      <c r="S82">
        <v>1</v>
      </c>
      <c r="T82">
        <f t="shared" si="19"/>
        <v>1743</v>
      </c>
      <c r="U82">
        <f t="shared" si="20"/>
        <v>0.48420000000000002</v>
      </c>
      <c r="V82">
        <f t="shared" si="27"/>
        <v>1.7800000000000007</v>
      </c>
    </row>
    <row r="83" spans="1:22">
      <c r="A83">
        <v>82</v>
      </c>
      <c r="C83">
        <f t="shared" si="21"/>
        <v>4100</v>
      </c>
      <c r="D83" s="20">
        <f t="shared" si="22"/>
        <v>253</v>
      </c>
      <c r="E83">
        <f t="shared" si="23"/>
        <v>435</v>
      </c>
      <c r="F83" s="6">
        <f t="shared" si="26"/>
        <v>1764</v>
      </c>
      <c r="G83">
        <f t="shared" si="24"/>
        <v>336</v>
      </c>
      <c r="H83">
        <f t="shared" si="25"/>
        <v>0.10404999999999956</v>
      </c>
      <c r="I83">
        <f t="shared" si="17"/>
        <v>370.96</v>
      </c>
      <c r="J83">
        <v>1</v>
      </c>
      <c r="K83" s="6">
        <f t="shared" si="18"/>
        <v>84</v>
      </c>
      <c r="R83">
        <v>0.6</v>
      </c>
      <c r="S83">
        <v>1</v>
      </c>
      <c r="T83">
        <f t="shared" si="19"/>
        <v>1764</v>
      </c>
      <c r="U83">
        <f t="shared" si="20"/>
        <v>0.49</v>
      </c>
      <c r="V83">
        <f t="shared" si="27"/>
        <v>1.7900000000000007</v>
      </c>
    </row>
    <row r="84" spans="1:22">
      <c r="A84">
        <v>83</v>
      </c>
      <c r="C84">
        <f t="shared" si="21"/>
        <v>4150</v>
      </c>
      <c r="D84" s="20">
        <f t="shared" si="22"/>
        <v>256</v>
      </c>
      <c r="E84">
        <f t="shared" si="23"/>
        <v>440</v>
      </c>
      <c r="F84" s="6">
        <f t="shared" si="26"/>
        <v>1785</v>
      </c>
      <c r="G84">
        <f t="shared" si="24"/>
        <v>340</v>
      </c>
      <c r="H84">
        <f t="shared" si="25"/>
        <v>0.10409999999999955</v>
      </c>
      <c r="I84">
        <f t="shared" si="17"/>
        <v>375.39</v>
      </c>
      <c r="J84">
        <v>1</v>
      </c>
      <c r="K84" s="6">
        <f t="shared" si="18"/>
        <v>85</v>
      </c>
      <c r="R84">
        <v>0.6</v>
      </c>
      <c r="S84">
        <v>1</v>
      </c>
      <c r="T84">
        <f t="shared" si="19"/>
        <v>1785</v>
      </c>
      <c r="U84">
        <f t="shared" si="20"/>
        <v>0.49580000000000002</v>
      </c>
      <c r="V84">
        <f t="shared" si="27"/>
        <v>1.8000000000000007</v>
      </c>
    </row>
    <row r="85" spans="1:22">
      <c r="A85">
        <v>84</v>
      </c>
      <c r="C85">
        <f t="shared" si="21"/>
        <v>4200</v>
      </c>
      <c r="D85" s="20">
        <f t="shared" si="22"/>
        <v>259</v>
      </c>
      <c r="E85">
        <f t="shared" si="23"/>
        <v>445</v>
      </c>
      <c r="F85" s="6">
        <f t="shared" si="26"/>
        <v>1806</v>
      </c>
      <c r="G85">
        <f t="shared" si="24"/>
        <v>344</v>
      </c>
      <c r="H85">
        <f t="shared" si="25"/>
        <v>0.10414999999999955</v>
      </c>
      <c r="I85">
        <f t="shared" si="17"/>
        <v>379.83</v>
      </c>
      <c r="J85">
        <v>1</v>
      </c>
      <c r="K85" s="6">
        <f t="shared" si="18"/>
        <v>86</v>
      </c>
      <c r="R85">
        <v>0.6</v>
      </c>
      <c r="S85">
        <v>1</v>
      </c>
      <c r="T85">
        <f t="shared" si="19"/>
        <v>1806</v>
      </c>
      <c r="U85">
        <f t="shared" si="20"/>
        <v>0.50170000000000003</v>
      </c>
      <c r="V85">
        <f t="shared" si="27"/>
        <v>1.8100000000000007</v>
      </c>
    </row>
    <row r="86" spans="1:22">
      <c r="A86">
        <v>85</v>
      </c>
      <c r="C86">
        <f t="shared" si="21"/>
        <v>4250</v>
      </c>
      <c r="D86" s="20">
        <f t="shared" si="22"/>
        <v>262</v>
      </c>
      <c r="E86">
        <f t="shared" si="23"/>
        <v>450</v>
      </c>
      <c r="F86" s="6">
        <f t="shared" si="26"/>
        <v>1827</v>
      </c>
      <c r="G86">
        <f t="shared" si="24"/>
        <v>348</v>
      </c>
      <c r="H86">
        <f t="shared" si="25"/>
        <v>0.10419999999999954</v>
      </c>
      <c r="I86">
        <f t="shared" si="17"/>
        <v>384.26</v>
      </c>
      <c r="J86">
        <v>1</v>
      </c>
      <c r="K86" s="6">
        <f t="shared" si="18"/>
        <v>87</v>
      </c>
      <c r="R86">
        <v>0.6</v>
      </c>
      <c r="S86">
        <v>1</v>
      </c>
      <c r="T86">
        <f t="shared" si="19"/>
        <v>1827</v>
      </c>
      <c r="U86">
        <f t="shared" si="20"/>
        <v>0.50749999999999995</v>
      </c>
      <c r="V86">
        <f t="shared" si="27"/>
        <v>1.8200000000000007</v>
      </c>
    </row>
    <row r="87" spans="1:22">
      <c r="A87">
        <v>86</v>
      </c>
      <c r="C87">
        <f t="shared" si="21"/>
        <v>4300</v>
      </c>
      <c r="D87" s="20">
        <f t="shared" si="22"/>
        <v>265</v>
      </c>
      <c r="E87">
        <f t="shared" si="23"/>
        <v>455</v>
      </c>
      <c r="F87" s="6">
        <f t="shared" si="26"/>
        <v>1848</v>
      </c>
      <c r="G87">
        <f t="shared" si="24"/>
        <v>352</v>
      </c>
      <c r="H87">
        <f t="shared" si="25"/>
        <v>0.10424999999999954</v>
      </c>
      <c r="I87">
        <f t="shared" si="17"/>
        <v>388.7</v>
      </c>
      <c r="J87">
        <v>1</v>
      </c>
      <c r="K87" s="6">
        <f t="shared" si="18"/>
        <v>88</v>
      </c>
      <c r="R87">
        <v>0.6</v>
      </c>
      <c r="S87">
        <v>1</v>
      </c>
      <c r="T87">
        <f t="shared" si="19"/>
        <v>1848</v>
      </c>
      <c r="U87">
        <f t="shared" si="20"/>
        <v>0.51329999999999998</v>
      </c>
      <c r="V87">
        <f t="shared" si="27"/>
        <v>1.8300000000000007</v>
      </c>
    </row>
    <row r="88" spans="1:22">
      <c r="A88">
        <v>87</v>
      </c>
      <c r="C88">
        <f t="shared" si="21"/>
        <v>4350</v>
      </c>
      <c r="D88" s="20">
        <f t="shared" si="22"/>
        <v>268</v>
      </c>
      <c r="E88">
        <f t="shared" si="23"/>
        <v>460</v>
      </c>
      <c r="F88" s="6">
        <f t="shared" si="26"/>
        <v>1869</v>
      </c>
      <c r="G88">
        <f t="shared" si="24"/>
        <v>356</v>
      </c>
      <c r="H88">
        <f t="shared" si="25"/>
        <v>0.10429999999999953</v>
      </c>
      <c r="I88">
        <f t="shared" si="17"/>
        <v>393.13</v>
      </c>
      <c r="J88">
        <v>1</v>
      </c>
      <c r="K88" s="6">
        <f t="shared" si="18"/>
        <v>89</v>
      </c>
      <c r="R88">
        <v>0.6</v>
      </c>
      <c r="S88">
        <v>1</v>
      </c>
      <c r="T88">
        <f t="shared" si="19"/>
        <v>1869</v>
      </c>
      <c r="U88">
        <f t="shared" si="20"/>
        <v>0.51919999999999999</v>
      </c>
      <c r="V88">
        <f t="shared" si="27"/>
        <v>1.8400000000000007</v>
      </c>
    </row>
    <row r="89" spans="1:22">
      <c r="A89">
        <v>88</v>
      </c>
      <c r="C89">
        <f t="shared" si="21"/>
        <v>4400</v>
      </c>
      <c r="D89" s="20">
        <f t="shared" si="22"/>
        <v>271</v>
      </c>
      <c r="E89">
        <f t="shared" si="23"/>
        <v>465</v>
      </c>
      <c r="F89" s="6">
        <f t="shared" si="26"/>
        <v>1890</v>
      </c>
      <c r="G89">
        <f t="shared" si="24"/>
        <v>360</v>
      </c>
      <c r="H89">
        <f t="shared" si="25"/>
        <v>0.10434999999999953</v>
      </c>
      <c r="I89">
        <f t="shared" si="17"/>
        <v>397.57</v>
      </c>
      <c r="J89">
        <v>1</v>
      </c>
      <c r="K89" s="6">
        <f t="shared" si="18"/>
        <v>90</v>
      </c>
      <c r="R89">
        <v>0.6</v>
      </c>
      <c r="S89">
        <v>1</v>
      </c>
      <c r="T89">
        <f t="shared" si="19"/>
        <v>1890</v>
      </c>
      <c r="U89">
        <f t="shared" si="20"/>
        <v>0.52500000000000002</v>
      </c>
      <c r="V89">
        <f t="shared" si="27"/>
        <v>1.8500000000000008</v>
      </c>
    </row>
    <row r="90" spans="1:22">
      <c r="A90">
        <v>89</v>
      </c>
      <c r="C90">
        <f t="shared" si="21"/>
        <v>4450</v>
      </c>
      <c r="D90" s="20">
        <f t="shared" si="22"/>
        <v>274</v>
      </c>
      <c r="E90">
        <f t="shared" si="23"/>
        <v>470</v>
      </c>
      <c r="F90" s="6">
        <f t="shared" si="26"/>
        <v>1911</v>
      </c>
      <c r="G90">
        <f t="shared" si="24"/>
        <v>364</v>
      </c>
      <c r="H90">
        <f t="shared" si="25"/>
        <v>0.10439999999999952</v>
      </c>
      <c r="I90">
        <f t="shared" si="17"/>
        <v>402</v>
      </c>
      <c r="J90">
        <v>1</v>
      </c>
      <c r="K90" s="6">
        <f t="shared" si="18"/>
        <v>91</v>
      </c>
      <c r="R90">
        <v>0.6</v>
      </c>
      <c r="S90">
        <v>1</v>
      </c>
      <c r="T90">
        <f t="shared" si="19"/>
        <v>1911</v>
      </c>
      <c r="U90">
        <f t="shared" si="20"/>
        <v>0.53080000000000005</v>
      </c>
      <c r="V90">
        <f t="shared" si="27"/>
        <v>1.8600000000000008</v>
      </c>
    </row>
    <row r="91" spans="1:22">
      <c r="A91">
        <v>90</v>
      </c>
      <c r="C91">
        <f t="shared" si="21"/>
        <v>4500</v>
      </c>
      <c r="D91" s="20">
        <f t="shared" si="22"/>
        <v>277</v>
      </c>
      <c r="E91">
        <f t="shared" si="23"/>
        <v>475</v>
      </c>
      <c r="F91" s="6">
        <f t="shared" si="26"/>
        <v>1932</v>
      </c>
      <c r="G91">
        <f t="shared" si="24"/>
        <v>368</v>
      </c>
      <c r="H91">
        <f t="shared" si="25"/>
        <v>0.10444999999999952</v>
      </c>
      <c r="I91">
        <f t="shared" si="17"/>
        <v>406.44</v>
      </c>
      <c r="J91">
        <v>1</v>
      </c>
      <c r="K91" s="6">
        <f t="shared" si="18"/>
        <v>92</v>
      </c>
      <c r="R91">
        <v>0.6</v>
      </c>
      <c r="S91">
        <v>1</v>
      </c>
      <c r="T91">
        <f t="shared" si="19"/>
        <v>1932</v>
      </c>
      <c r="U91">
        <f t="shared" si="20"/>
        <v>0.53669999999999995</v>
      </c>
      <c r="V91">
        <f t="shared" si="27"/>
        <v>1.8700000000000008</v>
      </c>
    </row>
    <row r="92" spans="1:22">
      <c r="A92">
        <v>91</v>
      </c>
      <c r="B92">
        <v>18</v>
      </c>
      <c r="C92">
        <f t="shared" si="21"/>
        <v>4550</v>
      </c>
      <c r="D92" s="20">
        <f t="shared" si="22"/>
        <v>280</v>
      </c>
      <c r="E92">
        <f t="shared" si="23"/>
        <v>480</v>
      </c>
      <c r="F92" s="6">
        <f t="shared" si="26"/>
        <v>1953</v>
      </c>
      <c r="G92">
        <f t="shared" si="24"/>
        <v>372</v>
      </c>
      <c r="H92">
        <f t="shared" si="25"/>
        <v>0.10449999999999951</v>
      </c>
      <c r="I92">
        <f t="shared" si="17"/>
        <v>410.87</v>
      </c>
      <c r="J92">
        <v>1</v>
      </c>
      <c r="K92" s="6">
        <f t="shared" si="18"/>
        <v>93</v>
      </c>
      <c r="L92" s="6">
        <f>ROUND(G92*(1-H92)+H92*2*G92,2)</f>
        <v>410.87</v>
      </c>
      <c r="M92" s="6">
        <f>ROUND(O92*2*(1+0.05),2)</f>
        <v>993.03</v>
      </c>
      <c r="N92" s="6">
        <f>ROUND(M92*R92+(1-R92)*O92+2/3*(F92),2)</f>
        <v>2086.9699999999998</v>
      </c>
      <c r="O92" s="6">
        <f>ROUND((2/3*K92+1/3*L92+1/3*I92+1/3*J92*I92), 2)</f>
        <v>472.87</v>
      </c>
      <c r="R92">
        <v>0.6</v>
      </c>
      <c r="S92">
        <v>1</v>
      </c>
      <c r="T92">
        <f t="shared" si="19"/>
        <v>1953</v>
      </c>
      <c r="U92">
        <f t="shared" si="20"/>
        <v>0.54249999999999998</v>
      </c>
      <c r="V92">
        <f t="shared" si="27"/>
        <v>1.8800000000000008</v>
      </c>
    </row>
    <row r="93" spans="1:22">
      <c r="A93">
        <v>92</v>
      </c>
      <c r="C93">
        <f t="shared" si="21"/>
        <v>4600</v>
      </c>
      <c r="D93" s="20">
        <f t="shared" si="22"/>
        <v>283</v>
      </c>
      <c r="E93">
        <f t="shared" si="23"/>
        <v>485</v>
      </c>
      <c r="F93" s="6">
        <f t="shared" si="26"/>
        <v>1974</v>
      </c>
      <c r="G93">
        <f t="shared" si="24"/>
        <v>376</v>
      </c>
      <c r="H93">
        <f t="shared" si="25"/>
        <v>0.1045499999999995</v>
      </c>
      <c r="I93">
        <f t="shared" si="17"/>
        <v>415.31</v>
      </c>
      <c r="J93">
        <v>1</v>
      </c>
      <c r="K93" s="6">
        <f t="shared" si="18"/>
        <v>94</v>
      </c>
      <c r="R93">
        <v>0.6</v>
      </c>
      <c r="S93">
        <v>1</v>
      </c>
      <c r="T93">
        <f t="shared" si="19"/>
        <v>1974</v>
      </c>
      <c r="U93">
        <f t="shared" si="20"/>
        <v>0.54830000000000001</v>
      </c>
      <c r="V93">
        <f t="shared" si="27"/>
        <v>1.8900000000000008</v>
      </c>
    </row>
    <row r="94" spans="1:22">
      <c r="A94">
        <v>93</v>
      </c>
      <c r="C94">
        <f t="shared" si="21"/>
        <v>4650</v>
      </c>
      <c r="D94" s="20">
        <f t="shared" si="22"/>
        <v>286</v>
      </c>
      <c r="E94">
        <f t="shared" si="23"/>
        <v>490</v>
      </c>
      <c r="F94" s="6">
        <f t="shared" si="26"/>
        <v>1995</v>
      </c>
      <c r="G94">
        <f t="shared" si="24"/>
        <v>380</v>
      </c>
      <c r="H94">
        <f t="shared" si="25"/>
        <v>0.1045999999999995</v>
      </c>
      <c r="I94">
        <f t="shared" si="17"/>
        <v>419.75</v>
      </c>
      <c r="J94">
        <v>1</v>
      </c>
      <c r="K94" s="6">
        <f t="shared" si="18"/>
        <v>95</v>
      </c>
      <c r="R94">
        <v>0.6</v>
      </c>
      <c r="S94">
        <v>1</v>
      </c>
      <c r="T94">
        <f t="shared" si="19"/>
        <v>1995</v>
      </c>
      <c r="U94">
        <f t="shared" si="20"/>
        <v>0.55420000000000003</v>
      </c>
      <c r="V94">
        <f t="shared" si="27"/>
        <v>1.9000000000000008</v>
      </c>
    </row>
    <row r="95" spans="1:22">
      <c r="A95">
        <v>94</v>
      </c>
      <c r="C95">
        <f t="shared" si="21"/>
        <v>4700</v>
      </c>
      <c r="D95" s="20">
        <f t="shared" si="22"/>
        <v>289</v>
      </c>
      <c r="E95">
        <f t="shared" si="23"/>
        <v>495</v>
      </c>
      <c r="F95" s="6">
        <f t="shared" si="26"/>
        <v>2016</v>
      </c>
      <c r="G95">
        <f t="shared" si="24"/>
        <v>384</v>
      </c>
      <c r="H95">
        <f t="shared" si="25"/>
        <v>0.10464999999999949</v>
      </c>
      <c r="I95">
        <f t="shared" si="17"/>
        <v>424.19</v>
      </c>
      <c r="J95">
        <v>1</v>
      </c>
      <c r="K95" s="6">
        <f t="shared" si="18"/>
        <v>96</v>
      </c>
      <c r="R95">
        <v>0.6</v>
      </c>
      <c r="S95">
        <v>1</v>
      </c>
      <c r="T95">
        <f t="shared" si="19"/>
        <v>2016</v>
      </c>
      <c r="U95">
        <f t="shared" si="20"/>
        <v>0.56000000000000005</v>
      </c>
      <c r="V95">
        <f t="shared" si="27"/>
        <v>1.9100000000000008</v>
      </c>
    </row>
    <row r="96" spans="1:22">
      <c r="A96">
        <v>95</v>
      </c>
      <c r="C96">
        <f t="shared" si="21"/>
        <v>4750</v>
      </c>
      <c r="D96" s="20">
        <f t="shared" si="22"/>
        <v>292</v>
      </c>
      <c r="E96">
        <f t="shared" si="23"/>
        <v>500</v>
      </c>
      <c r="F96" s="6">
        <f t="shared" si="26"/>
        <v>2037</v>
      </c>
      <c r="G96">
        <f t="shared" si="24"/>
        <v>388</v>
      </c>
      <c r="H96">
        <f t="shared" si="25"/>
        <v>0.10469999999999949</v>
      </c>
      <c r="I96">
        <f t="shared" si="17"/>
        <v>428.62</v>
      </c>
      <c r="J96">
        <v>1</v>
      </c>
      <c r="K96" s="6">
        <f t="shared" si="18"/>
        <v>97</v>
      </c>
      <c r="R96">
        <v>0.6</v>
      </c>
      <c r="S96">
        <v>1</v>
      </c>
      <c r="T96">
        <f t="shared" si="19"/>
        <v>2037</v>
      </c>
      <c r="U96">
        <f t="shared" si="20"/>
        <v>0.56579999999999997</v>
      </c>
      <c r="V96">
        <f t="shared" si="27"/>
        <v>1.9200000000000008</v>
      </c>
    </row>
    <row r="97" spans="1:22">
      <c r="A97">
        <v>96</v>
      </c>
      <c r="C97">
        <f t="shared" si="21"/>
        <v>4800</v>
      </c>
      <c r="D97" s="20">
        <f t="shared" si="22"/>
        <v>295</v>
      </c>
      <c r="E97">
        <f t="shared" si="23"/>
        <v>505</v>
      </c>
      <c r="F97" s="6">
        <f t="shared" si="26"/>
        <v>2058</v>
      </c>
      <c r="G97">
        <f t="shared" si="24"/>
        <v>392</v>
      </c>
      <c r="H97">
        <f t="shared" si="25"/>
        <v>0.10474999999999948</v>
      </c>
      <c r="I97">
        <f t="shared" si="17"/>
        <v>433.06</v>
      </c>
      <c r="J97">
        <v>1</v>
      </c>
      <c r="K97" s="6">
        <f t="shared" si="18"/>
        <v>98</v>
      </c>
      <c r="R97">
        <v>0.6</v>
      </c>
      <c r="S97">
        <v>1</v>
      </c>
      <c r="T97">
        <f t="shared" si="19"/>
        <v>2058</v>
      </c>
      <c r="U97">
        <f t="shared" si="20"/>
        <v>0.57169999999999999</v>
      </c>
      <c r="V97">
        <f t="shared" si="27"/>
        <v>1.9300000000000008</v>
      </c>
    </row>
    <row r="98" spans="1:22">
      <c r="A98">
        <v>97</v>
      </c>
      <c r="C98">
        <f t="shared" si="21"/>
        <v>4850</v>
      </c>
      <c r="D98" s="20">
        <f t="shared" si="22"/>
        <v>298</v>
      </c>
      <c r="E98">
        <f t="shared" si="23"/>
        <v>510</v>
      </c>
      <c r="F98" s="6">
        <f t="shared" si="26"/>
        <v>2079</v>
      </c>
      <c r="G98">
        <f t="shared" si="24"/>
        <v>396</v>
      </c>
      <c r="H98">
        <f t="shared" si="25"/>
        <v>0.10479999999999948</v>
      </c>
      <c r="I98">
        <f t="shared" si="17"/>
        <v>437.5</v>
      </c>
      <c r="J98">
        <v>1</v>
      </c>
      <c r="K98" s="6">
        <f t="shared" si="18"/>
        <v>99</v>
      </c>
      <c r="R98">
        <v>0.6</v>
      </c>
      <c r="S98">
        <v>1</v>
      </c>
      <c r="T98">
        <f t="shared" si="19"/>
        <v>2079</v>
      </c>
      <c r="U98">
        <f t="shared" si="20"/>
        <v>0.57750000000000001</v>
      </c>
      <c r="V98">
        <f t="shared" si="27"/>
        <v>1.9400000000000008</v>
      </c>
    </row>
    <row r="99" spans="1:22">
      <c r="A99">
        <v>98</v>
      </c>
      <c r="C99">
        <f t="shared" si="21"/>
        <v>4900</v>
      </c>
      <c r="D99" s="20">
        <f t="shared" si="22"/>
        <v>301</v>
      </c>
      <c r="E99">
        <f t="shared" si="23"/>
        <v>515</v>
      </c>
      <c r="F99" s="6">
        <f t="shared" si="26"/>
        <v>2100</v>
      </c>
      <c r="G99">
        <f t="shared" si="24"/>
        <v>400</v>
      </c>
      <c r="H99">
        <f t="shared" si="25"/>
        <v>0.10484999999999947</v>
      </c>
      <c r="I99">
        <f t="shared" si="17"/>
        <v>441.94</v>
      </c>
      <c r="J99">
        <v>1</v>
      </c>
      <c r="K99" s="6">
        <f t="shared" si="18"/>
        <v>100</v>
      </c>
      <c r="R99">
        <v>0.6</v>
      </c>
      <c r="S99">
        <v>1</v>
      </c>
      <c r="T99">
        <f t="shared" si="19"/>
        <v>2100</v>
      </c>
      <c r="U99">
        <f t="shared" si="20"/>
        <v>0.58330000000000004</v>
      </c>
      <c r="V99">
        <f t="shared" si="27"/>
        <v>1.9500000000000008</v>
      </c>
    </row>
    <row r="100" spans="1:22">
      <c r="A100">
        <v>99</v>
      </c>
      <c r="C100">
        <f t="shared" si="21"/>
        <v>4950</v>
      </c>
      <c r="D100" s="20">
        <f t="shared" si="22"/>
        <v>304</v>
      </c>
      <c r="E100">
        <f t="shared" si="23"/>
        <v>520</v>
      </c>
      <c r="F100" s="6">
        <f t="shared" si="26"/>
        <v>2121</v>
      </c>
      <c r="G100">
        <f t="shared" si="24"/>
        <v>404</v>
      </c>
      <c r="H100">
        <f t="shared" si="25"/>
        <v>0.10489999999999947</v>
      </c>
      <c r="I100">
        <f t="shared" si="17"/>
        <v>446.38</v>
      </c>
      <c r="J100">
        <v>1</v>
      </c>
      <c r="K100" s="6">
        <f t="shared" si="18"/>
        <v>101</v>
      </c>
      <c r="R100">
        <v>0.6</v>
      </c>
      <c r="S100">
        <v>1</v>
      </c>
      <c r="T100">
        <f t="shared" si="19"/>
        <v>2121</v>
      </c>
      <c r="U100">
        <f t="shared" si="20"/>
        <v>0.58919999999999995</v>
      </c>
      <c r="V100">
        <f t="shared" si="27"/>
        <v>1.9600000000000009</v>
      </c>
    </row>
    <row r="101" spans="1:22">
      <c r="A101">
        <v>100</v>
      </c>
      <c r="C101">
        <f t="shared" si="21"/>
        <v>5000</v>
      </c>
      <c r="D101" s="20">
        <f t="shared" si="22"/>
        <v>307</v>
      </c>
      <c r="E101">
        <f t="shared" si="23"/>
        <v>525</v>
      </c>
      <c r="F101" s="6">
        <f t="shared" si="26"/>
        <v>2142</v>
      </c>
      <c r="G101">
        <f t="shared" si="24"/>
        <v>408</v>
      </c>
      <c r="H101">
        <f t="shared" si="25"/>
        <v>0.10494999999999946</v>
      </c>
      <c r="I101">
        <f t="shared" si="17"/>
        <v>450.82</v>
      </c>
      <c r="J101">
        <v>1</v>
      </c>
      <c r="K101" s="6">
        <f t="shared" si="18"/>
        <v>102</v>
      </c>
      <c r="R101">
        <v>0.6</v>
      </c>
      <c r="S101">
        <v>1</v>
      </c>
      <c r="T101">
        <f t="shared" si="19"/>
        <v>2142</v>
      </c>
      <c r="U101">
        <f t="shared" si="20"/>
        <v>0.59499999999999997</v>
      </c>
      <c r="V101">
        <f t="shared" si="27"/>
        <v>1.9700000000000009</v>
      </c>
    </row>
    <row r="102" spans="1:22">
      <c r="A102">
        <v>101</v>
      </c>
      <c r="C102">
        <f t="shared" si="21"/>
        <v>5050</v>
      </c>
      <c r="D102" s="20">
        <f t="shared" si="22"/>
        <v>310</v>
      </c>
      <c r="E102">
        <f t="shared" si="23"/>
        <v>530</v>
      </c>
      <c r="F102" s="6">
        <f t="shared" si="26"/>
        <v>2163</v>
      </c>
      <c r="G102">
        <f t="shared" si="24"/>
        <v>412</v>
      </c>
      <c r="H102">
        <f t="shared" si="25"/>
        <v>0.10499999999999945</v>
      </c>
      <c r="I102">
        <f t="shared" si="17"/>
        <v>455.26</v>
      </c>
      <c r="J102">
        <v>1</v>
      </c>
      <c r="K102" s="6">
        <f t="shared" si="18"/>
        <v>103</v>
      </c>
      <c r="R102">
        <v>0.6</v>
      </c>
      <c r="S102">
        <v>1</v>
      </c>
      <c r="T102">
        <f t="shared" si="19"/>
        <v>2163</v>
      </c>
      <c r="U102">
        <f t="shared" si="20"/>
        <v>0.6008</v>
      </c>
      <c r="V102">
        <f t="shared" si="27"/>
        <v>1.9800000000000009</v>
      </c>
    </row>
    <row r="103" spans="1:22">
      <c r="A103">
        <v>102</v>
      </c>
      <c r="C103">
        <f t="shared" si="21"/>
        <v>5100</v>
      </c>
      <c r="D103" s="20">
        <f t="shared" si="22"/>
        <v>313</v>
      </c>
      <c r="E103">
        <f t="shared" si="23"/>
        <v>535</v>
      </c>
      <c r="F103" s="6">
        <f t="shared" si="26"/>
        <v>2184</v>
      </c>
      <c r="G103">
        <f t="shared" si="24"/>
        <v>416</v>
      </c>
      <c r="H103">
        <f t="shared" si="25"/>
        <v>0.10504999999999945</v>
      </c>
      <c r="I103">
        <f t="shared" si="17"/>
        <v>459.7</v>
      </c>
      <c r="J103">
        <v>1</v>
      </c>
      <c r="K103" s="6">
        <f t="shared" si="18"/>
        <v>104</v>
      </c>
      <c r="R103">
        <v>0.6</v>
      </c>
      <c r="S103">
        <v>1</v>
      </c>
      <c r="T103">
        <f t="shared" si="19"/>
        <v>2184</v>
      </c>
      <c r="U103">
        <f t="shared" si="20"/>
        <v>0.60670000000000002</v>
      </c>
      <c r="V103">
        <f t="shared" si="27"/>
        <v>1.9900000000000009</v>
      </c>
    </row>
    <row r="104" spans="1:22">
      <c r="A104">
        <v>103</v>
      </c>
      <c r="C104">
        <f t="shared" si="21"/>
        <v>5150</v>
      </c>
      <c r="D104" s="20">
        <f t="shared" si="22"/>
        <v>316</v>
      </c>
      <c r="E104">
        <f t="shared" si="23"/>
        <v>540</v>
      </c>
      <c r="F104" s="6">
        <f t="shared" si="26"/>
        <v>2205</v>
      </c>
      <c r="G104">
        <f t="shared" si="24"/>
        <v>420</v>
      </c>
      <c r="H104">
        <f t="shared" si="25"/>
        <v>0.10509999999999944</v>
      </c>
      <c r="I104">
        <f t="shared" si="17"/>
        <v>464.14</v>
      </c>
      <c r="J104">
        <v>1</v>
      </c>
      <c r="K104" s="6">
        <f t="shared" si="18"/>
        <v>105</v>
      </c>
      <c r="R104">
        <v>0.6</v>
      </c>
      <c r="S104">
        <v>1</v>
      </c>
      <c r="T104">
        <f t="shared" si="19"/>
        <v>2205</v>
      </c>
      <c r="U104">
        <f t="shared" si="20"/>
        <v>0.61250000000000004</v>
      </c>
      <c r="V104">
        <f t="shared" si="27"/>
        <v>2.0000000000000009</v>
      </c>
    </row>
    <row r="105" spans="1:22">
      <c r="A105">
        <v>104</v>
      </c>
      <c r="C105">
        <f t="shared" si="21"/>
        <v>5200</v>
      </c>
      <c r="D105" s="20">
        <f t="shared" si="22"/>
        <v>319</v>
      </c>
      <c r="E105">
        <f t="shared" si="23"/>
        <v>545</v>
      </c>
      <c r="F105" s="6">
        <f t="shared" si="26"/>
        <v>2226</v>
      </c>
      <c r="G105">
        <f t="shared" si="24"/>
        <v>424</v>
      </c>
      <c r="H105">
        <f t="shared" si="25"/>
        <v>0.10514999999999944</v>
      </c>
      <c r="I105">
        <f t="shared" si="17"/>
        <v>468.58</v>
      </c>
      <c r="J105">
        <v>1</v>
      </c>
      <c r="K105" s="6">
        <f t="shared" si="18"/>
        <v>106</v>
      </c>
      <c r="R105">
        <v>0.6</v>
      </c>
      <c r="S105">
        <v>1</v>
      </c>
      <c r="T105">
        <f t="shared" si="19"/>
        <v>2226</v>
      </c>
      <c r="U105">
        <f t="shared" si="20"/>
        <v>0.61829999999999996</v>
      </c>
      <c r="V105">
        <f t="shared" si="27"/>
        <v>2.0100000000000007</v>
      </c>
    </row>
    <row r="106" spans="1:22">
      <c r="A106">
        <v>105</v>
      </c>
      <c r="C106">
        <f t="shared" si="21"/>
        <v>5250</v>
      </c>
      <c r="D106" s="20">
        <f t="shared" si="22"/>
        <v>322</v>
      </c>
      <c r="E106">
        <f t="shared" si="23"/>
        <v>550</v>
      </c>
      <c r="F106" s="6">
        <f t="shared" si="26"/>
        <v>2247</v>
      </c>
      <c r="G106">
        <f t="shared" si="24"/>
        <v>428</v>
      </c>
      <c r="H106">
        <f t="shared" si="25"/>
        <v>0.10519999999999943</v>
      </c>
      <c r="I106">
        <f t="shared" si="17"/>
        <v>473.03</v>
      </c>
      <c r="J106">
        <v>1</v>
      </c>
      <c r="K106" s="6">
        <f t="shared" si="18"/>
        <v>107</v>
      </c>
      <c r="R106">
        <v>0.6</v>
      </c>
      <c r="S106">
        <v>1</v>
      </c>
      <c r="T106">
        <f t="shared" si="19"/>
        <v>2247</v>
      </c>
      <c r="U106">
        <f t="shared" si="20"/>
        <v>0.62419999999999998</v>
      </c>
      <c r="V106">
        <f t="shared" si="27"/>
        <v>2.0200000000000005</v>
      </c>
    </row>
    <row r="107" spans="1:22">
      <c r="A107">
        <v>106</v>
      </c>
      <c r="C107">
        <f t="shared" si="21"/>
        <v>5300</v>
      </c>
      <c r="D107" s="20">
        <f t="shared" si="22"/>
        <v>325</v>
      </c>
      <c r="E107">
        <f t="shared" si="23"/>
        <v>555</v>
      </c>
      <c r="F107" s="6">
        <f t="shared" si="26"/>
        <v>2268</v>
      </c>
      <c r="G107">
        <f t="shared" si="24"/>
        <v>432</v>
      </c>
      <c r="H107">
        <f t="shared" si="25"/>
        <v>0.10524999999999943</v>
      </c>
      <c r="I107">
        <f t="shared" si="17"/>
        <v>477.47</v>
      </c>
      <c r="J107">
        <v>1</v>
      </c>
      <c r="K107" s="6">
        <f t="shared" si="18"/>
        <v>108</v>
      </c>
      <c r="R107">
        <v>0.6</v>
      </c>
      <c r="S107">
        <v>1</v>
      </c>
      <c r="T107">
        <f t="shared" si="19"/>
        <v>2268</v>
      </c>
      <c r="U107">
        <f t="shared" si="20"/>
        <v>0.63</v>
      </c>
      <c r="V107">
        <f t="shared" si="27"/>
        <v>2.0300000000000002</v>
      </c>
    </row>
    <row r="108" spans="1:22">
      <c r="A108">
        <v>107</v>
      </c>
      <c r="C108">
        <f t="shared" si="21"/>
        <v>5350</v>
      </c>
      <c r="D108" s="20">
        <f t="shared" si="22"/>
        <v>328</v>
      </c>
      <c r="E108">
        <f t="shared" si="23"/>
        <v>560</v>
      </c>
      <c r="F108" s="6">
        <f t="shared" si="26"/>
        <v>2289</v>
      </c>
      <c r="G108">
        <f t="shared" si="24"/>
        <v>436</v>
      </c>
      <c r="H108">
        <f t="shared" si="25"/>
        <v>0.10529999999999942</v>
      </c>
      <c r="I108">
        <f t="shared" si="17"/>
        <v>481.91</v>
      </c>
      <c r="J108">
        <v>1</v>
      </c>
      <c r="K108" s="6">
        <f t="shared" si="18"/>
        <v>109</v>
      </c>
      <c r="R108">
        <v>0.6</v>
      </c>
      <c r="S108">
        <v>1</v>
      </c>
      <c r="T108">
        <f t="shared" si="19"/>
        <v>2289</v>
      </c>
      <c r="U108">
        <f t="shared" si="20"/>
        <v>0.63580000000000003</v>
      </c>
      <c r="V108">
        <f t="shared" si="27"/>
        <v>2.04</v>
      </c>
    </row>
    <row r="109" spans="1:22">
      <c r="A109">
        <v>108</v>
      </c>
      <c r="C109">
        <f t="shared" si="21"/>
        <v>5400</v>
      </c>
      <c r="D109" s="20">
        <f t="shared" si="22"/>
        <v>331</v>
      </c>
      <c r="E109">
        <f t="shared" si="23"/>
        <v>565</v>
      </c>
      <c r="F109" s="6">
        <f t="shared" si="26"/>
        <v>2310</v>
      </c>
      <c r="G109">
        <f t="shared" si="24"/>
        <v>440</v>
      </c>
      <c r="H109">
        <f t="shared" si="25"/>
        <v>0.10534999999999942</v>
      </c>
      <c r="I109">
        <f t="shared" si="17"/>
        <v>486.35</v>
      </c>
      <c r="J109">
        <v>1</v>
      </c>
      <c r="K109" s="6">
        <f t="shared" si="18"/>
        <v>110</v>
      </c>
      <c r="R109">
        <v>0.6</v>
      </c>
      <c r="S109">
        <v>1</v>
      </c>
      <c r="T109">
        <f t="shared" si="19"/>
        <v>2310</v>
      </c>
      <c r="U109">
        <f t="shared" si="20"/>
        <v>0.64170000000000005</v>
      </c>
      <c r="V109">
        <f t="shared" si="27"/>
        <v>2.0499999999999998</v>
      </c>
    </row>
    <row r="110" spans="1:22">
      <c r="A110">
        <v>109</v>
      </c>
      <c r="C110">
        <f t="shared" si="21"/>
        <v>5450</v>
      </c>
      <c r="D110" s="20">
        <f t="shared" si="22"/>
        <v>334</v>
      </c>
      <c r="E110">
        <f t="shared" si="23"/>
        <v>570</v>
      </c>
      <c r="F110" s="6">
        <f t="shared" si="26"/>
        <v>2331</v>
      </c>
      <c r="G110">
        <f t="shared" si="24"/>
        <v>444</v>
      </c>
      <c r="H110">
        <f t="shared" si="25"/>
        <v>0.10539999999999941</v>
      </c>
      <c r="I110">
        <f t="shared" si="17"/>
        <v>490.8</v>
      </c>
      <c r="J110">
        <v>1</v>
      </c>
      <c r="K110" s="6">
        <f t="shared" si="18"/>
        <v>111</v>
      </c>
      <c r="R110">
        <v>0.6</v>
      </c>
      <c r="S110">
        <v>1</v>
      </c>
      <c r="T110">
        <f t="shared" si="19"/>
        <v>2331</v>
      </c>
      <c r="U110">
        <f t="shared" si="20"/>
        <v>0.64749999999999996</v>
      </c>
      <c r="V110">
        <f t="shared" si="27"/>
        <v>2.0599999999999996</v>
      </c>
    </row>
    <row r="111" spans="1:22">
      <c r="A111">
        <v>110</v>
      </c>
      <c r="B111">
        <v>19</v>
      </c>
      <c r="C111">
        <f t="shared" si="21"/>
        <v>5500</v>
      </c>
      <c r="D111" s="20">
        <f t="shared" si="22"/>
        <v>337</v>
      </c>
      <c r="E111">
        <f t="shared" si="23"/>
        <v>575</v>
      </c>
      <c r="F111" s="6">
        <f>(G111-K111)*8</f>
        <v>2688</v>
      </c>
      <c r="G111">
        <f t="shared" si="24"/>
        <v>448</v>
      </c>
      <c r="H111">
        <f t="shared" si="25"/>
        <v>0.10544999999999941</v>
      </c>
      <c r="I111">
        <f t="shared" si="17"/>
        <v>495.24</v>
      </c>
      <c r="J111">
        <v>1</v>
      </c>
      <c r="K111" s="6">
        <f t="shared" si="18"/>
        <v>112</v>
      </c>
      <c r="L111" s="6">
        <f>ROUND(G111*(1-H111)+H111*2*G111,2)</f>
        <v>495.24</v>
      </c>
      <c r="M111" s="6">
        <f>ROUND(O111*2*(1+0.05),2)</f>
        <v>1196.81</v>
      </c>
      <c r="N111" s="6">
        <f>ROUND(M111*R111+(1-R111)*O111+2/3*(F111),2)</f>
        <v>2738.05</v>
      </c>
      <c r="O111" s="6">
        <f>ROUND((2/3*K111+1/3*L111+1/3*I111+1/3*J111*I111), 2)</f>
        <v>569.91</v>
      </c>
      <c r="R111">
        <v>0.6</v>
      </c>
      <c r="S111">
        <v>1</v>
      </c>
      <c r="T111">
        <f t="shared" si="19"/>
        <v>2688</v>
      </c>
      <c r="U111">
        <f t="shared" si="20"/>
        <v>0.74670000000000003</v>
      </c>
      <c r="V111">
        <f t="shared" si="27"/>
        <v>2.0699999999999994</v>
      </c>
    </row>
    <row r="112" spans="1:22">
      <c r="A112">
        <v>111</v>
      </c>
      <c r="C112">
        <f t="shared" si="21"/>
        <v>5550</v>
      </c>
      <c r="D112" s="20">
        <f t="shared" si="22"/>
        <v>340</v>
      </c>
      <c r="E112">
        <f t="shared" si="23"/>
        <v>580</v>
      </c>
      <c r="F112" s="6">
        <f t="shared" ref="F112:F159" si="28">(G112-K112)*8</f>
        <v>2712</v>
      </c>
      <c r="G112">
        <f t="shared" si="24"/>
        <v>452</v>
      </c>
      <c r="H112">
        <f t="shared" si="25"/>
        <v>0.1054999999999994</v>
      </c>
      <c r="I112">
        <f t="shared" si="17"/>
        <v>499.69</v>
      </c>
      <c r="J112">
        <v>1</v>
      </c>
      <c r="K112" s="6">
        <f t="shared" si="18"/>
        <v>113</v>
      </c>
      <c r="R112">
        <v>0.6</v>
      </c>
      <c r="S112">
        <v>1</v>
      </c>
      <c r="T112">
        <f t="shared" si="19"/>
        <v>2712</v>
      </c>
      <c r="U112">
        <f t="shared" si="20"/>
        <v>0.75329999999999997</v>
      </c>
      <c r="V112">
        <f t="shared" si="27"/>
        <v>2.0799999999999992</v>
      </c>
    </row>
    <row r="113" spans="1:22">
      <c r="A113">
        <v>112</v>
      </c>
      <c r="C113">
        <f t="shared" si="21"/>
        <v>5600</v>
      </c>
      <c r="D113" s="20">
        <f t="shared" si="22"/>
        <v>343</v>
      </c>
      <c r="E113">
        <f t="shared" si="23"/>
        <v>585</v>
      </c>
      <c r="F113" s="6">
        <f t="shared" si="28"/>
        <v>2736</v>
      </c>
      <c r="G113">
        <f t="shared" si="24"/>
        <v>456</v>
      </c>
      <c r="H113">
        <f t="shared" si="25"/>
        <v>0.10554999999999939</v>
      </c>
      <c r="I113">
        <f t="shared" si="17"/>
        <v>504.13</v>
      </c>
      <c r="J113">
        <v>1</v>
      </c>
      <c r="K113" s="6">
        <f t="shared" si="18"/>
        <v>114</v>
      </c>
      <c r="R113">
        <v>0.6</v>
      </c>
      <c r="S113">
        <v>1</v>
      </c>
      <c r="T113">
        <f t="shared" si="19"/>
        <v>2736</v>
      </c>
      <c r="U113">
        <f t="shared" si="20"/>
        <v>0.76</v>
      </c>
      <c r="V113">
        <f t="shared" si="27"/>
        <v>2.089999999999999</v>
      </c>
    </row>
    <row r="114" spans="1:22">
      <c r="A114">
        <v>113</v>
      </c>
      <c r="C114">
        <f t="shared" si="21"/>
        <v>5650</v>
      </c>
      <c r="D114" s="20">
        <f t="shared" si="22"/>
        <v>346</v>
      </c>
      <c r="E114">
        <f t="shared" si="23"/>
        <v>590</v>
      </c>
      <c r="F114" s="6">
        <f t="shared" si="28"/>
        <v>2760</v>
      </c>
      <c r="G114">
        <f t="shared" si="24"/>
        <v>460</v>
      </c>
      <c r="H114">
        <f t="shared" si="25"/>
        <v>0.10559999999999939</v>
      </c>
      <c r="I114">
        <f t="shared" si="17"/>
        <v>508.58</v>
      </c>
      <c r="J114">
        <v>1</v>
      </c>
      <c r="K114" s="6">
        <f t="shared" si="18"/>
        <v>115</v>
      </c>
      <c r="R114">
        <v>0.6</v>
      </c>
      <c r="S114">
        <v>1</v>
      </c>
      <c r="T114">
        <f t="shared" si="19"/>
        <v>2760</v>
      </c>
      <c r="U114">
        <f t="shared" si="20"/>
        <v>0.76670000000000005</v>
      </c>
      <c r="V114">
        <f t="shared" si="27"/>
        <v>2.0999999999999988</v>
      </c>
    </row>
    <row r="115" spans="1:22">
      <c r="A115">
        <v>114</v>
      </c>
      <c r="C115">
        <f t="shared" si="21"/>
        <v>5700</v>
      </c>
      <c r="D115" s="20">
        <f t="shared" si="22"/>
        <v>349</v>
      </c>
      <c r="E115">
        <f t="shared" si="23"/>
        <v>595</v>
      </c>
      <c r="F115" s="6">
        <f t="shared" si="28"/>
        <v>2784</v>
      </c>
      <c r="G115">
        <f t="shared" si="24"/>
        <v>464</v>
      </c>
      <c r="H115">
        <f t="shared" si="25"/>
        <v>0.10564999999999938</v>
      </c>
      <c r="I115">
        <f t="shared" si="17"/>
        <v>513.02</v>
      </c>
      <c r="J115">
        <v>1</v>
      </c>
      <c r="K115" s="6">
        <f t="shared" si="18"/>
        <v>116</v>
      </c>
      <c r="R115">
        <v>0.6</v>
      </c>
      <c r="S115">
        <v>1</v>
      </c>
      <c r="T115">
        <f t="shared" si="19"/>
        <v>2784</v>
      </c>
      <c r="U115">
        <f t="shared" si="20"/>
        <v>0.77329999999999999</v>
      </c>
      <c r="V115">
        <f t="shared" si="27"/>
        <v>2.1099999999999985</v>
      </c>
    </row>
    <row r="116" spans="1:22">
      <c r="A116">
        <v>115</v>
      </c>
      <c r="C116">
        <f t="shared" si="21"/>
        <v>5750</v>
      </c>
      <c r="D116" s="20">
        <f t="shared" si="22"/>
        <v>352</v>
      </c>
      <c r="E116">
        <f t="shared" si="23"/>
        <v>600</v>
      </c>
      <c r="F116" s="6">
        <f t="shared" si="28"/>
        <v>2808</v>
      </c>
      <c r="G116">
        <f t="shared" si="24"/>
        <v>468</v>
      </c>
      <c r="H116">
        <f t="shared" si="25"/>
        <v>0.10569999999999938</v>
      </c>
      <c r="I116">
        <f t="shared" si="17"/>
        <v>517.47</v>
      </c>
      <c r="J116">
        <v>1</v>
      </c>
      <c r="K116" s="6">
        <f t="shared" si="18"/>
        <v>117</v>
      </c>
      <c r="R116">
        <v>0.6</v>
      </c>
      <c r="S116">
        <v>1</v>
      </c>
      <c r="T116">
        <f t="shared" si="19"/>
        <v>2808</v>
      </c>
      <c r="U116">
        <f t="shared" si="20"/>
        <v>0.78</v>
      </c>
      <c r="V116">
        <f t="shared" si="27"/>
        <v>2.1199999999999983</v>
      </c>
    </row>
    <row r="117" spans="1:22">
      <c r="A117">
        <v>116</v>
      </c>
      <c r="C117">
        <f t="shared" si="21"/>
        <v>5800</v>
      </c>
      <c r="D117" s="20">
        <f t="shared" si="22"/>
        <v>355</v>
      </c>
      <c r="E117">
        <f t="shared" si="23"/>
        <v>605</v>
      </c>
      <c r="F117" s="6">
        <f t="shared" si="28"/>
        <v>2832</v>
      </c>
      <c r="G117">
        <f t="shared" si="24"/>
        <v>472</v>
      </c>
      <c r="H117">
        <f t="shared" si="25"/>
        <v>0.10574999999999937</v>
      </c>
      <c r="I117">
        <f t="shared" si="17"/>
        <v>521.91</v>
      </c>
      <c r="J117">
        <v>1</v>
      </c>
      <c r="K117" s="6">
        <f t="shared" si="18"/>
        <v>118</v>
      </c>
      <c r="R117">
        <v>0.6</v>
      </c>
      <c r="S117">
        <v>1</v>
      </c>
      <c r="T117">
        <f t="shared" si="19"/>
        <v>2832</v>
      </c>
      <c r="U117">
        <f t="shared" si="20"/>
        <v>0.78669999999999995</v>
      </c>
      <c r="V117">
        <f t="shared" si="27"/>
        <v>2.1299999999999981</v>
      </c>
    </row>
    <row r="118" spans="1:22">
      <c r="A118">
        <v>117</v>
      </c>
      <c r="C118">
        <f t="shared" si="21"/>
        <v>5850</v>
      </c>
      <c r="D118" s="20">
        <f t="shared" si="22"/>
        <v>358</v>
      </c>
      <c r="E118">
        <f t="shared" si="23"/>
        <v>610</v>
      </c>
      <c r="F118" s="6">
        <f t="shared" si="28"/>
        <v>2856</v>
      </c>
      <c r="G118">
        <f t="shared" si="24"/>
        <v>476</v>
      </c>
      <c r="H118">
        <f t="shared" si="25"/>
        <v>0.10579999999999937</v>
      </c>
      <c r="I118">
        <f t="shared" si="17"/>
        <v>526.36</v>
      </c>
      <c r="J118">
        <v>1</v>
      </c>
      <c r="K118" s="6">
        <f t="shared" si="18"/>
        <v>119</v>
      </c>
      <c r="R118">
        <v>0.6</v>
      </c>
      <c r="S118">
        <v>1</v>
      </c>
      <c r="T118">
        <f t="shared" si="19"/>
        <v>2856</v>
      </c>
      <c r="U118">
        <f t="shared" si="20"/>
        <v>0.79330000000000001</v>
      </c>
      <c r="V118">
        <f t="shared" si="27"/>
        <v>2.1399999999999979</v>
      </c>
    </row>
    <row r="119" spans="1:22">
      <c r="A119">
        <v>118</v>
      </c>
      <c r="C119">
        <f t="shared" si="21"/>
        <v>5900</v>
      </c>
      <c r="D119" s="20">
        <f t="shared" si="22"/>
        <v>361</v>
      </c>
      <c r="E119">
        <f t="shared" si="23"/>
        <v>615</v>
      </c>
      <c r="F119" s="6">
        <f t="shared" si="28"/>
        <v>2880</v>
      </c>
      <c r="G119">
        <f t="shared" si="24"/>
        <v>480</v>
      </c>
      <c r="H119">
        <f t="shared" si="25"/>
        <v>0.10584999999999936</v>
      </c>
      <c r="I119">
        <f t="shared" si="17"/>
        <v>530.80999999999995</v>
      </c>
      <c r="J119">
        <v>1</v>
      </c>
      <c r="K119" s="6">
        <f t="shared" si="18"/>
        <v>120</v>
      </c>
      <c r="R119">
        <v>0.6</v>
      </c>
      <c r="S119">
        <v>1</v>
      </c>
      <c r="T119">
        <f t="shared" si="19"/>
        <v>2880</v>
      </c>
      <c r="U119">
        <f t="shared" si="20"/>
        <v>0.8</v>
      </c>
      <c r="V119">
        <f t="shared" si="27"/>
        <v>2.1499999999999977</v>
      </c>
    </row>
    <row r="120" spans="1:22">
      <c r="A120">
        <v>119</v>
      </c>
      <c r="C120">
        <f t="shared" si="21"/>
        <v>5950</v>
      </c>
      <c r="D120" s="20">
        <f t="shared" si="22"/>
        <v>364</v>
      </c>
      <c r="E120">
        <f t="shared" si="23"/>
        <v>620</v>
      </c>
      <c r="F120" s="6">
        <f t="shared" si="28"/>
        <v>2904</v>
      </c>
      <c r="G120">
        <f t="shared" si="24"/>
        <v>484</v>
      </c>
      <c r="H120">
        <f t="shared" si="25"/>
        <v>0.10589999999999936</v>
      </c>
      <c r="I120">
        <f t="shared" si="17"/>
        <v>535.26</v>
      </c>
      <c r="J120">
        <v>1</v>
      </c>
      <c r="K120" s="6">
        <f t="shared" si="18"/>
        <v>121</v>
      </c>
      <c r="R120">
        <v>0.6</v>
      </c>
      <c r="S120">
        <v>1</v>
      </c>
      <c r="T120">
        <f t="shared" si="19"/>
        <v>2904</v>
      </c>
      <c r="U120">
        <f t="shared" si="20"/>
        <v>0.80669999999999997</v>
      </c>
      <c r="V120">
        <f t="shared" si="27"/>
        <v>2.1599999999999975</v>
      </c>
    </row>
    <row r="121" spans="1:22">
      <c r="A121">
        <v>120</v>
      </c>
      <c r="C121">
        <f t="shared" si="21"/>
        <v>6000</v>
      </c>
      <c r="D121" s="20">
        <f t="shared" si="22"/>
        <v>367</v>
      </c>
      <c r="E121">
        <f t="shared" si="23"/>
        <v>625</v>
      </c>
      <c r="F121" s="6">
        <f t="shared" si="28"/>
        <v>2928</v>
      </c>
      <c r="G121">
        <f t="shared" si="24"/>
        <v>488</v>
      </c>
      <c r="H121">
        <f t="shared" si="25"/>
        <v>0.10594999999999935</v>
      </c>
      <c r="I121">
        <f t="shared" si="17"/>
        <v>539.70000000000005</v>
      </c>
      <c r="J121">
        <v>1</v>
      </c>
      <c r="K121" s="6">
        <f t="shared" si="18"/>
        <v>122</v>
      </c>
      <c r="R121">
        <v>0.6</v>
      </c>
      <c r="S121">
        <v>1</v>
      </c>
      <c r="T121">
        <f t="shared" si="19"/>
        <v>2928</v>
      </c>
      <c r="U121">
        <f t="shared" si="20"/>
        <v>0.81330000000000002</v>
      </c>
      <c r="V121">
        <f t="shared" si="27"/>
        <v>2.1699999999999973</v>
      </c>
    </row>
    <row r="122" spans="1:22">
      <c r="A122">
        <v>121</v>
      </c>
      <c r="C122">
        <f t="shared" si="21"/>
        <v>6050</v>
      </c>
      <c r="D122" s="20">
        <f t="shared" si="22"/>
        <v>370</v>
      </c>
      <c r="E122">
        <f t="shared" si="23"/>
        <v>630</v>
      </c>
      <c r="F122" s="6">
        <f t="shared" si="28"/>
        <v>2952</v>
      </c>
      <c r="G122">
        <f t="shared" si="24"/>
        <v>492</v>
      </c>
      <c r="H122">
        <f t="shared" si="25"/>
        <v>0.10599999999999934</v>
      </c>
      <c r="I122">
        <f t="shared" si="17"/>
        <v>544.15</v>
      </c>
      <c r="J122">
        <v>1</v>
      </c>
      <c r="K122" s="6">
        <f t="shared" si="18"/>
        <v>123</v>
      </c>
      <c r="R122">
        <v>0.6</v>
      </c>
      <c r="S122">
        <v>1</v>
      </c>
      <c r="T122">
        <f t="shared" si="19"/>
        <v>2952</v>
      </c>
      <c r="U122">
        <f t="shared" si="20"/>
        <v>0.82</v>
      </c>
      <c r="V122">
        <f t="shared" si="27"/>
        <v>2.1799999999999971</v>
      </c>
    </row>
    <row r="123" spans="1:22">
      <c r="A123">
        <v>122</v>
      </c>
      <c r="C123">
        <f t="shared" si="21"/>
        <v>6100</v>
      </c>
      <c r="D123" s="20">
        <f t="shared" si="22"/>
        <v>373</v>
      </c>
      <c r="E123">
        <f t="shared" si="23"/>
        <v>635</v>
      </c>
      <c r="F123" s="6">
        <f t="shared" si="28"/>
        <v>2976</v>
      </c>
      <c r="G123">
        <f t="shared" si="24"/>
        <v>496</v>
      </c>
      <c r="H123">
        <f t="shared" si="25"/>
        <v>0.10604999999999934</v>
      </c>
      <c r="I123">
        <f t="shared" si="17"/>
        <v>548.6</v>
      </c>
      <c r="J123">
        <v>1</v>
      </c>
      <c r="K123" s="6">
        <f t="shared" si="18"/>
        <v>124</v>
      </c>
      <c r="R123">
        <v>0.6</v>
      </c>
      <c r="S123">
        <v>1</v>
      </c>
      <c r="T123">
        <f t="shared" si="19"/>
        <v>2976</v>
      </c>
      <c r="U123">
        <f t="shared" si="20"/>
        <v>0.82669999999999999</v>
      </c>
      <c r="V123">
        <f t="shared" si="27"/>
        <v>2.1899999999999968</v>
      </c>
    </row>
    <row r="124" spans="1:22">
      <c r="A124">
        <v>123</v>
      </c>
      <c r="C124">
        <f t="shared" si="21"/>
        <v>6150</v>
      </c>
      <c r="D124" s="20">
        <f t="shared" si="22"/>
        <v>376</v>
      </c>
      <c r="E124">
        <f t="shared" si="23"/>
        <v>640</v>
      </c>
      <c r="F124" s="6">
        <f t="shared" si="28"/>
        <v>3000</v>
      </c>
      <c r="G124">
        <f t="shared" si="24"/>
        <v>500</v>
      </c>
      <c r="H124">
        <f t="shared" si="25"/>
        <v>0.10609999999999933</v>
      </c>
      <c r="I124">
        <f t="shared" si="17"/>
        <v>553.04999999999995</v>
      </c>
      <c r="J124">
        <v>1</v>
      </c>
      <c r="K124" s="6">
        <f t="shared" si="18"/>
        <v>125</v>
      </c>
      <c r="R124">
        <v>0.6</v>
      </c>
      <c r="S124">
        <v>1</v>
      </c>
      <c r="T124">
        <f t="shared" si="19"/>
        <v>3000</v>
      </c>
      <c r="U124">
        <f t="shared" si="20"/>
        <v>0.83330000000000004</v>
      </c>
      <c r="V124">
        <f t="shared" si="27"/>
        <v>2.1999999999999966</v>
      </c>
    </row>
    <row r="125" spans="1:22">
      <c r="A125">
        <v>124</v>
      </c>
      <c r="C125">
        <f t="shared" si="21"/>
        <v>6200</v>
      </c>
      <c r="D125" s="20">
        <f t="shared" si="22"/>
        <v>379</v>
      </c>
      <c r="E125">
        <f t="shared" si="23"/>
        <v>645</v>
      </c>
      <c r="F125" s="6">
        <f t="shared" si="28"/>
        <v>3024</v>
      </c>
      <c r="G125">
        <f t="shared" si="24"/>
        <v>504</v>
      </c>
      <c r="H125">
        <f t="shared" si="25"/>
        <v>0.10614999999999933</v>
      </c>
      <c r="I125">
        <f t="shared" si="17"/>
        <v>557.5</v>
      </c>
      <c r="J125">
        <v>1</v>
      </c>
      <c r="K125" s="6">
        <f t="shared" si="18"/>
        <v>126</v>
      </c>
      <c r="R125">
        <v>0.6</v>
      </c>
      <c r="S125">
        <v>1</v>
      </c>
      <c r="T125">
        <f t="shared" si="19"/>
        <v>3024</v>
      </c>
      <c r="U125">
        <f t="shared" si="20"/>
        <v>0.84</v>
      </c>
      <c r="V125">
        <f t="shared" si="27"/>
        <v>2.2099999999999964</v>
      </c>
    </row>
    <row r="126" spans="1:22">
      <c r="A126">
        <v>125</v>
      </c>
      <c r="C126">
        <f t="shared" si="21"/>
        <v>6250</v>
      </c>
      <c r="D126" s="20">
        <f t="shared" si="22"/>
        <v>382</v>
      </c>
      <c r="E126">
        <f t="shared" si="23"/>
        <v>650</v>
      </c>
      <c r="F126" s="6">
        <f t="shared" si="28"/>
        <v>3048</v>
      </c>
      <c r="G126">
        <f t="shared" si="24"/>
        <v>508</v>
      </c>
      <c r="H126">
        <f t="shared" si="25"/>
        <v>0.10619999999999932</v>
      </c>
      <c r="I126">
        <f t="shared" si="17"/>
        <v>561.95000000000005</v>
      </c>
      <c r="J126">
        <v>1</v>
      </c>
      <c r="K126" s="6">
        <f t="shared" si="18"/>
        <v>127</v>
      </c>
      <c r="R126">
        <v>0.6</v>
      </c>
      <c r="S126">
        <v>1</v>
      </c>
      <c r="T126">
        <f t="shared" si="19"/>
        <v>3048</v>
      </c>
      <c r="U126">
        <f t="shared" si="20"/>
        <v>0.84670000000000001</v>
      </c>
      <c r="V126">
        <f t="shared" si="27"/>
        <v>2.2199999999999962</v>
      </c>
    </row>
    <row r="127" spans="1:22">
      <c r="A127">
        <v>126</v>
      </c>
      <c r="C127">
        <f t="shared" si="21"/>
        <v>6300</v>
      </c>
      <c r="D127" s="20">
        <f t="shared" si="22"/>
        <v>385</v>
      </c>
      <c r="E127">
        <f t="shared" si="23"/>
        <v>655</v>
      </c>
      <c r="F127" s="6">
        <f t="shared" si="28"/>
        <v>3072</v>
      </c>
      <c r="G127">
        <f t="shared" si="24"/>
        <v>512</v>
      </c>
      <c r="H127">
        <f t="shared" si="25"/>
        <v>0.10624999999999932</v>
      </c>
      <c r="I127">
        <f t="shared" si="17"/>
        <v>566.4</v>
      </c>
      <c r="J127">
        <v>1</v>
      </c>
      <c r="K127" s="6">
        <f t="shared" si="18"/>
        <v>128</v>
      </c>
      <c r="R127">
        <v>0.6</v>
      </c>
      <c r="S127">
        <v>1</v>
      </c>
      <c r="T127">
        <f t="shared" si="19"/>
        <v>3072</v>
      </c>
      <c r="U127">
        <f t="shared" si="20"/>
        <v>0.85329999999999995</v>
      </c>
      <c r="V127">
        <f t="shared" si="27"/>
        <v>2.229999999999996</v>
      </c>
    </row>
    <row r="128" spans="1:22">
      <c r="A128">
        <v>127</v>
      </c>
      <c r="C128">
        <f t="shared" si="21"/>
        <v>6350</v>
      </c>
      <c r="D128" s="20">
        <f t="shared" si="22"/>
        <v>388</v>
      </c>
      <c r="E128">
        <f t="shared" si="23"/>
        <v>660</v>
      </c>
      <c r="F128" s="6">
        <f t="shared" si="28"/>
        <v>3096</v>
      </c>
      <c r="G128">
        <f t="shared" si="24"/>
        <v>516</v>
      </c>
      <c r="H128">
        <f t="shared" si="25"/>
        <v>0.10629999999999931</v>
      </c>
      <c r="I128">
        <f t="shared" si="17"/>
        <v>570.85</v>
      </c>
      <c r="J128">
        <v>1</v>
      </c>
      <c r="K128" s="6">
        <f t="shared" si="18"/>
        <v>129</v>
      </c>
      <c r="R128">
        <v>0.6</v>
      </c>
      <c r="S128">
        <v>1</v>
      </c>
      <c r="T128">
        <f t="shared" si="19"/>
        <v>3096</v>
      </c>
      <c r="U128">
        <f t="shared" si="20"/>
        <v>0.86</v>
      </c>
      <c r="V128">
        <f t="shared" si="27"/>
        <v>2.2399999999999958</v>
      </c>
    </row>
    <row r="129" spans="1:22">
      <c r="A129">
        <v>128</v>
      </c>
      <c r="C129">
        <f t="shared" si="21"/>
        <v>6400</v>
      </c>
      <c r="D129" s="20">
        <f t="shared" si="22"/>
        <v>391</v>
      </c>
      <c r="E129">
        <f t="shared" si="23"/>
        <v>665</v>
      </c>
      <c r="F129" s="6">
        <f t="shared" si="28"/>
        <v>3120</v>
      </c>
      <c r="G129">
        <f t="shared" si="24"/>
        <v>520</v>
      </c>
      <c r="H129">
        <f t="shared" si="25"/>
        <v>0.10634999999999931</v>
      </c>
      <c r="I129">
        <f t="shared" si="17"/>
        <v>575.29999999999995</v>
      </c>
      <c r="J129">
        <v>1</v>
      </c>
      <c r="K129" s="6">
        <f t="shared" si="18"/>
        <v>130</v>
      </c>
      <c r="R129">
        <v>0.6</v>
      </c>
      <c r="S129">
        <v>1</v>
      </c>
      <c r="T129">
        <f t="shared" si="19"/>
        <v>3120</v>
      </c>
      <c r="U129">
        <f t="shared" si="20"/>
        <v>0.86670000000000003</v>
      </c>
      <c r="V129">
        <f t="shared" si="27"/>
        <v>2.2499999999999956</v>
      </c>
    </row>
    <row r="130" spans="1:22">
      <c r="A130">
        <v>129</v>
      </c>
      <c r="C130">
        <f t="shared" si="21"/>
        <v>6450</v>
      </c>
      <c r="D130" s="20">
        <f t="shared" si="22"/>
        <v>394</v>
      </c>
      <c r="E130">
        <f t="shared" si="23"/>
        <v>670</v>
      </c>
      <c r="F130" s="6">
        <f t="shared" si="28"/>
        <v>3144</v>
      </c>
      <c r="G130">
        <f t="shared" si="24"/>
        <v>524</v>
      </c>
      <c r="H130">
        <f t="shared" si="25"/>
        <v>0.1063999999999993</v>
      </c>
      <c r="I130">
        <f t="shared" si="17"/>
        <v>579.75</v>
      </c>
      <c r="J130">
        <v>1</v>
      </c>
      <c r="K130" s="6">
        <f t="shared" si="18"/>
        <v>131</v>
      </c>
      <c r="R130">
        <v>0.6</v>
      </c>
      <c r="S130">
        <v>1</v>
      </c>
      <c r="T130">
        <f t="shared" si="19"/>
        <v>3144</v>
      </c>
      <c r="U130">
        <f t="shared" si="20"/>
        <v>0.87329999999999997</v>
      </c>
      <c r="V130">
        <f t="shared" si="27"/>
        <v>2.2599999999999953</v>
      </c>
    </row>
    <row r="131" spans="1:22">
      <c r="A131">
        <v>130</v>
      </c>
      <c r="C131">
        <f t="shared" si="21"/>
        <v>6500</v>
      </c>
      <c r="D131" s="20">
        <f t="shared" si="22"/>
        <v>397</v>
      </c>
      <c r="E131">
        <f t="shared" si="23"/>
        <v>675</v>
      </c>
      <c r="F131" s="6">
        <f t="shared" si="28"/>
        <v>3168</v>
      </c>
      <c r="G131">
        <f t="shared" si="24"/>
        <v>528</v>
      </c>
      <c r="H131">
        <f t="shared" si="25"/>
        <v>0.1064499999999993</v>
      </c>
      <c r="I131">
        <f t="shared" si="17"/>
        <v>584.21</v>
      </c>
      <c r="J131">
        <v>1</v>
      </c>
      <c r="K131" s="6">
        <f t="shared" si="18"/>
        <v>132</v>
      </c>
      <c r="R131">
        <v>0.6</v>
      </c>
      <c r="S131">
        <v>1</v>
      </c>
      <c r="T131">
        <f t="shared" si="19"/>
        <v>3168</v>
      </c>
      <c r="U131">
        <f t="shared" si="20"/>
        <v>0.88</v>
      </c>
      <c r="V131">
        <f t="shared" si="27"/>
        <v>2.2699999999999951</v>
      </c>
    </row>
    <row r="132" spans="1:22">
      <c r="A132">
        <v>131</v>
      </c>
      <c r="C132">
        <f t="shared" si="21"/>
        <v>6550</v>
      </c>
      <c r="D132" s="20">
        <f t="shared" si="22"/>
        <v>400</v>
      </c>
      <c r="E132">
        <f t="shared" ref="E132:E195" si="29">E131+5</f>
        <v>680</v>
      </c>
      <c r="F132" s="6">
        <f t="shared" si="28"/>
        <v>3192</v>
      </c>
      <c r="G132">
        <f t="shared" si="24"/>
        <v>532</v>
      </c>
      <c r="H132">
        <f t="shared" si="25"/>
        <v>0.10649999999999929</v>
      </c>
      <c r="I132">
        <f t="shared" si="17"/>
        <v>588.66</v>
      </c>
      <c r="J132">
        <v>1</v>
      </c>
      <c r="K132" s="6">
        <f t="shared" si="18"/>
        <v>133</v>
      </c>
      <c r="R132">
        <v>0.6</v>
      </c>
      <c r="S132">
        <v>1</v>
      </c>
      <c r="T132">
        <f t="shared" si="19"/>
        <v>3192</v>
      </c>
      <c r="U132">
        <f t="shared" si="20"/>
        <v>0.88670000000000004</v>
      </c>
      <c r="V132">
        <f t="shared" si="27"/>
        <v>2.2799999999999949</v>
      </c>
    </row>
    <row r="133" spans="1:22">
      <c r="A133">
        <v>132</v>
      </c>
      <c r="C133">
        <f t="shared" si="21"/>
        <v>6600</v>
      </c>
      <c r="D133" s="20">
        <f t="shared" si="22"/>
        <v>403</v>
      </c>
      <c r="E133">
        <f t="shared" si="29"/>
        <v>685</v>
      </c>
      <c r="F133" s="6">
        <f t="shared" si="28"/>
        <v>3216</v>
      </c>
      <c r="G133">
        <f t="shared" si="24"/>
        <v>536</v>
      </c>
      <c r="H133">
        <f t="shared" si="25"/>
        <v>0.10654999999999928</v>
      </c>
      <c r="I133">
        <f t="shared" si="17"/>
        <v>593.11</v>
      </c>
      <c r="J133">
        <v>1</v>
      </c>
      <c r="K133" s="6">
        <f t="shared" si="18"/>
        <v>134</v>
      </c>
      <c r="R133">
        <v>0.6</v>
      </c>
      <c r="S133">
        <v>1</v>
      </c>
      <c r="T133">
        <f t="shared" si="19"/>
        <v>3216</v>
      </c>
      <c r="U133">
        <f t="shared" si="20"/>
        <v>0.89329999999999998</v>
      </c>
      <c r="V133">
        <f t="shared" si="27"/>
        <v>2.2899999999999947</v>
      </c>
    </row>
    <row r="134" spans="1:22">
      <c r="A134">
        <v>133</v>
      </c>
      <c r="C134">
        <f t="shared" si="21"/>
        <v>6650</v>
      </c>
      <c r="D134" s="20">
        <f t="shared" si="22"/>
        <v>406</v>
      </c>
      <c r="E134">
        <f t="shared" si="29"/>
        <v>690</v>
      </c>
      <c r="F134" s="6">
        <f t="shared" si="28"/>
        <v>3240</v>
      </c>
      <c r="G134">
        <f t="shared" si="24"/>
        <v>540</v>
      </c>
      <c r="H134">
        <f t="shared" si="25"/>
        <v>0.10659999999999928</v>
      </c>
      <c r="I134">
        <f t="shared" si="17"/>
        <v>597.55999999999995</v>
      </c>
      <c r="J134">
        <v>1</v>
      </c>
      <c r="K134" s="6">
        <f t="shared" si="18"/>
        <v>135</v>
      </c>
      <c r="R134">
        <v>0.6</v>
      </c>
      <c r="S134">
        <v>1</v>
      </c>
      <c r="T134">
        <f t="shared" si="19"/>
        <v>3240</v>
      </c>
      <c r="U134">
        <f t="shared" si="20"/>
        <v>0.9</v>
      </c>
      <c r="V134">
        <f t="shared" ref="V134:V197" si="30">V133+0.01</f>
        <v>2.2999999999999945</v>
      </c>
    </row>
    <row r="135" spans="1:22">
      <c r="A135">
        <v>134</v>
      </c>
      <c r="C135">
        <f t="shared" si="21"/>
        <v>6700</v>
      </c>
      <c r="D135" s="20">
        <f t="shared" si="22"/>
        <v>409</v>
      </c>
      <c r="E135">
        <f t="shared" si="29"/>
        <v>695</v>
      </c>
      <c r="F135" s="6">
        <f t="shared" si="28"/>
        <v>3264</v>
      </c>
      <c r="G135">
        <f t="shared" si="24"/>
        <v>544</v>
      </c>
      <c r="H135">
        <f t="shared" si="25"/>
        <v>0.10664999999999927</v>
      </c>
      <c r="I135">
        <f t="shared" si="17"/>
        <v>602.02</v>
      </c>
      <c r="J135">
        <v>1</v>
      </c>
      <c r="K135" s="6">
        <f t="shared" si="18"/>
        <v>136</v>
      </c>
      <c r="R135">
        <v>0.6</v>
      </c>
      <c r="S135">
        <v>1</v>
      </c>
      <c r="T135">
        <f t="shared" si="19"/>
        <v>3264</v>
      </c>
      <c r="U135">
        <f t="shared" si="20"/>
        <v>0.90669999999999995</v>
      </c>
      <c r="V135">
        <f t="shared" si="30"/>
        <v>2.3099999999999943</v>
      </c>
    </row>
    <row r="136" spans="1:22">
      <c r="A136">
        <v>135</v>
      </c>
      <c r="C136">
        <f t="shared" si="21"/>
        <v>6750</v>
      </c>
      <c r="D136" s="20">
        <f t="shared" si="22"/>
        <v>412</v>
      </c>
      <c r="E136">
        <f t="shared" si="29"/>
        <v>700</v>
      </c>
      <c r="F136" s="6">
        <f t="shared" si="28"/>
        <v>3288</v>
      </c>
      <c r="G136">
        <f t="shared" si="24"/>
        <v>548</v>
      </c>
      <c r="H136">
        <f t="shared" si="25"/>
        <v>0.10669999999999927</v>
      </c>
      <c r="I136">
        <f t="shared" si="17"/>
        <v>606.47</v>
      </c>
      <c r="J136">
        <v>1</v>
      </c>
      <c r="K136" s="6">
        <f t="shared" si="18"/>
        <v>137</v>
      </c>
      <c r="R136">
        <v>0.6</v>
      </c>
      <c r="S136">
        <v>1</v>
      </c>
      <c r="T136">
        <f t="shared" si="19"/>
        <v>3288</v>
      </c>
      <c r="U136">
        <f t="shared" si="20"/>
        <v>0.9133</v>
      </c>
      <c r="V136">
        <f t="shared" si="30"/>
        <v>2.3199999999999941</v>
      </c>
    </row>
    <row r="137" spans="1:22">
      <c r="A137">
        <v>136</v>
      </c>
      <c r="C137">
        <f t="shared" si="21"/>
        <v>6800</v>
      </c>
      <c r="D137" s="20">
        <f t="shared" si="22"/>
        <v>415</v>
      </c>
      <c r="E137">
        <f t="shared" si="29"/>
        <v>705</v>
      </c>
      <c r="F137" s="6">
        <f t="shared" si="28"/>
        <v>3312</v>
      </c>
      <c r="G137">
        <f t="shared" si="24"/>
        <v>552</v>
      </c>
      <c r="H137">
        <f t="shared" si="25"/>
        <v>0.10674999999999926</v>
      </c>
      <c r="I137">
        <f t="shared" si="17"/>
        <v>610.92999999999995</v>
      </c>
      <c r="J137">
        <v>1</v>
      </c>
      <c r="K137" s="6">
        <f t="shared" si="18"/>
        <v>138</v>
      </c>
      <c r="R137">
        <v>0.6</v>
      </c>
      <c r="S137">
        <v>1</v>
      </c>
      <c r="T137">
        <f t="shared" si="19"/>
        <v>3312</v>
      </c>
      <c r="U137">
        <f t="shared" si="20"/>
        <v>0.92</v>
      </c>
      <c r="V137">
        <f t="shared" si="30"/>
        <v>2.3299999999999939</v>
      </c>
    </row>
    <row r="138" spans="1:22">
      <c r="A138">
        <v>137</v>
      </c>
      <c r="C138">
        <f t="shared" si="21"/>
        <v>6850</v>
      </c>
      <c r="D138" s="20">
        <f t="shared" si="22"/>
        <v>418</v>
      </c>
      <c r="E138">
        <f t="shared" si="29"/>
        <v>710</v>
      </c>
      <c r="F138" s="6">
        <f t="shared" si="28"/>
        <v>3336</v>
      </c>
      <c r="G138">
        <f t="shared" si="24"/>
        <v>556</v>
      </c>
      <c r="H138">
        <f t="shared" si="25"/>
        <v>0.10679999999999926</v>
      </c>
      <c r="I138">
        <f t="shared" si="17"/>
        <v>615.38</v>
      </c>
      <c r="J138">
        <v>1</v>
      </c>
      <c r="K138" s="6">
        <f t="shared" si="18"/>
        <v>139</v>
      </c>
      <c r="R138">
        <v>0.6</v>
      </c>
      <c r="S138">
        <v>1</v>
      </c>
      <c r="T138">
        <f t="shared" si="19"/>
        <v>3336</v>
      </c>
      <c r="U138">
        <f t="shared" si="20"/>
        <v>0.92669999999999997</v>
      </c>
      <c r="V138">
        <f t="shared" si="30"/>
        <v>2.3399999999999936</v>
      </c>
    </row>
    <row r="139" spans="1:22">
      <c r="A139">
        <v>138</v>
      </c>
      <c r="C139">
        <f t="shared" si="21"/>
        <v>6900</v>
      </c>
      <c r="D139" s="20">
        <f t="shared" si="22"/>
        <v>421</v>
      </c>
      <c r="E139">
        <f t="shared" si="29"/>
        <v>715</v>
      </c>
      <c r="F139" s="6">
        <f t="shared" si="28"/>
        <v>3360</v>
      </c>
      <c r="G139">
        <f t="shared" si="24"/>
        <v>560</v>
      </c>
      <c r="H139">
        <f t="shared" si="25"/>
        <v>0.10684999999999925</v>
      </c>
      <c r="I139">
        <f t="shared" si="17"/>
        <v>619.84</v>
      </c>
      <c r="J139">
        <v>1</v>
      </c>
      <c r="K139" s="6">
        <f t="shared" si="18"/>
        <v>140</v>
      </c>
      <c r="R139">
        <v>0.6</v>
      </c>
      <c r="S139">
        <v>1</v>
      </c>
      <c r="T139">
        <f t="shared" si="19"/>
        <v>3360</v>
      </c>
      <c r="U139">
        <f t="shared" si="20"/>
        <v>0.93330000000000002</v>
      </c>
      <c r="V139">
        <f t="shared" si="30"/>
        <v>2.3499999999999934</v>
      </c>
    </row>
    <row r="140" spans="1:22">
      <c r="A140">
        <v>139</v>
      </c>
      <c r="C140">
        <f t="shared" si="21"/>
        <v>6950</v>
      </c>
      <c r="D140" s="20">
        <f t="shared" si="22"/>
        <v>424</v>
      </c>
      <c r="E140">
        <f t="shared" si="29"/>
        <v>720</v>
      </c>
      <c r="F140" s="6">
        <f t="shared" si="28"/>
        <v>3384</v>
      </c>
      <c r="G140">
        <f t="shared" si="24"/>
        <v>564</v>
      </c>
      <c r="H140">
        <f t="shared" si="25"/>
        <v>0.10689999999999925</v>
      </c>
      <c r="I140">
        <f t="shared" si="17"/>
        <v>624.29</v>
      </c>
      <c r="J140">
        <v>1</v>
      </c>
      <c r="K140" s="6">
        <f t="shared" si="18"/>
        <v>141</v>
      </c>
      <c r="R140">
        <v>0.6</v>
      </c>
      <c r="S140">
        <v>1</v>
      </c>
      <c r="T140">
        <f t="shared" si="19"/>
        <v>3384</v>
      </c>
      <c r="U140">
        <f t="shared" si="20"/>
        <v>0.94</v>
      </c>
      <c r="V140">
        <f t="shared" si="30"/>
        <v>2.3599999999999932</v>
      </c>
    </row>
    <row r="141" spans="1:22">
      <c r="A141">
        <v>140</v>
      </c>
      <c r="C141">
        <f t="shared" si="21"/>
        <v>7000</v>
      </c>
      <c r="D141" s="20">
        <f t="shared" si="22"/>
        <v>427</v>
      </c>
      <c r="E141">
        <f t="shared" si="29"/>
        <v>725</v>
      </c>
      <c r="F141" s="6">
        <f t="shared" si="28"/>
        <v>3408</v>
      </c>
      <c r="G141">
        <f t="shared" si="24"/>
        <v>568</v>
      </c>
      <c r="H141">
        <f t="shared" si="25"/>
        <v>0.10694999999999924</v>
      </c>
      <c r="I141">
        <f t="shared" ref="I141:I201" si="31">ROUND(G141*(1-H141)+G141*2*H141,2)</f>
        <v>628.75</v>
      </c>
      <c r="J141">
        <v>1</v>
      </c>
      <c r="K141" s="6">
        <f t="shared" ref="K141:K201" si="32">1/4*G141</f>
        <v>142</v>
      </c>
      <c r="R141">
        <v>0.6</v>
      </c>
      <c r="S141">
        <v>1</v>
      </c>
      <c r="T141">
        <f t="shared" ref="T141:T142" si="33">F141/S141</f>
        <v>3408</v>
      </c>
      <c r="U141">
        <f t="shared" ref="U141:U143" si="34">ROUND(T141/3600,4)</f>
        <v>0.94669999999999999</v>
      </c>
      <c r="V141">
        <f t="shared" si="30"/>
        <v>2.369999999999993</v>
      </c>
    </row>
    <row r="142" spans="1:22">
      <c r="A142">
        <v>141</v>
      </c>
      <c r="C142">
        <f t="shared" ref="C142:C202" si="35">50+C141</f>
        <v>7050</v>
      </c>
      <c r="D142" s="20">
        <f t="shared" ref="D142:D202" si="36">D141+3</f>
        <v>430</v>
      </c>
      <c r="E142">
        <f t="shared" si="29"/>
        <v>730</v>
      </c>
      <c r="F142" s="6">
        <f t="shared" si="28"/>
        <v>3432</v>
      </c>
      <c r="G142">
        <f t="shared" ref="G142:G202" si="37">G141+4</f>
        <v>572</v>
      </c>
      <c r="H142">
        <f t="shared" ref="H142:H202" si="38">H141+0.00005</f>
        <v>0.10699999999999923</v>
      </c>
      <c r="I142">
        <f t="shared" si="31"/>
        <v>633.20000000000005</v>
      </c>
      <c r="J142">
        <v>1</v>
      </c>
      <c r="K142" s="6">
        <f t="shared" si="32"/>
        <v>143</v>
      </c>
      <c r="R142">
        <v>0.6</v>
      </c>
      <c r="S142">
        <v>1</v>
      </c>
      <c r="T142">
        <f t="shared" si="33"/>
        <v>3432</v>
      </c>
      <c r="U142">
        <f t="shared" si="34"/>
        <v>0.95330000000000004</v>
      </c>
      <c r="V142">
        <f t="shared" si="30"/>
        <v>2.3799999999999928</v>
      </c>
    </row>
    <row r="143" spans="1:22">
      <c r="A143">
        <v>142</v>
      </c>
      <c r="B143">
        <v>20</v>
      </c>
      <c r="C143">
        <f t="shared" si="35"/>
        <v>7100</v>
      </c>
      <c r="D143" s="20">
        <f t="shared" si="36"/>
        <v>433</v>
      </c>
      <c r="E143">
        <f t="shared" si="29"/>
        <v>735</v>
      </c>
      <c r="F143" s="6">
        <f t="shared" si="28"/>
        <v>3456</v>
      </c>
      <c r="G143">
        <f t="shared" si="37"/>
        <v>576</v>
      </c>
      <c r="H143">
        <f t="shared" si="38"/>
        <v>0.10704999999999923</v>
      </c>
      <c r="I143">
        <f t="shared" si="31"/>
        <v>637.66</v>
      </c>
      <c r="J143">
        <v>1</v>
      </c>
      <c r="K143" s="6">
        <f t="shared" si="32"/>
        <v>144</v>
      </c>
      <c r="L143" s="6">
        <f>ROUND(G143*(1-H143)+H143*2*G143,2)</f>
        <v>637.66</v>
      </c>
      <c r="M143" s="6">
        <f>ROUND(O143*2*(1+0.05),2)</f>
        <v>1540.69</v>
      </c>
      <c r="N143" s="6">
        <f>ROUND(M143*R143+(1-R143)*O143+2/3*(F143),2)</f>
        <v>3521.88</v>
      </c>
      <c r="O143" s="6">
        <f>ROUND((2/3*K143+1/3*L143+1/3*I143+1/3*J143*I143), 2)</f>
        <v>733.66</v>
      </c>
      <c r="R143">
        <v>0.6</v>
      </c>
      <c r="S143">
        <v>1.1000000000000001</v>
      </c>
      <c r="T143">
        <f>ROUND(F143/S143,0)</f>
        <v>3142</v>
      </c>
      <c r="U143">
        <f t="shared" si="34"/>
        <v>0.87280000000000002</v>
      </c>
      <c r="V143">
        <f t="shared" si="30"/>
        <v>2.3899999999999926</v>
      </c>
    </row>
    <row r="144" spans="1:22">
      <c r="A144">
        <v>143</v>
      </c>
      <c r="C144">
        <f t="shared" si="35"/>
        <v>7150</v>
      </c>
      <c r="D144" s="20">
        <f t="shared" si="36"/>
        <v>436</v>
      </c>
      <c r="E144">
        <f t="shared" si="29"/>
        <v>740</v>
      </c>
      <c r="F144" s="6">
        <f t="shared" si="28"/>
        <v>3480</v>
      </c>
      <c r="G144">
        <f t="shared" si="37"/>
        <v>580</v>
      </c>
      <c r="H144">
        <f t="shared" si="38"/>
        <v>0.10709999999999922</v>
      </c>
      <c r="I144">
        <f t="shared" si="31"/>
        <v>642.12</v>
      </c>
      <c r="J144">
        <v>1</v>
      </c>
      <c r="K144" s="6">
        <f t="shared" si="32"/>
        <v>145</v>
      </c>
      <c r="R144">
        <v>0.6</v>
      </c>
      <c r="S144">
        <v>1.1000000000000001</v>
      </c>
      <c r="T144">
        <f t="shared" ref="T144:T207" si="39">ROUND(F144/S144,0)</f>
        <v>3164</v>
      </c>
      <c r="U144">
        <f t="shared" ref="U144:U204" si="40">ROUND(T144/3600,4)</f>
        <v>0.87890000000000001</v>
      </c>
      <c r="V144">
        <f t="shared" si="30"/>
        <v>2.3999999999999924</v>
      </c>
    </row>
    <row r="145" spans="1:22">
      <c r="A145">
        <v>144</v>
      </c>
      <c r="C145">
        <f t="shared" si="35"/>
        <v>7200</v>
      </c>
      <c r="D145" s="20">
        <f t="shared" si="36"/>
        <v>439</v>
      </c>
      <c r="E145">
        <f t="shared" si="29"/>
        <v>745</v>
      </c>
      <c r="F145" s="6">
        <f t="shared" si="28"/>
        <v>3504</v>
      </c>
      <c r="G145">
        <f t="shared" si="37"/>
        <v>584</v>
      </c>
      <c r="H145">
        <f t="shared" si="38"/>
        <v>0.10714999999999922</v>
      </c>
      <c r="I145">
        <f t="shared" si="31"/>
        <v>646.58000000000004</v>
      </c>
      <c r="J145">
        <v>1</v>
      </c>
      <c r="K145" s="6">
        <f t="shared" si="32"/>
        <v>146</v>
      </c>
      <c r="R145">
        <v>0.6</v>
      </c>
      <c r="S145">
        <v>1.1000000000000001</v>
      </c>
      <c r="T145">
        <f t="shared" si="39"/>
        <v>3185</v>
      </c>
      <c r="U145">
        <f t="shared" si="40"/>
        <v>0.88470000000000004</v>
      </c>
      <c r="V145">
        <f t="shared" si="30"/>
        <v>2.4099999999999921</v>
      </c>
    </row>
    <row r="146" spans="1:22">
      <c r="A146">
        <v>145</v>
      </c>
      <c r="C146">
        <f t="shared" si="35"/>
        <v>7250</v>
      </c>
      <c r="D146" s="20">
        <f t="shared" si="36"/>
        <v>442</v>
      </c>
      <c r="E146">
        <f t="shared" si="29"/>
        <v>750</v>
      </c>
      <c r="F146" s="6">
        <f t="shared" si="28"/>
        <v>3528</v>
      </c>
      <c r="G146">
        <f t="shared" si="37"/>
        <v>588</v>
      </c>
      <c r="H146">
        <f t="shared" si="38"/>
        <v>0.10719999999999921</v>
      </c>
      <c r="I146">
        <f t="shared" si="31"/>
        <v>651.03</v>
      </c>
      <c r="J146">
        <v>1</v>
      </c>
      <c r="K146" s="6">
        <f t="shared" si="32"/>
        <v>147</v>
      </c>
      <c r="R146">
        <v>0.6</v>
      </c>
      <c r="S146">
        <v>1.1000000000000001</v>
      </c>
      <c r="T146">
        <f t="shared" si="39"/>
        <v>3207</v>
      </c>
      <c r="U146">
        <f t="shared" si="40"/>
        <v>0.89080000000000004</v>
      </c>
      <c r="V146">
        <f t="shared" si="30"/>
        <v>2.4199999999999919</v>
      </c>
    </row>
    <row r="147" spans="1:22">
      <c r="A147">
        <v>146</v>
      </c>
      <c r="C147">
        <f t="shared" si="35"/>
        <v>7300</v>
      </c>
      <c r="D147" s="20">
        <f t="shared" si="36"/>
        <v>445</v>
      </c>
      <c r="E147">
        <f t="shared" si="29"/>
        <v>755</v>
      </c>
      <c r="F147" s="6">
        <f t="shared" si="28"/>
        <v>3552</v>
      </c>
      <c r="G147">
        <f t="shared" si="37"/>
        <v>592</v>
      </c>
      <c r="H147">
        <f t="shared" si="38"/>
        <v>0.10724999999999921</v>
      </c>
      <c r="I147">
        <f t="shared" si="31"/>
        <v>655.49</v>
      </c>
      <c r="J147">
        <v>1</v>
      </c>
      <c r="K147" s="6">
        <f t="shared" si="32"/>
        <v>148</v>
      </c>
      <c r="R147">
        <v>0.6</v>
      </c>
      <c r="S147">
        <v>1.1000000000000001</v>
      </c>
      <c r="T147">
        <f t="shared" si="39"/>
        <v>3229</v>
      </c>
      <c r="U147">
        <f t="shared" si="40"/>
        <v>0.89690000000000003</v>
      </c>
      <c r="V147">
        <f t="shared" si="30"/>
        <v>2.4299999999999917</v>
      </c>
    </row>
    <row r="148" spans="1:22">
      <c r="A148">
        <v>147</v>
      </c>
      <c r="C148">
        <f t="shared" si="35"/>
        <v>7350</v>
      </c>
      <c r="D148" s="20">
        <f t="shared" si="36"/>
        <v>448</v>
      </c>
      <c r="E148">
        <f t="shared" si="29"/>
        <v>760</v>
      </c>
      <c r="F148" s="6">
        <f t="shared" si="28"/>
        <v>3576</v>
      </c>
      <c r="G148">
        <f t="shared" si="37"/>
        <v>596</v>
      </c>
      <c r="H148">
        <f t="shared" si="38"/>
        <v>0.1072999999999992</v>
      </c>
      <c r="I148">
        <f t="shared" si="31"/>
        <v>659.95</v>
      </c>
      <c r="J148">
        <v>1</v>
      </c>
      <c r="K148" s="6">
        <f t="shared" si="32"/>
        <v>149</v>
      </c>
      <c r="R148">
        <v>0.6</v>
      </c>
      <c r="S148">
        <v>1.1000000000000001</v>
      </c>
      <c r="T148">
        <f t="shared" si="39"/>
        <v>3251</v>
      </c>
      <c r="U148">
        <f t="shared" si="40"/>
        <v>0.90310000000000001</v>
      </c>
      <c r="V148">
        <f t="shared" si="30"/>
        <v>2.4399999999999915</v>
      </c>
    </row>
    <row r="149" spans="1:22">
      <c r="A149">
        <v>148</v>
      </c>
      <c r="C149">
        <f t="shared" si="35"/>
        <v>7400</v>
      </c>
      <c r="D149" s="20">
        <f t="shared" si="36"/>
        <v>451</v>
      </c>
      <c r="E149">
        <f t="shared" si="29"/>
        <v>765</v>
      </c>
      <c r="F149" s="6">
        <f t="shared" si="28"/>
        <v>3600</v>
      </c>
      <c r="G149">
        <f t="shared" si="37"/>
        <v>600</v>
      </c>
      <c r="H149">
        <f t="shared" si="38"/>
        <v>0.1073499999999992</v>
      </c>
      <c r="I149">
        <f t="shared" si="31"/>
        <v>664.41</v>
      </c>
      <c r="J149">
        <v>1</v>
      </c>
      <c r="K149" s="6">
        <f t="shared" si="32"/>
        <v>150</v>
      </c>
      <c r="R149">
        <v>0.6</v>
      </c>
      <c r="S149">
        <v>1.1000000000000001</v>
      </c>
      <c r="T149">
        <f t="shared" si="39"/>
        <v>3273</v>
      </c>
      <c r="U149">
        <f t="shared" si="40"/>
        <v>0.90920000000000001</v>
      </c>
      <c r="V149">
        <f t="shared" si="30"/>
        <v>2.4499999999999913</v>
      </c>
    </row>
    <row r="150" spans="1:22">
      <c r="A150">
        <v>149</v>
      </c>
      <c r="C150">
        <f t="shared" si="35"/>
        <v>7450</v>
      </c>
      <c r="D150" s="20">
        <f t="shared" si="36"/>
        <v>454</v>
      </c>
      <c r="E150">
        <f t="shared" si="29"/>
        <v>770</v>
      </c>
      <c r="F150" s="6">
        <f t="shared" si="28"/>
        <v>3624</v>
      </c>
      <c r="G150">
        <f t="shared" si="37"/>
        <v>604</v>
      </c>
      <c r="H150">
        <f t="shared" si="38"/>
        <v>0.10739999999999919</v>
      </c>
      <c r="I150">
        <f t="shared" si="31"/>
        <v>668.87</v>
      </c>
      <c r="J150">
        <v>1</v>
      </c>
      <c r="K150" s="6">
        <f t="shared" si="32"/>
        <v>151</v>
      </c>
      <c r="R150">
        <v>0.6</v>
      </c>
      <c r="S150">
        <v>1.1000000000000001</v>
      </c>
      <c r="T150">
        <f t="shared" si="39"/>
        <v>3295</v>
      </c>
      <c r="U150">
        <f t="shared" si="40"/>
        <v>0.9153</v>
      </c>
      <c r="V150">
        <f t="shared" si="30"/>
        <v>2.4599999999999911</v>
      </c>
    </row>
    <row r="151" spans="1:22">
      <c r="A151">
        <v>150</v>
      </c>
      <c r="C151">
        <f t="shared" si="35"/>
        <v>7500</v>
      </c>
      <c r="D151" s="20">
        <f t="shared" si="36"/>
        <v>457</v>
      </c>
      <c r="E151">
        <f t="shared" si="29"/>
        <v>775</v>
      </c>
      <c r="F151" s="6">
        <f t="shared" si="28"/>
        <v>3648</v>
      </c>
      <c r="G151">
        <f t="shared" si="37"/>
        <v>608</v>
      </c>
      <c r="H151">
        <f t="shared" si="38"/>
        <v>0.10744999999999919</v>
      </c>
      <c r="I151">
        <f t="shared" si="31"/>
        <v>673.33</v>
      </c>
      <c r="J151">
        <v>1</v>
      </c>
      <c r="K151" s="6">
        <f t="shared" si="32"/>
        <v>152</v>
      </c>
      <c r="R151">
        <v>0.6</v>
      </c>
      <c r="S151">
        <v>1.1000000000000001</v>
      </c>
      <c r="T151">
        <f t="shared" si="39"/>
        <v>3316</v>
      </c>
      <c r="U151">
        <f t="shared" si="40"/>
        <v>0.92110000000000003</v>
      </c>
      <c r="V151">
        <f t="shared" si="30"/>
        <v>2.4699999999999909</v>
      </c>
    </row>
    <row r="152" spans="1:22">
      <c r="A152">
        <v>151</v>
      </c>
      <c r="C152">
        <f t="shared" si="35"/>
        <v>7550</v>
      </c>
      <c r="D152" s="20">
        <f t="shared" si="36"/>
        <v>460</v>
      </c>
      <c r="E152">
        <f t="shared" si="29"/>
        <v>780</v>
      </c>
      <c r="F152" s="6">
        <f t="shared" si="28"/>
        <v>3672</v>
      </c>
      <c r="G152">
        <f t="shared" si="37"/>
        <v>612</v>
      </c>
      <c r="H152">
        <f t="shared" si="38"/>
        <v>0.10749999999999918</v>
      </c>
      <c r="I152">
        <f t="shared" si="31"/>
        <v>677.79</v>
      </c>
      <c r="J152">
        <v>1</v>
      </c>
      <c r="K152" s="6">
        <f t="shared" si="32"/>
        <v>153</v>
      </c>
      <c r="R152">
        <v>0.6</v>
      </c>
      <c r="S152">
        <v>1.1000000000000001</v>
      </c>
      <c r="T152">
        <f t="shared" si="39"/>
        <v>3338</v>
      </c>
      <c r="U152">
        <f t="shared" si="40"/>
        <v>0.92720000000000002</v>
      </c>
      <c r="V152">
        <f t="shared" si="30"/>
        <v>2.4799999999999907</v>
      </c>
    </row>
    <row r="153" spans="1:22">
      <c r="A153">
        <v>152</v>
      </c>
      <c r="C153">
        <f t="shared" si="35"/>
        <v>7600</v>
      </c>
      <c r="D153" s="20">
        <f t="shared" si="36"/>
        <v>463</v>
      </c>
      <c r="E153">
        <f t="shared" si="29"/>
        <v>785</v>
      </c>
      <c r="F153" s="6">
        <f t="shared" si="28"/>
        <v>3696</v>
      </c>
      <c r="G153">
        <f t="shared" si="37"/>
        <v>616</v>
      </c>
      <c r="H153">
        <f t="shared" si="38"/>
        <v>0.10754999999999917</v>
      </c>
      <c r="I153">
        <f t="shared" si="31"/>
        <v>682.25</v>
      </c>
      <c r="J153">
        <v>1</v>
      </c>
      <c r="K153" s="6">
        <f t="shared" si="32"/>
        <v>154</v>
      </c>
      <c r="R153">
        <v>0.6</v>
      </c>
      <c r="S153">
        <v>1.1000000000000001</v>
      </c>
      <c r="T153">
        <f t="shared" si="39"/>
        <v>3360</v>
      </c>
      <c r="U153">
        <f t="shared" si="40"/>
        <v>0.93330000000000002</v>
      </c>
      <c r="V153">
        <f t="shared" si="30"/>
        <v>2.4899999999999904</v>
      </c>
    </row>
    <row r="154" spans="1:22">
      <c r="A154">
        <v>153</v>
      </c>
      <c r="C154">
        <f t="shared" si="35"/>
        <v>7650</v>
      </c>
      <c r="D154" s="20">
        <f t="shared" si="36"/>
        <v>466</v>
      </c>
      <c r="E154">
        <f t="shared" si="29"/>
        <v>790</v>
      </c>
      <c r="F154" s="6">
        <f t="shared" si="28"/>
        <v>3720</v>
      </c>
      <c r="G154">
        <f t="shared" si="37"/>
        <v>620</v>
      </c>
      <c r="H154">
        <f t="shared" si="38"/>
        <v>0.10759999999999917</v>
      </c>
      <c r="I154">
        <f t="shared" si="31"/>
        <v>686.71</v>
      </c>
      <c r="J154">
        <v>1</v>
      </c>
      <c r="K154" s="6">
        <f t="shared" si="32"/>
        <v>155</v>
      </c>
      <c r="R154">
        <v>0.6</v>
      </c>
      <c r="S154">
        <v>1.1000000000000001</v>
      </c>
      <c r="T154">
        <f t="shared" si="39"/>
        <v>3382</v>
      </c>
      <c r="U154">
        <f t="shared" si="40"/>
        <v>0.93940000000000001</v>
      </c>
      <c r="V154">
        <f t="shared" si="30"/>
        <v>2.4999999999999902</v>
      </c>
    </row>
    <row r="155" spans="1:22">
      <c r="A155">
        <v>154</v>
      </c>
      <c r="C155">
        <f t="shared" si="35"/>
        <v>7700</v>
      </c>
      <c r="D155" s="20">
        <f t="shared" si="36"/>
        <v>469</v>
      </c>
      <c r="E155">
        <f t="shared" si="29"/>
        <v>795</v>
      </c>
      <c r="F155" s="6">
        <f t="shared" si="28"/>
        <v>3744</v>
      </c>
      <c r="G155">
        <f t="shared" si="37"/>
        <v>624</v>
      </c>
      <c r="H155">
        <f t="shared" si="38"/>
        <v>0.10764999999999916</v>
      </c>
      <c r="I155">
        <f t="shared" si="31"/>
        <v>691.17</v>
      </c>
      <c r="J155">
        <v>1</v>
      </c>
      <c r="K155" s="6">
        <f t="shared" si="32"/>
        <v>156</v>
      </c>
      <c r="R155">
        <v>0.6</v>
      </c>
      <c r="S155">
        <v>1.1000000000000001</v>
      </c>
      <c r="T155">
        <f t="shared" si="39"/>
        <v>3404</v>
      </c>
      <c r="U155">
        <f t="shared" si="40"/>
        <v>0.9456</v>
      </c>
      <c r="V155">
        <f t="shared" si="30"/>
        <v>2.50999999999999</v>
      </c>
    </row>
    <row r="156" spans="1:22">
      <c r="A156">
        <v>155</v>
      </c>
      <c r="C156">
        <f t="shared" si="35"/>
        <v>7750</v>
      </c>
      <c r="D156" s="20">
        <f t="shared" si="36"/>
        <v>472</v>
      </c>
      <c r="E156">
        <f t="shared" si="29"/>
        <v>800</v>
      </c>
      <c r="F156" s="6">
        <f t="shared" si="28"/>
        <v>3768</v>
      </c>
      <c r="G156">
        <f t="shared" si="37"/>
        <v>628</v>
      </c>
      <c r="H156">
        <f t="shared" si="38"/>
        <v>0.10769999999999916</v>
      </c>
      <c r="I156">
        <f t="shared" si="31"/>
        <v>695.64</v>
      </c>
      <c r="J156">
        <v>1</v>
      </c>
      <c r="K156" s="6">
        <f t="shared" si="32"/>
        <v>157</v>
      </c>
      <c r="R156">
        <v>0.6</v>
      </c>
      <c r="S156">
        <v>1.1000000000000001</v>
      </c>
      <c r="T156">
        <f t="shared" si="39"/>
        <v>3425</v>
      </c>
      <c r="U156">
        <f t="shared" si="40"/>
        <v>0.95140000000000002</v>
      </c>
      <c r="V156">
        <f t="shared" si="30"/>
        <v>2.5199999999999898</v>
      </c>
    </row>
    <row r="157" spans="1:22">
      <c r="A157">
        <v>156</v>
      </c>
      <c r="C157">
        <f t="shared" si="35"/>
        <v>7800</v>
      </c>
      <c r="D157" s="20">
        <f t="shared" si="36"/>
        <v>475</v>
      </c>
      <c r="E157">
        <f t="shared" si="29"/>
        <v>805</v>
      </c>
      <c r="F157" s="6">
        <f t="shared" si="28"/>
        <v>3792</v>
      </c>
      <c r="G157">
        <f t="shared" si="37"/>
        <v>632</v>
      </c>
      <c r="H157">
        <f t="shared" si="38"/>
        <v>0.10774999999999915</v>
      </c>
      <c r="I157">
        <f t="shared" si="31"/>
        <v>700.1</v>
      </c>
      <c r="J157">
        <v>1</v>
      </c>
      <c r="K157" s="6">
        <f t="shared" si="32"/>
        <v>158</v>
      </c>
      <c r="R157">
        <v>0.6</v>
      </c>
      <c r="S157">
        <v>1.1000000000000001</v>
      </c>
      <c r="T157">
        <f t="shared" si="39"/>
        <v>3447</v>
      </c>
      <c r="U157">
        <f t="shared" si="40"/>
        <v>0.95750000000000002</v>
      </c>
      <c r="V157">
        <f t="shared" si="30"/>
        <v>2.5299999999999896</v>
      </c>
    </row>
    <row r="158" spans="1:22">
      <c r="A158">
        <v>157</v>
      </c>
      <c r="C158">
        <f t="shared" si="35"/>
        <v>7850</v>
      </c>
      <c r="D158" s="20">
        <f t="shared" si="36"/>
        <v>478</v>
      </c>
      <c r="E158">
        <f t="shared" si="29"/>
        <v>810</v>
      </c>
      <c r="F158" s="6">
        <f t="shared" si="28"/>
        <v>3816</v>
      </c>
      <c r="G158">
        <f t="shared" si="37"/>
        <v>636</v>
      </c>
      <c r="H158">
        <f t="shared" si="38"/>
        <v>0.10779999999999915</v>
      </c>
      <c r="I158">
        <f t="shared" si="31"/>
        <v>704.56</v>
      </c>
      <c r="J158">
        <v>1</v>
      </c>
      <c r="K158" s="6">
        <f t="shared" si="32"/>
        <v>159</v>
      </c>
      <c r="R158">
        <v>0.6</v>
      </c>
      <c r="S158">
        <v>1.1000000000000001</v>
      </c>
      <c r="T158">
        <f t="shared" si="39"/>
        <v>3469</v>
      </c>
      <c r="U158">
        <f t="shared" si="40"/>
        <v>0.96360000000000001</v>
      </c>
      <c r="V158">
        <f t="shared" si="30"/>
        <v>2.5399999999999894</v>
      </c>
    </row>
    <row r="159" spans="1:22">
      <c r="A159">
        <v>158</v>
      </c>
      <c r="C159">
        <f t="shared" si="35"/>
        <v>7900</v>
      </c>
      <c r="D159" s="20">
        <f t="shared" si="36"/>
        <v>481</v>
      </c>
      <c r="E159">
        <f t="shared" si="29"/>
        <v>815</v>
      </c>
      <c r="F159" s="6">
        <f t="shared" si="28"/>
        <v>3840</v>
      </c>
      <c r="G159">
        <f t="shared" si="37"/>
        <v>640</v>
      </c>
      <c r="H159">
        <f t="shared" si="38"/>
        <v>0.10784999999999914</v>
      </c>
      <c r="I159">
        <f t="shared" si="31"/>
        <v>709.02</v>
      </c>
      <c r="J159">
        <v>1</v>
      </c>
      <c r="K159" s="6">
        <f t="shared" si="32"/>
        <v>160</v>
      </c>
      <c r="R159">
        <v>0.6</v>
      </c>
      <c r="S159">
        <v>1.1000000000000001</v>
      </c>
      <c r="T159">
        <f t="shared" si="39"/>
        <v>3491</v>
      </c>
      <c r="U159">
        <f t="shared" si="40"/>
        <v>0.96970000000000001</v>
      </c>
      <c r="V159">
        <f t="shared" si="30"/>
        <v>2.5499999999999892</v>
      </c>
    </row>
    <row r="160" spans="1:22">
      <c r="A160">
        <v>162</v>
      </c>
      <c r="C160">
        <f t="shared" si="35"/>
        <v>7950</v>
      </c>
      <c r="D160" s="20">
        <f t="shared" si="36"/>
        <v>484</v>
      </c>
      <c r="E160">
        <f t="shared" si="29"/>
        <v>820</v>
      </c>
      <c r="F160" s="6">
        <f t="shared" ref="F160:F189" si="41">(G160-K160)*8</f>
        <v>3864</v>
      </c>
      <c r="G160">
        <f t="shared" si="37"/>
        <v>644</v>
      </c>
      <c r="H160">
        <f t="shared" si="38"/>
        <v>0.10789999999999914</v>
      </c>
      <c r="I160">
        <f t="shared" ref="I160:I189" si="42">ROUND(G160*(1-H160)+G160*2*H160,2)</f>
        <v>713.49</v>
      </c>
      <c r="J160">
        <v>1</v>
      </c>
      <c r="K160" s="6">
        <f t="shared" ref="K160:K189" si="43">1/4*G160</f>
        <v>161</v>
      </c>
      <c r="R160">
        <v>0.6</v>
      </c>
      <c r="S160">
        <v>1.1000000000000001</v>
      </c>
      <c r="T160">
        <f t="shared" si="39"/>
        <v>3513</v>
      </c>
      <c r="U160">
        <f t="shared" ref="U160:U189" si="44">ROUND(T160/3600,4)</f>
        <v>0.9758</v>
      </c>
      <c r="V160">
        <f t="shared" si="30"/>
        <v>2.559999999999989</v>
      </c>
    </row>
    <row r="161" spans="1:22">
      <c r="A161">
        <v>163</v>
      </c>
      <c r="C161">
        <f t="shared" si="35"/>
        <v>8000</v>
      </c>
      <c r="D161" s="20">
        <f t="shared" si="36"/>
        <v>487</v>
      </c>
      <c r="E161">
        <f t="shared" si="29"/>
        <v>825</v>
      </c>
      <c r="F161" s="6">
        <f t="shared" si="41"/>
        <v>3888</v>
      </c>
      <c r="G161">
        <f t="shared" si="37"/>
        <v>648</v>
      </c>
      <c r="H161">
        <f t="shared" si="38"/>
        <v>0.10794999999999913</v>
      </c>
      <c r="I161">
        <f t="shared" si="42"/>
        <v>717.95</v>
      </c>
      <c r="J161">
        <v>1</v>
      </c>
      <c r="K161" s="6">
        <f t="shared" si="43"/>
        <v>162</v>
      </c>
      <c r="R161">
        <v>0.6</v>
      </c>
      <c r="S161">
        <v>1.1000000000000001</v>
      </c>
      <c r="T161">
        <f t="shared" si="39"/>
        <v>3535</v>
      </c>
      <c r="U161">
        <f t="shared" si="44"/>
        <v>0.9819</v>
      </c>
      <c r="V161">
        <f t="shared" si="30"/>
        <v>2.5699999999999887</v>
      </c>
    </row>
    <row r="162" spans="1:22">
      <c r="A162">
        <v>164</v>
      </c>
      <c r="C162">
        <f t="shared" si="35"/>
        <v>8050</v>
      </c>
      <c r="D162" s="20">
        <f t="shared" si="36"/>
        <v>490</v>
      </c>
      <c r="E162">
        <f t="shared" si="29"/>
        <v>830</v>
      </c>
      <c r="F162" s="6">
        <f t="shared" si="41"/>
        <v>3912</v>
      </c>
      <c r="G162">
        <f t="shared" si="37"/>
        <v>652</v>
      </c>
      <c r="H162">
        <f t="shared" si="38"/>
        <v>0.10799999999999912</v>
      </c>
      <c r="I162">
        <f t="shared" si="42"/>
        <v>722.42</v>
      </c>
      <c r="J162">
        <v>1</v>
      </c>
      <c r="K162" s="6">
        <f t="shared" si="43"/>
        <v>163</v>
      </c>
      <c r="R162">
        <v>0.6</v>
      </c>
      <c r="S162">
        <v>1.1000000000000001</v>
      </c>
      <c r="T162">
        <f t="shared" si="39"/>
        <v>3556</v>
      </c>
      <c r="U162">
        <f t="shared" si="44"/>
        <v>0.98780000000000001</v>
      </c>
      <c r="V162">
        <f t="shared" si="30"/>
        <v>2.5799999999999885</v>
      </c>
    </row>
    <row r="163" spans="1:22">
      <c r="A163">
        <v>165</v>
      </c>
      <c r="C163">
        <f t="shared" si="35"/>
        <v>8100</v>
      </c>
      <c r="D163" s="20">
        <f t="shared" si="36"/>
        <v>493</v>
      </c>
      <c r="E163">
        <f t="shared" si="29"/>
        <v>835</v>
      </c>
      <c r="F163" s="6">
        <f t="shared" si="41"/>
        <v>3936</v>
      </c>
      <c r="G163">
        <f t="shared" si="37"/>
        <v>656</v>
      </c>
      <c r="H163">
        <f t="shared" si="38"/>
        <v>0.10804999999999912</v>
      </c>
      <c r="I163">
        <f t="shared" si="42"/>
        <v>726.88</v>
      </c>
      <c r="J163">
        <v>1</v>
      </c>
      <c r="K163" s="6">
        <f t="shared" si="43"/>
        <v>164</v>
      </c>
      <c r="R163">
        <v>0.6</v>
      </c>
      <c r="S163">
        <v>1.1000000000000001</v>
      </c>
      <c r="T163">
        <f t="shared" si="39"/>
        <v>3578</v>
      </c>
      <c r="U163">
        <f t="shared" si="44"/>
        <v>0.99390000000000001</v>
      </c>
      <c r="V163">
        <f t="shared" si="30"/>
        <v>2.5899999999999883</v>
      </c>
    </row>
    <row r="164" spans="1:22">
      <c r="A164">
        <v>166</v>
      </c>
      <c r="C164">
        <f t="shared" si="35"/>
        <v>8150</v>
      </c>
      <c r="D164" s="20">
        <f t="shared" si="36"/>
        <v>496</v>
      </c>
      <c r="E164">
        <f t="shared" si="29"/>
        <v>840</v>
      </c>
      <c r="F164" s="6">
        <f t="shared" si="41"/>
        <v>3960</v>
      </c>
      <c r="G164">
        <f t="shared" si="37"/>
        <v>660</v>
      </c>
      <c r="H164">
        <f t="shared" si="38"/>
        <v>0.10809999999999911</v>
      </c>
      <c r="I164">
        <f t="shared" si="42"/>
        <v>731.35</v>
      </c>
      <c r="J164">
        <v>1</v>
      </c>
      <c r="K164" s="6">
        <f t="shared" si="43"/>
        <v>165</v>
      </c>
      <c r="R164">
        <v>0.6</v>
      </c>
      <c r="S164">
        <v>1.1000000000000001</v>
      </c>
      <c r="T164">
        <f t="shared" si="39"/>
        <v>3600</v>
      </c>
      <c r="U164">
        <f t="shared" si="44"/>
        <v>1</v>
      </c>
      <c r="V164">
        <f t="shared" si="30"/>
        <v>2.5999999999999881</v>
      </c>
    </row>
    <row r="165" spans="1:22">
      <c r="A165">
        <v>167</v>
      </c>
      <c r="C165">
        <f t="shared" si="35"/>
        <v>8200</v>
      </c>
      <c r="D165" s="20">
        <f t="shared" si="36"/>
        <v>499</v>
      </c>
      <c r="E165">
        <f t="shared" si="29"/>
        <v>845</v>
      </c>
      <c r="F165" s="6">
        <f t="shared" si="41"/>
        <v>3984</v>
      </c>
      <c r="G165">
        <f t="shared" si="37"/>
        <v>664</v>
      </c>
      <c r="H165">
        <f t="shared" si="38"/>
        <v>0.10814999999999911</v>
      </c>
      <c r="I165">
        <f t="shared" si="42"/>
        <v>735.81</v>
      </c>
      <c r="J165">
        <v>1</v>
      </c>
      <c r="K165" s="6">
        <f t="shared" si="43"/>
        <v>166</v>
      </c>
      <c r="R165">
        <v>0.6</v>
      </c>
      <c r="S165">
        <v>1.1000000000000001</v>
      </c>
      <c r="T165">
        <f t="shared" si="39"/>
        <v>3622</v>
      </c>
      <c r="U165">
        <f t="shared" si="44"/>
        <v>1.0061</v>
      </c>
      <c r="V165">
        <f t="shared" si="30"/>
        <v>2.6099999999999879</v>
      </c>
    </row>
    <row r="166" spans="1:22">
      <c r="A166">
        <v>168</v>
      </c>
      <c r="C166">
        <f t="shared" si="35"/>
        <v>8250</v>
      </c>
      <c r="D166" s="20">
        <f t="shared" si="36"/>
        <v>502</v>
      </c>
      <c r="E166">
        <f t="shared" si="29"/>
        <v>850</v>
      </c>
      <c r="F166" s="6">
        <f t="shared" si="41"/>
        <v>4008</v>
      </c>
      <c r="G166">
        <f t="shared" si="37"/>
        <v>668</v>
      </c>
      <c r="H166">
        <f t="shared" si="38"/>
        <v>0.1081999999999991</v>
      </c>
      <c r="I166">
        <f t="shared" si="42"/>
        <v>740.28</v>
      </c>
      <c r="J166">
        <v>1</v>
      </c>
      <c r="K166" s="6">
        <f t="shared" si="43"/>
        <v>167</v>
      </c>
      <c r="R166">
        <v>0.6</v>
      </c>
      <c r="S166">
        <v>1.1000000000000001</v>
      </c>
      <c r="T166">
        <f t="shared" si="39"/>
        <v>3644</v>
      </c>
      <c r="U166">
        <f t="shared" si="44"/>
        <v>1.0122</v>
      </c>
      <c r="V166">
        <f t="shared" si="30"/>
        <v>2.6199999999999877</v>
      </c>
    </row>
    <row r="167" spans="1:22">
      <c r="A167">
        <v>169</v>
      </c>
      <c r="C167">
        <f t="shared" si="35"/>
        <v>8300</v>
      </c>
      <c r="D167" s="20">
        <f t="shared" si="36"/>
        <v>505</v>
      </c>
      <c r="E167">
        <f t="shared" si="29"/>
        <v>855</v>
      </c>
      <c r="F167" s="6">
        <f t="shared" si="41"/>
        <v>4032</v>
      </c>
      <c r="G167">
        <f t="shared" si="37"/>
        <v>672</v>
      </c>
      <c r="H167">
        <f t="shared" si="38"/>
        <v>0.1082499999999991</v>
      </c>
      <c r="I167">
        <f t="shared" si="42"/>
        <v>744.74</v>
      </c>
      <c r="J167">
        <v>1</v>
      </c>
      <c r="K167" s="6">
        <f t="shared" si="43"/>
        <v>168</v>
      </c>
      <c r="R167">
        <v>0.6</v>
      </c>
      <c r="S167">
        <v>1.1000000000000001</v>
      </c>
      <c r="T167">
        <f t="shared" si="39"/>
        <v>3665</v>
      </c>
      <c r="U167">
        <f t="shared" si="44"/>
        <v>1.0181</v>
      </c>
      <c r="V167">
        <f t="shared" si="30"/>
        <v>2.6299999999999875</v>
      </c>
    </row>
    <row r="168" spans="1:22">
      <c r="A168">
        <v>170</v>
      </c>
      <c r="C168">
        <f t="shared" si="35"/>
        <v>8350</v>
      </c>
      <c r="D168" s="20">
        <f t="shared" si="36"/>
        <v>508</v>
      </c>
      <c r="E168">
        <f t="shared" si="29"/>
        <v>860</v>
      </c>
      <c r="F168" s="6">
        <f t="shared" si="41"/>
        <v>4056</v>
      </c>
      <c r="G168">
        <f t="shared" si="37"/>
        <v>676</v>
      </c>
      <c r="H168">
        <f t="shared" si="38"/>
        <v>0.10829999999999909</v>
      </c>
      <c r="I168">
        <f t="shared" si="42"/>
        <v>749.21</v>
      </c>
      <c r="J168">
        <v>1</v>
      </c>
      <c r="K168" s="6">
        <f t="shared" si="43"/>
        <v>169</v>
      </c>
      <c r="R168">
        <v>0.6</v>
      </c>
      <c r="S168">
        <v>1.1000000000000001</v>
      </c>
      <c r="T168">
        <f t="shared" si="39"/>
        <v>3687</v>
      </c>
      <c r="U168">
        <f t="shared" si="44"/>
        <v>1.0242</v>
      </c>
      <c r="V168">
        <f t="shared" si="30"/>
        <v>2.6399999999999872</v>
      </c>
    </row>
    <row r="169" spans="1:22">
      <c r="A169">
        <v>171</v>
      </c>
      <c r="C169">
        <f t="shared" si="35"/>
        <v>8400</v>
      </c>
      <c r="D169" s="20">
        <f t="shared" si="36"/>
        <v>511</v>
      </c>
      <c r="E169">
        <f t="shared" si="29"/>
        <v>865</v>
      </c>
      <c r="F169" s="6">
        <f t="shared" si="41"/>
        <v>4080</v>
      </c>
      <c r="G169">
        <f t="shared" si="37"/>
        <v>680</v>
      </c>
      <c r="H169">
        <f t="shared" si="38"/>
        <v>0.10834999999999909</v>
      </c>
      <c r="I169">
        <f t="shared" si="42"/>
        <v>753.68</v>
      </c>
      <c r="J169">
        <v>1</v>
      </c>
      <c r="K169" s="6">
        <f t="shared" si="43"/>
        <v>170</v>
      </c>
      <c r="R169">
        <v>0.6</v>
      </c>
      <c r="S169">
        <v>1.1000000000000001</v>
      </c>
      <c r="T169">
        <f t="shared" si="39"/>
        <v>3709</v>
      </c>
      <c r="U169">
        <f t="shared" si="44"/>
        <v>1.0303</v>
      </c>
      <c r="V169">
        <f t="shared" si="30"/>
        <v>2.649999999999987</v>
      </c>
    </row>
    <row r="170" spans="1:22">
      <c r="A170">
        <v>172</v>
      </c>
      <c r="C170">
        <f t="shared" si="35"/>
        <v>8450</v>
      </c>
      <c r="D170" s="20">
        <f t="shared" si="36"/>
        <v>514</v>
      </c>
      <c r="E170">
        <f t="shared" si="29"/>
        <v>870</v>
      </c>
      <c r="F170" s="6">
        <f t="shared" si="41"/>
        <v>4104</v>
      </c>
      <c r="G170">
        <f t="shared" si="37"/>
        <v>684</v>
      </c>
      <c r="H170">
        <f t="shared" si="38"/>
        <v>0.10839999999999908</v>
      </c>
      <c r="I170">
        <f t="shared" si="42"/>
        <v>758.15</v>
      </c>
      <c r="J170">
        <v>1</v>
      </c>
      <c r="K170" s="6">
        <f t="shared" si="43"/>
        <v>171</v>
      </c>
      <c r="R170">
        <v>0.6</v>
      </c>
      <c r="S170">
        <v>1.1000000000000001</v>
      </c>
      <c r="T170">
        <f t="shared" si="39"/>
        <v>3731</v>
      </c>
      <c r="U170">
        <f t="shared" si="44"/>
        <v>1.0364</v>
      </c>
      <c r="V170">
        <f t="shared" si="30"/>
        <v>2.6599999999999868</v>
      </c>
    </row>
    <row r="171" spans="1:22">
      <c r="A171">
        <v>173</v>
      </c>
      <c r="C171">
        <f t="shared" si="35"/>
        <v>8500</v>
      </c>
      <c r="D171" s="20">
        <f t="shared" si="36"/>
        <v>517</v>
      </c>
      <c r="E171">
        <f t="shared" si="29"/>
        <v>875</v>
      </c>
      <c r="F171" s="6">
        <f t="shared" si="41"/>
        <v>4128</v>
      </c>
      <c r="G171">
        <f t="shared" si="37"/>
        <v>688</v>
      </c>
      <c r="H171">
        <f t="shared" si="38"/>
        <v>0.10844999999999907</v>
      </c>
      <c r="I171">
        <f t="shared" si="42"/>
        <v>762.61</v>
      </c>
      <c r="J171">
        <v>1</v>
      </c>
      <c r="K171" s="6">
        <f t="shared" si="43"/>
        <v>172</v>
      </c>
      <c r="R171">
        <v>0.6</v>
      </c>
      <c r="S171">
        <v>1.1000000000000001</v>
      </c>
      <c r="T171">
        <f t="shared" si="39"/>
        <v>3753</v>
      </c>
      <c r="U171">
        <f t="shared" si="44"/>
        <v>1.0425</v>
      </c>
      <c r="V171">
        <f t="shared" si="30"/>
        <v>2.6699999999999866</v>
      </c>
    </row>
    <row r="172" spans="1:22">
      <c r="A172">
        <v>174</v>
      </c>
      <c r="C172">
        <f t="shared" si="35"/>
        <v>8550</v>
      </c>
      <c r="D172" s="20">
        <f t="shared" si="36"/>
        <v>520</v>
      </c>
      <c r="E172">
        <f t="shared" si="29"/>
        <v>880</v>
      </c>
      <c r="F172" s="6">
        <f t="shared" si="41"/>
        <v>4152</v>
      </c>
      <c r="G172">
        <f t="shared" si="37"/>
        <v>692</v>
      </c>
      <c r="H172">
        <f t="shared" si="38"/>
        <v>0.10849999999999907</v>
      </c>
      <c r="I172">
        <f t="shared" si="42"/>
        <v>767.08</v>
      </c>
      <c r="J172">
        <v>1</v>
      </c>
      <c r="K172" s="6">
        <f t="shared" si="43"/>
        <v>173</v>
      </c>
      <c r="R172">
        <v>0.6</v>
      </c>
      <c r="S172">
        <v>1.1000000000000001</v>
      </c>
      <c r="T172">
        <f t="shared" si="39"/>
        <v>3775</v>
      </c>
      <c r="U172">
        <f t="shared" si="44"/>
        <v>1.0486</v>
      </c>
      <c r="V172">
        <f t="shared" si="30"/>
        <v>2.6799999999999864</v>
      </c>
    </row>
    <row r="173" spans="1:22">
      <c r="A173">
        <v>175</v>
      </c>
      <c r="C173">
        <f t="shared" si="35"/>
        <v>8600</v>
      </c>
      <c r="D173" s="20">
        <f t="shared" si="36"/>
        <v>523</v>
      </c>
      <c r="E173">
        <f t="shared" si="29"/>
        <v>885</v>
      </c>
      <c r="F173" s="6">
        <f t="shared" si="41"/>
        <v>4176</v>
      </c>
      <c r="G173">
        <f t="shared" si="37"/>
        <v>696</v>
      </c>
      <c r="H173">
        <f t="shared" si="38"/>
        <v>0.10854999999999906</v>
      </c>
      <c r="I173">
        <f t="shared" si="42"/>
        <v>771.55</v>
      </c>
      <c r="J173">
        <v>1</v>
      </c>
      <c r="K173" s="6">
        <f t="shared" si="43"/>
        <v>174</v>
      </c>
      <c r="R173">
        <v>0.6</v>
      </c>
      <c r="S173">
        <v>1.1000000000000001</v>
      </c>
      <c r="T173">
        <f t="shared" si="39"/>
        <v>3796</v>
      </c>
      <c r="U173">
        <f t="shared" si="44"/>
        <v>1.0544</v>
      </c>
      <c r="V173">
        <f t="shared" si="30"/>
        <v>2.6899999999999862</v>
      </c>
    </row>
    <row r="174" spans="1:22">
      <c r="A174">
        <v>176</v>
      </c>
      <c r="C174">
        <f t="shared" si="35"/>
        <v>8650</v>
      </c>
      <c r="D174" s="20">
        <f t="shared" si="36"/>
        <v>526</v>
      </c>
      <c r="E174">
        <f t="shared" si="29"/>
        <v>890</v>
      </c>
      <c r="F174" s="6">
        <f t="shared" si="41"/>
        <v>4200</v>
      </c>
      <c r="G174">
        <f t="shared" si="37"/>
        <v>700</v>
      </c>
      <c r="H174">
        <f t="shared" si="38"/>
        <v>0.10859999999999906</v>
      </c>
      <c r="I174">
        <f t="shared" si="42"/>
        <v>776.02</v>
      </c>
      <c r="J174">
        <v>1</v>
      </c>
      <c r="K174" s="6">
        <f t="shared" si="43"/>
        <v>175</v>
      </c>
      <c r="R174">
        <v>0.6</v>
      </c>
      <c r="S174">
        <v>1.1000000000000001</v>
      </c>
      <c r="T174">
        <f t="shared" si="39"/>
        <v>3818</v>
      </c>
      <c r="U174">
        <f t="shared" si="44"/>
        <v>1.0606</v>
      </c>
      <c r="V174">
        <f t="shared" si="30"/>
        <v>2.699999999999986</v>
      </c>
    </row>
    <row r="175" spans="1:22">
      <c r="A175">
        <v>177</v>
      </c>
      <c r="C175">
        <f t="shared" si="35"/>
        <v>8700</v>
      </c>
      <c r="D175" s="20">
        <f t="shared" si="36"/>
        <v>529</v>
      </c>
      <c r="E175">
        <f t="shared" si="29"/>
        <v>895</v>
      </c>
      <c r="F175" s="6">
        <f t="shared" si="41"/>
        <v>4224</v>
      </c>
      <c r="G175">
        <f t="shared" si="37"/>
        <v>704</v>
      </c>
      <c r="H175">
        <f t="shared" si="38"/>
        <v>0.10864999999999905</v>
      </c>
      <c r="I175">
        <f t="shared" si="42"/>
        <v>780.49</v>
      </c>
      <c r="J175">
        <v>1</v>
      </c>
      <c r="K175" s="6">
        <f t="shared" si="43"/>
        <v>176</v>
      </c>
      <c r="R175">
        <v>0.6</v>
      </c>
      <c r="S175">
        <v>1.1000000000000001</v>
      </c>
      <c r="T175">
        <f t="shared" si="39"/>
        <v>3840</v>
      </c>
      <c r="U175">
        <f t="shared" si="44"/>
        <v>1.0667</v>
      </c>
      <c r="V175">
        <f t="shared" si="30"/>
        <v>2.7099999999999858</v>
      </c>
    </row>
    <row r="176" spans="1:22">
      <c r="A176">
        <v>178</v>
      </c>
      <c r="C176">
        <f t="shared" si="35"/>
        <v>8750</v>
      </c>
      <c r="D176" s="20">
        <f t="shared" si="36"/>
        <v>532</v>
      </c>
      <c r="E176">
        <f t="shared" si="29"/>
        <v>900</v>
      </c>
      <c r="F176" s="6">
        <f t="shared" si="41"/>
        <v>4248</v>
      </c>
      <c r="G176">
        <f t="shared" si="37"/>
        <v>708</v>
      </c>
      <c r="H176">
        <f t="shared" si="38"/>
        <v>0.10869999999999905</v>
      </c>
      <c r="I176">
        <f t="shared" si="42"/>
        <v>784.96</v>
      </c>
      <c r="J176">
        <v>1</v>
      </c>
      <c r="K176" s="6">
        <f t="shared" si="43"/>
        <v>177</v>
      </c>
      <c r="R176">
        <v>0.6</v>
      </c>
      <c r="S176">
        <v>1.1000000000000001</v>
      </c>
      <c r="T176">
        <f t="shared" si="39"/>
        <v>3862</v>
      </c>
      <c r="U176">
        <f t="shared" si="44"/>
        <v>1.0728</v>
      </c>
      <c r="V176">
        <f t="shared" si="30"/>
        <v>2.7199999999999855</v>
      </c>
    </row>
    <row r="177" spans="1:22">
      <c r="A177">
        <v>179</v>
      </c>
      <c r="C177">
        <f t="shared" si="35"/>
        <v>8800</v>
      </c>
      <c r="D177" s="20">
        <f t="shared" si="36"/>
        <v>535</v>
      </c>
      <c r="E177">
        <f t="shared" si="29"/>
        <v>905</v>
      </c>
      <c r="F177" s="6">
        <f t="shared" si="41"/>
        <v>4272</v>
      </c>
      <c r="G177">
        <f t="shared" si="37"/>
        <v>712</v>
      </c>
      <c r="H177">
        <f t="shared" si="38"/>
        <v>0.10874999999999904</v>
      </c>
      <c r="I177">
        <f t="shared" si="42"/>
        <v>789.43</v>
      </c>
      <c r="J177">
        <v>1</v>
      </c>
      <c r="K177" s="6">
        <f t="shared" si="43"/>
        <v>178</v>
      </c>
      <c r="R177">
        <v>0.6</v>
      </c>
      <c r="S177">
        <v>1.1000000000000001</v>
      </c>
      <c r="T177">
        <f t="shared" si="39"/>
        <v>3884</v>
      </c>
      <c r="U177">
        <f t="shared" si="44"/>
        <v>1.0789</v>
      </c>
      <c r="V177">
        <f t="shared" si="30"/>
        <v>2.7299999999999853</v>
      </c>
    </row>
    <row r="178" spans="1:22">
      <c r="A178">
        <v>180</v>
      </c>
      <c r="C178">
        <f t="shared" si="35"/>
        <v>8850</v>
      </c>
      <c r="D178" s="20">
        <f t="shared" si="36"/>
        <v>538</v>
      </c>
      <c r="E178">
        <f t="shared" si="29"/>
        <v>910</v>
      </c>
      <c r="F178" s="6">
        <f t="shared" si="41"/>
        <v>4296</v>
      </c>
      <c r="G178">
        <f t="shared" si="37"/>
        <v>716</v>
      </c>
      <c r="H178">
        <f t="shared" si="38"/>
        <v>0.10879999999999904</v>
      </c>
      <c r="I178">
        <f t="shared" si="42"/>
        <v>793.9</v>
      </c>
      <c r="J178">
        <v>1</v>
      </c>
      <c r="K178" s="6">
        <f t="shared" si="43"/>
        <v>179</v>
      </c>
      <c r="R178">
        <v>0.6</v>
      </c>
      <c r="S178">
        <v>1.1000000000000001</v>
      </c>
      <c r="T178">
        <f t="shared" si="39"/>
        <v>3905</v>
      </c>
      <c r="U178">
        <f t="shared" si="44"/>
        <v>1.0847</v>
      </c>
      <c r="V178">
        <f t="shared" si="30"/>
        <v>2.7399999999999851</v>
      </c>
    </row>
    <row r="179" spans="1:22">
      <c r="A179">
        <v>181</v>
      </c>
      <c r="C179">
        <f t="shared" si="35"/>
        <v>8900</v>
      </c>
      <c r="D179" s="20">
        <f t="shared" si="36"/>
        <v>541</v>
      </c>
      <c r="E179">
        <f t="shared" si="29"/>
        <v>915</v>
      </c>
      <c r="F179" s="6">
        <f t="shared" si="41"/>
        <v>4320</v>
      </c>
      <c r="G179">
        <f t="shared" si="37"/>
        <v>720</v>
      </c>
      <c r="H179">
        <f t="shared" si="38"/>
        <v>0.10884999999999903</v>
      </c>
      <c r="I179">
        <f t="shared" si="42"/>
        <v>798.37</v>
      </c>
      <c r="J179">
        <v>1</v>
      </c>
      <c r="K179" s="6">
        <f t="shared" si="43"/>
        <v>180</v>
      </c>
      <c r="R179">
        <v>0.6</v>
      </c>
      <c r="S179">
        <v>1.1000000000000001</v>
      </c>
      <c r="T179">
        <f t="shared" si="39"/>
        <v>3927</v>
      </c>
      <c r="U179">
        <f t="shared" si="44"/>
        <v>1.0908</v>
      </c>
      <c r="V179">
        <f t="shared" si="30"/>
        <v>2.7499999999999849</v>
      </c>
    </row>
    <row r="180" spans="1:22">
      <c r="A180">
        <v>182</v>
      </c>
      <c r="C180">
        <f t="shared" si="35"/>
        <v>8950</v>
      </c>
      <c r="D180" s="20">
        <f t="shared" si="36"/>
        <v>544</v>
      </c>
      <c r="E180">
        <f t="shared" si="29"/>
        <v>920</v>
      </c>
      <c r="F180" s="6">
        <f t="shared" si="41"/>
        <v>4344</v>
      </c>
      <c r="G180">
        <f t="shared" si="37"/>
        <v>724</v>
      </c>
      <c r="H180">
        <f t="shared" si="38"/>
        <v>0.10889999999999903</v>
      </c>
      <c r="I180">
        <f t="shared" si="42"/>
        <v>802.84</v>
      </c>
      <c r="J180">
        <v>1</v>
      </c>
      <c r="K180" s="6">
        <f t="shared" si="43"/>
        <v>181</v>
      </c>
      <c r="R180">
        <v>0.6</v>
      </c>
      <c r="S180">
        <v>1.1000000000000001</v>
      </c>
      <c r="T180">
        <f t="shared" si="39"/>
        <v>3949</v>
      </c>
      <c r="U180">
        <f t="shared" si="44"/>
        <v>1.0969</v>
      </c>
      <c r="V180">
        <f t="shared" si="30"/>
        <v>2.7599999999999847</v>
      </c>
    </row>
    <row r="181" spans="1:22">
      <c r="A181">
        <v>183</v>
      </c>
      <c r="C181">
        <f t="shared" si="35"/>
        <v>9000</v>
      </c>
      <c r="D181" s="20">
        <f t="shared" si="36"/>
        <v>547</v>
      </c>
      <c r="E181">
        <f t="shared" si="29"/>
        <v>925</v>
      </c>
      <c r="F181" s="6">
        <f t="shared" si="41"/>
        <v>4368</v>
      </c>
      <c r="G181">
        <f t="shared" si="37"/>
        <v>728</v>
      </c>
      <c r="H181">
        <f t="shared" si="38"/>
        <v>0.10894999999999902</v>
      </c>
      <c r="I181">
        <f t="shared" si="42"/>
        <v>807.32</v>
      </c>
      <c r="J181">
        <v>1</v>
      </c>
      <c r="K181" s="6">
        <f t="shared" si="43"/>
        <v>182</v>
      </c>
      <c r="R181">
        <v>0.6</v>
      </c>
      <c r="S181">
        <v>1.1000000000000001</v>
      </c>
      <c r="T181">
        <f t="shared" si="39"/>
        <v>3971</v>
      </c>
      <c r="U181">
        <f t="shared" si="44"/>
        <v>1.1031</v>
      </c>
      <c r="V181">
        <f t="shared" si="30"/>
        <v>2.7699999999999845</v>
      </c>
    </row>
    <row r="182" spans="1:22">
      <c r="A182">
        <v>184</v>
      </c>
      <c r="C182">
        <f t="shared" si="35"/>
        <v>9050</v>
      </c>
      <c r="D182" s="20">
        <f t="shared" si="36"/>
        <v>550</v>
      </c>
      <c r="E182">
        <f t="shared" si="29"/>
        <v>930</v>
      </c>
      <c r="F182" s="6">
        <f t="shared" si="41"/>
        <v>4392</v>
      </c>
      <c r="G182">
        <f t="shared" si="37"/>
        <v>732</v>
      </c>
      <c r="H182">
        <f t="shared" si="38"/>
        <v>0.10899999999999901</v>
      </c>
      <c r="I182">
        <f t="shared" si="42"/>
        <v>811.79</v>
      </c>
      <c r="J182">
        <v>1</v>
      </c>
      <c r="K182" s="6">
        <f t="shared" si="43"/>
        <v>183</v>
      </c>
      <c r="R182">
        <v>0.6</v>
      </c>
      <c r="S182">
        <v>1.1000000000000001</v>
      </c>
      <c r="T182">
        <f t="shared" si="39"/>
        <v>3993</v>
      </c>
      <c r="U182">
        <f t="shared" si="44"/>
        <v>1.1092</v>
      </c>
      <c r="V182">
        <f t="shared" si="30"/>
        <v>2.7799999999999843</v>
      </c>
    </row>
    <row r="183" spans="1:22">
      <c r="A183">
        <v>185</v>
      </c>
      <c r="C183">
        <f t="shared" si="35"/>
        <v>9100</v>
      </c>
      <c r="D183" s="20">
        <f t="shared" si="36"/>
        <v>553</v>
      </c>
      <c r="E183">
        <f t="shared" si="29"/>
        <v>935</v>
      </c>
      <c r="F183" s="6">
        <f t="shared" si="41"/>
        <v>4416</v>
      </c>
      <c r="G183">
        <f t="shared" si="37"/>
        <v>736</v>
      </c>
      <c r="H183">
        <f t="shared" si="38"/>
        <v>0.10904999999999901</v>
      </c>
      <c r="I183">
        <f t="shared" si="42"/>
        <v>816.26</v>
      </c>
      <c r="J183">
        <v>1</v>
      </c>
      <c r="K183" s="6">
        <f t="shared" si="43"/>
        <v>184</v>
      </c>
      <c r="R183">
        <v>0.6</v>
      </c>
      <c r="S183">
        <v>1.1000000000000001</v>
      </c>
      <c r="T183">
        <f t="shared" si="39"/>
        <v>4015</v>
      </c>
      <c r="U183">
        <f t="shared" si="44"/>
        <v>1.1153</v>
      </c>
      <c r="V183">
        <f t="shared" si="30"/>
        <v>2.789999999999984</v>
      </c>
    </row>
    <row r="184" spans="1:22">
      <c r="A184">
        <v>186</v>
      </c>
      <c r="C184">
        <f t="shared" si="35"/>
        <v>9150</v>
      </c>
      <c r="D184" s="20">
        <f t="shared" si="36"/>
        <v>556</v>
      </c>
      <c r="E184">
        <f t="shared" si="29"/>
        <v>940</v>
      </c>
      <c r="F184" s="6">
        <f t="shared" si="41"/>
        <v>4440</v>
      </c>
      <c r="G184">
        <f t="shared" si="37"/>
        <v>740</v>
      </c>
      <c r="H184">
        <f t="shared" si="38"/>
        <v>0.109099999999999</v>
      </c>
      <c r="I184">
        <f t="shared" si="42"/>
        <v>820.73</v>
      </c>
      <c r="J184">
        <v>1</v>
      </c>
      <c r="K184" s="6">
        <f t="shared" si="43"/>
        <v>185</v>
      </c>
      <c r="R184">
        <v>0.6</v>
      </c>
      <c r="S184">
        <v>1.1000000000000001</v>
      </c>
      <c r="T184">
        <f t="shared" si="39"/>
        <v>4036</v>
      </c>
      <c r="U184">
        <f t="shared" si="44"/>
        <v>1.1211</v>
      </c>
      <c r="V184">
        <f t="shared" si="30"/>
        <v>2.7999999999999838</v>
      </c>
    </row>
    <row r="185" spans="1:22">
      <c r="A185">
        <v>187</v>
      </c>
      <c r="C185">
        <f t="shared" si="35"/>
        <v>9200</v>
      </c>
      <c r="D185" s="20">
        <f t="shared" si="36"/>
        <v>559</v>
      </c>
      <c r="E185">
        <f t="shared" si="29"/>
        <v>945</v>
      </c>
      <c r="F185" s="6">
        <f t="shared" si="41"/>
        <v>4464</v>
      </c>
      <c r="G185">
        <f t="shared" si="37"/>
        <v>744</v>
      </c>
      <c r="H185">
        <f t="shared" si="38"/>
        <v>0.109149999999999</v>
      </c>
      <c r="I185">
        <f t="shared" si="42"/>
        <v>825.21</v>
      </c>
      <c r="J185">
        <v>1</v>
      </c>
      <c r="K185" s="6">
        <f t="shared" si="43"/>
        <v>186</v>
      </c>
      <c r="R185">
        <v>0.6</v>
      </c>
      <c r="S185">
        <v>1.1000000000000001</v>
      </c>
      <c r="T185">
        <f t="shared" si="39"/>
        <v>4058</v>
      </c>
      <c r="U185">
        <f t="shared" si="44"/>
        <v>1.1272</v>
      </c>
      <c r="V185">
        <f t="shared" si="30"/>
        <v>2.8099999999999836</v>
      </c>
    </row>
    <row r="186" spans="1:22">
      <c r="A186">
        <v>188</v>
      </c>
      <c r="C186">
        <f t="shared" si="35"/>
        <v>9250</v>
      </c>
      <c r="D186" s="20">
        <f t="shared" si="36"/>
        <v>562</v>
      </c>
      <c r="E186">
        <f t="shared" si="29"/>
        <v>950</v>
      </c>
      <c r="F186" s="6">
        <f t="shared" si="41"/>
        <v>4488</v>
      </c>
      <c r="G186">
        <f t="shared" si="37"/>
        <v>748</v>
      </c>
      <c r="H186">
        <f t="shared" si="38"/>
        <v>0.10919999999999899</v>
      </c>
      <c r="I186">
        <f t="shared" si="42"/>
        <v>829.68</v>
      </c>
      <c r="J186">
        <v>1</v>
      </c>
      <c r="K186" s="6">
        <f t="shared" si="43"/>
        <v>187</v>
      </c>
      <c r="R186">
        <v>0.6</v>
      </c>
      <c r="S186">
        <v>1.1000000000000001</v>
      </c>
      <c r="T186">
        <f t="shared" si="39"/>
        <v>4080</v>
      </c>
      <c r="U186">
        <f t="shared" si="44"/>
        <v>1.1333</v>
      </c>
      <c r="V186">
        <f t="shared" si="30"/>
        <v>2.8199999999999834</v>
      </c>
    </row>
    <row r="187" spans="1:22">
      <c r="A187">
        <v>189</v>
      </c>
      <c r="C187">
        <f t="shared" si="35"/>
        <v>9300</v>
      </c>
      <c r="D187" s="20">
        <f t="shared" si="36"/>
        <v>565</v>
      </c>
      <c r="E187">
        <f t="shared" si="29"/>
        <v>955</v>
      </c>
      <c r="F187" s="6">
        <f t="shared" si="41"/>
        <v>4512</v>
      </c>
      <c r="G187">
        <f t="shared" si="37"/>
        <v>752</v>
      </c>
      <c r="H187">
        <f t="shared" si="38"/>
        <v>0.10924999999999899</v>
      </c>
      <c r="I187">
        <f t="shared" si="42"/>
        <v>834.16</v>
      </c>
      <c r="J187">
        <v>1</v>
      </c>
      <c r="K187" s="6">
        <f t="shared" si="43"/>
        <v>188</v>
      </c>
      <c r="R187">
        <v>0.6</v>
      </c>
      <c r="S187">
        <v>1.1000000000000001</v>
      </c>
      <c r="T187">
        <f t="shared" si="39"/>
        <v>4102</v>
      </c>
      <c r="U187">
        <f t="shared" si="44"/>
        <v>1.1394</v>
      </c>
      <c r="V187">
        <f t="shared" si="30"/>
        <v>2.8299999999999832</v>
      </c>
    </row>
    <row r="188" spans="1:22">
      <c r="A188">
        <v>190</v>
      </c>
      <c r="C188">
        <f t="shared" si="35"/>
        <v>9350</v>
      </c>
      <c r="D188" s="20">
        <f t="shared" si="36"/>
        <v>568</v>
      </c>
      <c r="E188">
        <f t="shared" si="29"/>
        <v>960</v>
      </c>
      <c r="F188" s="6">
        <f t="shared" si="41"/>
        <v>4536</v>
      </c>
      <c r="G188">
        <f t="shared" si="37"/>
        <v>756</v>
      </c>
      <c r="H188">
        <f t="shared" si="38"/>
        <v>0.10929999999999898</v>
      </c>
      <c r="I188">
        <f t="shared" si="42"/>
        <v>838.63</v>
      </c>
      <c r="J188">
        <v>1</v>
      </c>
      <c r="K188" s="6">
        <f t="shared" si="43"/>
        <v>189</v>
      </c>
      <c r="R188">
        <v>0.6</v>
      </c>
      <c r="S188">
        <v>1.1000000000000001</v>
      </c>
      <c r="T188">
        <f t="shared" si="39"/>
        <v>4124</v>
      </c>
      <c r="U188">
        <f t="shared" si="44"/>
        <v>1.1456</v>
      </c>
      <c r="V188">
        <f t="shared" si="30"/>
        <v>2.839999999999983</v>
      </c>
    </row>
    <row r="189" spans="1:22">
      <c r="A189">
        <v>191</v>
      </c>
      <c r="C189">
        <f t="shared" si="35"/>
        <v>9400</v>
      </c>
      <c r="D189" s="20">
        <f t="shared" si="36"/>
        <v>571</v>
      </c>
      <c r="E189">
        <f t="shared" si="29"/>
        <v>965</v>
      </c>
      <c r="F189" s="6">
        <f t="shared" si="41"/>
        <v>4560</v>
      </c>
      <c r="G189">
        <f t="shared" si="37"/>
        <v>760</v>
      </c>
      <c r="H189">
        <f t="shared" si="38"/>
        <v>0.10934999999999898</v>
      </c>
      <c r="I189">
        <f t="shared" si="42"/>
        <v>843.11</v>
      </c>
      <c r="J189">
        <v>1</v>
      </c>
      <c r="K189" s="6">
        <f t="shared" si="43"/>
        <v>190</v>
      </c>
      <c r="R189">
        <v>0.6</v>
      </c>
      <c r="S189">
        <v>1.1000000000000001</v>
      </c>
      <c r="T189">
        <f t="shared" si="39"/>
        <v>4145</v>
      </c>
      <c r="U189">
        <f t="shared" si="44"/>
        <v>1.1514</v>
      </c>
      <c r="V189">
        <f t="shared" si="30"/>
        <v>2.8499999999999828</v>
      </c>
    </row>
    <row r="190" spans="1:22">
      <c r="A190">
        <v>192</v>
      </c>
      <c r="B190">
        <v>21</v>
      </c>
      <c r="C190">
        <f t="shared" si="35"/>
        <v>9450</v>
      </c>
      <c r="D190" s="20">
        <f t="shared" si="36"/>
        <v>574</v>
      </c>
      <c r="E190">
        <f t="shared" si="29"/>
        <v>970</v>
      </c>
      <c r="F190" s="6">
        <f t="shared" ref="F190:F236" si="45">(G190-K190)*8</f>
        <v>4584</v>
      </c>
      <c r="G190">
        <f t="shared" si="37"/>
        <v>764</v>
      </c>
      <c r="H190">
        <f t="shared" si="38"/>
        <v>0.10939999999999897</v>
      </c>
      <c r="I190">
        <f t="shared" si="31"/>
        <v>847.58</v>
      </c>
      <c r="J190">
        <v>1</v>
      </c>
      <c r="K190" s="6">
        <f t="shared" si="32"/>
        <v>191</v>
      </c>
      <c r="L190" s="6">
        <f>ROUND(G190*(1-H190)+H190*2*G190,2)</f>
        <v>847.58</v>
      </c>
      <c r="M190" s="6">
        <f>ROUND(O190*2*(1+0.05),2)</f>
        <v>2047.31</v>
      </c>
      <c r="N190" s="6">
        <f>ROUND(M190*R190+(1-R190)*O190+2/3*(F190),2)</f>
        <v>4674.3500000000004</v>
      </c>
      <c r="O190" s="6">
        <f>ROUND((2/3*K190+1/3*L190+1/3*I190+1/3*J190*I190), 2)</f>
        <v>974.91</v>
      </c>
      <c r="R190">
        <v>0.6</v>
      </c>
      <c r="S190">
        <v>1.1000000000000001</v>
      </c>
      <c r="T190">
        <f t="shared" si="39"/>
        <v>4167</v>
      </c>
      <c r="U190">
        <f t="shared" si="40"/>
        <v>1.1575</v>
      </c>
      <c r="V190">
        <f t="shared" si="30"/>
        <v>2.8599999999999826</v>
      </c>
    </row>
    <row r="191" spans="1:22">
      <c r="A191">
        <v>193</v>
      </c>
      <c r="C191">
        <f t="shared" si="35"/>
        <v>9500</v>
      </c>
      <c r="D191" s="20">
        <f t="shared" si="36"/>
        <v>577</v>
      </c>
      <c r="E191">
        <f t="shared" si="29"/>
        <v>975</v>
      </c>
      <c r="F191" s="6">
        <f t="shared" si="45"/>
        <v>4608</v>
      </c>
      <c r="G191">
        <f t="shared" si="37"/>
        <v>768</v>
      </c>
      <c r="H191">
        <f t="shared" si="38"/>
        <v>0.10944999999999896</v>
      </c>
      <c r="I191">
        <f t="shared" si="31"/>
        <v>852.06</v>
      </c>
      <c r="J191">
        <v>1</v>
      </c>
      <c r="K191" s="6">
        <f t="shared" si="32"/>
        <v>192</v>
      </c>
      <c r="R191">
        <v>0.6</v>
      </c>
      <c r="S191">
        <v>1.1000000000000001</v>
      </c>
      <c r="T191">
        <f t="shared" si="39"/>
        <v>4189</v>
      </c>
      <c r="U191">
        <f t="shared" si="40"/>
        <v>1.1636</v>
      </c>
      <c r="V191">
        <f t="shared" si="30"/>
        <v>2.8699999999999823</v>
      </c>
    </row>
    <row r="192" spans="1:22">
      <c r="A192">
        <v>194</v>
      </c>
      <c r="C192">
        <f t="shared" si="35"/>
        <v>9550</v>
      </c>
      <c r="D192" s="20">
        <f t="shared" si="36"/>
        <v>580</v>
      </c>
      <c r="E192">
        <f t="shared" si="29"/>
        <v>980</v>
      </c>
      <c r="F192" s="6">
        <f t="shared" si="45"/>
        <v>4632</v>
      </c>
      <c r="G192">
        <f t="shared" si="37"/>
        <v>772</v>
      </c>
      <c r="H192">
        <f t="shared" si="38"/>
        <v>0.10949999999999896</v>
      </c>
      <c r="I192">
        <f t="shared" si="31"/>
        <v>856.53</v>
      </c>
      <c r="J192">
        <v>1</v>
      </c>
      <c r="K192" s="6">
        <f t="shared" si="32"/>
        <v>193</v>
      </c>
      <c r="R192">
        <v>0.6</v>
      </c>
      <c r="S192">
        <v>1.1000000000000001</v>
      </c>
      <c r="T192">
        <f t="shared" si="39"/>
        <v>4211</v>
      </c>
      <c r="U192">
        <f t="shared" si="40"/>
        <v>1.1697</v>
      </c>
      <c r="V192">
        <f t="shared" si="30"/>
        <v>2.8799999999999821</v>
      </c>
    </row>
    <row r="193" spans="1:22">
      <c r="A193">
        <v>195</v>
      </c>
      <c r="C193">
        <f t="shared" si="35"/>
        <v>9600</v>
      </c>
      <c r="D193" s="20">
        <f t="shared" si="36"/>
        <v>583</v>
      </c>
      <c r="E193">
        <f t="shared" si="29"/>
        <v>985</v>
      </c>
      <c r="F193" s="6">
        <f t="shared" si="45"/>
        <v>4656</v>
      </c>
      <c r="G193">
        <f t="shared" si="37"/>
        <v>776</v>
      </c>
      <c r="H193">
        <f t="shared" si="38"/>
        <v>0.10954999999999895</v>
      </c>
      <c r="I193">
        <f t="shared" si="31"/>
        <v>861.01</v>
      </c>
      <c r="J193">
        <v>1</v>
      </c>
      <c r="K193" s="6">
        <f t="shared" si="32"/>
        <v>194</v>
      </c>
      <c r="R193">
        <v>0.6</v>
      </c>
      <c r="S193">
        <v>1.1000000000000001</v>
      </c>
      <c r="T193">
        <f t="shared" si="39"/>
        <v>4233</v>
      </c>
      <c r="U193">
        <f t="shared" si="40"/>
        <v>1.1758</v>
      </c>
      <c r="V193">
        <f t="shared" si="30"/>
        <v>2.8899999999999819</v>
      </c>
    </row>
    <row r="194" spans="1:22">
      <c r="A194">
        <v>196</v>
      </c>
      <c r="C194">
        <f t="shared" si="35"/>
        <v>9650</v>
      </c>
      <c r="D194" s="20">
        <f t="shared" si="36"/>
        <v>586</v>
      </c>
      <c r="E194">
        <f t="shared" si="29"/>
        <v>990</v>
      </c>
      <c r="F194" s="6">
        <f t="shared" si="45"/>
        <v>4680</v>
      </c>
      <c r="G194">
        <f t="shared" si="37"/>
        <v>780</v>
      </c>
      <c r="H194">
        <f t="shared" si="38"/>
        <v>0.10959999999999895</v>
      </c>
      <c r="I194">
        <f t="shared" si="31"/>
        <v>865.49</v>
      </c>
      <c r="J194">
        <v>1</v>
      </c>
      <c r="K194" s="6">
        <f t="shared" si="32"/>
        <v>195</v>
      </c>
      <c r="R194">
        <v>0.6</v>
      </c>
      <c r="S194">
        <v>1.1000000000000001</v>
      </c>
      <c r="T194">
        <f t="shared" si="39"/>
        <v>4255</v>
      </c>
      <c r="U194">
        <f t="shared" si="40"/>
        <v>1.1819</v>
      </c>
      <c r="V194">
        <f t="shared" si="30"/>
        <v>2.8999999999999817</v>
      </c>
    </row>
    <row r="195" spans="1:22">
      <c r="A195">
        <v>197</v>
      </c>
      <c r="C195">
        <f t="shared" si="35"/>
        <v>9700</v>
      </c>
      <c r="D195" s="20">
        <f t="shared" si="36"/>
        <v>589</v>
      </c>
      <c r="E195">
        <f t="shared" si="29"/>
        <v>995</v>
      </c>
      <c r="F195" s="6">
        <f t="shared" si="45"/>
        <v>4704</v>
      </c>
      <c r="G195">
        <f t="shared" si="37"/>
        <v>784</v>
      </c>
      <c r="H195">
        <f t="shared" si="38"/>
        <v>0.10964999999999894</v>
      </c>
      <c r="I195">
        <f t="shared" si="31"/>
        <v>869.97</v>
      </c>
      <c r="J195">
        <v>1</v>
      </c>
      <c r="K195" s="6">
        <f t="shared" si="32"/>
        <v>196</v>
      </c>
      <c r="R195">
        <v>0.6</v>
      </c>
      <c r="S195">
        <v>1.1000000000000001</v>
      </c>
      <c r="T195">
        <f t="shared" si="39"/>
        <v>4276</v>
      </c>
      <c r="U195">
        <f t="shared" si="40"/>
        <v>1.1878</v>
      </c>
      <c r="V195">
        <f t="shared" si="30"/>
        <v>2.9099999999999815</v>
      </c>
    </row>
    <row r="196" spans="1:22">
      <c r="A196">
        <v>198</v>
      </c>
      <c r="C196">
        <f t="shared" si="35"/>
        <v>9750</v>
      </c>
      <c r="D196" s="20">
        <f t="shared" si="36"/>
        <v>592</v>
      </c>
      <c r="E196">
        <f t="shared" ref="E196:E259" si="46">E195+5</f>
        <v>1000</v>
      </c>
      <c r="F196" s="6">
        <f t="shared" si="45"/>
        <v>4728</v>
      </c>
      <c r="G196">
        <f t="shared" si="37"/>
        <v>788</v>
      </c>
      <c r="H196">
        <f t="shared" si="38"/>
        <v>0.10969999999999894</v>
      </c>
      <c r="I196">
        <f t="shared" si="31"/>
        <v>874.44</v>
      </c>
      <c r="J196">
        <v>1</v>
      </c>
      <c r="K196" s="6">
        <f t="shared" si="32"/>
        <v>197</v>
      </c>
      <c r="R196">
        <v>0.6</v>
      </c>
      <c r="S196">
        <v>1.1000000000000001</v>
      </c>
      <c r="T196">
        <f t="shared" si="39"/>
        <v>4298</v>
      </c>
      <c r="U196">
        <f t="shared" si="40"/>
        <v>1.1939</v>
      </c>
      <c r="V196">
        <f t="shared" si="30"/>
        <v>2.9199999999999813</v>
      </c>
    </row>
    <row r="197" spans="1:22">
      <c r="A197">
        <v>199</v>
      </c>
      <c r="C197">
        <f t="shared" si="35"/>
        <v>9800</v>
      </c>
      <c r="D197" s="20">
        <f t="shared" si="36"/>
        <v>595</v>
      </c>
      <c r="E197">
        <f t="shared" si="46"/>
        <v>1005</v>
      </c>
      <c r="F197" s="6">
        <f t="shared" si="45"/>
        <v>4752</v>
      </c>
      <c r="G197">
        <f t="shared" si="37"/>
        <v>792</v>
      </c>
      <c r="H197">
        <f t="shared" si="38"/>
        <v>0.10974999999999893</v>
      </c>
      <c r="I197">
        <f t="shared" si="31"/>
        <v>878.92</v>
      </c>
      <c r="J197">
        <v>1</v>
      </c>
      <c r="K197" s="6">
        <f t="shared" si="32"/>
        <v>198</v>
      </c>
      <c r="R197">
        <v>0.6</v>
      </c>
      <c r="S197">
        <v>1.1000000000000001</v>
      </c>
      <c r="T197">
        <f t="shared" si="39"/>
        <v>4320</v>
      </c>
      <c r="U197">
        <f t="shared" si="40"/>
        <v>1.2</v>
      </c>
      <c r="V197">
        <f t="shared" si="30"/>
        <v>2.9299999999999811</v>
      </c>
    </row>
    <row r="198" spans="1:22">
      <c r="A198">
        <v>200</v>
      </c>
      <c r="C198">
        <f t="shared" si="35"/>
        <v>9850</v>
      </c>
      <c r="D198" s="20">
        <f t="shared" si="36"/>
        <v>598</v>
      </c>
      <c r="E198">
        <f t="shared" si="46"/>
        <v>1010</v>
      </c>
      <c r="F198" s="6">
        <f t="shared" si="45"/>
        <v>4776</v>
      </c>
      <c r="G198">
        <f t="shared" si="37"/>
        <v>796</v>
      </c>
      <c r="H198">
        <f t="shared" si="38"/>
        <v>0.10979999999999893</v>
      </c>
      <c r="I198">
        <f t="shared" si="31"/>
        <v>883.4</v>
      </c>
      <c r="J198">
        <v>1</v>
      </c>
      <c r="K198" s="6">
        <f t="shared" si="32"/>
        <v>199</v>
      </c>
      <c r="R198">
        <v>0.6</v>
      </c>
      <c r="S198">
        <v>1.1000000000000001</v>
      </c>
      <c r="T198">
        <f t="shared" si="39"/>
        <v>4342</v>
      </c>
      <c r="U198">
        <f t="shared" si="40"/>
        <v>1.2060999999999999</v>
      </c>
      <c r="V198">
        <f t="shared" ref="V198:V261" si="47">V197+0.01</f>
        <v>2.9399999999999809</v>
      </c>
    </row>
    <row r="199" spans="1:22">
      <c r="A199">
        <v>201</v>
      </c>
      <c r="C199">
        <f t="shared" si="35"/>
        <v>9900</v>
      </c>
      <c r="D199" s="20">
        <f t="shared" si="36"/>
        <v>601</v>
      </c>
      <c r="E199">
        <f t="shared" si="46"/>
        <v>1015</v>
      </c>
      <c r="F199" s="6">
        <f t="shared" si="45"/>
        <v>4800</v>
      </c>
      <c r="G199">
        <f t="shared" si="37"/>
        <v>800</v>
      </c>
      <c r="H199">
        <f t="shared" si="38"/>
        <v>0.10984999999999892</v>
      </c>
      <c r="I199">
        <f t="shared" si="31"/>
        <v>887.88</v>
      </c>
      <c r="J199">
        <v>1</v>
      </c>
      <c r="K199" s="6">
        <f t="shared" si="32"/>
        <v>200</v>
      </c>
      <c r="R199">
        <v>0.6</v>
      </c>
      <c r="S199">
        <v>1.1000000000000001</v>
      </c>
      <c r="T199">
        <f t="shared" si="39"/>
        <v>4364</v>
      </c>
      <c r="U199">
        <f t="shared" si="40"/>
        <v>1.2121999999999999</v>
      </c>
      <c r="V199">
        <f t="shared" si="47"/>
        <v>2.9499999999999806</v>
      </c>
    </row>
    <row r="200" spans="1:22">
      <c r="A200">
        <v>202</v>
      </c>
      <c r="C200">
        <f t="shared" si="35"/>
        <v>9950</v>
      </c>
      <c r="D200" s="20">
        <f t="shared" si="36"/>
        <v>604</v>
      </c>
      <c r="E200">
        <f t="shared" si="46"/>
        <v>1020</v>
      </c>
      <c r="F200" s="6">
        <f t="shared" si="45"/>
        <v>4824</v>
      </c>
      <c r="G200">
        <f t="shared" si="37"/>
        <v>804</v>
      </c>
      <c r="H200">
        <f t="shared" si="38"/>
        <v>0.10989999999999892</v>
      </c>
      <c r="I200">
        <f t="shared" si="31"/>
        <v>892.36</v>
      </c>
      <c r="J200">
        <v>1</v>
      </c>
      <c r="K200" s="6">
        <f t="shared" si="32"/>
        <v>201</v>
      </c>
      <c r="R200">
        <v>0.6</v>
      </c>
      <c r="S200">
        <v>1.1000000000000001</v>
      </c>
      <c r="T200">
        <f t="shared" si="39"/>
        <v>4385</v>
      </c>
      <c r="U200">
        <f t="shared" si="40"/>
        <v>1.2181</v>
      </c>
      <c r="V200">
        <f t="shared" si="47"/>
        <v>2.9599999999999804</v>
      </c>
    </row>
    <row r="201" spans="1:22">
      <c r="A201">
        <v>203</v>
      </c>
      <c r="C201">
        <f t="shared" si="35"/>
        <v>10000</v>
      </c>
      <c r="D201" s="20">
        <f t="shared" si="36"/>
        <v>607</v>
      </c>
      <c r="E201">
        <f t="shared" si="46"/>
        <v>1025</v>
      </c>
      <c r="F201" s="6">
        <f t="shared" si="45"/>
        <v>4848</v>
      </c>
      <c r="G201">
        <f t="shared" si="37"/>
        <v>808</v>
      </c>
      <c r="H201">
        <f t="shared" si="38"/>
        <v>0.10994999999999891</v>
      </c>
      <c r="I201">
        <f t="shared" si="31"/>
        <v>896.84</v>
      </c>
      <c r="J201">
        <v>1</v>
      </c>
      <c r="K201" s="6">
        <f t="shared" si="32"/>
        <v>202</v>
      </c>
      <c r="R201">
        <v>0.6</v>
      </c>
      <c r="S201">
        <v>1.1000000000000001</v>
      </c>
      <c r="T201">
        <f t="shared" si="39"/>
        <v>4407</v>
      </c>
      <c r="U201">
        <f t="shared" si="40"/>
        <v>1.2242</v>
      </c>
      <c r="V201">
        <f t="shared" si="47"/>
        <v>2.9699999999999802</v>
      </c>
    </row>
    <row r="202" spans="1:22">
      <c r="A202">
        <v>204</v>
      </c>
      <c r="C202">
        <f t="shared" si="35"/>
        <v>10050</v>
      </c>
      <c r="D202" s="20">
        <f t="shared" si="36"/>
        <v>610</v>
      </c>
      <c r="E202">
        <f t="shared" si="46"/>
        <v>1030</v>
      </c>
      <c r="F202" s="6">
        <f t="shared" si="45"/>
        <v>4872</v>
      </c>
      <c r="G202">
        <f t="shared" si="37"/>
        <v>812</v>
      </c>
      <c r="H202">
        <f t="shared" si="38"/>
        <v>0.1099999999999989</v>
      </c>
      <c r="I202">
        <f t="shared" ref="I202:I258" si="48">ROUND(G202*(1-H202)+G202*2*H202,2)</f>
        <v>901.32</v>
      </c>
      <c r="J202">
        <v>1</v>
      </c>
      <c r="K202" s="6">
        <f t="shared" ref="K202:K258" si="49">1/4*G202</f>
        <v>203</v>
      </c>
      <c r="R202">
        <v>0.6</v>
      </c>
      <c r="S202">
        <v>1.1000000000000001</v>
      </c>
      <c r="T202">
        <f t="shared" si="39"/>
        <v>4429</v>
      </c>
      <c r="U202">
        <f t="shared" si="40"/>
        <v>1.2302999999999999</v>
      </c>
      <c r="V202">
        <f t="shared" si="47"/>
        <v>2.97999999999998</v>
      </c>
    </row>
    <row r="203" spans="1:22">
      <c r="A203">
        <v>205</v>
      </c>
      <c r="C203">
        <f t="shared" ref="C203:C259" si="50">50+C202</f>
        <v>10100</v>
      </c>
      <c r="D203" s="20">
        <f t="shared" ref="D203:D259" si="51">D202+3</f>
        <v>613</v>
      </c>
      <c r="E203">
        <f t="shared" si="46"/>
        <v>1035</v>
      </c>
      <c r="F203" s="6">
        <f t="shared" si="45"/>
        <v>4896</v>
      </c>
      <c r="G203">
        <f t="shared" ref="G203:G259" si="52">G202+4</f>
        <v>816</v>
      </c>
      <c r="H203">
        <f t="shared" ref="H203:H259" si="53">H202+0.00005</f>
        <v>0.1100499999999989</v>
      </c>
      <c r="I203">
        <f t="shared" si="48"/>
        <v>905.8</v>
      </c>
      <c r="J203">
        <v>1</v>
      </c>
      <c r="K203" s="6">
        <f t="shared" si="49"/>
        <v>204</v>
      </c>
      <c r="R203">
        <v>0.6</v>
      </c>
      <c r="S203">
        <v>1.1000000000000001</v>
      </c>
      <c r="T203">
        <f t="shared" si="39"/>
        <v>4451</v>
      </c>
      <c r="U203">
        <f t="shared" si="40"/>
        <v>1.2363999999999999</v>
      </c>
      <c r="V203">
        <f t="shared" si="47"/>
        <v>2.9899999999999798</v>
      </c>
    </row>
    <row r="204" spans="1:22">
      <c r="A204">
        <v>206</v>
      </c>
      <c r="C204">
        <f t="shared" si="50"/>
        <v>10150</v>
      </c>
      <c r="D204" s="20">
        <f t="shared" si="51"/>
        <v>616</v>
      </c>
      <c r="E204">
        <f t="shared" si="46"/>
        <v>1040</v>
      </c>
      <c r="F204" s="6">
        <f t="shared" si="45"/>
        <v>4920</v>
      </c>
      <c r="G204">
        <f t="shared" si="52"/>
        <v>820</v>
      </c>
      <c r="H204">
        <f t="shared" si="53"/>
        <v>0.11009999999999889</v>
      </c>
      <c r="I204">
        <f t="shared" si="48"/>
        <v>910.28</v>
      </c>
      <c r="J204">
        <v>1</v>
      </c>
      <c r="K204" s="6">
        <f t="shared" si="49"/>
        <v>205</v>
      </c>
      <c r="R204">
        <v>0.6</v>
      </c>
      <c r="S204">
        <v>1.1000000000000001</v>
      </c>
      <c r="T204">
        <f t="shared" si="39"/>
        <v>4473</v>
      </c>
      <c r="U204">
        <f t="shared" si="40"/>
        <v>1.2424999999999999</v>
      </c>
      <c r="V204">
        <f t="shared" si="47"/>
        <v>2.9999999999999796</v>
      </c>
    </row>
    <row r="205" spans="1:22">
      <c r="A205">
        <v>207</v>
      </c>
      <c r="C205">
        <f t="shared" si="50"/>
        <v>10200</v>
      </c>
      <c r="D205" s="20">
        <f t="shared" si="51"/>
        <v>619</v>
      </c>
      <c r="E205">
        <f t="shared" si="46"/>
        <v>1045</v>
      </c>
      <c r="F205" s="6">
        <f t="shared" si="45"/>
        <v>4944</v>
      </c>
      <c r="G205">
        <f t="shared" si="52"/>
        <v>824</v>
      </c>
      <c r="H205">
        <f t="shared" si="53"/>
        <v>0.11014999999999889</v>
      </c>
      <c r="I205">
        <f t="shared" si="48"/>
        <v>914.76</v>
      </c>
      <c r="J205">
        <v>1</v>
      </c>
      <c r="K205" s="6">
        <f t="shared" si="49"/>
        <v>206</v>
      </c>
      <c r="R205">
        <v>0.6</v>
      </c>
      <c r="S205">
        <v>1.1000000000000001</v>
      </c>
      <c r="T205">
        <f t="shared" si="39"/>
        <v>4495</v>
      </c>
      <c r="U205">
        <f t="shared" ref="U205:U261" si="54">ROUND(T205/3600,4)</f>
        <v>1.2485999999999999</v>
      </c>
      <c r="V205">
        <f t="shared" si="47"/>
        <v>3.0099999999999794</v>
      </c>
    </row>
    <row r="206" spans="1:22">
      <c r="A206">
        <v>208</v>
      </c>
      <c r="C206">
        <f t="shared" si="50"/>
        <v>10250</v>
      </c>
      <c r="D206" s="20">
        <f t="shared" si="51"/>
        <v>622</v>
      </c>
      <c r="E206">
        <f t="shared" si="46"/>
        <v>1050</v>
      </c>
      <c r="F206" s="6">
        <f t="shared" si="45"/>
        <v>4968</v>
      </c>
      <c r="G206">
        <f t="shared" si="52"/>
        <v>828</v>
      </c>
      <c r="H206">
        <f t="shared" si="53"/>
        <v>0.11019999999999888</v>
      </c>
      <c r="I206">
        <f t="shared" si="48"/>
        <v>919.25</v>
      </c>
      <c r="J206">
        <v>1</v>
      </c>
      <c r="K206" s="6">
        <f t="shared" si="49"/>
        <v>207</v>
      </c>
      <c r="R206">
        <v>0.6</v>
      </c>
      <c r="S206">
        <v>1.1000000000000001</v>
      </c>
      <c r="T206">
        <f t="shared" si="39"/>
        <v>4516</v>
      </c>
      <c r="U206">
        <f t="shared" si="54"/>
        <v>1.2544</v>
      </c>
      <c r="V206">
        <f t="shared" si="47"/>
        <v>3.0199999999999791</v>
      </c>
    </row>
    <row r="207" spans="1:22">
      <c r="A207">
        <v>209</v>
      </c>
      <c r="C207">
        <f t="shared" si="50"/>
        <v>10300</v>
      </c>
      <c r="D207" s="20">
        <f t="shared" si="51"/>
        <v>625</v>
      </c>
      <c r="E207">
        <f t="shared" si="46"/>
        <v>1055</v>
      </c>
      <c r="F207" s="6">
        <f t="shared" si="45"/>
        <v>4992</v>
      </c>
      <c r="G207">
        <f t="shared" si="52"/>
        <v>832</v>
      </c>
      <c r="H207">
        <f t="shared" si="53"/>
        <v>0.11024999999999888</v>
      </c>
      <c r="I207">
        <f t="shared" si="48"/>
        <v>923.73</v>
      </c>
      <c r="J207">
        <v>1</v>
      </c>
      <c r="K207" s="6">
        <f t="shared" si="49"/>
        <v>208</v>
      </c>
      <c r="R207">
        <v>0.6</v>
      </c>
      <c r="S207">
        <v>1.1000000000000001</v>
      </c>
      <c r="T207">
        <f t="shared" si="39"/>
        <v>4538</v>
      </c>
      <c r="U207">
        <f t="shared" si="54"/>
        <v>1.2605999999999999</v>
      </c>
      <c r="V207">
        <f t="shared" si="47"/>
        <v>3.0299999999999789</v>
      </c>
    </row>
    <row r="208" spans="1:22">
      <c r="A208">
        <v>210</v>
      </c>
      <c r="C208">
        <f t="shared" si="50"/>
        <v>10350</v>
      </c>
      <c r="D208" s="20">
        <f t="shared" si="51"/>
        <v>628</v>
      </c>
      <c r="E208">
        <f t="shared" si="46"/>
        <v>1060</v>
      </c>
      <c r="F208" s="6">
        <f t="shared" si="45"/>
        <v>5016</v>
      </c>
      <c r="G208">
        <f t="shared" si="52"/>
        <v>836</v>
      </c>
      <c r="H208">
        <f t="shared" si="53"/>
        <v>0.11029999999999887</v>
      </c>
      <c r="I208">
        <f t="shared" si="48"/>
        <v>928.21</v>
      </c>
      <c r="J208">
        <v>1</v>
      </c>
      <c r="K208" s="6">
        <f t="shared" si="49"/>
        <v>209</v>
      </c>
      <c r="R208">
        <v>0.6</v>
      </c>
      <c r="S208">
        <v>1.1000000000000001</v>
      </c>
      <c r="T208">
        <f t="shared" ref="T208:T271" si="55">ROUND(F208/S208,0)</f>
        <v>4560</v>
      </c>
      <c r="U208">
        <f t="shared" si="54"/>
        <v>1.2666999999999999</v>
      </c>
      <c r="V208">
        <f t="shared" si="47"/>
        <v>3.0399999999999787</v>
      </c>
    </row>
    <row r="209" spans="1:22">
      <c r="A209">
        <v>211</v>
      </c>
      <c r="C209">
        <f t="shared" si="50"/>
        <v>10400</v>
      </c>
      <c r="D209" s="20">
        <f t="shared" si="51"/>
        <v>631</v>
      </c>
      <c r="E209">
        <f t="shared" si="46"/>
        <v>1065</v>
      </c>
      <c r="F209" s="6">
        <f t="shared" si="45"/>
        <v>5040</v>
      </c>
      <c r="G209">
        <f t="shared" si="52"/>
        <v>840</v>
      </c>
      <c r="H209">
        <f t="shared" si="53"/>
        <v>0.11034999999999887</v>
      </c>
      <c r="I209">
        <f t="shared" si="48"/>
        <v>932.69</v>
      </c>
      <c r="J209">
        <v>1</v>
      </c>
      <c r="K209" s="6">
        <f t="shared" si="49"/>
        <v>210</v>
      </c>
      <c r="R209">
        <v>0.6</v>
      </c>
      <c r="S209">
        <v>1.1000000000000001</v>
      </c>
      <c r="T209">
        <f t="shared" si="55"/>
        <v>4582</v>
      </c>
      <c r="U209">
        <f t="shared" si="54"/>
        <v>1.2727999999999999</v>
      </c>
      <c r="V209">
        <f t="shared" si="47"/>
        <v>3.0499999999999785</v>
      </c>
    </row>
    <row r="210" spans="1:22">
      <c r="A210">
        <v>212</v>
      </c>
      <c r="C210">
        <f t="shared" si="50"/>
        <v>10450</v>
      </c>
      <c r="D210" s="20">
        <f t="shared" si="51"/>
        <v>634</v>
      </c>
      <c r="E210">
        <f t="shared" si="46"/>
        <v>1070</v>
      </c>
      <c r="F210" s="6">
        <f t="shared" si="45"/>
        <v>5064</v>
      </c>
      <c r="G210">
        <f t="shared" si="52"/>
        <v>844</v>
      </c>
      <c r="H210">
        <f t="shared" si="53"/>
        <v>0.11039999999999886</v>
      </c>
      <c r="I210">
        <f t="shared" si="48"/>
        <v>937.18</v>
      </c>
      <c r="J210">
        <v>1</v>
      </c>
      <c r="K210" s="6">
        <f t="shared" si="49"/>
        <v>211</v>
      </c>
      <c r="R210">
        <v>0.6</v>
      </c>
      <c r="S210">
        <v>1.1000000000000001</v>
      </c>
      <c r="T210">
        <f t="shared" si="55"/>
        <v>4604</v>
      </c>
      <c r="U210">
        <f t="shared" si="54"/>
        <v>1.2788999999999999</v>
      </c>
      <c r="V210">
        <f t="shared" si="47"/>
        <v>3.0599999999999783</v>
      </c>
    </row>
    <row r="211" spans="1:22">
      <c r="A211">
        <v>213</v>
      </c>
      <c r="C211">
        <f t="shared" si="50"/>
        <v>10500</v>
      </c>
      <c r="D211" s="20">
        <f t="shared" si="51"/>
        <v>637</v>
      </c>
      <c r="E211">
        <f t="shared" si="46"/>
        <v>1075</v>
      </c>
      <c r="F211" s="6">
        <f t="shared" si="45"/>
        <v>5088</v>
      </c>
      <c r="G211">
        <f t="shared" si="52"/>
        <v>848</v>
      </c>
      <c r="H211">
        <f t="shared" si="53"/>
        <v>0.11044999999999885</v>
      </c>
      <c r="I211">
        <f t="shared" si="48"/>
        <v>941.66</v>
      </c>
      <c r="J211">
        <v>1</v>
      </c>
      <c r="K211" s="6">
        <f t="shared" si="49"/>
        <v>212</v>
      </c>
      <c r="R211">
        <v>0.6</v>
      </c>
      <c r="S211">
        <v>1.1000000000000001</v>
      </c>
      <c r="T211">
        <f t="shared" si="55"/>
        <v>4625</v>
      </c>
      <c r="U211">
        <f t="shared" si="54"/>
        <v>1.2847</v>
      </c>
      <c r="V211">
        <f t="shared" si="47"/>
        <v>3.0699999999999781</v>
      </c>
    </row>
    <row r="212" spans="1:22">
      <c r="A212">
        <v>214</v>
      </c>
      <c r="C212">
        <f t="shared" si="50"/>
        <v>10550</v>
      </c>
      <c r="D212" s="20">
        <f t="shared" si="51"/>
        <v>640</v>
      </c>
      <c r="E212">
        <f t="shared" si="46"/>
        <v>1080</v>
      </c>
      <c r="F212" s="6">
        <f t="shared" si="45"/>
        <v>5112</v>
      </c>
      <c r="G212">
        <f t="shared" si="52"/>
        <v>852</v>
      </c>
      <c r="H212">
        <f t="shared" si="53"/>
        <v>0.11049999999999885</v>
      </c>
      <c r="I212">
        <f t="shared" si="48"/>
        <v>946.15</v>
      </c>
      <c r="J212">
        <v>1</v>
      </c>
      <c r="K212" s="6">
        <f t="shared" si="49"/>
        <v>213</v>
      </c>
      <c r="R212">
        <v>0.6</v>
      </c>
      <c r="S212">
        <v>1.1000000000000001</v>
      </c>
      <c r="T212">
        <f t="shared" si="55"/>
        <v>4647</v>
      </c>
      <c r="U212">
        <f t="shared" si="54"/>
        <v>1.2907999999999999</v>
      </c>
      <c r="V212">
        <f t="shared" si="47"/>
        <v>3.0799999999999779</v>
      </c>
    </row>
    <row r="213" spans="1:22">
      <c r="A213">
        <v>215</v>
      </c>
      <c r="C213">
        <f t="shared" si="50"/>
        <v>10600</v>
      </c>
      <c r="D213" s="20">
        <f t="shared" si="51"/>
        <v>643</v>
      </c>
      <c r="E213">
        <f t="shared" si="46"/>
        <v>1085</v>
      </c>
      <c r="F213" s="6">
        <f t="shared" si="45"/>
        <v>5136</v>
      </c>
      <c r="G213">
        <f t="shared" si="52"/>
        <v>856</v>
      </c>
      <c r="H213">
        <f t="shared" si="53"/>
        <v>0.11054999999999884</v>
      </c>
      <c r="I213">
        <f t="shared" si="48"/>
        <v>950.63</v>
      </c>
      <c r="J213">
        <v>1</v>
      </c>
      <c r="K213" s="6">
        <f t="shared" si="49"/>
        <v>214</v>
      </c>
      <c r="R213">
        <v>0.6</v>
      </c>
      <c r="S213">
        <v>1.1000000000000001</v>
      </c>
      <c r="T213">
        <f t="shared" si="55"/>
        <v>4669</v>
      </c>
      <c r="U213">
        <f t="shared" si="54"/>
        <v>1.2968999999999999</v>
      </c>
      <c r="V213">
        <f t="shared" si="47"/>
        <v>3.0899999999999777</v>
      </c>
    </row>
    <row r="214" spans="1:22">
      <c r="A214">
        <v>216</v>
      </c>
      <c r="C214">
        <f t="shared" si="50"/>
        <v>10650</v>
      </c>
      <c r="D214" s="20">
        <f t="shared" si="51"/>
        <v>646</v>
      </c>
      <c r="E214">
        <f t="shared" si="46"/>
        <v>1090</v>
      </c>
      <c r="F214" s="6">
        <f t="shared" si="45"/>
        <v>5160</v>
      </c>
      <c r="G214">
        <f t="shared" si="52"/>
        <v>860</v>
      </c>
      <c r="H214">
        <f t="shared" si="53"/>
        <v>0.11059999999999884</v>
      </c>
      <c r="I214">
        <f t="shared" si="48"/>
        <v>955.12</v>
      </c>
      <c r="J214">
        <v>1</v>
      </c>
      <c r="K214" s="6">
        <f t="shared" si="49"/>
        <v>215</v>
      </c>
      <c r="R214">
        <v>0.6</v>
      </c>
      <c r="S214">
        <v>1.1000000000000001</v>
      </c>
      <c r="T214">
        <f t="shared" si="55"/>
        <v>4691</v>
      </c>
      <c r="U214">
        <f t="shared" si="54"/>
        <v>1.3030999999999999</v>
      </c>
      <c r="V214">
        <f t="shared" si="47"/>
        <v>3.0999999999999774</v>
      </c>
    </row>
    <row r="215" spans="1:22">
      <c r="A215">
        <v>217</v>
      </c>
      <c r="C215">
        <f t="shared" si="50"/>
        <v>10700</v>
      </c>
      <c r="D215" s="20">
        <f t="shared" si="51"/>
        <v>649</v>
      </c>
      <c r="E215">
        <f t="shared" si="46"/>
        <v>1095</v>
      </c>
      <c r="F215" s="6">
        <f t="shared" si="45"/>
        <v>5184</v>
      </c>
      <c r="G215">
        <f t="shared" si="52"/>
        <v>864</v>
      </c>
      <c r="H215">
        <f t="shared" si="53"/>
        <v>0.11064999999999883</v>
      </c>
      <c r="I215">
        <f t="shared" si="48"/>
        <v>959.6</v>
      </c>
      <c r="J215">
        <v>1</v>
      </c>
      <c r="K215" s="6">
        <f t="shared" si="49"/>
        <v>216</v>
      </c>
      <c r="R215">
        <v>0.6</v>
      </c>
      <c r="S215">
        <v>1.1000000000000001</v>
      </c>
      <c r="T215">
        <f t="shared" si="55"/>
        <v>4713</v>
      </c>
      <c r="U215">
        <f t="shared" si="54"/>
        <v>1.3091999999999999</v>
      </c>
      <c r="V215">
        <f t="shared" si="47"/>
        <v>3.1099999999999772</v>
      </c>
    </row>
    <row r="216" spans="1:22">
      <c r="A216">
        <v>218</v>
      </c>
      <c r="C216">
        <f t="shared" si="50"/>
        <v>10750</v>
      </c>
      <c r="D216" s="20">
        <f t="shared" si="51"/>
        <v>652</v>
      </c>
      <c r="E216">
        <f t="shared" si="46"/>
        <v>1100</v>
      </c>
      <c r="F216" s="6">
        <f t="shared" si="45"/>
        <v>5208</v>
      </c>
      <c r="G216">
        <f t="shared" si="52"/>
        <v>868</v>
      </c>
      <c r="H216">
        <f t="shared" si="53"/>
        <v>0.11069999999999883</v>
      </c>
      <c r="I216">
        <f t="shared" si="48"/>
        <v>964.09</v>
      </c>
      <c r="J216">
        <v>1</v>
      </c>
      <c r="K216" s="6">
        <f t="shared" si="49"/>
        <v>217</v>
      </c>
      <c r="R216">
        <v>0.6</v>
      </c>
      <c r="S216">
        <v>1.1000000000000001</v>
      </c>
      <c r="T216">
        <f t="shared" si="55"/>
        <v>4735</v>
      </c>
      <c r="U216">
        <f t="shared" si="54"/>
        <v>1.3152999999999999</v>
      </c>
      <c r="V216">
        <f t="shared" si="47"/>
        <v>3.119999999999977</v>
      </c>
    </row>
    <row r="217" spans="1:22">
      <c r="A217">
        <v>219</v>
      </c>
      <c r="C217">
        <f t="shared" si="50"/>
        <v>10800</v>
      </c>
      <c r="D217" s="20">
        <f t="shared" si="51"/>
        <v>655</v>
      </c>
      <c r="E217">
        <f t="shared" si="46"/>
        <v>1105</v>
      </c>
      <c r="F217" s="6">
        <f t="shared" si="45"/>
        <v>5232</v>
      </c>
      <c r="G217">
        <f t="shared" si="52"/>
        <v>872</v>
      </c>
      <c r="H217">
        <f t="shared" si="53"/>
        <v>0.11074999999999882</v>
      </c>
      <c r="I217">
        <f t="shared" si="48"/>
        <v>968.57</v>
      </c>
      <c r="J217">
        <v>1</v>
      </c>
      <c r="K217" s="6">
        <f t="shared" si="49"/>
        <v>218</v>
      </c>
      <c r="R217">
        <v>0.6</v>
      </c>
      <c r="S217">
        <v>1.1000000000000001</v>
      </c>
      <c r="T217">
        <f t="shared" si="55"/>
        <v>4756</v>
      </c>
      <c r="U217">
        <f t="shared" si="54"/>
        <v>1.3210999999999999</v>
      </c>
      <c r="V217">
        <f t="shared" si="47"/>
        <v>3.1299999999999768</v>
      </c>
    </row>
    <row r="218" spans="1:22">
      <c r="A218">
        <v>220</v>
      </c>
      <c r="C218">
        <f t="shared" si="50"/>
        <v>10850</v>
      </c>
      <c r="D218" s="20">
        <f t="shared" si="51"/>
        <v>658</v>
      </c>
      <c r="E218">
        <f t="shared" si="46"/>
        <v>1110</v>
      </c>
      <c r="F218" s="6">
        <f t="shared" si="45"/>
        <v>5256</v>
      </c>
      <c r="G218">
        <f t="shared" si="52"/>
        <v>876</v>
      </c>
      <c r="H218">
        <f t="shared" si="53"/>
        <v>0.11079999999999882</v>
      </c>
      <c r="I218">
        <f t="shared" si="48"/>
        <v>973.06</v>
      </c>
      <c r="J218">
        <v>1</v>
      </c>
      <c r="K218" s="6">
        <f t="shared" si="49"/>
        <v>219</v>
      </c>
      <c r="R218">
        <v>0.6</v>
      </c>
      <c r="S218">
        <v>1.1000000000000001</v>
      </c>
      <c r="T218">
        <f t="shared" si="55"/>
        <v>4778</v>
      </c>
      <c r="U218">
        <f t="shared" si="54"/>
        <v>1.3271999999999999</v>
      </c>
      <c r="V218">
        <f t="shared" si="47"/>
        <v>3.1399999999999766</v>
      </c>
    </row>
    <row r="219" spans="1:22">
      <c r="A219">
        <v>221</v>
      </c>
      <c r="C219">
        <f t="shared" si="50"/>
        <v>10900</v>
      </c>
      <c r="D219" s="20">
        <f t="shared" si="51"/>
        <v>661</v>
      </c>
      <c r="E219">
        <f t="shared" si="46"/>
        <v>1115</v>
      </c>
      <c r="F219" s="6">
        <f t="shared" si="45"/>
        <v>5280</v>
      </c>
      <c r="G219">
        <f t="shared" si="52"/>
        <v>880</v>
      </c>
      <c r="H219">
        <f t="shared" si="53"/>
        <v>0.11084999999999881</v>
      </c>
      <c r="I219">
        <f t="shared" si="48"/>
        <v>977.55</v>
      </c>
      <c r="J219">
        <v>1</v>
      </c>
      <c r="K219" s="6">
        <f t="shared" si="49"/>
        <v>220</v>
      </c>
      <c r="R219">
        <v>0.6</v>
      </c>
      <c r="S219">
        <v>1.1000000000000001</v>
      </c>
      <c r="T219">
        <f t="shared" si="55"/>
        <v>4800</v>
      </c>
      <c r="U219">
        <f t="shared" si="54"/>
        <v>1.3332999999999999</v>
      </c>
      <c r="V219">
        <f t="shared" si="47"/>
        <v>3.1499999999999764</v>
      </c>
    </row>
    <row r="220" spans="1:22">
      <c r="A220">
        <v>222</v>
      </c>
      <c r="C220">
        <f t="shared" si="50"/>
        <v>10950</v>
      </c>
      <c r="D220" s="20">
        <f t="shared" si="51"/>
        <v>664</v>
      </c>
      <c r="E220">
        <f t="shared" si="46"/>
        <v>1120</v>
      </c>
      <c r="F220" s="6">
        <f t="shared" si="45"/>
        <v>5304</v>
      </c>
      <c r="G220">
        <f t="shared" si="52"/>
        <v>884</v>
      </c>
      <c r="H220">
        <f t="shared" si="53"/>
        <v>0.11089999999999881</v>
      </c>
      <c r="I220">
        <f t="shared" si="48"/>
        <v>982.04</v>
      </c>
      <c r="J220">
        <v>1</v>
      </c>
      <c r="K220" s="6">
        <f t="shared" si="49"/>
        <v>221</v>
      </c>
      <c r="R220">
        <v>0.6</v>
      </c>
      <c r="S220">
        <v>1.1000000000000001</v>
      </c>
      <c r="T220">
        <f t="shared" si="55"/>
        <v>4822</v>
      </c>
      <c r="U220">
        <f t="shared" si="54"/>
        <v>1.3393999999999999</v>
      </c>
      <c r="V220">
        <f t="shared" si="47"/>
        <v>3.1599999999999762</v>
      </c>
    </row>
    <row r="221" spans="1:22">
      <c r="A221">
        <v>223</v>
      </c>
      <c r="C221">
        <f t="shared" si="50"/>
        <v>11000</v>
      </c>
      <c r="D221" s="20">
        <f t="shared" si="51"/>
        <v>667</v>
      </c>
      <c r="E221">
        <f t="shared" si="46"/>
        <v>1125</v>
      </c>
      <c r="F221" s="6">
        <f t="shared" si="45"/>
        <v>5328</v>
      </c>
      <c r="G221">
        <f t="shared" si="52"/>
        <v>888</v>
      </c>
      <c r="H221">
        <f t="shared" si="53"/>
        <v>0.1109499999999988</v>
      </c>
      <c r="I221">
        <f t="shared" si="48"/>
        <v>986.52</v>
      </c>
      <c r="J221">
        <v>1</v>
      </c>
      <c r="K221" s="6">
        <f t="shared" si="49"/>
        <v>222</v>
      </c>
      <c r="R221">
        <v>0.6</v>
      </c>
      <c r="S221">
        <v>1.1000000000000001</v>
      </c>
      <c r="T221">
        <f t="shared" si="55"/>
        <v>4844</v>
      </c>
      <c r="U221">
        <f t="shared" si="54"/>
        <v>1.3455999999999999</v>
      </c>
      <c r="V221">
        <f t="shared" si="47"/>
        <v>3.1699999999999759</v>
      </c>
    </row>
    <row r="222" spans="1:22">
      <c r="A222">
        <v>224</v>
      </c>
      <c r="C222">
        <f t="shared" si="50"/>
        <v>11050</v>
      </c>
      <c r="D222" s="20">
        <f t="shared" si="51"/>
        <v>670</v>
      </c>
      <c r="E222">
        <f t="shared" si="46"/>
        <v>1130</v>
      </c>
      <c r="F222" s="6">
        <f t="shared" si="45"/>
        <v>5352</v>
      </c>
      <c r="G222">
        <f t="shared" si="52"/>
        <v>892</v>
      </c>
      <c r="H222">
        <f t="shared" si="53"/>
        <v>0.11099999999999879</v>
      </c>
      <c r="I222">
        <f t="shared" si="48"/>
        <v>991.01</v>
      </c>
      <c r="J222">
        <v>1</v>
      </c>
      <c r="K222" s="6">
        <f t="shared" si="49"/>
        <v>223</v>
      </c>
      <c r="R222">
        <v>0.6</v>
      </c>
      <c r="S222">
        <v>1.1000000000000001</v>
      </c>
      <c r="T222">
        <f t="shared" si="55"/>
        <v>4865</v>
      </c>
      <c r="U222">
        <f t="shared" si="54"/>
        <v>1.3513999999999999</v>
      </c>
      <c r="V222">
        <f t="shared" si="47"/>
        <v>3.1799999999999757</v>
      </c>
    </row>
    <row r="223" spans="1:22">
      <c r="A223">
        <v>225</v>
      </c>
      <c r="C223">
        <f t="shared" si="50"/>
        <v>11100</v>
      </c>
      <c r="D223" s="20">
        <f t="shared" si="51"/>
        <v>673</v>
      </c>
      <c r="E223">
        <f t="shared" si="46"/>
        <v>1135</v>
      </c>
      <c r="F223" s="6">
        <f t="shared" si="45"/>
        <v>5376</v>
      </c>
      <c r="G223">
        <f t="shared" si="52"/>
        <v>896</v>
      </c>
      <c r="H223">
        <f t="shared" si="53"/>
        <v>0.11104999999999879</v>
      </c>
      <c r="I223">
        <f t="shared" si="48"/>
        <v>995.5</v>
      </c>
      <c r="J223">
        <v>1</v>
      </c>
      <c r="K223" s="6">
        <f t="shared" si="49"/>
        <v>224</v>
      </c>
      <c r="R223">
        <v>0.6</v>
      </c>
      <c r="S223">
        <v>1.1000000000000001</v>
      </c>
      <c r="T223">
        <f t="shared" si="55"/>
        <v>4887</v>
      </c>
      <c r="U223">
        <f t="shared" si="54"/>
        <v>1.3574999999999999</v>
      </c>
      <c r="V223">
        <f t="shared" si="47"/>
        <v>3.1899999999999755</v>
      </c>
    </row>
    <row r="224" spans="1:22">
      <c r="A224">
        <v>226</v>
      </c>
      <c r="C224">
        <f t="shared" si="50"/>
        <v>11150</v>
      </c>
      <c r="D224" s="20">
        <f t="shared" si="51"/>
        <v>676</v>
      </c>
      <c r="E224">
        <f t="shared" si="46"/>
        <v>1140</v>
      </c>
      <c r="F224" s="6">
        <f t="shared" si="45"/>
        <v>5400</v>
      </c>
      <c r="G224">
        <f t="shared" si="52"/>
        <v>900</v>
      </c>
      <c r="H224">
        <f t="shared" si="53"/>
        <v>0.11109999999999878</v>
      </c>
      <c r="I224">
        <f t="shared" si="48"/>
        <v>999.99</v>
      </c>
      <c r="J224">
        <v>1</v>
      </c>
      <c r="K224" s="6">
        <f t="shared" si="49"/>
        <v>225</v>
      </c>
      <c r="R224">
        <v>0.6</v>
      </c>
      <c r="S224">
        <v>1.1000000000000001</v>
      </c>
      <c r="T224">
        <f t="shared" si="55"/>
        <v>4909</v>
      </c>
      <c r="U224">
        <f t="shared" si="54"/>
        <v>1.3635999999999999</v>
      </c>
      <c r="V224">
        <f t="shared" si="47"/>
        <v>3.1999999999999753</v>
      </c>
    </row>
    <row r="225" spans="1:22">
      <c r="A225">
        <v>227</v>
      </c>
      <c r="C225">
        <f t="shared" si="50"/>
        <v>11200</v>
      </c>
      <c r="D225" s="20">
        <f t="shared" si="51"/>
        <v>679</v>
      </c>
      <c r="E225">
        <f t="shared" si="46"/>
        <v>1145</v>
      </c>
      <c r="F225" s="6">
        <f t="shared" si="45"/>
        <v>5424</v>
      </c>
      <c r="G225">
        <f t="shared" si="52"/>
        <v>904</v>
      </c>
      <c r="H225">
        <f t="shared" si="53"/>
        <v>0.11114999999999878</v>
      </c>
      <c r="I225">
        <f t="shared" si="48"/>
        <v>1004.48</v>
      </c>
      <c r="J225">
        <v>1</v>
      </c>
      <c r="K225" s="6">
        <f t="shared" si="49"/>
        <v>226</v>
      </c>
      <c r="R225">
        <v>0.6</v>
      </c>
      <c r="S225">
        <v>1.1000000000000001</v>
      </c>
      <c r="T225">
        <f t="shared" si="55"/>
        <v>4931</v>
      </c>
      <c r="U225">
        <f t="shared" si="54"/>
        <v>1.3696999999999999</v>
      </c>
      <c r="V225">
        <f t="shared" si="47"/>
        <v>3.2099999999999751</v>
      </c>
    </row>
    <row r="226" spans="1:22">
      <c r="A226">
        <v>228</v>
      </c>
      <c r="C226">
        <f t="shared" si="50"/>
        <v>11250</v>
      </c>
      <c r="D226" s="20">
        <f t="shared" si="51"/>
        <v>682</v>
      </c>
      <c r="E226">
        <f t="shared" si="46"/>
        <v>1150</v>
      </c>
      <c r="F226" s="6">
        <f t="shared" si="45"/>
        <v>5448</v>
      </c>
      <c r="G226">
        <f t="shared" si="52"/>
        <v>908</v>
      </c>
      <c r="H226">
        <f t="shared" si="53"/>
        <v>0.11119999999999877</v>
      </c>
      <c r="I226">
        <f t="shared" si="48"/>
        <v>1008.97</v>
      </c>
      <c r="J226">
        <v>1</v>
      </c>
      <c r="K226" s="6">
        <f t="shared" si="49"/>
        <v>227</v>
      </c>
      <c r="R226">
        <v>0.6</v>
      </c>
      <c r="S226">
        <v>1.1000000000000001</v>
      </c>
      <c r="T226">
        <f t="shared" si="55"/>
        <v>4953</v>
      </c>
      <c r="U226">
        <f t="shared" si="54"/>
        <v>1.3757999999999999</v>
      </c>
      <c r="V226">
        <f t="shared" si="47"/>
        <v>3.2199999999999749</v>
      </c>
    </row>
    <row r="227" spans="1:22">
      <c r="A227">
        <v>229</v>
      </c>
      <c r="C227">
        <f t="shared" si="50"/>
        <v>11300</v>
      </c>
      <c r="D227" s="20">
        <f t="shared" si="51"/>
        <v>685</v>
      </c>
      <c r="E227">
        <f t="shared" si="46"/>
        <v>1155</v>
      </c>
      <c r="F227" s="6">
        <f t="shared" si="45"/>
        <v>5472</v>
      </c>
      <c r="G227">
        <f t="shared" si="52"/>
        <v>912</v>
      </c>
      <c r="H227">
        <f t="shared" si="53"/>
        <v>0.11124999999999877</v>
      </c>
      <c r="I227">
        <f t="shared" si="48"/>
        <v>1013.46</v>
      </c>
      <c r="J227">
        <v>1</v>
      </c>
      <c r="K227" s="6">
        <f t="shared" si="49"/>
        <v>228</v>
      </c>
      <c r="R227">
        <v>0.6</v>
      </c>
      <c r="S227">
        <v>1.1000000000000001</v>
      </c>
      <c r="T227">
        <f t="shared" si="55"/>
        <v>4975</v>
      </c>
      <c r="U227">
        <f t="shared" si="54"/>
        <v>1.3818999999999999</v>
      </c>
      <c r="V227">
        <f t="shared" si="47"/>
        <v>3.2299999999999747</v>
      </c>
    </row>
    <row r="228" spans="1:22">
      <c r="A228">
        <v>230</v>
      </c>
      <c r="C228">
        <f t="shared" si="50"/>
        <v>11350</v>
      </c>
      <c r="D228" s="20">
        <f t="shared" si="51"/>
        <v>688</v>
      </c>
      <c r="E228">
        <f t="shared" si="46"/>
        <v>1160</v>
      </c>
      <c r="F228" s="6">
        <f t="shared" si="45"/>
        <v>5496</v>
      </c>
      <c r="G228">
        <f t="shared" si="52"/>
        <v>916</v>
      </c>
      <c r="H228">
        <f t="shared" si="53"/>
        <v>0.11129999999999876</v>
      </c>
      <c r="I228">
        <f t="shared" si="48"/>
        <v>1017.95</v>
      </c>
      <c r="J228">
        <v>1</v>
      </c>
      <c r="K228" s="6">
        <f t="shared" si="49"/>
        <v>229</v>
      </c>
      <c r="R228">
        <v>0.6</v>
      </c>
      <c r="S228">
        <v>1.1000000000000001</v>
      </c>
      <c r="T228">
        <f t="shared" si="55"/>
        <v>4996</v>
      </c>
      <c r="U228">
        <f t="shared" si="54"/>
        <v>1.3877999999999999</v>
      </c>
      <c r="V228">
        <f t="shared" si="47"/>
        <v>3.2399999999999745</v>
      </c>
    </row>
    <row r="229" spans="1:22">
      <c r="A229">
        <v>231</v>
      </c>
      <c r="C229">
        <f t="shared" si="50"/>
        <v>11400</v>
      </c>
      <c r="D229" s="20">
        <f t="shared" si="51"/>
        <v>691</v>
      </c>
      <c r="E229">
        <f t="shared" si="46"/>
        <v>1165</v>
      </c>
      <c r="F229" s="6">
        <f t="shared" si="45"/>
        <v>5520</v>
      </c>
      <c r="G229">
        <f t="shared" si="52"/>
        <v>920</v>
      </c>
      <c r="H229">
        <f t="shared" si="53"/>
        <v>0.11134999999999876</v>
      </c>
      <c r="I229">
        <f t="shared" si="48"/>
        <v>1022.44</v>
      </c>
      <c r="J229">
        <v>1</v>
      </c>
      <c r="K229" s="6">
        <f t="shared" si="49"/>
        <v>230</v>
      </c>
      <c r="R229">
        <v>0.6</v>
      </c>
      <c r="S229">
        <v>1.1000000000000001</v>
      </c>
      <c r="T229">
        <f t="shared" si="55"/>
        <v>5018</v>
      </c>
      <c r="U229">
        <f t="shared" si="54"/>
        <v>1.3938999999999999</v>
      </c>
      <c r="V229">
        <f t="shared" si="47"/>
        <v>3.2499999999999742</v>
      </c>
    </row>
    <row r="230" spans="1:22">
      <c r="A230">
        <v>232</v>
      </c>
      <c r="C230">
        <f t="shared" si="50"/>
        <v>11450</v>
      </c>
      <c r="D230" s="20">
        <f t="shared" si="51"/>
        <v>694</v>
      </c>
      <c r="E230">
        <f t="shared" si="46"/>
        <v>1170</v>
      </c>
      <c r="F230" s="6">
        <f t="shared" si="45"/>
        <v>5544</v>
      </c>
      <c r="G230">
        <f t="shared" si="52"/>
        <v>924</v>
      </c>
      <c r="H230">
        <f t="shared" si="53"/>
        <v>0.11139999999999875</v>
      </c>
      <c r="I230">
        <f t="shared" si="48"/>
        <v>1026.93</v>
      </c>
      <c r="J230">
        <v>1</v>
      </c>
      <c r="K230" s="6">
        <f t="shared" si="49"/>
        <v>231</v>
      </c>
      <c r="R230">
        <v>0.6</v>
      </c>
      <c r="S230">
        <v>1.1000000000000001</v>
      </c>
      <c r="T230">
        <f t="shared" si="55"/>
        <v>5040</v>
      </c>
      <c r="U230">
        <f t="shared" si="54"/>
        <v>1.4</v>
      </c>
      <c r="V230">
        <f t="shared" si="47"/>
        <v>3.259999999999974</v>
      </c>
    </row>
    <row r="231" spans="1:22">
      <c r="A231">
        <v>233</v>
      </c>
      <c r="C231">
        <f t="shared" si="50"/>
        <v>11500</v>
      </c>
      <c r="D231" s="20">
        <f t="shared" si="51"/>
        <v>697</v>
      </c>
      <c r="E231">
        <f t="shared" si="46"/>
        <v>1175</v>
      </c>
      <c r="F231" s="6">
        <f t="shared" si="45"/>
        <v>5568</v>
      </c>
      <c r="G231">
        <f t="shared" si="52"/>
        <v>928</v>
      </c>
      <c r="H231">
        <f t="shared" si="53"/>
        <v>0.11144999999999874</v>
      </c>
      <c r="I231">
        <f t="shared" si="48"/>
        <v>1031.43</v>
      </c>
      <c r="J231">
        <v>1</v>
      </c>
      <c r="K231" s="6">
        <f t="shared" si="49"/>
        <v>232</v>
      </c>
      <c r="R231">
        <v>0.6</v>
      </c>
      <c r="S231">
        <v>1.1000000000000001</v>
      </c>
      <c r="T231">
        <f t="shared" si="55"/>
        <v>5062</v>
      </c>
      <c r="U231">
        <f t="shared" si="54"/>
        <v>1.4060999999999999</v>
      </c>
      <c r="V231">
        <f t="shared" si="47"/>
        <v>3.2699999999999738</v>
      </c>
    </row>
    <row r="232" spans="1:22">
      <c r="A232">
        <v>234</v>
      </c>
      <c r="C232">
        <f t="shared" si="50"/>
        <v>11550</v>
      </c>
      <c r="D232" s="20">
        <f t="shared" si="51"/>
        <v>700</v>
      </c>
      <c r="E232">
        <f t="shared" si="46"/>
        <v>1180</v>
      </c>
      <c r="F232" s="6">
        <f t="shared" si="45"/>
        <v>5592</v>
      </c>
      <c r="G232">
        <f t="shared" si="52"/>
        <v>932</v>
      </c>
      <c r="H232">
        <f t="shared" si="53"/>
        <v>0.11149999999999874</v>
      </c>
      <c r="I232">
        <f t="shared" si="48"/>
        <v>1035.92</v>
      </c>
      <c r="J232">
        <v>1</v>
      </c>
      <c r="K232" s="6">
        <f t="shared" si="49"/>
        <v>233</v>
      </c>
      <c r="R232">
        <v>0.6</v>
      </c>
      <c r="S232">
        <v>1.1000000000000001</v>
      </c>
      <c r="T232">
        <f t="shared" si="55"/>
        <v>5084</v>
      </c>
      <c r="U232">
        <f t="shared" si="54"/>
        <v>1.4121999999999999</v>
      </c>
      <c r="V232">
        <f t="shared" si="47"/>
        <v>3.2799999999999736</v>
      </c>
    </row>
    <row r="233" spans="1:22">
      <c r="A233">
        <v>235</v>
      </c>
      <c r="C233">
        <f t="shared" si="50"/>
        <v>11600</v>
      </c>
      <c r="D233" s="20">
        <f t="shared" si="51"/>
        <v>703</v>
      </c>
      <c r="E233">
        <f t="shared" si="46"/>
        <v>1185</v>
      </c>
      <c r="F233" s="6">
        <f t="shared" si="45"/>
        <v>5616</v>
      </c>
      <c r="G233">
        <f t="shared" si="52"/>
        <v>936</v>
      </c>
      <c r="H233">
        <f t="shared" si="53"/>
        <v>0.11154999999999873</v>
      </c>
      <c r="I233">
        <f t="shared" si="48"/>
        <v>1040.4100000000001</v>
      </c>
      <c r="J233">
        <v>1</v>
      </c>
      <c r="K233" s="6">
        <f t="shared" si="49"/>
        <v>234</v>
      </c>
      <c r="R233">
        <v>0.6</v>
      </c>
      <c r="S233">
        <v>1.1000000000000001</v>
      </c>
      <c r="T233">
        <f t="shared" si="55"/>
        <v>5105</v>
      </c>
      <c r="U233">
        <f t="shared" si="54"/>
        <v>1.4180999999999999</v>
      </c>
      <c r="V233">
        <f t="shared" si="47"/>
        <v>3.2899999999999734</v>
      </c>
    </row>
    <row r="234" spans="1:22">
      <c r="A234">
        <v>236</v>
      </c>
      <c r="C234">
        <f t="shared" si="50"/>
        <v>11650</v>
      </c>
      <c r="D234" s="20">
        <f t="shared" si="51"/>
        <v>706</v>
      </c>
      <c r="E234">
        <f t="shared" si="46"/>
        <v>1190</v>
      </c>
      <c r="F234" s="6">
        <f t="shared" si="45"/>
        <v>5640</v>
      </c>
      <c r="G234">
        <f t="shared" si="52"/>
        <v>940</v>
      </c>
      <c r="H234">
        <f t="shared" si="53"/>
        <v>0.11159999999999873</v>
      </c>
      <c r="I234">
        <f t="shared" si="48"/>
        <v>1044.9000000000001</v>
      </c>
      <c r="J234">
        <v>1</v>
      </c>
      <c r="K234" s="6">
        <f t="shared" si="49"/>
        <v>235</v>
      </c>
      <c r="R234">
        <v>0.6</v>
      </c>
      <c r="S234">
        <v>1.1000000000000001</v>
      </c>
      <c r="T234">
        <f t="shared" si="55"/>
        <v>5127</v>
      </c>
      <c r="U234">
        <f t="shared" si="54"/>
        <v>1.4241999999999999</v>
      </c>
      <c r="V234">
        <f t="shared" si="47"/>
        <v>3.2999999999999732</v>
      </c>
    </row>
    <row r="235" spans="1:22">
      <c r="A235">
        <v>237</v>
      </c>
      <c r="C235">
        <f t="shared" si="50"/>
        <v>11700</v>
      </c>
      <c r="D235" s="20">
        <f t="shared" si="51"/>
        <v>709</v>
      </c>
      <c r="E235">
        <f t="shared" si="46"/>
        <v>1195</v>
      </c>
      <c r="F235" s="6">
        <f t="shared" si="45"/>
        <v>5664</v>
      </c>
      <c r="G235">
        <f t="shared" si="52"/>
        <v>944</v>
      </c>
      <c r="H235">
        <f t="shared" si="53"/>
        <v>0.11164999999999872</v>
      </c>
      <c r="I235">
        <f t="shared" si="48"/>
        <v>1049.4000000000001</v>
      </c>
      <c r="J235">
        <v>1</v>
      </c>
      <c r="K235" s="6">
        <f t="shared" si="49"/>
        <v>236</v>
      </c>
      <c r="R235">
        <v>0.6</v>
      </c>
      <c r="S235">
        <v>1.1000000000000001</v>
      </c>
      <c r="T235">
        <f t="shared" si="55"/>
        <v>5149</v>
      </c>
      <c r="U235">
        <f t="shared" si="54"/>
        <v>1.4302999999999999</v>
      </c>
      <c r="V235">
        <f t="shared" si="47"/>
        <v>3.309999999999973</v>
      </c>
    </row>
    <row r="236" spans="1:22">
      <c r="A236">
        <v>238</v>
      </c>
      <c r="C236">
        <f t="shared" si="50"/>
        <v>11750</v>
      </c>
      <c r="D236" s="20">
        <f t="shared" si="51"/>
        <v>712</v>
      </c>
      <c r="E236">
        <f t="shared" si="46"/>
        <v>1200</v>
      </c>
      <c r="F236" s="6">
        <f t="shared" si="45"/>
        <v>5688</v>
      </c>
      <c r="G236">
        <f t="shared" si="52"/>
        <v>948</v>
      </c>
      <c r="H236">
        <f t="shared" si="53"/>
        <v>0.11169999999999872</v>
      </c>
      <c r="I236">
        <f t="shared" si="48"/>
        <v>1053.8900000000001</v>
      </c>
      <c r="J236">
        <v>1</v>
      </c>
      <c r="K236" s="6">
        <f t="shared" si="49"/>
        <v>237</v>
      </c>
      <c r="R236">
        <v>0.6</v>
      </c>
      <c r="S236">
        <v>1.1000000000000001</v>
      </c>
      <c r="T236">
        <f t="shared" si="55"/>
        <v>5171</v>
      </c>
      <c r="U236">
        <f t="shared" si="54"/>
        <v>1.4363999999999999</v>
      </c>
      <c r="V236">
        <f t="shared" si="47"/>
        <v>3.3199999999999728</v>
      </c>
    </row>
    <row r="237" spans="1:22">
      <c r="A237">
        <v>239</v>
      </c>
      <c r="C237">
        <f t="shared" si="50"/>
        <v>11800</v>
      </c>
      <c r="D237" s="20">
        <f t="shared" si="51"/>
        <v>715</v>
      </c>
      <c r="E237">
        <f t="shared" si="46"/>
        <v>1205</v>
      </c>
      <c r="F237" s="6">
        <f t="shared" ref="F237:F256" si="56">(G237-K237)*8</f>
        <v>5712</v>
      </c>
      <c r="G237">
        <f t="shared" si="52"/>
        <v>952</v>
      </c>
      <c r="H237">
        <f t="shared" si="53"/>
        <v>0.11174999999999871</v>
      </c>
      <c r="I237">
        <f t="shared" si="48"/>
        <v>1058.3900000000001</v>
      </c>
      <c r="J237">
        <v>1</v>
      </c>
      <c r="K237" s="6">
        <f t="shared" si="49"/>
        <v>238</v>
      </c>
      <c r="R237">
        <v>0.6</v>
      </c>
      <c r="S237">
        <v>1.1000000000000001</v>
      </c>
      <c r="T237">
        <f t="shared" si="55"/>
        <v>5193</v>
      </c>
      <c r="U237">
        <f t="shared" si="54"/>
        <v>1.4424999999999999</v>
      </c>
      <c r="V237">
        <f t="shared" si="47"/>
        <v>3.3299999999999725</v>
      </c>
    </row>
    <row r="238" spans="1:22">
      <c r="A238">
        <v>240</v>
      </c>
      <c r="C238">
        <f t="shared" si="50"/>
        <v>11850</v>
      </c>
      <c r="D238" s="20">
        <f t="shared" si="51"/>
        <v>718</v>
      </c>
      <c r="E238">
        <f t="shared" si="46"/>
        <v>1210</v>
      </c>
      <c r="F238" s="6">
        <f t="shared" si="56"/>
        <v>5736</v>
      </c>
      <c r="G238">
        <f t="shared" si="52"/>
        <v>956</v>
      </c>
      <c r="H238">
        <f t="shared" si="53"/>
        <v>0.11179999999999871</v>
      </c>
      <c r="I238">
        <f t="shared" si="48"/>
        <v>1062.8800000000001</v>
      </c>
      <c r="J238">
        <v>1</v>
      </c>
      <c r="K238" s="6">
        <f t="shared" si="49"/>
        <v>239</v>
      </c>
      <c r="R238">
        <v>0.6</v>
      </c>
      <c r="S238">
        <v>1.1000000000000001</v>
      </c>
      <c r="T238">
        <f t="shared" si="55"/>
        <v>5215</v>
      </c>
      <c r="U238">
        <f t="shared" si="54"/>
        <v>1.4486000000000001</v>
      </c>
      <c r="V238">
        <f t="shared" si="47"/>
        <v>3.3399999999999723</v>
      </c>
    </row>
    <row r="239" spans="1:22">
      <c r="A239">
        <v>241</v>
      </c>
      <c r="C239">
        <f t="shared" si="50"/>
        <v>11900</v>
      </c>
      <c r="D239" s="20">
        <f t="shared" si="51"/>
        <v>721</v>
      </c>
      <c r="E239">
        <f t="shared" si="46"/>
        <v>1215</v>
      </c>
      <c r="F239" s="6">
        <f t="shared" si="56"/>
        <v>5760</v>
      </c>
      <c r="G239">
        <f t="shared" si="52"/>
        <v>960</v>
      </c>
      <c r="H239">
        <f t="shared" si="53"/>
        <v>0.1118499999999987</v>
      </c>
      <c r="I239">
        <f t="shared" si="48"/>
        <v>1067.3800000000001</v>
      </c>
      <c r="J239">
        <v>1</v>
      </c>
      <c r="K239" s="6">
        <f t="shared" si="49"/>
        <v>240</v>
      </c>
      <c r="R239">
        <v>0.6</v>
      </c>
      <c r="S239">
        <v>1.1000000000000001</v>
      </c>
      <c r="T239">
        <f t="shared" si="55"/>
        <v>5236</v>
      </c>
      <c r="U239">
        <f t="shared" si="54"/>
        <v>1.4543999999999999</v>
      </c>
      <c r="V239">
        <f t="shared" si="47"/>
        <v>3.3499999999999721</v>
      </c>
    </row>
    <row r="240" spans="1:22">
      <c r="A240">
        <v>242</v>
      </c>
      <c r="C240">
        <f t="shared" si="50"/>
        <v>11950</v>
      </c>
      <c r="D240" s="20">
        <f t="shared" si="51"/>
        <v>724</v>
      </c>
      <c r="E240">
        <f t="shared" si="46"/>
        <v>1220</v>
      </c>
      <c r="F240" s="6">
        <f t="shared" si="56"/>
        <v>5784</v>
      </c>
      <c r="G240">
        <f t="shared" si="52"/>
        <v>964</v>
      </c>
      <c r="H240">
        <f t="shared" si="53"/>
        <v>0.11189999999999869</v>
      </c>
      <c r="I240">
        <f t="shared" si="48"/>
        <v>1071.8699999999999</v>
      </c>
      <c r="J240">
        <v>1</v>
      </c>
      <c r="K240" s="6">
        <f t="shared" si="49"/>
        <v>241</v>
      </c>
      <c r="R240">
        <v>0.6</v>
      </c>
      <c r="S240">
        <v>1.1000000000000001</v>
      </c>
      <c r="T240">
        <f t="shared" si="55"/>
        <v>5258</v>
      </c>
      <c r="U240">
        <f t="shared" si="54"/>
        <v>1.4605999999999999</v>
      </c>
      <c r="V240">
        <f t="shared" si="47"/>
        <v>3.3599999999999719</v>
      </c>
    </row>
    <row r="241" spans="1:22">
      <c r="A241">
        <v>243</v>
      </c>
      <c r="C241">
        <f t="shared" si="50"/>
        <v>12000</v>
      </c>
      <c r="D241" s="20">
        <f t="shared" si="51"/>
        <v>727</v>
      </c>
      <c r="E241">
        <f t="shared" si="46"/>
        <v>1225</v>
      </c>
      <c r="F241" s="6">
        <f t="shared" si="56"/>
        <v>5808</v>
      </c>
      <c r="G241">
        <f t="shared" si="52"/>
        <v>968</v>
      </c>
      <c r="H241">
        <f t="shared" si="53"/>
        <v>0.11194999999999869</v>
      </c>
      <c r="I241">
        <f t="shared" si="48"/>
        <v>1076.3699999999999</v>
      </c>
      <c r="J241">
        <v>1</v>
      </c>
      <c r="K241" s="6">
        <f t="shared" si="49"/>
        <v>242</v>
      </c>
      <c r="R241">
        <v>0.6</v>
      </c>
      <c r="S241">
        <v>1.1000000000000001</v>
      </c>
      <c r="T241">
        <f t="shared" si="55"/>
        <v>5280</v>
      </c>
      <c r="U241">
        <f t="shared" si="54"/>
        <v>1.4666999999999999</v>
      </c>
      <c r="V241">
        <f t="shared" si="47"/>
        <v>3.3699999999999717</v>
      </c>
    </row>
    <row r="242" spans="1:22">
      <c r="A242">
        <v>244</v>
      </c>
      <c r="C242">
        <f t="shared" si="50"/>
        <v>12050</v>
      </c>
      <c r="D242" s="20">
        <f t="shared" si="51"/>
        <v>730</v>
      </c>
      <c r="E242">
        <f t="shared" si="46"/>
        <v>1230</v>
      </c>
      <c r="F242" s="6">
        <f t="shared" si="56"/>
        <v>5832</v>
      </c>
      <c r="G242">
        <f t="shared" si="52"/>
        <v>972</v>
      </c>
      <c r="H242">
        <f t="shared" si="53"/>
        <v>0.11199999999999868</v>
      </c>
      <c r="I242">
        <f t="shared" si="48"/>
        <v>1080.8599999999999</v>
      </c>
      <c r="J242">
        <v>1</v>
      </c>
      <c r="K242" s="6">
        <f t="shared" si="49"/>
        <v>243</v>
      </c>
      <c r="R242">
        <v>0.6</v>
      </c>
      <c r="S242">
        <v>1.1000000000000001</v>
      </c>
      <c r="T242">
        <f t="shared" si="55"/>
        <v>5302</v>
      </c>
      <c r="U242">
        <f t="shared" si="54"/>
        <v>1.4728000000000001</v>
      </c>
      <c r="V242">
        <f t="shared" si="47"/>
        <v>3.3799999999999715</v>
      </c>
    </row>
    <row r="243" spans="1:22">
      <c r="A243">
        <v>245</v>
      </c>
      <c r="C243">
        <f t="shared" si="50"/>
        <v>12100</v>
      </c>
      <c r="D243" s="20">
        <f t="shared" si="51"/>
        <v>733</v>
      </c>
      <c r="E243">
        <f t="shared" si="46"/>
        <v>1235</v>
      </c>
      <c r="F243" s="6">
        <f t="shared" si="56"/>
        <v>5856</v>
      </c>
      <c r="G243">
        <f t="shared" si="52"/>
        <v>976</v>
      </c>
      <c r="H243">
        <f t="shared" si="53"/>
        <v>0.11204999999999868</v>
      </c>
      <c r="I243">
        <f t="shared" si="48"/>
        <v>1085.3599999999999</v>
      </c>
      <c r="J243">
        <v>1</v>
      </c>
      <c r="K243" s="6">
        <f t="shared" si="49"/>
        <v>244</v>
      </c>
      <c r="R243">
        <v>0.6</v>
      </c>
      <c r="S243">
        <v>1.1000000000000001</v>
      </c>
      <c r="T243">
        <f t="shared" si="55"/>
        <v>5324</v>
      </c>
      <c r="U243">
        <f t="shared" si="54"/>
        <v>1.4789000000000001</v>
      </c>
      <c r="V243">
        <f t="shared" si="47"/>
        <v>3.3899999999999713</v>
      </c>
    </row>
    <row r="244" spans="1:22">
      <c r="A244">
        <v>246</v>
      </c>
      <c r="C244">
        <f t="shared" si="50"/>
        <v>12150</v>
      </c>
      <c r="D244" s="20">
        <f t="shared" si="51"/>
        <v>736</v>
      </c>
      <c r="E244">
        <f t="shared" si="46"/>
        <v>1240</v>
      </c>
      <c r="F244" s="6">
        <f t="shared" si="56"/>
        <v>5880</v>
      </c>
      <c r="G244">
        <f t="shared" si="52"/>
        <v>980</v>
      </c>
      <c r="H244">
        <f t="shared" si="53"/>
        <v>0.11209999999999867</v>
      </c>
      <c r="I244">
        <f t="shared" si="48"/>
        <v>1089.8599999999999</v>
      </c>
      <c r="J244">
        <v>1</v>
      </c>
      <c r="K244" s="6">
        <f t="shared" si="49"/>
        <v>245</v>
      </c>
      <c r="R244">
        <v>0.6</v>
      </c>
      <c r="S244">
        <v>1.1000000000000001</v>
      </c>
      <c r="T244">
        <f t="shared" si="55"/>
        <v>5345</v>
      </c>
      <c r="U244">
        <f t="shared" si="54"/>
        <v>1.4846999999999999</v>
      </c>
      <c r="V244">
        <f t="shared" si="47"/>
        <v>3.399999999999971</v>
      </c>
    </row>
    <row r="245" spans="1:22">
      <c r="A245">
        <v>247</v>
      </c>
      <c r="C245">
        <f t="shared" si="50"/>
        <v>12200</v>
      </c>
      <c r="D245" s="20">
        <f t="shared" si="51"/>
        <v>739</v>
      </c>
      <c r="E245">
        <f t="shared" si="46"/>
        <v>1245</v>
      </c>
      <c r="F245" s="6">
        <f t="shared" si="56"/>
        <v>5904</v>
      </c>
      <c r="G245">
        <f t="shared" si="52"/>
        <v>984</v>
      </c>
      <c r="H245">
        <f t="shared" si="53"/>
        <v>0.11214999999999867</v>
      </c>
      <c r="I245">
        <f t="shared" si="48"/>
        <v>1094.3599999999999</v>
      </c>
      <c r="J245">
        <v>1</v>
      </c>
      <c r="K245" s="6">
        <f t="shared" si="49"/>
        <v>246</v>
      </c>
      <c r="R245">
        <v>0.6</v>
      </c>
      <c r="S245">
        <v>1.1000000000000001</v>
      </c>
      <c r="T245">
        <f t="shared" si="55"/>
        <v>5367</v>
      </c>
      <c r="U245">
        <f t="shared" si="54"/>
        <v>1.4907999999999999</v>
      </c>
      <c r="V245">
        <f t="shared" si="47"/>
        <v>3.4099999999999708</v>
      </c>
    </row>
    <row r="246" spans="1:22">
      <c r="A246">
        <v>248</v>
      </c>
      <c r="C246">
        <f t="shared" si="50"/>
        <v>12250</v>
      </c>
      <c r="D246" s="20">
        <f t="shared" si="51"/>
        <v>742</v>
      </c>
      <c r="E246">
        <f t="shared" si="46"/>
        <v>1250</v>
      </c>
      <c r="F246" s="6">
        <f t="shared" si="56"/>
        <v>5928</v>
      </c>
      <c r="G246">
        <f t="shared" si="52"/>
        <v>988</v>
      </c>
      <c r="H246">
        <f t="shared" si="53"/>
        <v>0.11219999999999866</v>
      </c>
      <c r="I246">
        <f t="shared" si="48"/>
        <v>1098.8499999999999</v>
      </c>
      <c r="J246">
        <v>1</v>
      </c>
      <c r="K246" s="6">
        <f t="shared" si="49"/>
        <v>247</v>
      </c>
      <c r="R246">
        <v>0.6</v>
      </c>
      <c r="S246">
        <v>1.1000000000000001</v>
      </c>
      <c r="T246">
        <f t="shared" si="55"/>
        <v>5389</v>
      </c>
      <c r="U246">
        <f t="shared" si="54"/>
        <v>1.4968999999999999</v>
      </c>
      <c r="V246">
        <f t="shared" si="47"/>
        <v>3.4199999999999706</v>
      </c>
    </row>
    <row r="247" spans="1:22">
      <c r="A247">
        <v>249</v>
      </c>
      <c r="C247">
        <f t="shared" si="50"/>
        <v>12300</v>
      </c>
      <c r="D247" s="20">
        <f t="shared" si="51"/>
        <v>745</v>
      </c>
      <c r="E247">
        <f t="shared" si="46"/>
        <v>1255</v>
      </c>
      <c r="F247" s="6">
        <f t="shared" si="56"/>
        <v>5952</v>
      </c>
      <c r="G247">
        <f t="shared" si="52"/>
        <v>992</v>
      </c>
      <c r="H247">
        <f t="shared" si="53"/>
        <v>0.11224999999999866</v>
      </c>
      <c r="I247">
        <f t="shared" si="48"/>
        <v>1103.3499999999999</v>
      </c>
      <c r="J247">
        <v>1</v>
      </c>
      <c r="K247" s="6">
        <f t="shared" si="49"/>
        <v>248</v>
      </c>
      <c r="R247">
        <v>0.6</v>
      </c>
      <c r="S247">
        <v>1.1000000000000001</v>
      </c>
      <c r="T247">
        <f t="shared" si="55"/>
        <v>5411</v>
      </c>
      <c r="U247">
        <f t="shared" si="54"/>
        <v>1.5031000000000001</v>
      </c>
      <c r="V247">
        <f t="shared" si="47"/>
        <v>3.4299999999999704</v>
      </c>
    </row>
    <row r="248" spans="1:22">
      <c r="A248">
        <v>250</v>
      </c>
      <c r="C248">
        <f t="shared" si="50"/>
        <v>12350</v>
      </c>
      <c r="D248" s="20">
        <f t="shared" si="51"/>
        <v>748</v>
      </c>
      <c r="E248">
        <f t="shared" si="46"/>
        <v>1260</v>
      </c>
      <c r="F248" s="6">
        <f t="shared" si="56"/>
        <v>5976</v>
      </c>
      <c r="G248">
        <f t="shared" si="52"/>
        <v>996</v>
      </c>
      <c r="H248">
        <f t="shared" si="53"/>
        <v>0.11229999999999865</v>
      </c>
      <c r="I248">
        <f t="shared" si="48"/>
        <v>1107.8499999999999</v>
      </c>
      <c r="J248">
        <v>1</v>
      </c>
      <c r="K248" s="6">
        <f t="shared" si="49"/>
        <v>249</v>
      </c>
      <c r="R248">
        <v>0.6</v>
      </c>
      <c r="S248">
        <v>1.1000000000000001</v>
      </c>
      <c r="T248">
        <f t="shared" si="55"/>
        <v>5433</v>
      </c>
      <c r="U248">
        <f t="shared" si="54"/>
        <v>1.5092000000000001</v>
      </c>
      <c r="V248">
        <f t="shared" si="47"/>
        <v>3.4399999999999702</v>
      </c>
    </row>
    <row r="249" spans="1:22">
      <c r="A249">
        <v>251</v>
      </c>
      <c r="C249">
        <f t="shared" si="50"/>
        <v>12400</v>
      </c>
      <c r="D249" s="20">
        <f t="shared" si="51"/>
        <v>751</v>
      </c>
      <c r="E249">
        <f t="shared" si="46"/>
        <v>1265</v>
      </c>
      <c r="F249" s="6">
        <f t="shared" si="56"/>
        <v>6000</v>
      </c>
      <c r="G249">
        <f t="shared" si="52"/>
        <v>1000</v>
      </c>
      <c r="H249">
        <f t="shared" si="53"/>
        <v>0.11234999999999865</v>
      </c>
      <c r="I249">
        <f t="shared" si="48"/>
        <v>1112.3499999999999</v>
      </c>
      <c r="J249">
        <v>1</v>
      </c>
      <c r="K249" s="6">
        <f t="shared" si="49"/>
        <v>250</v>
      </c>
      <c r="R249">
        <v>0.6</v>
      </c>
      <c r="S249">
        <v>1.1000000000000001</v>
      </c>
      <c r="T249">
        <f t="shared" si="55"/>
        <v>5455</v>
      </c>
      <c r="U249">
        <f t="shared" si="54"/>
        <v>1.5153000000000001</v>
      </c>
      <c r="V249">
        <f t="shared" si="47"/>
        <v>3.44999999999997</v>
      </c>
    </row>
    <row r="250" spans="1:22">
      <c r="A250">
        <v>252</v>
      </c>
      <c r="C250">
        <f t="shared" si="50"/>
        <v>12450</v>
      </c>
      <c r="D250" s="20">
        <f t="shared" si="51"/>
        <v>754</v>
      </c>
      <c r="E250">
        <f t="shared" si="46"/>
        <v>1270</v>
      </c>
      <c r="F250" s="6">
        <f t="shared" si="56"/>
        <v>6024</v>
      </c>
      <c r="G250">
        <f t="shared" si="52"/>
        <v>1004</v>
      </c>
      <c r="H250">
        <f t="shared" si="53"/>
        <v>0.11239999999999864</v>
      </c>
      <c r="I250">
        <f t="shared" si="48"/>
        <v>1116.8499999999999</v>
      </c>
      <c r="J250">
        <v>1</v>
      </c>
      <c r="K250" s="6">
        <f t="shared" si="49"/>
        <v>251</v>
      </c>
      <c r="R250">
        <v>0.6</v>
      </c>
      <c r="S250">
        <v>1.1000000000000001</v>
      </c>
      <c r="T250">
        <f t="shared" si="55"/>
        <v>5476</v>
      </c>
      <c r="U250">
        <f t="shared" si="54"/>
        <v>1.5210999999999999</v>
      </c>
      <c r="V250">
        <f t="shared" si="47"/>
        <v>3.4599999999999698</v>
      </c>
    </row>
    <row r="251" spans="1:22">
      <c r="A251">
        <v>253</v>
      </c>
      <c r="C251">
        <f t="shared" si="50"/>
        <v>12500</v>
      </c>
      <c r="D251" s="20">
        <f t="shared" si="51"/>
        <v>757</v>
      </c>
      <c r="E251">
        <f t="shared" si="46"/>
        <v>1275</v>
      </c>
      <c r="F251" s="6">
        <f t="shared" si="56"/>
        <v>6048</v>
      </c>
      <c r="G251">
        <f t="shared" si="52"/>
        <v>1008</v>
      </c>
      <c r="H251">
        <f t="shared" si="53"/>
        <v>0.11244999999999863</v>
      </c>
      <c r="I251">
        <f t="shared" si="48"/>
        <v>1121.3499999999999</v>
      </c>
      <c r="J251">
        <v>1</v>
      </c>
      <c r="K251" s="6">
        <f t="shared" si="49"/>
        <v>252</v>
      </c>
      <c r="R251">
        <v>0.6</v>
      </c>
      <c r="S251">
        <v>1.1000000000000001</v>
      </c>
      <c r="T251">
        <f t="shared" si="55"/>
        <v>5498</v>
      </c>
      <c r="U251">
        <f t="shared" si="54"/>
        <v>1.5271999999999999</v>
      </c>
      <c r="V251">
        <f t="shared" si="47"/>
        <v>3.4699999999999696</v>
      </c>
    </row>
    <row r="252" spans="1:22">
      <c r="A252">
        <v>261</v>
      </c>
      <c r="C252">
        <f t="shared" si="50"/>
        <v>12550</v>
      </c>
      <c r="D252" s="20">
        <f t="shared" si="51"/>
        <v>760</v>
      </c>
      <c r="E252">
        <f t="shared" si="46"/>
        <v>1280</v>
      </c>
      <c r="F252" s="6">
        <f t="shared" ref="F252" si="57">(G252-K252)*8</f>
        <v>6072</v>
      </c>
      <c r="G252">
        <f t="shared" si="52"/>
        <v>1012</v>
      </c>
      <c r="H252">
        <f t="shared" si="53"/>
        <v>0.11249999999999863</v>
      </c>
      <c r="I252">
        <f t="shared" ref="I252" si="58">ROUND(G252*(1-H252)+G252*2*H252,2)</f>
        <v>1125.8499999999999</v>
      </c>
      <c r="J252">
        <v>1</v>
      </c>
      <c r="K252" s="6">
        <f t="shared" ref="K252" si="59">1/4*G252</f>
        <v>253</v>
      </c>
      <c r="R252">
        <v>0.6</v>
      </c>
      <c r="S252">
        <v>1.1000000000000001</v>
      </c>
      <c r="T252">
        <f t="shared" si="55"/>
        <v>5520</v>
      </c>
      <c r="U252">
        <f t="shared" ref="U252" si="60">ROUND(T252/3600,4)</f>
        <v>1.5333000000000001</v>
      </c>
      <c r="V252">
        <f t="shared" si="47"/>
        <v>3.4799999999999693</v>
      </c>
    </row>
    <row r="253" spans="1:22">
      <c r="A253">
        <v>262</v>
      </c>
      <c r="C253">
        <f t="shared" si="50"/>
        <v>12600</v>
      </c>
      <c r="D253" s="20">
        <f t="shared" si="51"/>
        <v>763</v>
      </c>
      <c r="E253">
        <f t="shared" si="46"/>
        <v>1285</v>
      </c>
      <c r="F253" s="6">
        <f t="shared" si="56"/>
        <v>6096</v>
      </c>
      <c r="G253">
        <f t="shared" si="52"/>
        <v>1016</v>
      </c>
      <c r="H253">
        <f t="shared" si="53"/>
        <v>0.11254999999999862</v>
      </c>
      <c r="I253">
        <f t="shared" si="48"/>
        <v>1130.3499999999999</v>
      </c>
      <c r="J253">
        <v>1</v>
      </c>
      <c r="K253" s="6">
        <f t="shared" si="49"/>
        <v>254</v>
      </c>
      <c r="R253">
        <v>0.6</v>
      </c>
      <c r="S253">
        <v>1.1000000000000001</v>
      </c>
      <c r="T253">
        <f t="shared" si="55"/>
        <v>5542</v>
      </c>
      <c r="U253">
        <f t="shared" si="54"/>
        <v>1.5394000000000001</v>
      </c>
      <c r="V253">
        <f t="shared" si="47"/>
        <v>3.4899999999999691</v>
      </c>
    </row>
    <row r="254" spans="1:22">
      <c r="A254">
        <v>263</v>
      </c>
      <c r="C254">
        <f t="shared" si="50"/>
        <v>12650</v>
      </c>
      <c r="D254" s="20">
        <f t="shared" si="51"/>
        <v>766</v>
      </c>
      <c r="E254">
        <f t="shared" si="46"/>
        <v>1290</v>
      </c>
      <c r="F254" s="6">
        <f t="shared" si="56"/>
        <v>6120</v>
      </c>
      <c r="G254">
        <f t="shared" si="52"/>
        <v>1020</v>
      </c>
      <c r="H254">
        <f t="shared" si="53"/>
        <v>0.11259999999999862</v>
      </c>
      <c r="I254">
        <f t="shared" si="48"/>
        <v>1134.8499999999999</v>
      </c>
      <c r="J254">
        <v>1</v>
      </c>
      <c r="K254" s="6">
        <f t="shared" si="49"/>
        <v>255</v>
      </c>
      <c r="R254">
        <v>0.6</v>
      </c>
      <c r="S254">
        <v>1.1000000000000001</v>
      </c>
      <c r="T254">
        <f t="shared" si="55"/>
        <v>5564</v>
      </c>
      <c r="U254">
        <f t="shared" si="54"/>
        <v>1.5456000000000001</v>
      </c>
      <c r="V254">
        <f t="shared" si="47"/>
        <v>3.4999999999999689</v>
      </c>
    </row>
    <row r="255" spans="1:22">
      <c r="A255">
        <v>264</v>
      </c>
      <c r="C255">
        <f t="shared" si="50"/>
        <v>12700</v>
      </c>
      <c r="D255" s="20">
        <f t="shared" si="51"/>
        <v>769</v>
      </c>
      <c r="E255">
        <f t="shared" si="46"/>
        <v>1295</v>
      </c>
      <c r="F255" s="6">
        <f t="shared" si="56"/>
        <v>6144</v>
      </c>
      <c r="G255">
        <f t="shared" si="52"/>
        <v>1024</v>
      </c>
      <c r="H255">
        <f t="shared" si="53"/>
        <v>0.11264999999999861</v>
      </c>
      <c r="I255">
        <f t="shared" si="48"/>
        <v>1139.3499999999999</v>
      </c>
      <c r="J255">
        <v>1</v>
      </c>
      <c r="K255" s="6">
        <f t="shared" si="49"/>
        <v>256</v>
      </c>
      <c r="R255">
        <v>0.6</v>
      </c>
      <c r="S255">
        <v>1.1000000000000001</v>
      </c>
      <c r="T255">
        <f t="shared" si="55"/>
        <v>5585</v>
      </c>
      <c r="U255">
        <f t="shared" si="54"/>
        <v>1.5513999999999999</v>
      </c>
      <c r="V255">
        <f t="shared" si="47"/>
        <v>3.5099999999999687</v>
      </c>
    </row>
    <row r="256" spans="1:22">
      <c r="A256">
        <v>265</v>
      </c>
      <c r="C256">
        <f t="shared" si="50"/>
        <v>12750</v>
      </c>
      <c r="D256" s="20">
        <f t="shared" si="51"/>
        <v>772</v>
      </c>
      <c r="E256">
        <f t="shared" si="46"/>
        <v>1300</v>
      </c>
      <c r="F256" s="6">
        <f t="shared" si="56"/>
        <v>6168</v>
      </c>
      <c r="G256">
        <f t="shared" si="52"/>
        <v>1028</v>
      </c>
      <c r="H256">
        <f t="shared" si="53"/>
        <v>0.11269999999999861</v>
      </c>
      <c r="I256">
        <f t="shared" si="48"/>
        <v>1143.8599999999999</v>
      </c>
      <c r="J256">
        <v>1</v>
      </c>
      <c r="K256" s="6">
        <f t="shared" si="49"/>
        <v>257</v>
      </c>
      <c r="R256">
        <v>0.6</v>
      </c>
      <c r="S256">
        <v>1.1000000000000001</v>
      </c>
      <c r="T256">
        <f t="shared" si="55"/>
        <v>5607</v>
      </c>
      <c r="U256">
        <f t="shared" si="54"/>
        <v>1.5575000000000001</v>
      </c>
      <c r="V256">
        <f t="shared" si="47"/>
        <v>3.5199999999999685</v>
      </c>
    </row>
    <row r="257" spans="1:22">
      <c r="A257">
        <v>266</v>
      </c>
      <c r="B257">
        <v>22</v>
      </c>
      <c r="C257">
        <f t="shared" si="50"/>
        <v>12800</v>
      </c>
      <c r="D257" s="20">
        <f t="shared" si="51"/>
        <v>775</v>
      </c>
      <c r="E257">
        <f t="shared" si="46"/>
        <v>1305</v>
      </c>
      <c r="F257" s="6">
        <f>(G257-K257)*9</f>
        <v>6966</v>
      </c>
      <c r="G257">
        <f t="shared" si="52"/>
        <v>1032</v>
      </c>
      <c r="H257">
        <f t="shared" si="53"/>
        <v>0.1127499999999986</v>
      </c>
      <c r="I257">
        <f t="shared" si="48"/>
        <v>1148.3599999999999</v>
      </c>
      <c r="J257">
        <v>1</v>
      </c>
      <c r="K257" s="6">
        <f t="shared" si="49"/>
        <v>258</v>
      </c>
      <c r="L257" s="6">
        <f>ROUND(G257*(1-H257)+H257*2*G257,2)</f>
        <v>1148.3599999999999</v>
      </c>
      <c r="M257" s="6">
        <f>ROUND(O257*2*(1+0.05),2)</f>
        <v>2772.76</v>
      </c>
      <c r="N257" s="6">
        <f>ROUND(M257*R257+(1-R257)*O257+2/3*(F257),2)</f>
        <v>6835.8</v>
      </c>
      <c r="O257" s="6">
        <f>ROUND((2/3*K257+1/3*L257+1/3*I257+1/3*J257*I257), 2)</f>
        <v>1320.36</v>
      </c>
      <c r="R257">
        <v>0.6</v>
      </c>
      <c r="S257">
        <v>1.1000000000000001</v>
      </c>
      <c r="T257">
        <f t="shared" si="55"/>
        <v>6333</v>
      </c>
      <c r="U257">
        <f t="shared" si="54"/>
        <v>1.7592000000000001</v>
      </c>
      <c r="V257">
        <f t="shared" si="47"/>
        <v>3.5299999999999683</v>
      </c>
    </row>
    <row r="258" spans="1:22">
      <c r="A258">
        <v>267</v>
      </c>
      <c r="C258">
        <f t="shared" si="50"/>
        <v>12850</v>
      </c>
      <c r="D258" s="20">
        <f t="shared" si="51"/>
        <v>778</v>
      </c>
      <c r="E258">
        <f t="shared" si="46"/>
        <v>1310</v>
      </c>
      <c r="F258" s="6">
        <f t="shared" ref="F258:F321" si="61">(G258-K258)*9</f>
        <v>6993</v>
      </c>
      <c r="G258">
        <f t="shared" si="52"/>
        <v>1036</v>
      </c>
      <c r="H258">
        <f t="shared" si="53"/>
        <v>0.1127999999999986</v>
      </c>
      <c r="I258">
        <f t="shared" si="48"/>
        <v>1152.8599999999999</v>
      </c>
      <c r="J258">
        <v>1</v>
      </c>
      <c r="K258" s="6">
        <f t="shared" si="49"/>
        <v>259</v>
      </c>
      <c r="R258">
        <v>0.6</v>
      </c>
      <c r="S258">
        <v>1.1000000000000001</v>
      </c>
      <c r="T258">
        <f t="shared" si="55"/>
        <v>6357</v>
      </c>
      <c r="U258">
        <f t="shared" si="54"/>
        <v>1.7658</v>
      </c>
      <c r="V258">
        <f t="shared" si="47"/>
        <v>3.5399999999999681</v>
      </c>
    </row>
    <row r="259" spans="1:22">
      <c r="A259">
        <v>268</v>
      </c>
      <c r="C259">
        <f t="shared" si="50"/>
        <v>12900</v>
      </c>
      <c r="D259" s="20">
        <f t="shared" si="51"/>
        <v>781</v>
      </c>
      <c r="E259">
        <f t="shared" si="46"/>
        <v>1315</v>
      </c>
      <c r="F259" s="6">
        <f t="shared" si="61"/>
        <v>7020</v>
      </c>
      <c r="G259">
        <f t="shared" si="52"/>
        <v>1040</v>
      </c>
      <c r="H259">
        <f t="shared" si="53"/>
        <v>0.11284999999999859</v>
      </c>
      <c r="I259">
        <f t="shared" ref="I259:I322" si="62">ROUND(G259*(1-H259)+G259*2*H259,2)</f>
        <v>1157.3599999999999</v>
      </c>
      <c r="J259">
        <v>1</v>
      </c>
      <c r="K259" s="6">
        <f t="shared" ref="K259:K322" si="63">1/4*G259</f>
        <v>260</v>
      </c>
      <c r="R259">
        <v>0.6</v>
      </c>
      <c r="S259">
        <v>1.1000000000000001</v>
      </c>
      <c r="T259">
        <f t="shared" si="55"/>
        <v>6382</v>
      </c>
      <c r="U259">
        <f t="shared" si="54"/>
        <v>1.7727999999999999</v>
      </c>
      <c r="V259">
        <f t="shared" si="47"/>
        <v>3.5499999999999678</v>
      </c>
    </row>
    <row r="260" spans="1:22">
      <c r="A260">
        <v>269</v>
      </c>
      <c r="C260">
        <f t="shared" ref="C260:C323" si="64">50+C259</f>
        <v>12950</v>
      </c>
      <c r="D260" s="20">
        <f t="shared" ref="D260:D323" si="65">D259+3</f>
        <v>784</v>
      </c>
      <c r="E260">
        <f t="shared" ref="E260:E323" si="66">E259+5</f>
        <v>1320</v>
      </c>
      <c r="F260" s="6">
        <f t="shared" si="61"/>
        <v>7047</v>
      </c>
      <c r="G260">
        <f t="shared" ref="G260:G323" si="67">G259+4</f>
        <v>1044</v>
      </c>
      <c r="H260">
        <f t="shared" ref="H260:H323" si="68">H259+0.00005</f>
        <v>0.11289999999999858</v>
      </c>
      <c r="I260">
        <f t="shared" si="62"/>
        <v>1161.8699999999999</v>
      </c>
      <c r="J260">
        <v>1</v>
      </c>
      <c r="K260" s="6">
        <f t="shared" si="63"/>
        <v>261</v>
      </c>
      <c r="R260">
        <v>0.6</v>
      </c>
      <c r="S260">
        <v>1.1000000000000001</v>
      </c>
      <c r="T260">
        <f t="shared" si="55"/>
        <v>6406</v>
      </c>
      <c r="U260">
        <f t="shared" si="54"/>
        <v>1.7794000000000001</v>
      </c>
      <c r="V260">
        <f t="shared" si="47"/>
        <v>3.5599999999999676</v>
      </c>
    </row>
    <row r="261" spans="1:22">
      <c r="A261">
        <v>270</v>
      </c>
      <c r="C261">
        <f t="shared" si="64"/>
        <v>13000</v>
      </c>
      <c r="D261" s="20">
        <f t="shared" si="65"/>
        <v>787</v>
      </c>
      <c r="E261">
        <f t="shared" si="66"/>
        <v>1325</v>
      </c>
      <c r="F261" s="6">
        <f t="shared" si="61"/>
        <v>7074</v>
      </c>
      <c r="G261">
        <f t="shared" si="67"/>
        <v>1048</v>
      </c>
      <c r="H261">
        <f t="shared" si="68"/>
        <v>0.11294999999999858</v>
      </c>
      <c r="I261">
        <f t="shared" si="62"/>
        <v>1166.3699999999999</v>
      </c>
      <c r="J261">
        <v>1</v>
      </c>
      <c r="K261" s="6">
        <f t="shared" si="63"/>
        <v>262</v>
      </c>
      <c r="R261">
        <v>0.6</v>
      </c>
      <c r="S261">
        <v>1.1000000000000001</v>
      </c>
      <c r="T261">
        <f t="shared" si="55"/>
        <v>6431</v>
      </c>
      <c r="U261">
        <f t="shared" si="54"/>
        <v>1.7864</v>
      </c>
      <c r="V261">
        <f t="shared" si="47"/>
        <v>3.5699999999999674</v>
      </c>
    </row>
    <row r="262" spans="1:22">
      <c r="A262">
        <v>271</v>
      </c>
      <c r="C262">
        <f t="shared" si="64"/>
        <v>13050</v>
      </c>
      <c r="D262" s="20">
        <f t="shared" si="65"/>
        <v>790</v>
      </c>
      <c r="E262">
        <f t="shared" si="66"/>
        <v>1330</v>
      </c>
      <c r="F262" s="6">
        <f t="shared" si="61"/>
        <v>7101</v>
      </c>
      <c r="G262">
        <f t="shared" si="67"/>
        <v>1052</v>
      </c>
      <c r="H262">
        <f t="shared" si="68"/>
        <v>0.11299999999999857</v>
      </c>
      <c r="I262">
        <f t="shared" si="62"/>
        <v>1170.8800000000001</v>
      </c>
      <c r="J262">
        <v>1</v>
      </c>
      <c r="K262" s="6">
        <f t="shared" si="63"/>
        <v>263</v>
      </c>
      <c r="R262">
        <v>0.6</v>
      </c>
      <c r="S262">
        <v>1.1000000000000001</v>
      </c>
      <c r="T262">
        <f t="shared" si="55"/>
        <v>6455</v>
      </c>
      <c r="U262">
        <f t="shared" ref="U262:U325" si="69">ROUND(T262/3600,4)</f>
        <v>1.7930999999999999</v>
      </c>
      <c r="V262">
        <f t="shared" ref="V262:V325" si="70">V261+0.01</f>
        <v>3.5799999999999672</v>
      </c>
    </row>
    <row r="263" spans="1:22">
      <c r="A263">
        <v>272</v>
      </c>
      <c r="C263">
        <f t="shared" si="64"/>
        <v>13100</v>
      </c>
      <c r="D263" s="20">
        <f t="shared" si="65"/>
        <v>793</v>
      </c>
      <c r="E263">
        <f t="shared" si="66"/>
        <v>1335</v>
      </c>
      <c r="F263" s="6">
        <f t="shared" si="61"/>
        <v>7128</v>
      </c>
      <c r="G263">
        <f t="shared" si="67"/>
        <v>1056</v>
      </c>
      <c r="H263">
        <f t="shared" si="68"/>
        <v>0.11304999999999857</v>
      </c>
      <c r="I263">
        <f t="shared" si="62"/>
        <v>1175.3800000000001</v>
      </c>
      <c r="J263">
        <v>1</v>
      </c>
      <c r="K263" s="6">
        <f t="shared" si="63"/>
        <v>264</v>
      </c>
      <c r="R263">
        <v>0.6</v>
      </c>
      <c r="S263">
        <v>1.1000000000000001</v>
      </c>
      <c r="T263">
        <f t="shared" si="55"/>
        <v>6480</v>
      </c>
      <c r="U263">
        <f t="shared" si="69"/>
        <v>1.8</v>
      </c>
      <c r="V263">
        <f t="shared" si="70"/>
        <v>3.589999999999967</v>
      </c>
    </row>
    <row r="264" spans="1:22">
      <c r="A264">
        <v>273</v>
      </c>
      <c r="C264">
        <f t="shared" si="64"/>
        <v>13150</v>
      </c>
      <c r="D264" s="20">
        <f t="shared" si="65"/>
        <v>796</v>
      </c>
      <c r="E264">
        <f t="shared" si="66"/>
        <v>1340</v>
      </c>
      <c r="F264" s="6">
        <f t="shared" si="61"/>
        <v>7155</v>
      </c>
      <c r="G264">
        <f t="shared" si="67"/>
        <v>1060</v>
      </c>
      <c r="H264">
        <f t="shared" si="68"/>
        <v>0.11309999999999856</v>
      </c>
      <c r="I264">
        <f t="shared" si="62"/>
        <v>1179.8900000000001</v>
      </c>
      <c r="J264">
        <v>1</v>
      </c>
      <c r="K264" s="6">
        <f t="shared" si="63"/>
        <v>265</v>
      </c>
      <c r="R264">
        <v>0.6</v>
      </c>
      <c r="S264">
        <v>1.1000000000000001</v>
      </c>
      <c r="T264">
        <f t="shared" si="55"/>
        <v>6505</v>
      </c>
      <c r="U264">
        <f t="shared" si="69"/>
        <v>1.8069</v>
      </c>
      <c r="V264">
        <f t="shared" si="70"/>
        <v>3.5999999999999668</v>
      </c>
    </row>
    <row r="265" spans="1:22">
      <c r="A265">
        <v>274</v>
      </c>
      <c r="C265">
        <f t="shared" si="64"/>
        <v>13200</v>
      </c>
      <c r="D265" s="20">
        <f t="shared" si="65"/>
        <v>799</v>
      </c>
      <c r="E265">
        <f t="shared" si="66"/>
        <v>1345</v>
      </c>
      <c r="F265" s="6">
        <f t="shared" si="61"/>
        <v>7182</v>
      </c>
      <c r="G265">
        <f t="shared" si="67"/>
        <v>1064</v>
      </c>
      <c r="H265">
        <f t="shared" si="68"/>
        <v>0.11314999999999856</v>
      </c>
      <c r="I265">
        <f t="shared" si="62"/>
        <v>1184.3900000000001</v>
      </c>
      <c r="J265">
        <v>1</v>
      </c>
      <c r="K265" s="6">
        <f t="shared" si="63"/>
        <v>266</v>
      </c>
      <c r="R265">
        <v>0.6</v>
      </c>
      <c r="S265">
        <v>1.1000000000000001</v>
      </c>
      <c r="T265">
        <f t="shared" si="55"/>
        <v>6529</v>
      </c>
      <c r="U265">
        <f t="shared" si="69"/>
        <v>1.8136000000000001</v>
      </c>
      <c r="V265">
        <f t="shared" si="70"/>
        <v>3.6099999999999666</v>
      </c>
    </row>
    <row r="266" spans="1:22">
      <c r="A266">
        <v>275</v>
      </c>
      <c r="C266">
        <f t="shared" si="64"/>
        <v>13250</v>
      </c>
      <c r="D266" s="20">
        <f t="shared" si="65"/>
        <v>802</v>
      </c>
      <c r="E266">
        <f t="shared" si="66"/>
        <v>1350</v>
      </c>
      <c r="F266" s="6">
        <f t="shared" si="61"/>
        <v>7209</v>
      </c>
      <c r="G266">
        <f t="shared" si="67"/>
        <v>1068</v>
      </c>
      <c r="H266">
        <f t="shared" si="68"/>
        <v>0.11319999999999855</v>
      </c>
      <c r="I266">
        <f t="shared" si="62"/>
        <v>1188.9000000000001</v>
      </c>
      <c r="J266">
        <v>1</v>
      </c>
      <c r="K266" s="6">
        <f t="shared" si="63"/>
        <v>267</v>
      </c>
      <c r="R266">
        <v>0.6</v>
      </c>
      <c r="S266">
        <v>1.1000000000000001</v>
      </c>
      <c r="T266">
        <f t="shared" si="55"/>
        <v>6554</v>
      </c>
      <c r="U266">
        <f t="shared" si="69"/>
        <v>1.8206</v>
      </c>
      <c r="V266">
        <f t="shared" si="70"/>
        <v>3.6199999999999664</v>
      </c>
    </row>
    <row r="267" spans="1:22">
      <c r="A267">
        <v>276</v>
      </c>
      <c r="C267">
        <f t="shared" si="64"/>
        <v>13300</v>
      </c>
      <c r="D267" s="20">
        <f t="shared" si="65"/>
        <v>805</v>
      </c>
      <c r="E267">
        <f t="shared" si="66"/>
        <v>1355</v>
      </c>
      <c r="F267" s="6">
        <f t="shared" si="61"/>
        <v>7236</v>
      </c>
      <c r="G267">
        <f t="shared" si="67"/>
        <v>1072</v>
      </c>
      <c r="H267">
        <f t="shared" si="68"/>
        <v>0.11324999999999855</v>
      </c>
      <c r="I267">
        <f t="shared" si="62"/>
        <v>1193.4000000000001</v>
      </c>
      <c r="J267">
        <v>1</v>
      </c>
      <c r="K267" s="6">
        <f t="shared" si="63"/>
        <v>268</v>
      </c>
      <c r="R267">
        <v>0.6</v>
      </c>
      <c r="S267">
        <v>1.1000000000000001</v>
      </c>
      <c r="T267">
        <f t="shared" si="55"/>
        <v>6578</v>
      </c>
      <c r="U267">
        <f t="shared" si="69"/>
        <v>1.8271999999999999</v>
      </c>
      <c r="V267">
        <f t="shared" si="70"/>
        <v>3.6299999999999661</v>
      </c>
    </row>
    <row r="268" spans="1:22">
      <c r="A268">
        <v>277</v>
      </c>
      <c r="C268">
        <f t="shared" si="64"/>
        <v>13350</v>
      </c>
      <c r="D268" s="20">
        <f t="shared" si="65"/>
        <v>808</v>
      </c>
      <c r="E268">
        <f t="shared" si="66"/>
        <v>1360</v>
      </c>
      <c r="F268" s="6">
        <f t="shared" si="61"/>
        <v>7263</v>
      </c>
      <c r="G268">
        <f t="shared" si="67"/>
        <v>1076</v>
      </c>
      <c r="H268">
        <f t="shared" si="68"/>
        <v>0.11329999999999854</v>
      </c>
      <c r="I268">
        <f t="shared" si="62"/>
        <v>1197.9100000000001</v>
      </c>
      <c r="J268">
        <v>1</v>
      </c>
      <c r="K268" s="6">
        <f t="shared" si="63"/>
        <v>269</v>
      </c>
      <c r="R268">
        <v>0.6</v>
      </c>
      <c r="S268">
        <v>1.1000000000000001</v>
      </c>
      <c r="T268">
        <f t="shared" si="55"/>
        <v>6603</v>
      </c>
      <c r="U268">
        <f t="shared" si="69"/>
        <v>1.8342000000000001</v>
      </c>
      <c r="V268">
        <f t="shared" si="70"/>
        <v>3.6399999999999659</v>
      </c>
    </row>
    <row r="269" spans="1:22">
      <c r="A269">
        <v>278</v>
      </c>
      <c r="C269">
        <f t="shared" si="64"/>
        <v>13400</v>
      </c>
      <c r="D269" s="20">
        <f t="shared" si="65"/>
        <v>811</v>
      </c>
      <c r="E269">
        <f t="shared" si="66"/>
        <v>1365</v>
      </c>
      <c r="F269" s="6">
        <f t="shared" si="61"/>
        <v>7290</v>
      </c>
      <c r="G269">
        <f t="shared" si="67"/>
        <v>1080</v>
      </c>
      <c r="H269">
        <f t="shared" si="68"/>
        <v>0.11334999999999854</v>
      </c>
      <c r="I269">
        <f t="shared" si="62"/>
        <v>1202.42</v>
      </c>
      <c r="J269">
        <v>1</v>
      </c>
      <c r="K269" s="6">
        <f t="shared" si="63"/>
        <v>270</v>
      </c>
      <c r="R269">
        <v>0.6</v>
      </c>
      <c r="S269">
        <v>1.1000000000000001</v>
      </c>
      <c r="T269">
        <f t="shared" si="55"/>
        <v>6627</v>
      </c>
      <c r="U269">
        <f t="shared" si="69"/>
        <v>1.8408</v>
      </c>
      <c r="V269">
        <f t="shared" si="70"/>
        <v>3.6499999999999657</v>
      </c>
    </row>
    <row r="270" spans="1:22">
      <c r="A270">
        <v>279</v>
      </c>
      <c r="C270">
        <f t="shared" si="64"/>
        <v>13450</v>
      </c>
      <c r="D270" s="20">
        <f t="shared" si="65"/>
        <v>814</v>
      </c>
      <c r="E270">
        <f t="shared" si="66"/>
        <v>1370</v>
      </c>
      <c r="F270" s="6">
        <f t="shared" si="61"/>
        <v>7317</v>
      </c>
      <c r="G270">
        <f t="shared" si="67"/>
        <v>1084</v>
      </c>
      <c r="H270">
        <f t="shared" si="68"/>
        <v>0.11339999999999853</v>
      </c>
      <c r="I270">
        <f t="shared" si="62"/>
        <v>1206.93</v>
      </c>
      <c r="J270">
        <v>1</v>
      </c>
      <c r="K270" s="6">
        <f t="shared" si="63"/>
        <v>271</v>
      </c>
      <c r="R270">
        <v>0.6</v>
      </c>
      <c r="S270">
        <v>1.1000000000000001</v>
      </c>
      <c r="T270">
        <f t="shared" si="55"/>
        <v>6652</v>
      </c>
      <c r="U270">
        <f t="shared" si="69"/>
        <v>1.8478000000000001</v>
      </c>
      <c r="V270">
        <f t="shared" si="70"/>
        <v>3.6599999999999655</v>
      </c>
    </row>
    <row r="271" spans="1:22">
      <c r="A271">
        <v>280</v>
      </c>
      <c r="C271">
        <f t="shared" si="64"/>
        <v>13500</v>
      </c>
      <c r="D271" s="20">
        <f t="shared" si="65"/>
        <v>817</v>
      </c>
      <c r="E271">
        <f t="shared" si="66"/>
        <v>1375</v>
      </c>
      <c r="F271" s="6">
        <f t="shared" si="61"/>
        <v>7344</v>
      </c>
      <c r="G271">
        <f t="shared" si="67"/>
        <v>1088</v>
      </c>
      <c r="H271">
        <f t="shared" si="68"/>
        <v>0.11344999999999852</v>
      </c>
      <c r="I271">
        <f t="shared" si="62"/>
        <v>1211.43</v>
      </c>
      <c r="J271">
        <v>1</v>
      </c>
      <c r="K271" s="6">
        <f t="shared" si="63"/>
        <v>272</v>
      </c>
      <c r="R271">
        <v>0.6</v>
      </c>
      <c r="S271">
        <v>1.1000000000000001</v>
      </c>
      <c r="T271">
        <f t="shared" si="55"/>
        <v>6676</v>
      </c>
      <c r="U271">
        <f t="shared" si="69"/>
        <v>1.8544</v>
      </c>
      <c r="V271">
        <f t="shared" si="70"/>
        <v>3.6699999999999653</v>
      </c>
    </row>
    <row r="272" spans="1:22">
      <c r="A272">
        <v>281</v>
      </c>
      <c r="C272">
        <f t="shared" si="64"/>
        <v>13550</v>
      </c>
      <c r="D272" s="20">
        <f t="shared" si="65"/>
        <v>820</v>
      </c>
      <c r="E272">
        <f t="shared" si="66"/>
        <v>1380</v>
      </c>
      <c r="F272" s="6">
        <f t="shared" si="61"/>
        <v>7371</v>
      </c>
      <c r="G272">
        <f t="shared" si="67"/>
        <v>1092</v>
      </c>
      <c r="H272">
        <f t="shared" si="68"/>
        <v>0.11349999999999852</v>
      </c>
      <c r="I272">
        <f t="shared" si="62"/>
        <v>1215.94</v>
      </c>
      <c r="J272">
        <v>1</v>
      </c>
      <c r="K272" s="6">
        <f t="shared" si="63"/>
        <v>273</v>
      </c>
      <c r="R272">
        <v>0.6</v>
      </c>
      <c r="S272">
        <v>1.1000000000000001</v>
      </c>
      <c r="T272">
        <f t="shared" ref="T272:T335" si="71">ROUND(F272/S272,0)</f>
        <v>6701</v>
      </c>
      <c r="U272">
        <f t="shared" si="69"/>
        <v>1.8613999999999999</v>
      </c>
      <c r="V272">
        <f t="shared" si="70"/>
        <v>3.6799999999999651</v>
      </c>
    </row>
    <row r="273" spans="1:22">
      <c r="A273">
        <v>282</v>
      </c>
      <c r="C273">
        <f t="shared" si="64"/>
        <v>13600</v>
      </c>
      <c r="D273" s="20">
        <f t="shared" si="65"/>
        <v>823</v>
      </c>
      <c r="E273">
        <f t="shared" si="66"/>
        <v>1385</v>
      </c>
      <c r="F273" s="6">
        <f t="shared" si="61"/>
        <v>7398</v>
      </c>
      <c r="G273">
        <f t="shared" si="67"/>
        <v>1096</v>
      </c>
      <c r="H273">
        <f t="shared" si="68"/>
        <v>0.11354999999999851</v>
      </c>
      <c r="I273">
        <f t="shared" si="62"/>
        <v>1220.45</v>
      </c>
      <c r="J273">
        <v>1</v>
      </c>
      <c r="K273" s="6">
        <f t="shared" si="63"/>
        <v>274</v>
      </c>
      <c r="R273">
        <v>0.6</v>
      </c>
      <c r="S273">
        <v>1.1000000000000001</v>
      </c>
      <c r="T273">
        <f t="shared" si="71"/>
        <v>6725</v>
      </c>
      <c r="U273">
        <f t="shared" si="69"/>
        <v>1.8681000000000001</v>
      </c>
      <c r="V273">
        <f t="shared" si="70"/>
        <v>3.6899999999999649</v>
      </c>
    </row>
    <row r="274" spans="1:22">
      <c r="A274">
        <v>283</v>
      </c>
      <c r="C274">
        <f t="shared" si="64"/>
        <v>13650</v>
      </c>
      <c r="D274" s="20">
        <f t="shared" si="65"/>
        <v>826</v>
      </c>
      <c r="E274">
        <f t="shared" si="66"/>
        <v>1390</v>
      </c>
      <c r="F274" s="6">
        <f t="shared" si="61"/>
        <v>7425</v>
      </c>
      <c r="G274">
        <f t="shared" si="67"/>
        <v>1100</v>
      </c>
      <c r="H274">
        <f t="shared" si="68"/>
        <v>0.11359999999999851</v>
      </c>
      <c r="I274">
        <f t="shared" si="62"/>
        <v>1224.96</v>
      </c>
      <c r="J274">
        <v>1</v>
      </c>
      <c r="K274" s="6">
        <f t="shared" si="63"/>
        <v>275</v>
      </c>
      <c r="R274">
        <v>0.6</v>
      </c>
      <c r="S274">
        <v>1.1000000000000001</v>
      </c>
      <c r="T274">
        <f t="shared" si="71"/>
        <v>6750</v>
      </c>
      <c r="U274">
        <f t="shared" si="69"/>
        <v>1.875</v>
      </c>
      <c r="V274">
        <f t="shared" si="70"/>
        <v>3.6999999999999647</v>
      </c>
    </row>
    <row r="275" spans="1:22">
      <c r="A275">
        <v>284</v>
      </c>
      <c r="C275">
        <f t="shared" si="64"/>
        <v>13700</v>
      </c>
      <c r="D275" s="20">
        <f t="shared" si="65"/>
        <v>829</v>
      </c>
      <c r="E275">
        <f t="shared" si="66"/>
        <v>1395</v>
      </c>
      <c r="F275" s="6">
        <f t="shared" si="61"/>
        <v>7452</v>
      </c>
      <c r="G275">
        <f t="shared" si="67"/>
        <v>1104</v>
      </c>
      <c r="H275">
        <f t="shared" si="68"/>
        <v>0.1136499999999985</v>
      </c>
      <c r="I275">
        <f t="shared" si="62"/>
        <v>1229.47</v>
      </c>
      <c r="J275">
        <v>1</v>
      </c>
      <c r="K275" s="6">
        <f t="shared" si="63"/>
        <v>276</v>
      </c>
      <c r="R275">
        <v>0.6</v>
      </c>
      <c r="S275">
        <v>1.1000000000000001</v>
      </c>
      <c r="T275">
        <f t="shared" si="71"/>
        <v>6775</v>
      </c>
      <c r="U275">
        <f t="shared" si="69"/>
        <v>1.8818999999999999</v>
      </c>
      <c r="V275">
        <f t="shared" si="70"/>
        <v>3.7099999999999644</v>
      </c>
    </row>
    <row r="276" spans="1:22">
      <c r="A276">
        <v>285</v>
      </c>
      <c r="C276">
        <f t="shared" si="64"/>
        <v>13750</v>
      </c>
      <c r="D276" s="20">
        <f t="shared" si="65"/>
        <v>832</v>
      </c>
      <c r="E276">
        <f t="shared" si="66"/>
        <v>1400</v>
      </c>
      <c r="F276" s="6">
        <f t="shared" si="61"/>
        <v>7479</v>
      </c>
      <c r="G276">
        <f t="shared" si="67"/>
        <v>1108</v>
      </c>
      <c r="H276">
        <f t="shared" si="68"/>
        <v>0.1136999999999985</v>
      </c>
      <c r="I276">
        <f t="shared" si="62"/>
        <v>1233.98</v>
      </c>
      <c r="J276">
        <v>1</v>
      </c>
      <c r="K276" s="6">
        <f t="shared" si="63"/>
        <v>277</v>
      </c>
      <c r="R276">
        <v>0.6</v>
      </c>
      <c r="S276">
        <v>1.1000000000000001</v>
      </c>
      <c r="T276">
        <f t="shared" si="71"/>
        <v>6799</v>
      </c>
      <c r="U276">
        <f t="shared" si="69"/>
        <v>1.8886000000000001</v>
      </c>
      <c r="V276">
        <f t="shared" si="70"/>
        <v>3.7199999999999642</v>
      </c>
    </row>
    <row r="277" spans="1:22">
      <c r="A277">
        <v>286</v>
      </c>
      <c r="C277">
        <f t="shared" si="64"/>
        <v>13800</v>
      </c>
      <c r="D277" s="20">
        <f t="shared" si="65"/>
        <v>835</v>
      </c>
      <c r="E277">
        <f t="shared" si="66"/>
        <v>1405</v>
      </c>
      <c r="F277" s="6">
        <f t="shared" si="61"/>
        <v>7506</v>
      </c>
      <c r="G277">
        <f t="shared" si="67"/>
        <v>1112</v>
      </c>
      <c r="H277">
        <f t="shared" si="68"/>
        <v>0.11374999999999849</v>
      </c>
      <c r="I277">
        <f t="shared" si="62"/>
        <v>1238.49</v>
      </c>
      <c r="J277">
        <v>1</v>
      </c>
      <c r="K277" s="6">
        <f t="shared" si="63"/>
        <v>278</v>
      </c>
      <c r="R277">
        <v>0.6</v>
      </c>
      <c r="S277">
        <v>1.1000000000000001</v>
      </c>
      <c r="T277">
        <f t="shared" si="71"/>
        <v>6824</v>
      </c>
      <c r="U277">
        <f t="shared" si="69"/>
        <v>1.8956</v>
      </c>
      <c r="V277">
        <f t="shared" si="70"/>
        <v>3.729999999999964</v>
      </c>
    </row>
    <row r="278" spans="1:22">
      <c r="A278">
        <v>287</v>
      </c>
      <c r="C278">
        <f t="shared" si="64"/>
        <v>13850</v>
      </c>
      <c r="D278" s="20">
        <f t="shared" si="65"/>
        <v>838</v>
      </c>
      <c r="E278">
        <f t="shared" si="66"/>
        <v>1410</v>
      </c>
      <c r="F278" s="6">
        <f t="shared" si="61"/>
        <v>7533</v>
      </c>
      <c r="G278">
        <f t="shared" si="67"/>
        <v>1116</v>
      </c>
      <c r="H278">
        <f t="shared" si="68"/>
        <v>0.11379999999999849</v>
      </c>
      <c r="I278">
        <f t="shared" si="62"/>
        <v>1243</v>
      </c>
      <c r="J278">
        <v>1</v>
      </c>
      <c r="K278" s="6">
        <f t="shared" si="63"/>
        <v>279</v>
      </c>
      <c r="R278">
        <v>0.6</v>
      </c>
      <c r="S278">
        <v>1.1000000000000001</v>
      </c>
      <c r="T278">
        <f t="shared" si="71"/>
        <v>6848</v>
      </c>
      <c r="U278">
        <f t="shared" si="69"/>
        <v>1.9021999999999999</v>
      </c>
      <c r="V278">
        <f t="shared" si="70"/>
        <v>3.7399999999999638</v>
      </c>
    </row>
    <row r="279" spans="1:22">
      <c r="A279">
        <v>288</v>
      </c>
      <c r="C279">
        <f t="shared" si="64"/>
        <v>13900</v>
      </c>
      <c r="D279" s="20">
        <f t="shared" si="65"/>
        <v>841</v>
      </c>
      <c r="E279">
        <f t="shared" si="66"/>
        <v>1415</v>
      </c>
      <c r="F279" s="6">
        <f t="shared" si="61"/>
        <v>7560</v>
      </c>
      <c r="G279">
        <f t="shared" si="67"/>
        <v>1120</v>
      </c>
      <c r="H279">
        <f t="shared" si="68"/>
        <v>0.11384999999999848</v>
      </c>
      <c r="I279">
        <f t="shared" si="62"/>
        <v>1247.51</v>
      </c>
      <c r="J279">
        <v>1</v>
      </c>
      <c r="K279" s="6">
        <f t="shared" si="63"/>
        <v>280</v>
      </c>
      <c r="R279">
        <v>0.6</v>
      </c>
      <c r="S279">
        <v>1.1000000000000001</v>
      </c>
      <c r="T279">
        <f t="shared" si="71"/>
        <v>6873</v>
      </c>
      <c r="U279">
        <f t="shared" si="69"/>
        <v>1.9092</v>
      </c>
      <c r="V279">
        <f t="shared" si="70"/>
        <v>3.7499999999999636</v>
      </c>
    </row>
    <row r="280" spans="1:22">
      <c r="A280">
        <v>289</v>
      </c>
      <c r="C280">
        <f t="shared" si="64"/>
        <v>13950</v>
      </c>
      <c r="D280" s="20">
        <f t="shared" si="65"/>
        <v>844</v>
      </c>
      <c r="E280">
        <f t="shared" si="66"/>
        <v>1420</v>
      </c>
      <c r="F280" s="6">
        <f t="shared" si="61"/>
        <v>7587</v>
      </c>
      <c r="G280">
        <f t="shared" si="67"/>
        <v>1124</v>
      </c>
      <c r="H280">
        <f t="shared" si="68"/>
        <v>0.11389999999999847</v>
      </c>
      <c r="I280">
        <f t="shared" si="62"/>
        <v>1252.02</v>
      </c>
      <c r="J280">
        <v>1</v>
      </c>
      <c r="K280" s="6">
        <f t="shared" si="63"/>
        <v>281</v>
      </c>
      <c r="R280">
        <v>0.6</v>
      </c>
      <c r="S280">
        <v>1.1000000000000001</v>
      </c>
      <c r="T280">
        <f t="shared" si="71"/>
        <v>6897</v>
      </c>
      <c r="U280">
        <f t="shared" si="69"/>
        <v>1.9157999999999999</v>
      </c>
      <c r="V280">
        <f t="shared" si="70"/>
        <v>3.7599999999999634</v>
      </c>
    </row>
    <row r="281" spans="1:22">
      <c r="A281">
        <v>290</v>
      </c>
      <c r="C281">
        <f t="shared" si="64"/>
        <v>14000</v>
      </c>
      <c r="D281" s="20">
        <f t="shared" si="65"/>
        <v>847</v>
      </c>
      <c r="E281">
        <f t="shared" si="66"/>
        <v>1425</v>
      </c>
      <c r="F281" s="6">
        <f t="shared" si="61"/>
        <v>7614</v>
      </c>
      <c r="G281">
        <f t="shared" si="67"/>
        <v>1128</v>
      </c>
      <c r="H281">
        <f t="shared" si="68"/>
        <v>0.11394999999999847</v>
      </c>
      <c r="I281">
        <f t="shared" si="62"/>
        <v>1256.54</v>
      </c>
      <c r="J281">
        <v>1</v>
      </c>
      <c r="K281" s="6">
        <f t="shared" si="63"/>
        <v>282</v>
      </c>
      <c r="R281">
        <v>0.6</v>
      </c>
      <c r="S281">
        <v>1.1000000000000001</v>
      </c>
      <c r="T281">
        <f t="shared" si="71"/>
        <v>6922</v>
      </c>
      <c r="U281">
        <f t="shared" si="69"/>
        <v>1.9228000000000001</v>
      </c>
      <c r="V281">
        <f t="shared" si="70"/>
        <v>3.7699999999999632</v>
      </c>
    </row>
    <row r="282" spans="1:22">
      <c r="A282">
        <v>291</v>
      </c>
      <c r="C282">
        <f t="shared" si="64"/>
        <v>14050</v>
      </c>
      <c r="D282" s="20">
        <f t="shared" si="65"/>
        <v>850</v>
      </c>
      <c r="E282">
        <f t="shared" si="66"/>
        <v>1430</v>
      </c>
      <c r="F282" s="6">
        <f t="shared" si="61"/>
        <v>7641</v>
      </c>
      <c r="G282">
        <f t="shared" si="67"/>
        <v>1132</v>
      </c>
      <c r="H282">
        <f t="shared" si="68"/>
        <v>0.11399999999999846</v>
      </c>
      <c r="I282">
        <f t="shared" si="62"/>
        <v>1261.05</v>
      </c>
      <c r="J282">
        <v>1</v>
      </c>
      <c r="K282" s="6">
        <f t="shared" si="63"/>
        <v>283</v>
      </c>
      <c r="R282">
        <v>0.6</v>
      </c>
      <c r="S282">
        <v>1.1000000000000001</v>
      </c>
      <c r="T282">
        <f t="shared" si="71"/>
        <v>6946</v>
      </c>
      <c r="U282">
        <f t="shared" si="69"/>
        <v>1.9294</v>
      </c>
      <c r="V282">
        <f t="shared" si="70"/>
        <v>3.7799999999999629</v>
      </c>
    </row>
    <row r="283" spans="1:22">
      <c r="A283">
        <v>292</v>
      </c>
      <c r="C283">
        <f t="shared" si="64"/>
        <v>14100</v>
      </c>
      <c r="D283" s="20">
        <f t="shared" si="65"/>
        <v>853</v>
      </c>
      <c r="E283">
        <f t="shared" si="66"/>
        <v>1435</v>
      </c>
      <c r="F283" s="6">
        <f t="shared" si="61"/>
        <v>7668</v>
      </c>
      <c r="G283">
        <f t="shared" si="67"/>
        <v>1136</v>
      </c>
      <c r="H283">
        <f t="shared" si="68"/>
        <v>0.11404999999999846</v>
      </c>
      <c r="I283">
        <f t="shared" si="62"/>
        <v>1265.56</v>
      </c>
      <c r="J283">
        <v>1</v>
      </c>
      <c r="K283" s="6">
        <f t="shared" si="63"/>
        <v>284</v>
      </c>
      <c r="R283">
        <v>0.6</v>
      </c>
      <c r="S283">
        <v>1.1000000000000001</v>
      </c>
      <c r="T283">
        <f t="shared" si="71"/>
        <v>6971</v>
      </c>
      <c r="U283">
        <f t="shared" si="69"/>
        <v>1.9363999999999999</v>
      </c>
      <c r="V283">
        <f t="shared" si="70"/>
        <v>3.7899999999999627</v>
      </c>
    </row>
    <row r="284" spans="1:22">
      <c r="A284">
        <v>293</v>
      </c>
      <c r="C284">
        <f t="shared" si="64"/>
        <v>14150</v>
      </c>
      <c r="D284" s="20">
        <f t="shared" si="65"/>
        <v>856</v>
      </c>
      <c r="E284">
        <f t="shared" si="66"/>
        <v>1440</v>
      </c>
      <c r="F284" s="6">
        <f t="shared" si="61"/>
        <v>7695</v>
      </c>
      <c r="G284">
        <f t="shared" si="67"/>
        <v>1140</v>
      </c>
      <c r="H284">
        <f t="shared" si="68"/>
        <v>0.11409999999999845</v>
      </c>
      <c r="I284">
        <f t="shared" si="62"/>
        <v>1270.07</v>
      </c>
      <c r="J284">
        <v>1</v>
      </c>
      <c r="K284" s="6">
        <f t="shared" si="63"/>
        <v>285</v>
      </c>
      <c r="R284">
        <v>0.6</v>
      </c>
      <c r="S284">
        <v>1.1000000000000001</v>
      </c>
      <c r="T284">
        <f t="shared" si="71"/>
        <v>6995</v>
      </c>
      <c r="U284">
        <f t="shared" si="69"/>
        <v>1.9431</v>
      </c>
      <c r="V284">
        <f t="shared" si="70"/>
        <v>3.7999999999999625</v>
      </c>
    </row>
    <row r="285" spans="1:22">
      <c r="A285">
        <v>294</v>
      </c>
      <c r="C285">
        <f t="shared" si="64"/>
        <v>14200</v>
      </c>
      <c r="D285" s="20">
        <f t="shared" si="65"/>
        <v>859</v>
      </c>
      <c r="E285">
        <f t="shared" si="66"/>
        <v>1445</v>
      </c>
      <c r="F285" s="6">
        <f t="shared" si="61"/>
        <v>7722</v>
      </c>
      <c r="G285">
        <f t="shared" si="67"/>
        <v>1144</v>
      </c>
      <c r="H285">
        <f t="shared" si="68"/>
        <v>0.11414999999999845</v>
      </c>
      <c r="I285">
        <f t="shared" si="62"/>
        <v>1274.5899999999999</v>
      </c>
      <c r="J285">
        <v>1</v>
      </c>
      <c r="K285" s="6">
        <f t="shared" si="63"/>
        <v>286</v>
      </c>
      <c r="R285">
        <v>0.6</v>
      </c>
      <c r="S285">
        <v>1.1000000000000001</v>
      </c>
      <c r="T285">
        <f t="shared" si="71"/>
        <v>7020</v>
      </c>
      <c r="U285">
        <f t="shared" si="69"/>
        <v>1.95</v>
      </c>
      <c r="V285">
        <f t="shared" si="70"/>
        <v>3.8099999999999623</v>
      </c>
    </row>
    <row r="286" spans="1:22">
      <c r="A286">
        <v>295</v>
      </c>
      <c r="C286">
        <f t="shared" si="64"/>
        <v>14250</v>
      </c>
      <c r="D286" s="20">
        <f t="shared" si="65"/>
        <v>862</v>
      </c>
      <c r="E286">
        <f t="shared" si="66"/>
        <v>1450</v>
      </c>
      <c r="F286" s="6">
        <f t="shared" si="61"/>
        <v>7749</v>
      </c>
      <c r="G286">
        <f t="shared" si="67"/>
        <v>1148</v>
      </c>
      <c r="H286">
        <f t="shared" si="68"/>
        <v>0.11419999999999844</v>
      </c>
      <c r="I286">
        <f t="shared" si="62"/>
        <v>1279.0999999999999</v>
      </c>
      <c r="J286">
        <v>1</v>
      </c>
      <c r="K286" s="6">
        <f t="shared" si="63"/>
        <v>287</v>
      </c>
      <c r="R286">
        <v>0.6</v>
      </c>
      <c r="S286">
        <v>1.1000000000000001</v>
      </c>
      <c r="T286">
        <f t="shared" si="71"/>
        <v>7045</v>
      </c>
      <c r="U286">
        <f t="shared" si="69"/>
        <v>1.9569000000000001</v>
      </c>
      <c r="V286">
        <f t="shared" si="70"/>
        <v>3.8199999999999621</v>
      </c>
    </row>
    <row r="287" spans="1:22">
      <c r="A287">
        <v>296</v>
      </c>
      <c r="C287">
        <f t="shared" si="64"/>
        <v>14300</v>
      </c>
      <c r="D287" s="20">
        <f t="shared" si="65"/>
        <v>865</v>
      </c>
      <c r="E287">
        <f t="shared" si="66"/>
        <v>1455</v>
      </c>
      <c r="F287" s="6">
        <f t="shared" si="61"/>
        <v>7776</v>
      </c>
      <c r="G287">
        <f t="shared" si="67"/>
        <v>1152</v>
      </c>
      <c r="H287">
        <f t="shared" si="68"/>
        <v>0.11424999999999844</v>
      </c>
      <c r="I287">
        <f t="shared" si="62"/>
        <v>1283.6199999999999</v>
      </c>
      <c r="J287">
        <v>1</v>
      </c>
      <c r="K287" s="6">
        <f t="shared" si="63"/>
        <v>288</v>
      </c>
      <c r="R287">
        <v>0.6</v>
      </c>
      <c r="S287">
        <v>1.1000000000000001</v>
      </c>
      <c r="T287">
        <f t="shared" si="71"/>
        <v>7069</v>
      </c>
      <c r="U287">
        <f t="shared" si="69"/>
        <v>1.9636</v>
      </c>
      <c r="V287">
        <f t="shared" si="70"/>
        <v>3.8299999999999619</v>
      </c>
    </row>
    <row r="288" spans="1:22">
      <c r="A288">
        <v>297</v>
      </c>
      <c r="C288">
        <f t="shared" si="64"/>
        <v>14350</v>
      </c>
      <c r="D288" s="20">
        <f t="shared" si="65"/>
        <v>868</v>
      </c>
      <c r="E288">
        <f t="shared" si="66"/>
        <v>1460</v>
      </c>
      <c r="F288" s="6">
        <f t="shared" si="61"/>
        <v>7803</v>
      </c>
      <c r="G288">
        <f t="shared" si="67"/>
        <v>1156</v>
      </c>
      <c r="H288">
        <f t="shared" si="68"/>
        <v>0.11429999999999843</v>
      </c>
      <c r="I288">
        <f t="shared" si="62"/>
        <v>1288.1300000000001</v>
      </c>
      <c r="J288">
        <v>1</v>
      </c>
      <c r="K288" s="6">
        <f t="shared" si="63"/>
        <v>289</v>
      </c>
      <c r="R288">
        <v>0.6</v>
      </c>
      <c r="S288">
        <v>1.1000000000000001</v>
      </c>
      <c r="T288">
        <f t="shared" si="71"/>
        <v>7094</v>
      </c>
      <c r="U288">
        <f t="shared" si="69"/>
        <v>1.9705999999999999</v>
      </c>
      <c r="V288">
        <f t="shared" si="70"/>
        <v>3.8399999999999617</v>
      </c>
    </row>
    <row r="289" spans="1:22">
      <c r="A289">
        <v>298</v>
      </c>
      <c r="C289">
        <f t="shared" si="64"/>
        <v>14400</v>
      </c>
      <c r="D289" s="20">
        <f t="shared" si="65"/>
        <v>871</v>
      </c>
      <c r="E289">
        <f t="shared" si="66"/>
        <v>1465</v>
      </c>
      <c r="F289" s="6">
        <f t="shared" si="61"/>
        <v>7830</v>
      </c>
      <c r="G289">
        <f t="shared" si="67"/>
        <v>1160</v>
      </c>
      <c r="H289">
        <f t="shared" si="68"/>
        <v>0.11434999999999843</v>
      </c>
      <c r="I289">
        <f t="shared" si="62"/>
        <v>1292.6500000000001</v>
      </c>
      <c r="J289">
        <v>1</v>
      </c>
      <c r="K289" s="6">
        <f t="shared" si="63"/>
        <v>290</v>
      </c>
      <c r="R289">
        <v>0.6</v>
      </c>
      <c r="S289">
        <v>1.1000000000000001</v>
      </c>
      <c r="T289">
        <f t="shared" si="71"/>
        <v>7118</v>
      </c>
      <c r="U289">
        <f t="shared" si="69"/>
        <v>1.9772000000000001</v>
      </c>
      <c r="V289">
        <f t="shared" si="70"/>
        <v>3.8499999999999615</v>
      </c>
    </row>
    <row r="290" spans="1:22">
      <c r="A290">
        <v>299</v>
      </c>
      <c r="C290">
        <f t="shared" si="64"/>
        <v>14450</v>
      </c>
      <c r="D290" s="20">
        <f t="shared" si="65"/>
        <v>874</v>
      </c>
      <c r="E290">
        <f t="shared" si="66"/>
        <v>1470</v>
      </c>
      <c r="F290" s="6">
        <f t="shared" si="61"/>
        <v>7857</v>
      </c>
      <c r="G290">
        <f t="shared" si="67"/>
        <v>1164</v>
      </c>
      <c r="H290">
        <f t="shared" si="68"/>
        <v>0.11439999999999842</v>
      </c>
      <c r="I290">
        <f t="shared" si="62"/>
        <v>1297.1600000000001</v>
      </c>
      <c r="J290">
        <v>1</v>
      </c>
      <c r="K290" s="6">
        <f t="shared" si="63"/>
        <v>291</v>
      </c>
      <c r="R290">
        <v>0.6</v>
      </c>
      <c r="S290">
        <v>1.1000000000000001</v>
      </c>
      <c r="T290">
        <f t="shared" si="71"/>
        <v>7143</v>
      </c>
      <c r="U290">
        <f t="shared" si="69"/>
        <v>1.9842</v>
      </c>
      <c r="V290">
        <f t="shared" si="70"/>
        <v>3.8599999999999612</v>
      </c>
    </row>
    <row r="291" spans="1:22">
      <c r="A291">
        <v>300</v>
      </c>
      <c r="C291">
        <f t="shared" si="64"/>
        <v>14500</v>
      </c>
      <c r="D291" s="20">
        <f t="shared" si="65"/>
        <v>877</v>
      </c>
      <c r="E291">
        <f t="shared" si="66"/>
        <v>1475</v>
      </c>
      <c r="F291" s="6">
        <f t="shared" si="61"/>
        <v>7884</v>
      </c>
      <c r="G291">
        <f t="shared" si="67"/>
        <v>1168</v>
      </c>
      <c r="H291">
        <f t="shared" si="68"/>
        <v>0.11444999999999841</v>
      </c>
      <c r="I291">
        <f t="shared" si="62"/>
        <v>1301.68</v>
      </c>
      <c r="J291">
        <v>1</v>
      </c>
      <c r="K291" s="6">
        <f t="shared" si="63"/>
        <v>292</v>
      </c>
      <c r="R291">
        <v>0.6</v>
      </c>
      <c r="S291">
        <v>1.1000000000000001</v>
      </c>
      <c r="T291">
        <f t="shared" si="71"/>
        <v>7167</v>
      </c>
      <c r="U291">
        <f t="shared" si="69"/>
        <v>1.9907999999999999</v>
      </c>
      <c r="V291">
        <f t="shared" si="70"/>
        <v>3.869999999999961</v>
      </c>
    </row>
    <row r="292" spans="1:22">
      <c r="A292">
        <v>301</v>
      </c>
      <c r="C292">
        <f t="shared" si="64"/>
        <v>14550</v>
      </c>
      <c r="D292" s="20">
        <f t="shared" si="65"/>
        <v>880</v>
      </c>
      <c r="E292">
        <f t="shared" si="66"/>
        <v>1480</v>
      </c>
      <c r="F292" s="6">
        <f t="shared" si="61"/>
        <v>7911</v>
      </c>
      <c r="G292">
        <f t="shared" si="67"/>
        <v>1172</v>
      </c>
      <c r="H292">
        <f t="shared" si="68"/>
        <v>0.11449999999999841</v>
      </c>
      <c r="I292">
        <f t="shared" si="62"/>
        <v>1306.19</v>
      </c>
      <c r="J292">
        <v>1</v>
      </c>
      <c r="K292" s="6">
        <f t="shared" si="63"/>
        <v>293</v>
      </c>
      <c r="R292">
        <v>0.6</v>
      </c>
      <c r="S292">
        <v>1.1000000000000001</v>
      </c>
      <c r="T292">
        <f t="shared" si="71"/>
        <v>7192</v>
      </c>
      <c r="U292">
        <f t="shared" si="69"/>
        <v>1.9978</v>
      </c>
      <c r="V292">
        <f t="shared" si="70"/>
        <v>3.8799999999999608</v>
      </c>
    </row>
    <row r="293" spans="1:22">
      <c r="A293">
        <v>302</v>
      </c>
      <c r="C293">
        <f t="shared" si="64"/>
        <v>14600</v>
      </c>
      <c r="D293" s="20">
        <f t="shared" si="65"/>
        <v>883</v>
      </c>
      <c r="E293">
        <f t="shared" si="66"/>
        <v>1485</v>
      </c>
      <c r="F293" s="6">
        <f t="shared" si="61"/>
        <v>7938</v>
      </c>
      <c r="G293">
        <f t="shared" si="67"/>
        <v>1176</v>
      </c>
      <c r="H293">
        <f t="shared" si="68"/>
        <v>0.1145499999999984</v>
      </c>
      <c r="I293">
        <f t="shared" si="62"/>
        <v>1310.71</v>
      </c>
      <c r="J293">
        <v>1</v>
      </c>
      <c r="K293" s="6">
        <f t="shared" si="63"/>
        <v>294</v>
      </c>
      <c r="R293">
        <v>0.6</v>
      </c>
      <c r="S293">
        <v>1.1000000000000001</v>
      </c>
      <c r="T293">
        <f t="shared" si="71"/>
        <v>7216</v>
      </c>
      <c r="U293">
        <f t="shared" si="69"/>
        <v>2.0044</v>
      </c>
      <c r="V293">
        <f t="shared" si="70"/>
        <v>3.8899999999999606</v>
      </c>
    </row>
    <row r="294" spans="1:22">
      <c r="A294">
        <v>303</v>
      </c>
      <c r="C294">
        <f t="shared" si="64"/>
        <v>14650</v>
      </c>
      <c r="D294" s="20">
        <f t="shared" si="65"/>
        <v>886</v>
      </c>
      <c r="E294">
        <f t="shared" si="66"/>
        <v>1490</v>
      </c>
      <c r="F294" s="6">
        <f t="shared" si="61"/>
        <v>7965</v>
      </c>
      <c r="G294">
        <f t="shared" si="67"/>
        <v>1180</v>
      </c>
      <c r="H294">
        <f t="shared" si="68"/>
        <v>0.1145999999999984</v>
      </c>
      <c r="I294">
        <f t="shared" si="62"/>
        <v>1315.23</v>
      </c>
      <c r="J294">
        <v>1</v>
      </c>
      <c r="K294" s="6">
        <f t="shared" si="63"/>
        <v>295</v>
      </c>
      <c r="R294">
        <v>0.6</v>
      </c>
      <c r="S294">
        <v>1.1000000000000001</v>
      </c>
      <c r="T294">
        <f t="shared" si="71"/>
        <v>7241</v>
      </c>
      <c r="U294">
        <f t="shared" si="69"/>
        <v>2.0114000000000001</v>
      </c>
      <c r="V294">
        <f t="shared" si="70"/>
        <v>3.8999999999999604</v>
      </c>
    </row>
    <row r="295" spans="1:22">
      <c r="A295">
        <v>304</v>
      </c>
      <c r="C295">
        <f t="shared" si="64"/>
        <v>14700</v>
      </c>
      <c r="D295" s="20">
        <f t="shared" si="65"/>
        <v>889</v>
      </c>
      <c r="E295">
        <f t="shared" si="66"/>
        <v>1495</v>
      </c>
      <c r="F295" s="6">
        <f t="shared" si="61"/>
        <v>7992</v>
      </c>
      <c r="G295">
        <f t="shared" si="67"/>
        <v>1184</v>
      </c>
      <c r="H295">
        <f t="shared" si="68"/>
        <v>0.11464999999999839</v>
      </c>
      <c r="I295">
        <f t="shared" si="62"/>
        <v>1319.75</v>
      </c>
      <c r="J295">
        <v>1</v>
      </c>
      <c r="K295" s="6">
        <f t="shared" si="63"/>
        <v>296</v>
      </c>
      <c r="R295">
        <v>0.6</v>
      </c>
      <c r="S295">
        <v>1.1000000000000001</v>
      </c>
      <c r="T295">
        <f t="shared" si="71"/>
        <v>7265</v>
      </c>
      <c r="U295">
        <f t="shared" si="69"/>
        <v>2.0181</v>
      </c>
      <c r="V295">
        <f t="shared" si="70"/>
        <v>3.9099999999999602</v>
      </c>
    </row>
    <row r="296" spans="1:22">
      <c r="A296">
        <v>305</v>
      </c>
      <c r="C296">
        <f t="shared" si="64"/>
        <v>14750</v>
      </c>
      <c r="D296" s="20">
        <f t="shared" si="65"/>
        <v>892</v>
      </c>
      <c r="E296">
        <f t="shared" si="66"/>
        <v>1500</v>
      </c>
      <c r="F296" s="6">
        <f t="shared" si="61"/>
        <v>8019</v>
      </c>
      <c r="G296">
        <f t="shared" si="67"/>
        <v>1188</v>
      </c>
      <c r="H296">
        <f t="shared" si="68"/>
        <v>0.11469999999999839</v>
      </c>
      <c r="I296">
        <f t="shared" si="62"/>
        <v>1324.26</v>
      </c>
      <c r="J296">
        <v>1</v>
      </c>
      <c r="K296" s="6">
        <f t="shared" si="63"/>
        <v>297</v>
      </c>
      <c r="R296">
        <v>0.6</v>
      </c>
      <c r="S296">
        <v>1.1000000000000001</v>
      </c>
      <c r="T296">
        <f t="shared" si="71"/>
        <v>7290</v>
      </c>
      <c r="U296">
        <f t="shared" si="69"/>
        <v>2.0249999999999999</v>
      </c>
      <c r="V296">
        <f t="shared" si="70"/>
        <v>3.91999999999996</v>
      </c>
    </row>
    <row r="297" spans="1:22">
      <c r="A297">
        <v>306</v>
      </c>
      <c r="C297">
        <f t="shared" si="64"/>
        <v>14800</v>
      </c>
      <c r="D297" s="20">
        <f t="shared" si="65"/>
        <v>895</v>
      </c>
      <c r="E297">
        <f t="shared" si="66"/>
        <v>1505</v>
      </c>
      <c r="F297" s="6">
        <f t="shared" si="61"/>
        <v>8046</v>
      </c>
      <c r="G297">
        <f t="shared" si="67"/>
        <v>1192</v>
      </c>
      <c r="H297">
        <f t="shared" si="68"/>
        <v>0.11474999999999838</v>
      </c>
      <c r="I297">
        <f t="shared" si="62"/>
        <v>1328.78</v>
      </c>
      <c r="J297">
        <v>1</v>
      </c>
      <c r="K297" s="6">
        <f t="shared" si="63"/>
        <v>298</v>
      </c>
      <c r="R297">
        <v>0.6</v>
      </c>
      <c r="S297">
        <v>1.1000000000000001</v>
      </c>
      <c r="T297">
        <f t="shared" si="71"/>
        <v>7315</v>
      </c>
      <c r="U297">
        <f t="shared" si="69"/>
        <v>2.0318999999999998</v>
      </c>
      <c r="V297">
        <f t="shared" si="70"/>
        <v>3.9299999999999597</v>
      </c>
    </row>
    <row r="298" spans="1:22">
      <c r="A298">
        <v>307</v>
      </c>
      <c r="C298">
        <f t="shared" si="64"/>
        <v>14850</v>
      </c>
      <c r="D298" s="20">
        <f t="shared" si="65"/>
        <v>898</v>
      </c>
      <c r="E298">
        <f t="shared" si="66"/>
        <v>1510</v>
      </c>
      <c r="F298" s="6">
        <f t="shared" si="61"/>
        <v>8073</v>
      </c>
      <c r="G298">
        <f t="shared" si="67"/>
        <v>1196</v>
      </c>
      <c r="H298">
        <f t="shared" si="68"/>
        <v>0.11479999999999838</v>
      </c>
      <c r="I298">
        <f t="shared" si="62"/>
        <v>1333.3</v>
      </c>
      <c r="J298">
        <v>1</v>
      </c>
      <c r="K298" s="6">
        <f t="shared" si="63"/>
        <v>299</v>
      </c>
      <c r="R298">
        <v>0.6</v>
      </c>
      <c r="S298">
        <v>1.1000000000000001</v>
      </c>
      <c r="T298">
        <f t="shared" si="71"/>
        <v>7339</v>
      </c>
      <c r="U298">
        <f t="shared" si="69"/>
        <v>2.0386000000000002</v>
      </c>
      <c r="V298">
        <f t="shared" si="70"/>
        <v>3.9399999999999595</v>
      </c>
    </row>
    <row r="299" spans="1:22">
      <c r="A299">
        <v>308</v>
      </c>
      <c r="C299">
        <f t="shared" si="64"/>
        <v>14900</v>
      </c>
      <c r="D299" s="20">
        <f t="shared" si="65"/>
        <v>901</v>
      </c>
      <c r="E299">
        <f t="shared" si="66"/>
        <v>1515</v>
      </c>
      <c r="F299" s="6">
        <f t="shared" si="61"/>
        <v>8100</v>
      </c>
      <c r="G299">
        <f t="shared" si="67"/>
        <v>1200</v>
      </c>
      <c r="H299">
        <f t="shared" si="68"/>
        <v>0.11484999999999837</v>
      </c>
      <c r="I299">
        <f t="shared" si="62"/>
        <v>1337.82</v>
      </c>
      <c r="J299">
        <v>1</v>
      </c>
      <c r="K299" s="6">
        <f t="shared" si="63"/>
        <v>300</v>
      </c>
      <c r="R299">
        <v>0.6</v>
      </c>
      <c r="S299">
        <v>1.1000000000000001</v>
      </c>
      <c r="T299">
        <f t="shared" si="71"/>
        <v>7364</v>
      </c>
      <c r="U299">
        <f t="shared" si="69"/>
        <v>2.0455999999999999</v>
      </c>
      <c r="V299">
        <f t="shared" si="70"/>
        <v>3.9499999999999593</v>
      </c>
    </row>
    <row r="300" spans="1:22">
      <c r="A300">
        <v>309</v>
      </c>
      <c r="C300">
        <f t="shared" si="64"/>
        <v>14950</v>
      </c>
      <c r="D300" s="20">
        <f t="shared" si="65"/>
        <v>904</v>
      </c>
      <c r="E300">
        <f t="shared" si="66"/>
        <v>1520</v>
      </c>
      <c r="F300" s="6">
        <f t="shared" si="61"/>
        <v>8127</v>
      </c>
      <c r="G300">
        <f t="shared" si="67"/>
        <v>1204</v>
      </c>
      <c r="H300">
        <f t="shared" si="68"/>
        <v>0.11489999999999836</v>
      </c>
      <c r="I300">
        <f t="shared" si="62"/>
        <v>1342.34</v>
      </c>
      <c r="J300">
        <v>1</v>
      </c>
      <c r="K300" s="6">
        <f t="shared" si="63"/>
        <v>301</v>
      </c>
      <c r="R300">
        <v>0.6</v>
      </c>
      <c r="S300">
        <v>1.1000000000000001</v>
      </c>
      <c r="T300">
        <f t="shared" si="71"/>
        <v>7388</v>
      </c>
      <c r="U300">
        <f t="shared" si="69"/>
        <v>2.0522</v>
      </c>
      <c r="V300">
        <f t="shared" si="70"/>
        <v>3.9599999999999591</v>
      </c>
    </row>
    <row r="301" spans="1:22">
      <c r="A301">
        <v>310</v>
      </c>
      <c r="C301">
        <f t="shared" si="64"/>
        <v>15000</v>
      </c>
      <c r="D301" s="20">
        <f t="shared" si="65"/>
        <v>907</v>
      </c>
      <c r="E301">
        <f t="shared" si="66"/>
        <v>1525</v>
      </c>
      <c r="F301" s="6">
        <f t="shared" si="61"/>
        <v>8154</v>
      </c>
      <c r="G301">
        <f t="shared" si="67"/>
        <v>1208</v>
      </c>
      <c r="H301">
        <f t="shared" si="68"/>
        <v>0.11494999999999836</v>
      </c>
      <c r="I301">
        <f t="shared" si="62"/>
        <v>1346.86</v>
      </c>
      <c r="J301">
        <v>1</v>
      </c>
      <c r="K301" s="6">
        <f t="shared" si="63"/>
        <v>302</v>
      </c>
      <c r="R301">
        <v>0.6</v>
      </c>
      <c r="S301">
        <v>1.1000000000000001</v>
      </c>
      <c r="T301">
        <f t="shared" si="71"/>
        <v>7413</v>
      </c>
      <c r="U301">
        <f t="shared" si="69"/>
        <v>2.0592000000000001</v>
      </c>
      <c r="V301">
        <f t="shared" si="70"/>
        <v>3.9699999999999589</v>
      </c>
    </row>
    <row r="302" spans="1:22">
      <c r="A302">
        <v>311</v>
      </c>
      <c r="C302">
        <f t="shared" si="64"/>
        <v>15050</v>
      </c>
      <c r="D302" s="20">
        <f t="shared" si="65"/>
        <v>910</v>
      </c>
      <c r="E302">
        <f t="shared" si="66"/>
        <v>1530</v>
      </c>
      <c r="F302" s="6">
        <f t="shared" si="61"/>
        <v>8181</v>
      </c>
      <c r="G302">
        <f t="shared" si="67"/>
        <v>1212</v>
      </c>
      <c r="H302">
        <f t="shared" si="68"/>
        <v>0.11499999999999835</v>
      </c>
      <c r="I302">
        <f t="shared" si="62"/>
        <v>1351.38</v>
      </c>
      <c r="J302">
        <v>1</v>
      </c>
      <c r="K302" s="6">
        <f t="shared" si="63"/>
        <v>303</v>
      </c>
      <c r="R302">
        <v>0.6</v>
      </c>
      <c r="S302">
        <v>1.1000000000000001</v>
      </c>
      <c r="T302">
        <f t="shared" si="71"/>
        <v>7437</v>
      </c>
      <c r="U302">
        <f t="shared" si="69"/>
        <v>2.0657999999999999</v>
      </c>
      <c r="V302">
        <f t="shared" si="70"/>
        <v>3.9799999999999587</v>
      </c>
    </row>
    <row r="303" spans="1:22">
      <c r="A303">
        <v>312</v>
      </c>
      <c r="C303">
        <f t="shared" si="64"/>
        <v>15100</v>
      </c>
      <c r="D303" s="20">
        <f t="shared" si="65"/>
        <v>913</v>
      </c>
      <c r="E303">
        <f t="shared" si="66"/>
        <v>1535</v>
      </c>
      <c r="F303" s="6">
        <f t="shared" si="61"/>
        <v>8208</v>
      </c>
      <c r="G303">
        <f t="shared" si="67"/>
        <v>1216</v>
      </c>
      <c r="H303">
        <f t="shared" si="68"/>
        <v>0.11504999999999835</v>
      </c>
      <c r="I303">
        <f t="shared" si="62"/>
        <v>1355.9</v>
      </c>
      <c r="J303">
        <v>1</v>
      </c>
      <c r="K303" s="6">
        <f t="shared" si="63"/>
        <v>304</v>
      </c>
      <c r="R303">
        <v>0.6</v>
      </c>
      <c r="S303">
        <v>1.1000000000000001</v>
      </c>
      <c r="T303">
        <f t="shared" si="71"/>
        <v>7462</v>
      </c>
      <c r="U303">
        <f t="shared" si="69"/>
        <v>2.0728</v>
      </c>
      <c r="V303">
        <f t="shared" si="70"/>
        <v>3.9899999999999585</v>
      </c>
    </row>
    <row r="304" spans="1:22">
      <c r="A304">
        <v>313</v>
      </c>
      <c r="C304">
        <f t="shared" si="64"/>
        <v>15150</v>
      </c>
      <c r="D304" s="20">
        <f t="shared" si="65"/>
        <v>916</v>
      </c>
      <c r="E304">
        <f t="shared" si="66"/>
        <v>1540</v>
      </c>
      <c r="F304" s="6">
        <f t="shared" si="61"/>
        <v>8235</v>
      </c>
      <c r="G304">
        <f t="shared" si="67"/>
        <v>1220</v>
      </c>
      <c r="H304">
        <f t="shared" si="68"/>
        <v>0.11509999999999834</v>
      </c>
      <c r="I304">
        <f t="shared" si="62"/>
        <v>1360.42</v>
      </c>
      <c r="J304">
        <v>1</v>
      </c>
      <c r="K304" s="6">
        <f t="shared" si="63"/>
        <v>305</v>
      </c>
      <c r="R304">
        <v>0.6</v>
      </c>
      <c r="S304">
        <v>1.1000000000000001</v>
      </c>
      <c r="T304">
        <f t="shared" si="71"/>
        <v>7486</v>
      </c>
      <c r="U304">
        <f t="shared" si="69"/>
        <v>2.0794000000000001</v>
      </c>
      <c r="V304">
        <f t="shared" si="70"/>
        <v>3.9999999999999583</v>
      </c>
    </row>
    <row r="305" spans="1:22">
      <c r="A305">
        <v>314</v>
      </c>
      <c r="C305">
        <f t="shared" si="64"/>
        <v>15200</v>
      </c>
      <c r="D305" s="20">
        <f t="shared" si="65"/>
        <v>919</v>
      </c>
      <c r="E305">
        <f t="shared" si="66"/>
        <v>1545</v>
      </c>
      <c r="F305" s="6">
        <f t="shared" si="61"/>
        <v>8262</v>
      </c>
      <c r="G305">
        <f t="shared" si="67"/>
        <v>1224</v>
      </c>
      <c r="H305">
        <f t="shared" si="68"/>
        <v>0.11514999999999834</v>
      </c>
      <c r="I305">
        <f t="shared" si="62"/>
        <v>1364.94</v>
      </c>
      <c r="J305">
        <v>1</v>
      </c>
      <c r="K305" s="6">
        <f t="shared" si="63"/>
        <v>306</v>
      </c>
      <c r="R305">
        <v>0.6</v>
      </c>
      <c r="S305">
        <v>1.1000000000000001</v>
      </c>
      <c r="T305">
        <f t="shared" si="71"/>
        <v>7511</v>
      </c>
      <c r="U305">
        <f t="shared" si="69"/>
        <v>2.0863999999999998</v>
      </c>
      <c r="V305">
        <f t="shared" si="70"/>
        <v>4.009999999999958</v>
      </c>
    </row>
    <row r="306" spans="1:22">
      <c r="A306">
        <v>315</v>
      </c>
      <c r="C306">
        <f t="shared" si="64"/>
        <v>15250</v>
      </c>
      <c r="D306" s="20">
        <f t="shared" si="65"/>
        <v>922</v>
      </c>
      <c r="E306">
        <f t="shared" si="66"/>
        <v>1550</v>
      </c>
      <c r="F306" s="6">
        <f t="shared" si="61"/>
        <v>8289</v>
      </c>
      <c r="G306">
        <f t="shared" si="67"/>
        <v>1228</v>
      </c>
      <c r="H306">
        <f t="shared" si="68"/>
        <v>0.11519999999999833</v>
      </c>
      <c r="I306">
        <f t="shared" si="62"/>
        <v>1369.47</v>
      </c>
      <c r="J306">
        <v>1</v>
      </c>
      <c r="K306" s="6">
        <f t="shared" si="63"/>
        <v>307</v>
      </c>
      <c r="R306">
        <v>0.6</v>
      </c>
      <c r="S306">
        <v>1.1000000000000001</v>
      </c>
      <c r="T306">
        <f t="shared" si="71"/>
        <v>7535</v>
      </c>
      <c r="U306">
        <f t="shared" si="69"/>
        <v>2.0931000000000002</v>
      </c>
      <c r="V306">
        <f t="shared" si="70"/>
        <v>4.0199999999999578</v>
      </c>
    </row>
    <row r="307" spans="1:22">
      <c r="A307">
        <v>316</v>
      </c>
      <c r="C307">
        <f t="shared" si="64"/>
        <v>15300</v>
      </c>
      <c r="D307" s="20">
        <f t="shared" si="65"/>
        <v>925</v>
      </c>
      <c r="E307">
        <f t="shared" si="66"/>
        <v>1555</v>
      </c>
      <c r="F307" s="6">
        <f t="shared" si="61"/>
        <v>8316</v>
      </c>
      <c r="G307">
        <f t="shared" si="67"/>
        <v>1232</v>
      </c>
      <c r="H307">
        <f t="shared" si="68"/>
        <v>0.11524999999999833</v>
      </c>
      <c r="I307">
        <f t="shared" si="62"/>
        <v>1373.99</v>
      </c>
      <c r="J307">
        <v>1</v>
      </c>
      <c r="K307" s="6">
        <f t="shared" si="63"/>
        <v>308</v>
      </c>
      <c r="R307">
        <v>0.6</v>
      </c>
      <c r="S307">
        <v>1.1000000000000001</v>
      </c>
      <c r="T307">
        <f t="shared" si="71"/>
        <v>7560</v>
      </c>
      <c r="U307">
        <f t="shared" si="69"/>
        <v>2.1</v>
      </c>
      <c r="V307">
        <f t="shared" si="70"/>
        <v>4.0299999999999576</v>
      </c>
    </row>
    <row r="308" spans="1:22">
      <c r="A308">
        <v>317</v>
      </c>
      <c r="C308">
        <f t="shared" si="64"/>
        <v>15350</v>
      </c>
      <c r="D308" s="20">
        <f t="shared" si="65"/>
        <v>928</v>
      </c>
      <c r="E308">
        <f t="shared" si="66"/>
        <v>1560</v>
      </c>
      <c r="F308" s="6">
        <f t="shared" si="61"/>
        <v>8343</v>
      </c>
      <c r="G308">
        <f t="shared" si="67"/>
        <v>1236</v>
      </c>
      <c r="H308">
        <f t="shared" si="68"/>
        <v>0.11529999999999832</v>
      </c>
      <c r="I308">
        <f t="shared" si="62"/>
        <v>1378.51</v>
      </c>
      <c r="J308">
        <v>1</v>
      </c>
      <c r="K308" s="6">
        <f t="shared" si="63"/>
        <v>309</v>
      </c>
      <c r="R308">
        <v>0.6</v>
      </c>
      <c r="S308">
        <v>1.1000000000000001</v>
      </c>
      <c r="T308">
        <f t="shared" si="71"/>
        <v>7585</v>
      </c>
      <c r="U308">
        <f t="shared" si="69"/>
        <v>2.1069</v>
      </c>
      <c r="V308">
        <f t="shared" si="70"/>
        <v>4.0399999999999574</v>
      </c>
    </row>
    <row r="309" spans="1:22">
      <c r="A309">
        <v>318</v>
      </c>
      <c r="C309">
        <f t="shared" si="64"/>
        <v>15400</v>
      </c>
      <c r="D309" s="20">
        <f t="shared" si="65"/>
        <v>931</v>
      </c>
      <c r="E309">
        <f t="shared" si="66"/>
        <v>1565</v>
      </c>
      <c r="F309" s="6">
        <f t="shared" si="61"/>
        <v>8370</v>
      </c>
      <c r="G309">
        <f t="shared" si="67"/>
        <v>1240</v>
      </c>
      <c r="H309">
        <f t="shared" si="68"/>
        <v>0.11534999999999831</v>
      </c>
      <c r="I309">
        <f t="shared" si="62"/>
        <v>1383.03</v>
      </c>
      <c r="J309">
        <v>1</v>
      </c>
      <c r="K309" s="6">
        <f t="shared" si="63"/>
        <v>310</v>
      </c>
      <c r="R309">
        <v>0.6</v>
      </c>
      <c r="S309">
        <v>1.1000000000000001</v>
      </c>
      <c r="T309">
        <f t="shared" si="71"/>
        <v>7609</v>
      </c>
      <c r="U309">
        <f t="shared" si="69"/>
        <v>2.1135999999999999</v>
      </c>
      <c r="V309">
        <f t="shared" si="70"/>
        <v>4.0499999999999572</v>
      </c>
    </row>
    <row r="310" spans="1:22">
      <c r="A310">
        <v>319</v>
      </c>
      <c r="C310">
        <f t="shared" si="64"/>
        <v>15450</v>
      </c>
      <c r="D310" s="20">
        <f t="shared" si="65"/>
        <v>934</v>
      </c>
      <c r="E310">
        <f t="shared" si="66"/>
        <v>1570</v>
      </c>
      <c r="F310" s="6">
        <f t="shared" si="61"/>
        <v>8397</v>
      </c>
      <c r="G310">
        <f t="shared" si="67"/>
        <v>1244</v>
      </c>
      <c r="H310">
        <f t="shared" si="68"/>
        <v>0.11539999999999831</v>
      </c>
      <c r="I310">
        <f t="shared" si="62"/>
        <v>1387.56</v>
      </c>
      <c r="J310">
        <v>1</v>
      </c>
      <c r="K310" s="6">
        <f t="shared" si="63"/>
        <v>311</v>
      </c>
      <c r="R310">
        <v>0.6</v>
      </c>
      <c r="S310">
        <v>1.1000000000000001</v>
      </c>
      <c r="T310">
        <f t="shared" si="71"/>
        <v>7634</v>
      </c>
      <c r="U310">
        <f t="shared" si="69"/>
        <v>2.1206</v>
      </c>
      <c r="V310">
        <f t="shared" si="70"/>
        <v>4.059999999999957</v>
      </c>
    </row>
    <row r="311" spans="1:22">
      <c r="A311">
        <v>320</v>
      </c>
      <c r="C311">
        <f t="shared" si="64"/>
        <v>15500</v>
      </c>
      <c r="D311" s="20">
        <f t="shared" si="65"/>
        <v>937</v>
      </c>
      <c r="E311">
        <f t="shared" si="66"/>
        <v>1575</v>
      </c>
      <c r="F311" s="6">
        <f t="shared" si="61"/>
        <v>8424</v>
      </c>
      <c r="G311">
        <f t="shared" si="67"/>
        <v>1248</v>
      </c>
      <c r="H311">
        <f t="shared" si="68"/>
        <v>0.1154499999999983</v>
      </c>
      <c r="I311">
        <f t="shared" si="62"/>
        <v>1392.08</v>
      </c>
      <c r="J311">
        <v>1</v>
      </c>
      <c r="K311" s="6">
        <f t="shared" si="63"/>
        <v>312</v>
      </c>
      <c r="R311">
        <v>0.6</v>
      </c>
      <c r="S311">
        <v>1.1000000000000001</v>
      </c>
      <c r="T311">
        <f t="shared" si="71"/>
        <v>7658</v>
      </c>
      <c r="U311">
        <f t="shared" si="69"/>
        <v>2.1272000000000002</v>
      </c>
      <c r="V311">
        <f t="shared" si="70"/>
        <v>4.0699999999999568</v>
      </c>
    </row>
    <row r="312" spans="1:22">
      <c r="A312">
        <v>321</v>
      </c>
      <c r="C312">
        <f t="shared" si="64"/>
        <v>15550</v>
      </c>
      <c r="D312" s="20">
        <f t="shared" si="65"/>
        <v>940</v>
      </c>
      <c r="E312">
        <f t="shared" si="66"/>
        <v>1580</v>
      </c>
      <c r="F312" s="6">
        <f t="shared" si="61"/>
        <v>8451</v>
      </c>
      <c r="G312">
        <f t="shared" si="67"/>
        <v>1252</v>
      </c>
      <c r="H312">
        <f t="shared" si="68"/>
        <v>0.1154999999999983</v>
      </c>
      <c r="I312">
        <f t="shared" si="62"/>
        <v>1396.61</v>
      </c>
      <c r="J312">
        <v>1</v>
      </c>
      <c r="K312" s="6">
        <f t="shared" si="63"/>
        <v>313</v>
      </c>
      <c r="R312">
        <v>0.6</v>
      </c>
      <c r="S312">
        <v>1.1000000000000001</v>
      </c>
      <c r="T312">
        <f t="shared" si="71"/>
        <v>7683</v>
      </c>
      <c r="U312">
        <f t="shared" si="69"/>
        <v>2.1341999999999999</v>
      </c>
      <c r="V312">
        <f t="shared" si="70"/>
        <v>4.0799999999999566</v>
      </c>
    </row>
    <row r="313" spans="1:22">
      <c r="A313">
        <v>322</v>
      </c>
      <c r="C313">
        <f t="shared" si="64"/>
        <v>15600</v>
      </c>
      <c r="D313" s="20">
        <f t="shared" si="65"/>
        <v>943</v>
      </c>
      <c r="E313">
        <f t="shared" si="66"/>
        <v>1585</v>
      </c>
      <c r="F313" s="6">
        <f t="shared" si="61"/>
        <v>8478</v>
      </c>
      <c r="G313">
        <f t="shared" si="67"/>
        <v>1256</v>
      </c>
      <c r="H313">
        <f t="shared" si="68"/>
        <v>0.11554999999999829</v>
      </c>
      <c r="I313">
        <f t="shared" si="62"/>
        <v>1401.13</v>
      </c>
      <c r="J313">
        <v>1</v>
      </c>
      <c r="K313" s="6">
        <f t="shared" si="63"/>
        <v>314</v>
      </c>
      <c r="R313">
        <v>0.6</v>
      </c>
      <c r="S313">
        <v>1.1000000000000001</v>
      </c>
      <c r="T313">
        <f t="shared" si="71"/>
        <v>7707</v>
      </c>
      <c r="U313">
        <f t="shared" si="69"/>
        <v>2.1408</v>
      </c>
      <c r="V313">
        <f t="shared" si="70"/>
        <v>4.0899999999999563</v>
      </c>
    </row>
    <row r="314" spans="1:22">
      <c r="A314">
        <v>323</v>
      </c>
      <c r="C314">
        <f t="shared" si="64"/>
        <v>15650</v>
      </c>
      <c r="D314" s="20">
        <f t="shared" si="65"/>
        <v>946</v>
      </c>
      <c r="E314">
        <f t="shared" si="66"/>
        <v>1590</v>
      </c>
      <c r="F314" s="6">
        <f t="shared" si="61"/>
        <v>8505</v>
      </c>
      <c r="G314">
        <f t="shared" si="67"/>
        <v>1260</v>
      </c>
      <c r="H314">
        <f t="shared" si="68"/>
        <v>0.11559999999999829</v>
      </c>
      <c r="I314">
        <f t="shared" si="62"/>
        <v>1405.66</v>
      </c>
      <c r="J314">
        <v>1</v>
      </c>
      <c r="K314" s="6">
        <f t="shared" si="63"/>
        <v>315</v>
      </c>
      <c r="R314">
        <v>0.6</v>
      </c>
      <c r="S314">
        <v>1.1000000000000001</v>
      </c>
      <c r="T314">
        <f t="shared" si="71"/>
        <v>7732</v>
      </c>
      <c r="U314">
        <f t="shared" si="69"/>
        <v>2.1478000000000002</v>
      </c>
      <c r="V314">
        <f t="shared" si="70"/>
        <v>4.0999999999999561</v>
      </c>
    </row>
    <row r="315" spans="1:22">
      <c r="A315">
        <v>324</v>
      </c>
      <c r="C315">
        <f t="shared" si="64"/>
        <v>15700</v>
      </c>
      <c r="D315" s="20">
        <f t="shared" si="65"/>
        <v>949</v>
      </c>
      <c r="E315">
        <f t="shared" si="66"/>
        <v>1595</v>
      </c>
      <c r="F315" s="6">
        <f t="shared" si="61"/>
        <v>8532</v>
      </c>
      <c r="G315">
        <f t="shared" si="67"/>
        <v>1264</v>
      </c>
      <c r="H315">
        <f t="shared" si="68"/>
        <v>0.11564999999999828</v>
      </c>
      <c r="I315">
        <f t="shared" si="62"/>
        <v>1410.18</v>
      </c>
      <c r="J315">
        <v>1</v>
      </c>
      <c r="K315" s="6">
        <f t="shared" si="63"/>
        <v>316</v>
      </c>
      <c r="R315">
        <v>0.6</v>
      </c>
      <c r="S315">
        <v>1.1000000000000001</v>
      </c>
      <c r="T315">
        <f t="shared" si="71"/>
        <v>7756</v>
      </c>
      <c r="U315">
        <f t="shared" si="69"/>
        <v>2.1543999999999999</v>
      </c>
      <c r="V315">
        <f t="shared" si="70"/>
        <v>4.1099999999999559</v>
      </c>
    </row>
    <row r="316" spans="1:22">
      <c r="A316">
        <v>325</v>
      </c>
      <c r="C316">
        <f t="shared" si="64"/>
        <v>15750</v>
      </c>
      <c r="D316" s="20">
        <f t="shared" si="65"/>
        <v>952</v>
      </c>
      <c r="E316">
        <f t="shared" si="66"/>
        <v>1600</v>
      </c>
      <c r="F316" s="6">
        <f t="shared" si="61"/>
        <v>8559</v>
      </c>
      <c r="G316">
        <f t="shared" si="67"/>
        <v>1268</v>
      </c>
      <c r="H316">
        <f t="shared" si="68"/>
        <v>0.11569999999999828</v>
      </c>
      <c r="I316">
        <f t="shared" si="62"/>
        <v>1414.71</v>
      </c>
      <c r="J316">
        <v>1</v>
      </c>
      <c r="K316" s="6">
        <f t="shared" si="63"/>
        <v>317</v>
      </c>
      <c r="R316">
        <v>0.6</v>
      </c>
      <c r="S316">
        <v>1.1000000000000001</v>
      </c>
      <c r="T316">
        <f t="shared" si="71"/>
        <v>7781</v>
      </c>
      <c r="U316">
        <f t="shared" si="69"/>
        <v>2.1614</v>
      </c>
      <c r="V316">
        <f t="shared" si="70"/>
        <v>4.1199999999999557</v>
      </c>
    </row>
    <row r="317" spans="1:22">
      <c r="A317">
        <v>326</v>
      </c>
      <c r="C317">
        <f t="shared" si="64"/>
        <v>15800</v>
      </c>
      <c r="D317" s="20">
        <f t="shared" si="65"/>
        <v>955</v>
      </c>
      <c r="E317">
        <f t="shared" si="66"/>
        <v>1605</v>
      </c>
      <c r="F317" s="6">
        <f t="shared" si="61"/>
        <v>8586</v>
      </c>
      <c r="G317">
        <f t="shared" si="67"/>
        <v>1272</v>
      </c>
      <c r="H317">
        <f t="shared" si="68"/>
        <v>0.11574999999999827</v>
      </c>
      <c r="I317">
        <f t="shared" si="62"/>
        <v>1419.23</v>
      </c>
      <c r="J317">
        <v>1</v>
      </c>
      <c r="K317" s="6">
        <f t="shared" si="63"/>
        <v>318</v>
      </c>
      <c r="R317">
        <v>0.6</v>
      </c>
      <c r="S317">
        <v>1.1000000000000001</v>
      </c>
      <c r="T317">
        <f t="shared" si="71"/>
        <v>7805</v>
      </c>
      <c r="U317">
        <f t="shared" si="69"/>
        <v>2.1680999999999999</v>
      </c>
      <c r="V317">
        <f t="shared" si="70"/>
        <v>4.1299999999999555</v>
      </c>
    </row>
    <row r="318" spans="1:22">
      <c r="A318">
        <v>327</v>
      </c>
      <c r="C318">
        <f t="shared" si="64"/>
        <v>15850</v>
      </c>
      <c r="D318" s="20">
        <f t="shared" si="65"/>
        <v>958</v>
      </c>
      <c r="E318">
        <f t="shared" si="66"/>
        <v>1610</v>
      </c>
      <c r="F318" s="6">
        <f t="shared" si="61"/>
        <v>8613</v>
      </c>
      <c r="G318">
        <f t="shared" si="67"/>
        <v>1276</v>
      </c>
      <c r="H318">
        <f t="shared" si="68"/>
        <v>0.11579999999999827</v>
      </c>
      <c r="I318">
        <f t="shared" si="62"/>
        <v>1423.76</v>
      </c>
      <c r="J318">
        <v>1</v>
      </c>
      <c r="K318" s="6">
        <f t="shared" si="63"/>
        <v>319</v>
      </c>
      <c r="R318">
        <v>0.6</v>
      </c>
      <c r="S318">
        <v>1.1000000000000001</v>
      </c>
      <c r="T318">
        <f t="shared" si="71"/>
        <v>7830</v>
      </c>
      <c r="U318">
        <f t="shared" si="69"/>
        <v>2.1749999999999998</v>
      </c>
      <c r="V318">
        <f t="shared" si="70"/>
        <v>4.1399999999999553</v>
      </c>
    </row>
    <row r="319" spans="1:22">
      <c r="A319">
        <v>328</v>
      </c>
      <c r="C319">
        <f t="shared" si="64"/>
        <v>15900</v>
      </c>
      <c r="D319" s="20">
        <f t="shared" si="65"/>
        <v>961</v>
      </c>
      <c r="E319">
        <f t="shared" si="66"/>
        <v>1615</v>
      </c>
      <c r="F319" s="6">
        <f t="shared" si="61"/>
        <v>8640</v>
      </c>
      <c r="G319">
        <f t="shared" si="67"/>
        <v>1280</v>
      </c>
      <c r="H319">
        <f t="shared" si="68"/>
        <v>0.11584999999999826</v>
      </c>
      <c r="I319">
        <f t="shared" si="62"/>
        <v>1428.29</v>
      </c>
      <c r="J319">
        <v>1</v>
      </c>
      <c r="K319" s="6">
        <f t="shared" si="63"/>
        <v>320</v>
      </c>
      <c r="R319">
        <v>0.6</v>
      </c>
      <c r="S319">
        <v>1.1000000000000001</v>
      </c>
      <c r="T319">
        <f t="shared" si="71"/>
        <v>7855</v>
      </c>
      <c r="U319">
        <f t="shared" si="69"/>
        <v>2.1819000000000002</v>
      </c>
      <c r="V319">
        <f t="shared" si="70"/>
        <v>4.1499999999999551</v>
      </c>
    </row>
    <row r="320" spans="1:22">
      <c r="A320">
        <v>329</v>
      </c>
      <c r="C320">
        <f t="shared" si="64"/>
        <v>15950</v>
      </c>
      <c r="D320" s="20">
        <f t="shared" si="65"/>
        <v>964</v>
      </c>
      <c r="E320">
        <f t="shared" si="66"/>
        <v>1620</v>
      </c>
      <c r="F320" s="6">
        <f t="shared" si="61"/>
        <v>8667</v>
      </c>
      <c r="G320">
        <f t="shared" si="67"/>
        <v>1284</v>
      </c>
      <c r="H320">
        <f t="shared" si="68"/>
        <v>0.11589999999999825</v>
      </c>
      <c r="I320">
        <f t="shared" si="62"/>
        <v>1432.82</v>
      </c>
      <c r="J320">
        <v>1</v>
      </c>
      <c r="K320" s="6">
        <f t="shared" si="63"/>
        <v>321</v>
      </c>
      <c r="R320">
        <v>0.6</v>
      </c>
      <c r="S320">
        <v>1.1000000000000001</v>
      </c>
      <c r="T320">
        <f t="shared" si="71"/>
        <v>7879</v>
      </c>
      <c r="U320">
        <f t="shared" si="69"/>
        <v>2.1886000000000001</v>
      </c>
      <c r="V320">
        <f t="shared" si="70"/>
        <v>4.1599999999999548</v>
      </c>
    </row>
    <row r="321" spans="1:22">
      <c r="A321">
        <v>330</v>
      </c>
      <c r="C321">
        <f t="shared" si="64"/>
        <v>16000</v>
      </c>
      <c r="D321" s="20">
        <f t="shared" si="65"/>
        <v>967</v>
      </c>
      <c r="E321">
        <f t="shared" si="66"/>
        <v>1625</v>
      </c>
      <c r="F321" s="6">
        <f t="shared" si="61"/>
        <v>8694</v>
      </c>
      <c r="G321">
        <f t="shared" si="67"/>
        <v>1288</v>
      </c>
      <c r="H321">
        <f t="shared" si="68"/>
        <v>0.11594999999999825</v>
      </c>
      <c r="I321">
        <f t="shared" si="62"/>
        <v>1437.34</v>
      </c>
      <c r="J321">
        <v>1</v>
      </c>
      <c r="K321" s="6">
        <f t="shared" si="63"/>
        <v>322</v>
      </c>
      <c r="R321">
        <v>0.6</v>
      </c>
      <c r="S321">
        <v>1.1000000000000001</v>
      </c>
      <c r="T321">
        <f t="shared" si="71"/>
        <v>7904</v>
      </c>
      <c r="U321">
        <f t="shared" si="69"/>
        <v>2.1956000000000002</v>
      </c>
      <c r="V321">
        <f t="shared" si="70"/>
        <v>4.1699999999999546</v>
      </c>
    </row>
    <row r="322" spans="1:22">
      <c r="A322">
        <v>331</v>
      </c>
      <c r="C322">
        <f t="shared" si="64"/>
        <v>16050</v>
      </c>
      <c r="D322" s="20">
        <f t="shared" si="65"/>
        <v>970</v>
      </c>
      <c r="E322">
        <f t="shared" si="66"/>
        <v>1630</v>
      </c>
      <c r="F322" s="6">
        <f t="shared" ref="F322:F385" si="72">(G322-K322)*9</f>
        <v>8721</v>
      </c>
      <c r="G322">
        <f t="shared" si="67"/>
        <v>1292</v>
      </c>
      <c r="H322">
        <f t="shared" si="68"/>
        <v>0.11599999999999824</v>
      </c>
      <c r="I322">
        <f t="shared" si="62"/>
        <v>1441.87</v>
      </c>
      <c r="J322">
        <v>1</v>
      </c>
      <c r="K322" s="6">
        <f t="shared" si="63"/>
        <v>323</v>
      </c>
      <c r="R322">
        <v>0.6</v>
      </c>
      <c r="S322">
        <v>1.1000000000000001</v>
      </c>
      <c r="T322">
        <f t="shared" si="71"/>
        <v>7928</v>
      </c>
      <c r="U322">
        <f t="shared" si="69"/>
        <v>2.2021999999999999</v>
      </c>
      <c r="V322">
        <f t="shared" si="70"/>
        <v>4.1799999999999544</v>
      </c>
    </row>
    <row r="323" spans="1:22">
      <c r="A323">
        <v>332</v>
      </c>
      <c r="C323">
        <f t="shared" si="64"/>
        <v>16100</v>
      </c>
      <c r="D323" s="20">
        <f t="shared" si="65"/>
        <v>973</v>
      </c>
      <c r="E323">
        <f t="shared" si="66"/>
        <v>1635</v>
      </c>
      <c r="F323" s="6">
        <f t="shared" si="72"/>
        <v>8748</v>
      </c>
      <c r="G323">
        <f t="shared" si="67"/>
        <v>1296</v>
      </c>
      <c r="H323">
        <f t="shared" si="68"/>
        <v>0.11604999999999824</v>
      </c>
      <c r="I323">
        <f t="shared" ref="I323:I386" si="73">ROUND(G323*(1-H323)+G323*2*H323,2)</f>
        <v>1446.4</v>
      </c>
      <c r="J323">
        <v>1</v>
      </c>
      <c r="K323" s="6">
        <f t="shared" ref="K323:K386" si="74">1/4*G323</f>
        <v>324</v>
      </c>
      <c r="R323">
        <v>0.6</v>
      </c>
      <c r="S323">
        <v>1.1000000000000001</v>
      </c>
      <c r="T323">
        <f t="shared" si="71"/>
        <v>7953</v>
      </c>
      <c r="U323">
        <f t="shared" si="69"/>
        <v>2.2092000000000001</v>
      </c>
      <c r="V323">
        <f t="shared" si="70"/>
        <v>4.1899999999999542</v>
      </c>
    </row>
    <row r="324" spans="1:22">
      <c r="A324">
        <v>333</v>
      </c>
      <c r="C324">
        <f t="shared" ref="C324:C387" si="75">50+C323</f>
        <v>16150</v>
      </c>
      <c r="D324" s="20">
        <f t="shared" ref="D324:D387" si="76">D323+3</f>
        <v>976</v>
      </c>
      <c r="E324">
        <f t="shared" ref="E324:E387" si="77">E323+5</f>
        <v>1640</v>
      </c>
      <c r="F324" s="6">
        <f t="shared" si="72"/>
        <v>8775</v>
      </c>
      <c r="G324">
        <f t="shared" ref="G324:G387" si="78">G323+4</f>
        <v>1300</v>
      </c>
      <c r="H324">
        <f t="shared" ref="H324:H387" si="79">H323+0.00005</f>
        <v>0.11609999999999823</v>
      </c>
      <c r="I324">
        <f t="shared" si="73"/>
        <v>1450.93</v>
      </c>
      <c r="J324">
        <v>1</v>
      </c>
      <c r="K324" s="6">
        <f t="shared" si="74"/>
        <v>325</v>
      </c>
      <c r="R324">
        <v>0.6</v>
      </c>
      <c r="S324">
        <v>1.1000000000000001</v>
      </c>
      <c r="T324">
        <f t="shared" si="71"/>
        <v>7977</v>
      </c>
      <c r="U324">
        <f t="shared" si="69"/>
        <v>2.2158000000000002</v>
      </c>
      <c r="V324">
        <f t="shared" si="70"/>
        <v>4.199999999999954</v>
      </c>
    </row>
    <row r="325" spans="1:22">
      <c r="A325">
        <v>334</v>
      </c>
      <c r="C325">
        <f t="shared" si="75"/>
        <v>16200</v>
      </c>
      <c r="D325" s="20">
        <f t="shared" si="76"/>
        <v>979</v>
      </c>
      <c r="E325">
        <f t="shared" si="77"/>
        <v>1645</v>
      </c>
      <c r="F325" s="6">
        <f t="shared" si="72"/>
        <v>8802</v>
      </c>
      <c r="G325">
        <f t="shared" si="78"/>
        <v>1304</v>
      </c>
      <c r="H325">
        <f t="shared" si="79"/>
        <v>0.11614999999999823</v>
      </c>
      <c r="I325">
        <f t="shared" si="73"/>
        <v>1455.46</v>
      </c>
      <c r="J325">
        <v>1</v>
      </c>
      <c r="K325" s="6">
        <f t="shared" si="74"/>
        <v>326</v>
      </c>
      <c r="R325">
        <v>0.6</v>
      </c>
      <c r="S325">
        <v>1.1000000000000001</v>
      </c>
      <c r="T325">
        <f t="shared" si="71"/>
        <v>8002</v>
      </c>
      <c r="U325">
        <f t="shared" si="69"/>
        <v>2.2227999999999999</v>
      </c>
      <c r="V325">
        <f t="shared" si="70"/>
        <v>4.2099999999999538</v>
      </c>
    </row>
    <row r="326" spans="1:22">
      <c r="A326">
        <v>335</v>
      </c>
      <c r="C326">
        <f t="shared" si="75"/>
        <v>16250</v>
      </c>
      <c r="D326" s="20">
        <f t="shared" si="76"/>
        <v>982</v>
      </c>
      <c r="E326">
        <f t="shared" si="77"/>
        <v>1650</v>
      </c>
      <c r="F326" s="6">
        <f t="shared" si="72"/>
        <v>8829</v>
      </c>
      <c r="G326">
        <f t="shared" si="78"/>
        <v>1308</v>
      </c>
      <c r="H326">
        <f t="shared" si="79"/>
        <v>0.11619999999999822</v>
      </c>
      <c r="I326">
        <f t="shared" si="73"/>
        <v>1459.99</v>
      </c>
      <c r="J326">
        <v>1</v>
      </c>
      <c r="K326" s="6">
        <f t="shared" si="74"/>
        <v>327</v>
      </c>
      <c r="R326">
        <v>0.6</v>
      </c>
      <c r="S326">
        <v>1.1000000000000001</v>
      </c>
      <c r="T326">
        <f t="shared" si="71"/>
        <v>8026</v>
      </c>
      <c r="U326">
        <f t="shared" ref="U326:U389" si="80">ROUND(T326/3600,4)</f>
        <v>2.2294</v>
      </c>
      <c r="V326">
        <f t="shared" ref="V326:V389" si="81">V325+0.01</f>
        <v>4.2199999999999536</v>
      </c>
    </row>
    <row r="327" spans="1:22">
      <c r="A327">
        <v>336</v>
      </c>
      <c r="C327">
        <f t="shared" si="75"/>
        <v>16300</v>
      </c>
      <c r="D327" s="20">
        <f t="shared" si="76"/>
        <v>985</v>
      </c>
      <c r="E327">
        <f t="shared" si="77"/>
        <v>1655</v>
      </c>
      <c r="F327" s="6">
        <f t="shared" si="72"/>
        <v>8856</v>
      </c>
      <c r="G327">
        <f t="shared" si="78"/>
        <v>1312</v>
      </c>
      <c r="H327">
        <f t="shared" si="79"/>
        <v>0.11624999999999822</v>
      </c>
      <c r="I327">
        <f t="shared" si="73"/>
        <v>1464.52</v>
      </c>
      <c r="J327">
        <v>1</v>
      </c>
      <c r="K327" s="6">
        <f t="shared" si="74"/>
        <v>328</v>
      </c>
      <c r="R327">
        <v>0.6</v>
      </c>
      <c r="S327">
        <v>1.1000000000000001</v>
      </c>
      <c r="T327">
        <f t="shared" si="71"/>
        <v>8051</v>
      </c>
      <c r="U327">
        <f t="shared" si="80"/>
        <v>2.2364000000000002</v>
      </c>
      <c r="V327">
        <f t="shared" si="81"/>
        <v>4.2299999999999534</v>
      </c>
    </row>
    <row r="328" spans="1:22">
      <c r="A328">
        <v>337</v>
      </c>
      <c r="C328">
        <f t="shared" si="75"/>
        <v>16350</v>
      </c>
      <c r="D328" s="20">
        <f t="shared" si="76"/>
        <v>988</v>
      </c>
      <c r="E328">
        <f t="shared" si="77"/>
        <v>1660</v>
      </c>
      <c r="F328" s="6">
        <f t="shared" si="72"/>
        <v>8883</v>
      </c>
      <c r="G328">
        <f t="shared" si="78"/>
        <v>1316</v>
      </c>
      <c r="H328">
        <f t="shared" si="79"/>
        <v>0.11629999999999821</v>
      </c>
      <c r="I328">
        <f t="shared" si="73"/>
        <v>1469.05</v>
      </c>
      <c r="J328">
        <v>1</v>
      </c>
      <c r="K328" s="6">
        <f t="shared" si="74"/>
        <v>329</v>
      </c>
      <c r="R328">
        <v>0.6</v>
      </c>
      <c r="S328">
        <v>1.1000000000000001</v>
      </c>
      <c r="T328">
        <f t="shared" si="71"/>
        <v>8075</v>
      </c>
      <c r="U328">
        <f t="shared" si="80"/>
        <v>2.2431000000000001</v>
      </c>
      <c r="V328">
        <f t="shared" si="81"/>
        <v>4.2399999999999531</v>
      </c>
    </row>
    <row r="329" spans="1:22">
      <c r="A329">
        <v>338</v>
      </c>
      <c r="C329">
        <f t="shared" si="75"/>
        <v>16400</v>
      </c>
      <c r="D329" s="20">
        <f t="shared" si="76"/>
        <v>991</v>
      </c>
      <c r="E329">
        <f t="shared" si="77"/>
        <v>1665</v>
      </c>
      <c r="F329" s="6">
        <f t="shared" si="72"/>
        <v>8910</v>
      </c>
      <c r="G329">
        <f t="shared" si="78"/>
        <v>1320</v>
      </c>
      <c r="H329">
        <f t="shared" si="79"/>
        <v>0.1163499999999982</v>
      </c>
      <c r="I329">
        <f t="shared" si="73"/>
        <v>1473.58</v>
      </c>
      <c r="J329">
        <v>1</v>
      </c>
      <c r="K329" s="6">
        <f t="shared" si="74"/>
        <v>330</v>
      </c>
      <c r="R329">
        <v>0.6</v>
      </c>
      <c r="S329">
        <v>1.1000000000000001</v>
      </c>
      <c r="T329">
        <f t="shared" si="71"/>
        <v>8100</v>
      </c>
      <c r="U329">
        <f t="shared" si="80"/>
        <v>2.25</v>
      </c>
      <c r="V329">
        <f t="shared" si="81"/>
        <v>4.2499999999999529</v>
      </c>
    </row>
    <row r="330" spans="1:22">
      <c r="A330">
        <v>339</v>
      </c>
      <c r="C330">
        <f t="shared" si="75"/>
        <v>16450</v>
      </c>
      <c r="D330" s="20">
        <f t="shared" si="76"/>
        <v>994</v>
      </c>
      <c r="E330">
        <f t="shared" si="77"/>
        <v>1670</v>
      </c>
      <c r="F330" s="6">
        <f t="shared" si="72"/>
        <v>8937</v>
      </c>
      <c r="G330">
        <f t="shared" si="78"/>
        <v>1324</v>
      </c>
      <c r="H330">
        <f t="shared" si="79"/>
        <v>0.1163999999999982</v>
      </c>
      <c r="I330">
        <f t="shared" si="73"/>
        <v>1478.11</v>
      </c>
      <c r="J330">
        <v>1</v>
      </c>
      <c r="K330" s="6">
        <f t="shared" si="74"/>
        <v>331</v>
      </c>
      <c r="R330">
        <v>0.6</v>
      </c>
      <c r="S330">
        <v>1.1000000000000001</v>
      </c>
      <c r="T330">
        <f t="shared" si="71"/>
        <v>8125</v>
      </c>
      <c r="U330">
        <f t="shared" si="80"/>
        <v>2.2568999999999999</v>
      </c>
      <c r="V330">
        <f t="shared" si="81"/>
        <v>4.2599999999999527</v>
      </c>
    </row>
    <row r="331" spans="1:22">
      <c r="A331">
        <v>340</v>
      </c>
      <c r="C331">
        <f t="shared" si="75"/>
        <v>16500</v>
      </c>
      <c r="D331" s="20">
        <f t="shared" si="76"/>
        <v>997</v>
      </c>
      <c r="E331">
        <f t="shared" si="77"/>
        <v>1675</v>
      </c>
      <c r="F331" s="6">
        <f t="shared" si="72"/>
        <v>8964</v>
      </c>
      <c r="G331">
        <f t="shared" si="78"/>
        <v>1328</v>
      </c>
      <c r="H331">
        <f t="shared" si="79"/>
        <v>0.11644999999999819</v>
      </c>
      <c r="I331">
        <f t="shared" si="73"/>
        <v>1482.65</v>
      </c>
      <c r="J331">
        <v>1</v>
      </c>
      <c r="K331" s="6">
        <f t="shared" si="74"/>
        <v>332</v>
      </c>
      <c r="R331">
        <v>0.6</v>
      </c>
      <c r="S331">
        <v>1.1000000000000001</v>
      </c>
      <c r="T331">
        <f t="shared" si="71"/>
        <v>8149</v>
      </c>
      <c r="U331">
        <f t="shared" si="80"/>
        <v>2.2635999999999998</v>
      </c>
      <c r="V331">
        <f t="shared" si="81"/>
        <v>4.2699999999999525</v>
      </c>
    </row>
    <row r="332" spans="1:22">
      <c r="A332">
        <v>341</v>
      </c>
      <c r="C332">
        <f t="shared" si="75"/>
        <v>16550</v>
      </c>
      <c r="D332" s="20">
        <f t="shared" si="76"/>
        <v>1000</v>
      </c>
      <c r="E332">
        <f t="shared" si="77"/>
        <v>1680</v>
      </c>
      <c r="F332" s="6">
        <f t="shared" si="72"/>
        <v>8991</v>
      </c>
      <c r="G332">
        <f t="shared" si="78"/>
        <v>1332</v>
      </c>
      <c r="H332">
        <f t="shared" si="79"/>
        <v>0.11649999999999819</v>
      </c>
      <c r="I332">
        <f t="shared" si="73"/>
        <v>1487.18</v>
      </c>
      <c r="J332">
        <v>1</v>
      </c>
      <c r="K332" s="6">
        <f t="shared" si="74"/>
        <v>333</v>
      </c>
      <c r="R332">
        <v>0.6</v>
      </c>
      <c r="S332">
        <v>1.1000000000000001</v>
      </c>
      <c r="T332">
        <f t="shared" si="71"/>
        <v>8174</v>
      </c>
      <c r="U332">
        <f t="shared" si="80"/>
        <v>2.2706</v>
      </c>
      <c r="V332">
        <f t="shared" si="81"/>
        <v>4.2799999999999523</v>
      </c>
    </row>
    <row r="333" spans="1:22">
      <c r="A333">
        <v>342</v>
      </c>
      <c r="C333">
        <f t="shared" si="75"/>
        <v>16600</v>
      </c>
      <c r="D333" s="20">
        <f t="shared" si="76"/>
        <v>1003</v>
      </c>
      <c r="E333">
        <f t="shared" si="77"/>
        <v>1685</v>
      </c>
      <c r="F333" s="6">
        <f t="shared" si="72"/>
        <v>9018</v>
      </c>
      <c r="G333">
        <f t="shared" si="78"/>
        <v>1336</v>
      </c>
      <c r="H333">
        <f t="shared" si="79"/>
        <v>0.11654999999999818</v>
      </c>
      <c r="I333">
        <f t="shared" si="73"/>
        <v>1491.71</v>
      </c>
      <c r="J333">
        <v>1</v>
      </c>
      <c r="K333" s="6">
        <f t="shared" si="74"/>
        <v>334</v>
      </c>
      <c r="R333">
        <v>0.6</v>
      </c>
      <c r="S333">
        <v>1.1000000000000001</v>
      </c>
      <c r="T333">
        <f t="shared" si="71"/>
        <v>8198</v>
      </c>
      <c r="U333">
        <f t="shared" si="80"/>
        <v>2.2772000000000001</v>
      </c>
      <c r="V333">
        <f t="shared" si="81"/>
        <v>4.2899999999999521</v>
      </c>
    </row>
    <row r="334" spans="1:22">
      <c r="A334">
        <v>343</v>
      </c>
      <c r="C334">
        <f t="shared" si="75"/>
        <v>16650</v>
      </c>
      <c r="D334" s="20">
        <f t="shared" si="76"/>
        <v>1006</v>
      </c>
      <c r="E334">
        <f t="shared" si="77"/>
        <v>1690</v>
      </c>
      <c r="F334" s="6">
        <f t="shared" si="72"/>
        <v>9045</v>
      </c>
      <c r="G334">
        <f t="shared" si="78"/>
        <v>1340</v>
      </c>
      <c r="H334">
        <f t="shared" si="79"/>
        <v>0.11659999999999818</v>
      </c>
      <c r="I334">
        <f t="shared" si="73"/>
        <v>1496.24</v>
      </c>
      <c r="J334">
        <v>1</v>
      </c>
      <c r="K334" s="6">
        <f t="shared" si="74"/>
        <v>335</v>
      </c>
      <c r="R334">
        <v>0.6</v>
      </c>
      <c r="S334">
        <v>1.1000000000000001</v>
      </c>
      <c r="T334">
        <f t="shared" si="71"/>
        <v>8223</v>
      </c>
      <c r="U334">
        <f t="shared" si="80"/>
        <v>2.2841999999999998</v>
      </c>
      <c r="V334">
        <f t="shared" si="81"/>
        <v>4.2999999999999519</v>
      </c>
    </row>
    <row r="335" spans="1:22">
      <c r="A335">
        <v>344</v>
      </c>
      <c r="C335">
        <f t="shared" si="75"/>
        <v>16700</v>
      </c>
      <c r="D335" s="20">
        <f t="shared" si="76"/>
        <v>1009</v>
      </c>
      <c r="E335">
        <f t="shared" si="77"/>
        <v>1695</v>
      </c>
      <c r="F335" s="6">
        <f t="shared" si="72"/>
        <v>9072</v>
      </c>
      <c r="G335">
        <f t="shared" si="78"/>
        <v>1344</v>
      </c>
      <c r="H335">
        <f t="shared" si="79"/>
        <v>0.11664999999999817</v>
      </c>
      <c r="I335">
        <f t="shared" si="73"/>
        <v>1500.78</v>
      </c>
      <c r="J335">
        <v>1</v>
      </c>
      <c r="K335" s="6">
        <f t="shared" si="74"/>
        <v>336</v>
      </c>
      <c r="R335">
        <v>0.6</v>
      </c>
      <c r="S335">
        <v>1.1000000000000001</v>
      </c>
      <c r="T335">
        <f t="shared" si="71"/>
        <v>8247</v>
      </c>
      <c r="U335">
        <f t="shared" si="80"/>
        <v>2.2907999999999999</v>
      </c>
      <c r="V335">
        <f t="shared" si="81"/>
        <v>4.3099999999999516</v>
      </c>
    </row>
    <row r="336" spans="1:22">
      <c r="A336">
        <v>345</v>
      </c>
      <c r="C336">
        <f t="shared" si="75"/>
        <v>16750</v>
      </c>
      <c r="D336" s="20">
        <f t="shared" si="76"/>
        <v>1012</v>
      </c>
      <c r="E336">
        <f t="shared" si="77"/>
        <v>1700</v>
      </c>
      <c r="F336" s="6">
        <f t="shared" si="72"/>
        <v>9099</v>
      </c>
      <c r="G336">
        <f t="shared" si="78"/>
        <v>1348</v>
      </c>
      <c r="H336">
        <f t="shared" si="79"/>
        <v>0.11669999999999817</v>
      </c>
      <c r="I336">
        <f t="shared" si="73"/>
        <v>1505.31</v>
      </c>
      <c r="J336">
        <v>1</v>
      </c>
      <c r="K336" s="6">
        <f t="shared" si="74"/>
        <v>337</v>
      </c>
      <c r="R336">
        <v>0.6</v>
      </c>
      <c r="S336">
        <v>1.1000000000000001</v>
      </c>
      <c r="T336">
        <f t="shared" ref="T336:T399" si="82">ROUND(F336/S336,0)</f>
        <v>8272</v>
      </c>
      <c r="U336">
        <f t="shared" si="80"/>
        <v>2.2978000000000001</v>
      </c>
      <c r="V336">
        <f t="shared" si="81"/>
        <v>4.3199999999999514</v>
      </c>
    </row>
    <row r="337" spans="1:22">
      <c r="A337">
        <v>346</v>
      </c>
      <c r="C337">
        <f t="shared" si="75"/>
        <v>16800</v>
      </c>
      <c r="D337" s="20">
        <f t="shared" si="76"/>
        <v>1015</v>
      </c>
      <c r="E337">
        <f t="shared" si="77"/>
        <v>1705</v>
      </c>
      <c r="F337" s="6">
        <f t="shared" si="72"/>
        <v>9126</v>
      </c>
      <c r="G337">
        <f t="shared" si="78"/>
        <v>1352</v>
      </c>
      <c r="H337">
        <f t="shared" si="79"/>
        <v>0.11674999999999816</v>
      </c>
      <c r="I337">
        <f t="shared" si="73"/>
        <v>1509.85</v>
      </c>
      <c r="J337">
        <v>1</v>
      </c>
      <c r="K337" s="6">
        <f t="shared" si="74"/>
        <v>338</v>
      </c>
      <c r="R337">
        <v>0.6</v>
      </c>
      <c r="S337">
        <v>1.1000000000000001</v>
      </c>
      <c r="T337">
        <f t="shared" si="82"/>
        <v>8296</v>
      </c>
      <c r="U337">
        <f t="shared" si="80"/>
        <v>2.3043999999999998</v>
      </c>
      <c r="V337">
        <f t="shared" si="81"/>
        <v>4.3299999999999512</v>
      </c>
    </row>
    <row r="338" spans="1:22">
      <c r="A338">
        <v>347</v>
      </c>
      <c r="C338">
        <f t="shared" si="75"/>
        <v>16850</v>
      </c>
      <c r="D338" s="20">
        <f t="shared" si="76"/>
        <v>1018</v>
      </c>
      <c r="E338">
        <f t="shared" si="77"/>
        <v>1710</v>
      </c>
      <c r="F338" s="6">
        <f t="shared" si="72"/>
        <v>9153</v>
      </c>
      <c r="G338">
        <f t="shared" si="78"/>
        <v>1356</v>
      </c>
      <c r="H338">
        <f t="shared" si="79"/>
        <v>0.11679999999999816</v>
      </c>
      <c r="I338">
        <f t="shared" si="73"/>
        <v>1514.38</v>
      </c>
      <c r="J338">
        <v>1</v>
      </c>
      <c r="K338" s="6">
        <f t="shared" si="74"/>
        <v>339</v>
      </c>
      <c r="R338">
        <v>0.6</v>
      </c>
      <c r="S338">
        <v>1.1000000000000001</v>
      </c>
      <c r="T338">
        <f t="shared" si="82"/>
        <v>8321</v>
      </c>
      <c r="U338">
        <f t="shared" si="80"/>
        <v>2.3113999999999999</v>
      </c>
      <c r="V338">
        <f t="shared" si="81"/>
        <v>4.339999999999951</v>
      </c>
    </row>
    <row r="339" spans="1:22">
      <c r="A339">
        <v>348</v>
      </c>
      <c r="C339">
        <f t="shared" si="75"/>
        <v>16900</v>
      </c>
      <c r="D339" s="20">
        <f t="shared" si="76"/>
        <v>1021</v>
      </c>
      <c r="E339">
        <f t="shared" si="77"/>
        <v>1715</v>
      </c>
      <c r="F339" s="6">
        <f t="shared" si="72"/>
        <v>9180</v>
      </c>
      <c r="G339">
        <f t="shared" si="78"/>
        <v>1360</v>
      </c>
      <c r="H339">
        <f t="shared" si="79"/>
        <v>0.11684999999999815</v>
      </c>
      <c r="I339">
        <f t="shared" si="73"/>
        <v>1518.92</v>
      </c>
      <c r="J339">
        <v>1</v>
      </c>
      <c r="K339" s="6">
        <f t="shared" si="74"/>
        <v>340</v>
      </c>
      <c r="R339">
        <v>0.6</v>
      </c>
      <c r="S339">
        <v>1.1000000000000001</v>
      </c>
      <c r="T339">
        <f t="shared" si="82"/>
        <v>8345</v>
      </c>
      <c r="U339">
        <f t="shared" si="80"/>
        <v>2.3180999999999998</v>
      </c>
      <c r="V339">
        <f t="shared" si="81"/>
        <v>4.3499999999999508</v>
      </c>
    </row>
    <row r="340" spans="1:22">
      <c r="A340">
        <v>349</v>
      </c>
      <c r="C340">
        <f t="shared" si="75"/>
        <v>16950</v>
      </c>
      <c r="D340" s="20">
        <f t="shared" si="76"/>
        <v>1024</v>
      </c>
      <c r="E340">
        <f t="shared" si="77"/>
        <v>1720</v>
      </c>
      <c r="F340" s="6">
        <f t="shared" si="72"/>
        <v>9207</v>
      </c>
      <c r="G340">
        <f t="shared" si="78"/>
        <v>1364</v>
      </c>
      <c r="H340">
        <f t="shared" si="79"/>
        <v>0.11689999999999814</v>
      </c>
      <c r="I340">
        <f t="shared" si="73"/>
        <v>1523.45</v>
      </c>
      <c r="J340">
        <v>1</v>
      </c>
      <c r="K340" s="6">
        <f t="shared" si="74"/>
        <v>341</v>
      </c>
      <c r="R340">
        <v>0.6</v>
      </c>
      <c r="S340">
        <v>1.1000000000000001</v>
      </c>
      <c r="T340">
        <f t="shared" si="82"/>
        <v>8370</v>
      </c>
      <c r="U340">
        <f t="shared" si="80"/>
        <v>2.3250000000000002</v>
      </c>
      <c r="V340">
        <f t="shared" si="81"/>
        <v>4.3599999999999506</v>
      </c>
    </row>
    <row r="341" spans="1:22">
      <c r="A341">
        <v>350</v>
      </c>
      <c r="C341">
        <f t="shared" si="75"/>
        <v>17000</v>
      </c>
      <c r="D341" s="20">
        <f t="shared" si="76"/>
        <v>1027</v>
      </c>
      <c r="E341">
        <f t="shared" si="77"/>
        <v>1725</v>
      </c>
      <c r="F341" s="6">
        <f t="shared" si="72"/>
        <v>9234</v>
      </c>
      <c r="G341">
        <f t="shared" si="78"/>
        <v>1368</v>
      </c>
      <c r="H341">
        <f t="shared" si="79"/>
        <v>0.11694999999999814</v>
      </c>
      <c r="I341">
        <f t="shared" si="73"/>
        <v>1527.99</v>
      </c>
      <c r="J341">
        <v>1</v>
      </c>
      <c r="K341" s="6">
        <f t="shared" si="74"/>
        <v>342</v>
      </c>
      <c r="R341">
        <v>0.6</v>
      </c>
      <c r="S341">
        <v>1.1000000000000001</v>
      </c>
      <c r="T341">
        <f t="shared" si="82"/>
        <v>8395</v>
      </c>
      <c r="U341">
        <f t="shared" si="80"/>
        <v>2.3319000000000001</v>
      </c>
      <c r="V341">
        <f t="shared" si="81"/>
        <v>4.3699999999999504</v>
      </c>
    </row>
    <row r="342" spans="1:22">
      <c r="A342">
        <v>351</v>
      </c>
      <c r="C342">
        <f t="shared" si="75"/>
        <v>17050</v>
      </c>
      <c r="D342" s="20">
        <f t="shared" si="76"/>
        <v>1030</v>
      </c>
      <c r="E342">
        <f t="shared" si="77"/>
        <v>1730</v>
      </c>
      <c r="F342" s="6">
        <f t="shared" si="72"/>
        <v>9261</v>
      </c>
      <c r="G342">
        <f t="shared" si="78"/>
        <v>1372</v>
      </c>
      <c r="H342">
        <f t="shared" si="79"/>
        <v>0.11699999999999813</v>
      </c>
      <c r="I342">
        <f t="shared" si="73"/>
        <v>1532.52</v>
      </c>
      <c r="J342">
        <v>1</v>
      </c>
      <c r="K342" s="6">
        <f t="shared" si="74"/>
        <v>343</v>
      </c>
      <c r="R342">
        <v>0.6</v>
      </c>
      <c r="S342">
        <v>1.1000000000000001</v>
      </c>
      <c r="T342">
        <f t="shared" si="82"/>
        <v>8419</v>
      </c>
      <c r="U342">
        <f t="shared" si="80"/>
        <v>2.3386</v>
      </c>
      <c r="V342">
        <f t="shared" si="81"/>
        <v>4.3799999999999502</v>
      </c>
    </row>
    <row r="343" spans="1:22">
      <c r="A343">
        <v>352</v>
      </c>
      <c r="C343">
        <f t="shared" si="75"/>
        <v>17100</v>
      </c>
      <c r="D343" s="20">
        <f t="shared" si="76"/>
        <v>1033</v>
      </c>
      <c r="E343">
        <f t="shared" si="77"/>
        <v>1735</v>
      </c>
      <c r="F343" s="6">
        <f t="shared" si="72"/>
        <v>9288</v>
      </c>
      <c r="G343">
        <f t="shared" si="78"/>
        <v>1376</v>
      </c>
      <c r="H343">
        <f t="shared" si="79"/>
        <v>0.11704999999999813</v>
      </c>
      <c r="I343">
        <f t="shared" si="73"/>
        <v>1537.06</v>
      </c>
      <c r="J343">
        <v>1</v>
      </c>
      <c r="K343" s="6">
        <f t="shared" si="74"/>
        <v>344</v>
      </c>
      <c r="R343">
        <v>0.6</v>
      </c>
      <c r="S343">
        <v>1.1000000000000001</v>
      </c>
      <c r="T343">
        <f t="shared" si="82"/>
        <v>8444</v>
      </c>
      <c r="U343">
        <f t="shared" si="80"/>
        <v>2.3456000000000001</v>
      </c>
      <c r="V343">
        <f t="shared" si="81"/>
        <v>4.3899999999999499</v>
      </c>
    </row>
    <row r="344" spans="1:22">
      <c r="A344">
        <v>353</v>
      </c>
      <c r="C344">
        <f t="shared" si="75"/>
        <v>17150</v>
      </c>
      <c r="D344" s="20">
        <f t="shared" si="76"/>
        <v>1036</v>
      </c>
      <c r="E344">
        <f t="shared" si="77"/>
        <v>1740</v>
      </c>
      <c r="F344" s="6">
        <f t="shared" si="72"/>
        <v>9315</v>
      </c>
      <c r="G344">
        <f t="shared" si="78"/>
        <v>1380</v>
      </c>
      <c r="H344">
        <f t="shared" si="79"/>
        <v>0.11709999999999812</v>
      </c>
      <c r="I344">
        <f t="shared" si="73"/>
        <v>1541.6</v>
      </c>
      <c r="J344">
        <v>1</v>
      </c>
      <c r="K344" s="6">
        <f t="shared" si="74"/>
        <v>345</v>
      </c>
      <c r="R344">
        <v>0.6</v>
      </c>
      <c r="S344">
        <v>1.1000000000000001</v>
      </c>
      <c r="T344">
        <f t="shared" si="82"/>
        <v>8468</v>
      </c>
      <c r="U344">
        <f t="shared" si="80"/>
        <v>2.3521999999999998</v>
      </c>
      <c r="V344">
        <f t="shared" si="81"/>
        <v>4.3999999999999497</v>
      </c>
    </row>
    <row r="345" spans="1:22">
      <c r="A345">
        <v>354</v>
      </c>
      <c r="C345">
        <f t="shared" si="75"/>
        <v>17200</v>
      </c>
      <c r="D345" s="20">
        <f t="shared" si="76"/>
        <v>1039</v>
      </c>
      <c r="E345">
        <f t="shared" si="77"/>
        <v>1745</v>
      </c>
      <c r="F345" s="6">
        <f t="shared" si="72"/>
        <v>9342</v>
      </c>
      <c r="G345">
        <f t="shared" si="78"/>
        <v>1384</v>
      </c>
      <c r="H345">
        <f t="shared" si="79"/>
        <v>0.11714999999999812</v>
      </c>
      <c r="I345">
        <f t="shared" si="73"/>
        <v>1546.14</v>
      </c>
      <c r="J345">
        <v>1</v>
      </c>
      <c r="K345" s="6">
        <f t="shared" si="74"/>
        <v>346</v>
      </c>
      <c r="R345">
        <v>0.6</v>
      </c>
      <c r="S345">
        <v>1.1000000000000001</v>
      </c>
      <c r="T345">
        <f t="shared" si="82"/>
        <v>8493</v>
      </c>
      <c r="U345">
        <f t="shared" si="80"/>
        <v>2.3592</v>
      </c>
      <c r="V345">
        <f t="shared" si="81"/>
        <v>4.4099999999999495</v>
      </c>
    </row>
    <row r="346" spans="1:22">
      <c r="A346">
        <v>355</v>
      </c>
      <c r="C346">
        <f t="shared" si="75"/>
        <v>17250</v>
      </c>
      <c r="D346" s="20">
        <f t="shared" si="76"/>
        <v>1042</v>
      </c>
      <c r="E346">
        <f t="shared" si="77"/>
        <v>1750</v>
      </c>
      <c r="F346" s="6">
        <f t="shared" si="72"/>
        <v>9369</v>
      </c>
      <c r="G346">
        <f t="shared" si="78"/>
        <v>1388</v>
      </c>
      <c r="H346">
        <f t="shared" si="79"/>
        <v>0.11719999999999811</v>
      </c>
      <c r="I346">
        <f t="shared" si="73"/>
        <v>1550.67</v>
      </c>
      <c r="J346">
        <v>1</v>
      </c>
      <c r="K346" s="6">
        <f t="shared" si="74"/>
        <v>347</v>
      </c>
      <c r="R346">
        <v>0.6</v>
      </c>
      <c r="S346">
        <v>1.1000000000000001</v>
      </c>
      <c r="T346">
        <f t="shared" si="82"/>
        <v>8517</v>
      </c>
      <c r="U346">
        <f t="shared" si="80"/>
        <v>2.3658000000000001</v>
      </c>
      <c r="V346">
        <f t="shared" si="81"/>
        <v>4.4199999999999493</v>
      </c>
    </row>
    <row r="347" spans="1:22">
      <c r="A347">
        <v>356</v>
      </c>
      <c r="C347">
        <f t="shared" si="75"/>
        <v>17300</v>
      </c>
      <c r="D347" s="20">
        <f t="shared" si="76"/>
        <v>1045</v>
      </c>
      <c r="E347">
        <f t="shared" si="77"/>
        <v>1755</v>
      </c>
      <c r="F347" s="6">
        <f t="shared" si="72"/>
        <v>9396</v>
      </c>
      <c r="G347">
        <f t="shared" si="78"/>
        <v>1392</v>
      </c>
      <c r="H347">
        <f t="shared" si="79"/>
        <v>0.11724999999999811</v>
      </c>
      <c r="I347">
        <f t="shared" si="73"/>
        <v>1555.21</v>
      </c>
      <c r="J347">
        <v>1</v>
      </c>
      <c r="K347" s="6">
        <f t="shared" si="74"/>
        <v>348</v>
      </c>
      <c r="R347">
        <v>0.6</v>
      </c>
      <c r="S347">
        <v>1.1000000000000001</v>
      </c>
      <c r="T347">
        <f t="shared" si="82"/>
        <v>8542</v>
      </c>
      <c r="U347">
        <f t="shared" si="80"/>
        <v>2.3727999999999998</v>
      </c>
      <c r="V347">
        <f t="shared" si="81"/>
        <v>4.4299999999999491</v>
      </c>
    </row>
    <row r="348" spans="1:22">
      <c r="A348">
        <v>371</v>
      </c>
      <c r="C348">
        <f t="shared" si="75"/>
        <v>17350</v>
      </c>
      <c r="D348" s="20">
        <f t="shared" si="76"/>
        <v>1048</v>
      </c>
      <c r="E348">
        <f t="shared" si="77"/>
        <v>1760</v>
      </c>
      <c r="F348" s="6">
        <f t="shared" ref="F348" si="83">(G348-K348)*9</f>
        <v>9423</v>
      </c>
      <c r="G348">
        <f t="shared" si="78"/>
        <v>1396</v>
      </c>
      <c r="H348">
        <f t="shared" si="79"/>
        <v>0.1172999999999981</v>
      </c>
      <c r="I348">
        <f t="shared" ref="I348" si="84">ROUND(G348*(1-H348)+G348*2*H348,2)</f>
        <v>1559.75</v>
      </c>
      <c r="J348">
        <v>1</v>
      </c>
      <c r="K348" s="6">
        <f t="shared" ref="K348" si="85">1/4*G348</f>
        <v>349</v>
      </c>
      <c r="R348">
        <v>0.6</v>
      </c>
      <c r="S348">
        <v>1.1000000000000001</v>
      </c>
      <c r="T348">
        <f t="shared" si="82"/>
        <v>8566</v>
      </c>
      <c r="U348">
        <f t="shared" ref="U348" si="86">ROUND(T348/3600,4)</f>
        <v>2.3794</v>
      </c>
      <c r="V348">
        <f t="shared" si="81"/>
        <v>4.4399999999999489</v>
      </c>
    </row>
    <row r="349" spans="1:22">
      <c r="A349">
        <v>372</v>
      </c>
      <c r="B349">
        <v>23</v>
      </c>
      <c r="C349">
        <f t="shared" si="75"/>
        <v>17400</v>
      </c>
      <c r="D349" s="20">
        <f t="shared" si="76"/>
        <v>1051</v>
      </c>
      <c r="E349">
        <f t="shared" si="77"/>
        <v>1765</v>
      </c>
      <c r="F349" s="6">
        <f t="shared" si="72"/>
        <v>9450</v>
      </c>
      <c r="G349">
        <f t="shared" si="78"/>
        <v>1400</v>
      </c>
      <c r="H349">
        <f t="shared" si="79"/>
        <v>0.11734999999999809</v>
      </c>
      <c r="I349">
        <f t="shared" si="73"/>
        <v>1564.29</v>
      </c>
      <c r="J349">
        <v>1</v>
      </c>
      <c r="K349" s="6">
        <f t="shared" si="74"/>
        <v>350</v>
      </c>
      <c r="L349" s="6">
        <f>ROUND(G349*(1-H349)+H349*2*G349,2)</f>
        <v>1564.29</v>
      </c>
      <c r="M349" s="6">
        <f>ROUND(O349*2*(1+0.05),2)</f>
        <v>3775</v>
      </c>
      <c r="N349" s="6">
        <f>ROUND(M349*R349+(1-R349)*O349+2/3*(F349),2)</f>
        <v>9284.0499999999993</v>
      </c>
      <c r="O349" s="6">
        <f>ROUND((2/3*K349+1/3*L349+1/3*I349+1/3*J349*I349), 2)</f>
        <v>1797.62</v>
      </c>
      <c r="R349">
        <v>0.6</v>
      </c>
      <c r="S349">
        <v>1.1000000000000001</v>
      </c>
      <c r="T349">
        <f t="shared" si="82"/>
        <v>8591</v>
      </c>
      <c r="U349">
        <f t="shared" si="80"/>
        <v>2.3864000000000001</v>
      </c>
      <c r="V349">
        <f t="shared" si="81"/>
        <v>4.4499999999999487</v>
      </c>
    </row>
    <row r="350" spans="1:22">
      <c r="A350">
        <v>373</v>
      </c>
      <c r="C350">
        <f t="shared" si="75"/>
        <v>17450</v>
      </c>
      <c r="D350" s="20">
        <f t="shared" si="76"/>
        <v>1054</v>
      </c>
      <c r="E350">
        <f t="shared" si="77"/>
        <v>1770</v>
      </c>
      <c r="F350" s="6">
        <f t="shared" si="72"/>
        <v>9477</v>
      </c>
      <c r="G350">
        <f t="shared" si="78"/>
        <v>1404</v>
      </c>
      <c r="H350">
        <f t="shared" si="79"/>
        <v>0.11739999999999809</v>
      </c>
      <c r="I350">
        <f t="shared" si="73"/>
        <v>1568.83</v>
      </c>
      <c r="J350">
        <v>1</v>
      </c>
      <c r="K350" s="6">
        <f t="shared" si="74"/>
        <v>351</v>
      </c>
      <c r="R350">
        <v>0.6</v>
      </c>
      <c r="S350">
        <v>1.1000000000000001</v>
      </c>
      <c r="T350">
        <f t="shared" si="82"/>
        <v>8615</v>
      </c>
      <c r="U350">
        <f t="shared" si="80"/>
        <v>2.3931</v>
      </c>
      <c r="V350">
        <f t="shared" si="81"/>
        <v>4.4599999999999485</v>
      </c>
    </row>
    <row r="351" spans="1:22">
      <c r="A351">
        <v>374</v>
      </c>
      <c r="C351">
        <f t="shared" si="75"/>
        <v>17500</v>
      </c>
      <c r="D351" s="20">
        <f t="shared" si="76"/>
        <v>1057</v>
      </c>
      <c r="E351">
        <f t="shared" si="77"/>
        <v>1775</v>
      </c>
      <c r="F351" s="6">
        <f t="shared" si="72"/>
        <v>9504</v>
      </c>
      <c r="G351">
        <f t="shared" si="78"/>
        <v>1408</v>
      </c>
      <c r="H351">
        <f t="shared" si="79"/>
        <v>0.11744999999999808</v>
      </c>
      <c r="I351">
        <f t="shared" si="73"/>
        <v>1573.37</v>
      </c>
      <c r="J351">
        <v>1</v>
      </c>
      <c r="K351" s="6">
        <f t="shared" si="74"/>
        <v>352</v>
      </c>
      <c r="R351">
        <v>0.6</v>
      </c>
      <c r="S351">
        <v>1.1000000000000001</v>
      </c>
      <c r="T351">
        <f t="shared" si="82"/>
        <v>8640</v>
      </c>
      <c r="U351">
        <f t="shared" si="80"/>
        <v>2.4</v>
      </c>
      <c r="V351">
        <f t="shared" si="81"/>
        <v>4.4699999999999482</v>
      </c>
    </row>
    <row r="352" spans="1:22">
      <c r="A352">
        <v>375</v>
      </c>
      <c r="C352">
        <f t="shared" si="75"/>
        <v>17550</v>
      </c>
      <c r="D352" s="20">
        <f t="shared" si="76"/>
        <v>1060</v>
      </c>
      <c r="E352">
        <f t="shared" si="77"/>
        <v>1780</v>
      </c>
      <c r="F352" s="6">
        <f t="shared" si="72"/>
        <v>9531</v>
      </c>
      <c r="G352">
        <f t="shared" si="78"/>
        <v>1412</v>
      </c>
      <c r="H352">
        <f t="shared" si="79"/>
        <v>0.11749999999999808</v>
      </c>
      <c r="I352">
        <f t="shared" si="73"/>
        <v>1577.91</v>
      </c>
      <c r="J352">
        <v>1</v>
      </c>
      <c r="K352" s="6">
        <f t="shared" si="74"/>
        <v>353</v>
      </c>
      <c r="R352">
        <v>0.6</v>
      </c>
      <c r="S352">
        <v>1.1000000000000001</v>
      </c>
      <c r="T352">
        <f t="shared" si="82"/>
        <v>8665</v>
      </c>
      <c r="U352">
        <f t="shared" si="80"/>
        <v>2.4068999999999998</v>
      </c>
      <c r="V352">
        <f t="shared" si="81"/>
        <v>4.479999999999948</v>
      </c>
    </row>
    <row r="353" spans="1:22">
      <c r="A353">
        <v>376</v>
      </c>
      <c r="C353">
        <f t="shared" si="75"/>
        <v>17600</v>
      </c>
      <c r="D353" s="20">
        <f t="shared" si="76"/>
        <v>1063</v>
      </c>
      <c r="E353">
        <f t="shared" si="77"/>
        <v>1785</v>
      </c>
      <c r="F353" s="6">
        <f t="shared" si="72"/>
        <v>9558</v>
      </c>
      <c r="G353">
        <f t="shared" si="78"/>
        <v>1416</v>
      </c>
      <c r="H353">
        <f t="shared" si="79"/>
        <v>0.11754999999999807</v>
      </c>
      <c r="I353">
        <f t="shared" si="73"/>
        <v>1582.45</v>
      </c>
      <c r="J353">
        <v>1</v>
      </c>
      <c r="K353" s="6">
        <f t="shared" si="74"/>
        <v>354</v>
      </c>
      <c r="R353">
        <v>0.6</v>
      </c>
      <c r="S353">
        <v>1.1000000000000001</v>
      </c>
      <c r="T353">
        <f t="shared" si="82"/>
        <v>8689</v>
      </c>
      <c r="U353">
        <f t="shared" si="80"/>
        <v>2.4136000000000002</v>
      </c>
      <c r="V353">
        <f t="shared" si="81"/>
        <v>4.4899999999999478</v>
      </c>
    </row>
    <row r="354" spans="1:22">
      <c r="A354">
        <v>377</v>
      </c>
      <c r="C354">
        <f t="shared" si="75"/>
        <v>17650</v>
      </c>
      <c r="D354" s="20">
        <f t="shared" si="76"/>
        <v>1066</v>
      </c>
      <c r="E354">
        <f t="shared" si="77"/>
        <v>1790</v>
      </c>
      <c r="F354" s="6">
        <f t="shared" si="72"/>
        <v>9585</v>
      </c>
      <c r="G354">
        <f t="shared" si="78"/>
        <v>1420</v>
      </c>
      <c r="H354">
        <f t="shared" si="79"/>
        <v>0.11759999999999807</v>
      </c>
      <c r="I354">
        <f t="shared" si="73"/>
        <v>1586.99</v>
      </c>
      <c r="J354">
        <v>1</v>
      </c>
      <c r="K354" s="6">
        <f t="shared" si="74"/>
        <v>355</v>
      </c>
      <c r="R354">
        <v>0.6</v>
      </c>
      <c r="S354">
        <v>1.1000000000000001</v>
      </c>
      <c r="T354">
        <f t="shared" si="82"/>
        <v>8714</v>
      </c>
      <c r="U354">
        <f t="shared" si="80"/>
        <v>2.4205999999999999</v>
      </c>
      <c r="V354">
        <f t="shared" si="81"/>
        <v>4.4999999999999476</v>
      </c>
    </row>
    <row r="355" spans="1:22">
      <c r="A355">
        <v>378</v>
      </c>
      <c r="C355">
        <f t="shared" si="75"/>
        <v>17700</v>
      </c>
      <c r="D355" s="20">
        <f t="shared" si="76"/>
        <v>1069</v>
      </c>
      <c r="E355">
        <f t="shared" si="77"/>
        <v>1795</v>
      </c>
      <c r="F355" s="6">
        <f t="shared" si="72"/>
        <v>9612</v>
      </c>
      <c r="G355">
        <f t="shared" si="78"/>
        <v>1424</v>
      </c>
      <c r="H355">
        <f t="shared" si="79"/>
        <v>0.11764999999999806</v>
      </c>
      <c r="I355">
        <f t="shared" si="73"/>
        <v>1591.53</v>
      </c>
      <c r="J355">
        <v>1</v>
      </c>
      <c r="K355" s="6">
        <f t="shared" si="74"/>
        <v>356</v>
      </c>
      <c r="R355">
        <v>0.6</v>
      </c>
      <c r="S355">
        <v>1.1000000000000001</v>
      </c>
      <c r="T355">
        <f t="shared" si="82"/>
        <v>8738</v>
      </c>
      <c r="U355">
        <f t="shared" si="80"/>
        <v>2.4272</v>
      </c>
      <c r="V355">
        <f t="shared" si="81"/>
        <v>4.5099999999999474</v>
      </c>
    </row>
    <row r="356" spans="1:22">
      <c r="A356">
        <v>379</v>
      </c>
      <c r="C356">
        <f t="shared" si="75"/>
        <v>17750</v>
      </c>
      <c r="D356" s="20">
        <f t="shared" si="76"/>
        <v>1072</v>
      </c>
      <c r="E356">
        <f t="shared" si="77"/>
        <v>1800</v>
      </c>
      <c r="F356" s="6">
        <f t="shared" si="72"/>
        <v>9639</v>
      </c>
      <c r="G356">
        <f t="shared" si="78"/>
        <v>1428</v>
      </c>
      <c r="H356">
        <f t="shared" si="79"/>
        <v>0.11769999999999806</v>
      </c>
      <c r="I356">
        <f t="shared" si="73"/>
        <v>1596.08</v>
      </c>
      <c r="J356">
        <v>1</v>
      </c>
      <c r="K356" s="6">
        <f t="shared" si="74"/>
        <v>357</v>
      </c>
      <c r="R356">
        <v>0.6</v>
      </c>
      <c r="S356">
        <v>1.1000000000000001</v>
      </c>
      <c r="T356">
        <f t="shared" si="82"/>
        <v>8763</v>
      </c>
      <c r="U356">
        <f t="shared" si="80"/>
        <v>2.4342000000000001</v>
      </c>
      <c r="V356">
        <f t="shared" si="81"/>
        <v>4.5199999999999472</v>
      </c>
    </row>
    <row r="357" spans="1:22">
      <c r="A357">
        <v>380</v>
      </c>
      <c r="C357">
        <f t="shared" si="75"/>
        <v>17800</v>
      </c>
      <c r="D357" s="20">
        <f t="shared" si="76"/>
        <v>1075</v>
      </c>
      <c r="E357">
        <f t="shared" si="77"/>
        <v>1805</v>
      </c>
      <c r="F357" s="6">
        <f t="shared" si="72"/>
        <v>9666</v>
      </c>
      <c r="G357">
        <f t="shared" si="78"/>
        <v>1432</v>
      </c>
      <c r="H357">
        <f t="shared" si="79"/>
        <v>0.11774999999999805</v>
      </c>
      <c r="I357">
        <f t="shared" si="73"/>
        <v>1600.62</v>
      </c>
      <c r="J357">
        <v>1</v>
      </c>
      <c r="K357" s="6">
        <f t="shared" si="74"/>
        <v>358</v>
      </c>
      <c r="R357">
        <v>0.6</v>
      </c>
      <c r="S357">
        <v>1.1000000000000001</v>
      </c>
      <c r="T357">
        <f t="shared" si="82"/>
        <v>8787</v>
      </c>
      <c r="U357">
        <f t="shared" si="80"/>
        <v>2.4407999999999999</v>
      </c>
      <c r="V357">
        <f t="shared" si="81"/>
        <v>4.529999999999947</v>
      </c>
    </row>
    <row r="358" spans="1:22">
      <c r="A358">
        <v>381</v>
      </c>
      <c r="C358">
        <f t="shared" si="75"/>
        <v>17850</v>
      </c>
      <c r="D358" s="20">
        <f t="shared" si="76"/>
        <v>1078</v>
      </c>
      <c r="E358">
        <f t="shared" si="77"/>
        <v>1810</v>
      </c>
      <c r="F358" s="6">
        <f t="shared" si="72"/>
        <v>9693</v>
      </c>
      <c r="G358">
        <f t="shared" si="78"/>
        <v>1436</v>
      </c>
      <c r="H358">
        <f t="shared" si="79"/>
        <v>0.11779999999999805</v>
      </c>
      <c r="I358">
        <f t="shared" si="73"/>
        <v>1605.16</v>
      </c>
      <c r="J358">
        <v>1</v>
      </c>
      <c r="K358" s="6">
        <f t="shared" si="74"/>
        <v>359</v>
      </c>
      <c r="R358">
        <v>0.6</v>
      </c>
      <c r="S358">
        <v>1.1000000000000001</v>
      </c>
      <c r="T358">
        <f t="shared" si="82"/>
        <v>8812</v>
      </c>
      <c r="U358">
        <f t="shared" si="80"/>
        <v>2.4478</v>
      </c>
      <c r="V358">
        <f t="shared" si="81"/>
        <v>4.5399999999999467</v>
      </c>
    </row>
    <row r="359" spans="1:22">
      <c r="A359">
        <v>382</v>
      </c>
      <c r="C359">
        <f t="shared" si="75"/>
        <v>17900</v>
      </c>
      <c r="D359" s="20">
        <f t="shared" si="76"/>
        <v>1081</v>
      </c>
      <c r="E359">
        <f t="shared" si="77"/>
        <v>1815</v>
      </c>
      <c r="F359" s="6">
        <f t="shared" si="72"/>
        <v>9720</v>
      </c>
      <c r="G359">
        <f t="shared" si="78"/>
        <v>1440</v>
      </c>
      <c r="H359">
        <f t="shared" si="79"/>
        <v>0.11784999999999804</v>
      </c>
      <c r="I359">
        <f t="shared" si="73"/>
        <v>1609.7</v>
      </c>
      <c r="J359">
        <v>1</v>
      </c>
      <c r="K359" s="6">
        <f t="shared" si="74"/>
        <v>360</v>
      </c>
      <c r="R359">
        <v>0.6</v>
      </c>
      <c r="S359">
        <v>1.1000000000000001</v>
      </c>
      <c r="T359">
        <f t="shared" si="82"/>
        <v>8836</v>
      </c>
      <c r="U359">
        <f t="shared" si="80"/>
        <v>2.4544000000000001</v>
      </c>
      <c r="V359">
        <f t="shared" si="81"/>
        <v>4.5499999999999465</v>
      </c>
    </row>
    <row r="360" spans="1:22">
      <c r="A360">
        <v>383</v>
      </c>
      <c r="C360">
        <f t="shared" si="75"/>
        <v>17950</v>
      </c>
      <c r="D360" s="20">
        <f t="shared" si="76"/>
        <v>1084</v>
      </c>
      <c r="E360">
        <f t="shared" si="77"/>
        <v>1820</v>
      </c>
      <c r="F360" s="6">
        <f t="shared" si="72"/>
        <v>9747</v>
      </c>
      <c r="G360">
        <f t="shared" si="78"/>
        <v>1444</v>
      </c>
      <c r="H360">
        <f t="shared" si="79"/>
        <v>0.11789999999999803</v>
      </c>
      <c r="I360">
        <f t="shared" si="73"/>
        <v>1614.25</v>
      </c>
      <c r="J360">
        <v>1</v>
      </c>
      <c r="K360" s="6">
        <f t="shared" si="74"/>
        <v>361</v>
      </c>
      <c r="R360">
        <v>0.6</v>
      </c>
      <c r="S360">
        <v>1.1000000000000001</v>
      </c>
      <c r="T360">
        <f t="shared" si="82"/>
        <v>8861</v>
      </c>
      <c r="U360">
        <f t="shared" si="80"/>
        <v>2.4613999999999998</v>
      </c>
      <c r="V360">
        <f t="shared" si="81"/>
        <v>4.5599999999999463</v>
      </c>
    </row>
    <row r="361" spans="1:22">
      <c r="A361">
        <v>384</v>
      </c>
      <c r="C361">
        <f t="shared" si="75"/>
        <v>18000</v>
      </c>
      <c r="D361" s="20">
        <f t="shared" si="76"/>
        <v>1087</v>
      </c>
      <c r="E361">
        <f t="shared" si="77"/>
        <v>1825</v>
      </c>
      <c r="F361" s="6">
        <f t="shared" si="72"/>
        <v>9774</v>
      </c>
      <c r="G361">
        <f t="shared" si="78"/>
        <v>1448</v>
      </c>
      <c r="H361">
        <f t="shared" si="79"/>
        <v>0.11794999999999803</v>
      </c>
      <c r="I361">
        <f t="shared" si="73"/>
        <v>1618.79</v>
      </c>
      <c r="J361">
        <v>1</v>
      </c>
      <c r="K361" s="6">
        <f t="shared" si="74"/>
        <v>362</v>
      </c>
      <c r="R361">
        <v>0.6</v>
      </c>
      <c r="S361">
        <v>1.1000000000000001</v>
      </c>
      <c r="T361">
        <f t="shared" si="82"/>
        <v>8885</v>
      </c>
      <c r="U361">
        <f t="shared" si="80"/>
        <v>2.4681000000000002</v>
      </c>
      <c r="V361">
        <f t="shared" si="81"/>
        <v>4.5699999999999461</v>
      </c>
    </row>
    <row r="362" spans="1:22">
      <c r="A362">
        <v>385</v>
      </c>
      <c r="C362">
        <f t="shared" si="75"/>
        <v>18050</v>
      </c>
      <c r="D362" s="20">
        <f t="shared" si="76"/>
        <v>1090</v>
      </c>
      <c r="E362">
        <f t="shared" si="77"/>
        <v>1830</v>
      </c>
      <c r="F362" s="6">
        <f t="shared" si="72"/>
        <v>9801</v>
      </c>
      <c r="G362">
        <f t="shared" si="78"/>
        <v>1452</v>
      </c>
      <c r="H362">
        <f t="shared" si="79"/>
        <v>0.11799999999999802</v>
      </c>
      <c r="I362">
        <f t="shared" si="73"/>
        <v>1623.34</v>
      </c>
      <c r="J362">
        <v>1</v>
      </c>
      <c r="K362" s="6">
        <f t="shared" si="74"/>
        <v>363</v>
      </c>
      <c r="R362">
        <v>0.6</v>
      </c>
      <c r="S362">
        <v>1.1000000000000001</v>
      </c>
      <c r="T362">
        <f t="shared" si="82"/>
        <v>8910</v>
      </c>
      <c r="U362">
        <f t="shared" si="80"/>
        <v>2.4750000000000001</v>
      </c>
      <c r="V362">
        <f t="shared" si="81"/>
        <v>4.5799999999999459</v>
      </c>
    </row>
    <row r="363" spans="1:22">
      <c r="A363">
        <v>386</v>
      </c>
      <c r="C363">
        <f t="shared" si="75"/>
        <v>18100</v>
      </c>
      <c r="D363" s="20">
        <f t="shared" si="76"/>
        <v>1093</v>
      </c>
      <c r="E363">
        <f t="shared" si="77"/>
        <v>1835</v>
      </c>
      <c r="F363" s="6">
        <f t="shared" si="72"/>
        <v>9828</v>
      </c>
      <c r="G363">
        <f t="shared" si="78"/>
        <v>1456</v>
      </c>
      <c r="H363">
        <f t="shared" si="79"/>
        <v>0.11804999999999802</v>
      </c>
      <c r="I363">
        <f t="shared" si="73"/>
        <v>1627.88</v>
      </c>
      <c r="J363">
        <v>1</v>
      </c>
      <c r="K363" s="6">
        <f t="shared" si="74"/>
        <v>364</v>
      </c>
      <c r="R363">
        <v>0.6</v>
      </c>
      <c r="S363">
        <v>1.1000000000000001</v>
      </c>
      <c r="T363">
        <f t="shared" si="82"/>
        <v>8935</v>
      </c>
      <c r="U363">
        <f t="shared" si="80"/>
        <v>2.4819</v>
      </c>
      <c r="V363">
        <f t="shared" si="81"/>
        <v>4.5899999999999457</v>
      </c>
    </row>
    <row r="364" spans="1:22">
      <c r="A364">
        <v>387</v>
      </c>
      <c r="C364">
        <f t="shared" si="75"/>
        <v>18150</v>
      </c>
      <c r="D364" s="20">
        <f t="shared" si="76"/>
        <v>1096</v>
      </c>
      <c r="E364">
        <f t="shared" si="77"/>
        <v>1840</v>
      </c>
      <c r="F364" s="6">
        <f t="shared" si="72"/>
        <v>9855</v>
      </c>
      <c r="G364">
        <f t="shared" si="78"/>
        <v>1460</v>
      </c>
      <c r="H364">
        <f t="shared" si="79"/>
        <v>0.11809999999999801</v>
      </c>
      <c r="I364">
        <f t="shared" si="73"/>
        <v>1632.43</v>
      </c>
      <c r="J364">
        <v>1</v>
      </c>
      <c r="K364" s="6">
        <f t="shared" si="74"/>
        <v>365</v>
      </c>
      <c r="R364">
        <v>0.6</v>
      </c>
      <c r="S364">
        <v>1.1000000000000001</v>
      </c>
      <c r="T364">
        <f t="shared" si="82"/>
        <v>8959</v>
      </c>
      <c r="U364">
        <f t="shared" si="80"/>
        <v>2.4885999999999999</v>
      </c>
      <c r="V364">
        <f t="shared" si="81"/>
        <v>4.5999999999999455</v>
      </c>
    </row>
    <row r="365" spans="1:22">
      <c r="A365">
        <v>388</v>
      </c>
      <c r="C365">
        <f t="shared" si="75"/>
        <v>18200</v>
      </c>
      <c r="D365" s="20">
        <f t="shared" si="76"/>
        <v>1099</v>
      </c>
      <c r="E365">
        <f t="shared" si="77"/>
        <v>1845</v>
      </c>
      <c r="F365" s="6">
        <f t="shared" si="72"/>
        <v>9882</v>
      </c>
      <c r="G365">
        <f t="shared" si="78"/>
        <v>1464</v>
      </c>
      <c r="H365">
        <f t="shared" si="79"/>
        <v>0.11814999999999801</v>
      </c>
      <c r="I365">
        <f t="shared" si="73"/>
        <v>1636.97</v>
      </c>
      <c r="J365">
        <v>1</v>
      </c>
      <c r="K365" s="6">
        <f t="shared" si="74"/>
        <v>366</v>
      </c>
      <c r="R365">
        <v>0.6</v>
      </c>
      <c r="S365">
        <v>1.1000000000000001</v>
      </c>
      <c r="T365">
        <f t="shared" si="82"/>
        <v>8984</v>
      </c>
      <c r="U365">
        <f t="shared" si="80"/>
        <v>2.4956</v>
      </c>
      <c r="V365">
        <f t="shared" si="81"/>
        <v>4.6099999999999453</v>
      </c>
    </row>
    <row r="366" spans="1:22">
      <c r="A366">
        <v>389</v>
      </c>
      <c r="C366">
        <f t="shared" si="75"/>
        <v>18250</v>
      </c>
      <c r="D366" s="20">
        <f t="shared" si="76"/>
        <v>1102</v>
      </c>
      <c r="E366">
        <f t="shared" si="77"/>
        <v>1850</v>
      </c>
      <c r="F366" s="6">
        <f t="shared" si="72"/>
        <v>9909</v>
      </c>
      <c r="G366">
        <f t="shared" si="78"/>
        <v>1468</v>
      </c>
      <c r="H366">
        <f t="shared" si="79"/>
        <v>0.118199999999998</v>
      </c>
      <c r="I366">
        <f t="shared" si="73"/>
        <v>1641.52</v>
      </c>
      <c r="J366">
        <v>1</v>
      </c>
      <c r="K366" s="6">
        <f t="shared" si="74"/>
        <v>367</v>
      </c>
      <c r="R366">
        <v>0.6</v>
      </c>
      <c r="S366">
        <v>1.1000000000000001</v>
      </c>
      <c r="T366">
        <f t="shared" si="82"/>
        <v>9008</v>
      </c>
      <c r="U366">
        <f t="shared" si="80"/>
        <v>2.5022000000000002</v>
      </c>
      <c r="V366">
        <f t="shared" si="81"/>
        <v>4.619999999999945</v>
      </c>
    </row>
    <row r="367" spans="1:22">
      <c r="A367">
        <v>390</v>
      </c>
      <c r="C367">
        <f t="shared" si="75"/>
        <v>18300</v>
      </c>
      <c r="D367" s="20">
        <f t="shared" si="76"/>
        <v>1105</v>
      </c>
      <c r="E367">
        <f t="shared" si="77"/>
        <v>1855</v>
      </c>
      <c r="F367" s="6">
        <f t="shared" si="72"/>
        <v>9936</v>
      </c>
      <c r="G367">
        <f t="shared" si="78"/>
        <v>1472</v>
      </c>
      <c r="H367">
        <f t="shared" si="79"/>
        <v>0.118249999999998</v>
      </c>
      <c r="I367">
        <f t="shared" si="73"/>
        <v>1646.06</v>
      </c>
      <c r="J367">
        <v>1</v>
      </c>
      <c r="K367" s="6">
        <f t="shared" si="74"/>
        <v>368</v>
      </c>
      <c r="R367">
        <v>0.6</v>
      </c>
      <c r="S367">
        <v>1.1000000000000001</v>
      </c>
      <c r="T367">
        <f t="shared" si="82"/>
        <v>9033</v>
      </c>
      <c r="U367">
        <f t="shared" si="80"/>
        <v>2.5091999999999999</v>
      </c>
      <c r="V367">
        <f t="shared" si="81"/>
        <v>4.6299999999999448</v>
      </c>
    </row>
    <row r="368" spans="1:22">
      <c r="A368">
        <v>391</v>
      </c>
      <c r="C368">
        <f t="shared" si="75"/>
        <v>18350</v>
      </c>
      <c r="D368" s="20">
        <f t="shared" si="76"/>
        <v>1108</v>
      </c>
      <c r="E368">
        <f t="shared" si="77"/>
        <v>1860</v>
      </c>
      <c r="F368" s="6">
        <f t="shared" si="72"/>
        <v>9963</v>
      </c>
      <c r="G368">
        <f t="shared" si="78"/>
        <v>1476</v>
      </c>
      <c r="H368">
        <f t="shared" si="79"/>
        <v>0.11829999999999799</v>
      </c>
      <c r="I368">
        <f t="shared" si="73"/>
        <v>1650.61</v>
      </c>
      <c r="J368">
        <v>1</v>
      </c>
      <c r="K368" s="6">
        <f t="shared" si="74"/>
        <v>369</v>
      </c>
      <c r="R368">
        <v>0.6</v>
      </c>
      <c r="S368">
        <v>1.1000000000000001</v>
      </c>
      <c r="T368">
        <f t="shared" si="82"/>
        <v>9057</v>
      </c>
      <c r="U368">
        <f t="shared" si="80"/>
        <v>2.5158</v>
      </c>
      <c r="V368">
        <f t="shared" si="81"/>
        <v>4.6399999999999446</v>
      </c>
    </row>
    <row r="369" spans="1:22">
      <c r="A369">
        <v>392</v>
      </c>
      <c r="C369">
        <f t="shared" si="75"/>
        <v>18400</v>
      </c>
      <c r="D369" s="20">
        <f t="shared" si="76"/>
        <v>1111</v>
      </c>
      <c r="E369">
        <f t="shared" si="77"/>
        <v>1865</v>
      </c>
      <c r="F369" s="6">
        <f t="shared" si="72"/>
        <v>9990</v>
      </c>
      <c r="G369">
        <f t="shared" si="78"/>
        <v>1480</v>
      </c>
      <c r="H369">
        <f t="shared" si="79"/>
        <v>0.11834999999999798</v>
      </c>
      <c r="I369">
        <f t="shared" si="73"/>
        <v>1655.16</v>
      </c>
      <c r="J369">
        <v>1</v>
      </c>
      <c r="K369" s="6">
        <f t="shared" si="74"/>
        <v>370</v>
      </c>
      <c r="R369">
        <v>0.6</v>
      </c>
      <c r="S369">
        <v>1.1000000000000001</v>
      </c>
      <c r="T369">
        <f t="shared" si="82"/>
        <v>9082</v>
      </c>
      <c r="U369">
        <f t="shared" si="80"/>
        <v>2.5228000000000002</v>
      </c>
      <c r="V369">
        <f t="shared" si="81"/>
        <v>4.6499999999999444</v>
      </c>
    </row>
    <row r="370" spans="1:22">
      <c r="A370">
        <v>393</v>
      </c>
      <c r="C370">
        <f t="shared" si="75"/>
        <v>18450</v>
      </c>
      <c r="D370" s="20">
        <f t="shared" si="76"/>
        <v>1114</v>
      </c>
      <c r="E370">
        <f t="shared" si="77"/>
        <v>1870</v>
      </c>
      <c r="F370" s="6">
        <f t="shared" si="72"/>
        <v>10017</v>
      </c>
      <c r="G370">
        <f t="shared" si="78"/>
        <v>1484</v>
      </c>
      <c r="H370">
        <f t="shared" si="79"/>
        <v>0.11839999999999798</v>
      </c>
      <c r="I370">
        <f t="shared" si="73"/>
        <v>1659.71</v>
      </c>
      <c r="J370">
        <v>1</v>
      </c>
      <c r="K370" s="6">
        <f t="shared" si="74"/>
        <v>371</v>
      </c>
      <c r="R370">
        <v>0.6</v>
      </c>
      <c r="S370">
        <v>1.1000000000000001</v>
      </c>
      <c r="T370">
        <f t="shared" si="82"/>
        <v>9106</v>
      </c>
      <c r="U370">
        <f t="shared" si="80"/>
        <v>2.5293999999999999</v>
      </c>
      <c r="V370">
        <f t="shared" si="81"/>
        <v>4.6599999999999442</v>
      </c>
    </row>
    <row r="371" spans="1:22">
      <c r="A371">
        <v>394</v>
      </c>
      <c r="C371">
        <f t="shared" si="75"/>
        <v>18500</v>
      </c>
      <c r="D371" s="20">
        <f t="shared" si="76"/>
        <v>1117</v>
      </c>
      <c r="E371">
        <f t="shared" si="77"/>
        <v>1875</v>
      </c>
      <c r="F371" s="6">
        <f t="shared" si="72"/>
        <v>10044</v>
      </c>
      <c r="G371">
        <f t="shared" si="78"/>
        <v>1488</v>
      </c>
      <c r="H371">
        <f t="shared" si="79"/>
        <v>0.11844999999999797</v>
      </c>
      <c r="I371">
        <f t="shared" si="73"/>
        <v>1664.25</v>
      </c>
      <c r="J371">
        <v>1</v>
      </c>
      <c r="K371" s="6">
        <f t="shared" si="74"/>
        <v>372</v>
      </c>
      <c r="R371">
        <v>0.6</v>
      </c>
      <c r="S371">
        <v>1.1000000000000001</v>
      </c>
      <c r="T371">
        <f t="shared" si="82"/>
        <v>9131</v>
      </c>
      <c r="U371">
        <f t="shared" si="80"/>
        <v>2.5364</v>
      </c>
      <c r="V371">
        <f t="shared" si="81"/>
        <v>4.669999999999944</v>
      </c>
    </row>
    <row r="372" spans="1:22">
      <c r="A372">
        <v>395</v>
      </c>
      <c r="C372">
        <f t="shared" si="75"/>
        <v>18550</v>
      </c>
      <c r="D372" s="20">
        <f t="shared" si="76"/>
        <v>1120</v>
      </c>
      <c r="E372">
        <f t="shared" si="77"/>
        <v>1880</v>
      </c>
      <c r="F372" s="6">
        <f t="shared" si="72"/>
        <v>10071</v>
      </c>
      <c r="G372">
        <f t="shared" si="78"/>
        <v>1492</v>
      </c>
      <c r="H372">
        <f t="shared" si="79"/>
        <v>0.11849999999999797</v>
      </c>
      <c r="I372">
        <f t="shared" si="73"/>
        <v>1668.8</v>
      </c>
      <c r="J372">
        <v>1</v>
      </c>
      <c r="K372" s="6">
        <f t="shared" si="74"/>
        <v>373</v>
      </c>
      <c r="R372">
        <v>0.6</v>
      </c>
      <c r="S372">
        <v>1.1000000000000001</v>
      </c>
      <c r="T372">
        <f t="shared" si="82"/>
        <v>9155</v>
      </c>
      <c r="U372">
        <f t="shared" si="80"/>
        <v>2.5430999999999999</v>
      </c>
      <c r="V372">
        <f t="shared" si="81"/>
        <v>4.6799999999999438</v>
      </c>
    </row>
    <row r="373" spans="1:22">
      <c r="A373">
        <v>396</v>
      </c>
      <c r="C373">
        <f t="shared" si="75"/>
        <v>18600</v>
      </c>
      <c r="D373" s="20">
        <f t="shared" si="76"/>
        <v>1123</v>
      </c>
      <c r="E373">
        <f t="shared" si="77"/>
        <v>1885</v>
      </c>
      <c r="F373" s="6">
        <f t="shared" si="72"/>
        <v>10098</v>
      </c>
      <c r="G373">
        <f t="shared" si="78"/>
        <v>1496</v>
      </c>
      <c r="H373">
        <f t="shared" si="79"/>
        <v>0.11854999999999796</v>
      </c>
      <c r="I373">
        <f t="shared" si="73"/>
        <v>1673.35</v>
      </c>
      <c r="J373">
        <v>1</v>
      </c>
      <c r="K373" s="6">
        <f t="shared" si="74"/>
        <v>374</v>
      </c>
      <c r="R373">
        <v>0.6</v>
      </c>
      <c r="S373">
        <v>1.1000000000000001</v>
      </c>
      <c r="T373">
        <f t="shared" si="82"/>
        <v>9180</v>
      </c>
      <c r="U373">
        <f t="shared" si="80"/>
        <v>2.5499999999999998</v>
      </c>
      <c r="V373">
        <f t="shared" si="81"/>
        <v>4.6899999999999435</v>
      </c>
    </row>
    <row r="374" spans="1:22">
      <c r="A374">
        <v>397</v>
      </c>
      <c r="C374">
        <f t="shared" si="75"/>
        <v>18650</v>
      </c>
      <c r="D374" s="20">
        <f t="shared" si="76"/>
        <v>1126</v>
      </c>
      <c r="E374">
        <f t="shared" si="77"/>
        <v>1890</v>
      </c>
      <c r="F374" s="6">
        <f t="shared" si="72"/>
        <v>10125</v>
      </c>
      <c r="G374">
        <f t="shared" si="78"/>
        <v>1500</v>
      </c>
      <c r="H374">
        <f t="shared" si="79"/>
        <v>0.11859999999999796</v>
      </c>
      <c r="I374">
        <f t="shared" si="73"/>
        <v>1677.9</v>
      </c>
      <c r="J374">
        <v>1</v>
      </c>
      <c r="K374" s="6">
        <f t="shared" si="74"/>
        <v>375</v>
      </c>
      <c r="R374">
        <v>0.6</v>
      </c>
      <c r="S374">
        <v>1.1000000000000001</v>
      </c>
      <c r="T374">
        <f t="shared" si="82"/>
        <v>9205</v>
      </c>
      <c r="U374">
        <f t="shared" si="80"/>
        <v>2.5569000000000002</v>
      </c>
      <c r="V374">
        <f t="shared" si="81"/>
        <v>4.6999999999999433</v>
      </c>
    </row>
    <row r="375" spans="1:22">
      <c r="A375">
        <v>398</v>
      </c>
      <c r="C375">
        <f t="shared" si="75"/>
        <v>18700</v>
      </c>
      <c r="D375" s="20">
        <f t="shared" si="76"/>
        <v>1129</v>
      </c>
      <c r="E375">
        <f t="shared" si="77"/>
        <v>1895</v>
      </c>
      <c r="F375" s="6">
        <f t="shared" si="72"/>
        <v>10152</v>
      </c>
      <c r="G375">
        <f t="shared" si="78"/>
        <v>1504</v>
      </c>
      <c r="H375">
        <f t="shared" si="79"/>
        <v>0.11864999999999795</v>
      </c>
      <c r="I375">
        <f t="shared" si="73"/>
        <v>1682.45</v>
      </c>
      <c r="J375">
        <v>1</v>
      </c>
      <c r="K375" s="6">
        <f t="shared" si="74"/>
        <v>376</v>
      </c>
      <c r="R375">
        <v>0.6</v>
      </c>
      <c r="S375">
        <v>1.1000000000000001</v>
      </c>
      <c r="T375">
        <f t="shared" si="82"/>
        <v>9229</v>
      </c>
      <c r="U375">
        <f t="shared" si="80"/>
        <v>2.5636000000000001</v>
      </c>
      <c r="V375">
        <f t="shared" si="81"/>
        <v>4.7099999999999431</v>
      </c>
    </row>
    <row r="376" spans="1:22">
      <c r="A376">
        <v>399</v>
      </c>
      <c r="C376">
        <f t="shared" si="75"/>
        <v>18750</v>
      </c>
      <c r="D376" s="20">
        <f t="shared" si="76"/>
        <v>1132</v>
      </c>
      <c r="E376">
        <f t="shared" si="77"/>
        <v>1900</v>
      </c>
      <c r="F376" s="6">
        <f t="shared" si="72"/>
        <v>10179</v>
      </c>
      <c r="G376">
        <f t="shared" si="78"/>
        <v>1508</v>
      </c>
      <c r="H376">
        <f t="shared" si="79"/>
        <v>0.11869999999999795</v>
      </c>
      <c r="I376">
        <f t="shared" si="73"/>
        <v>1687</v>
      </c>
      <c r="J376">
        <v>1</v>
      </c>
      <c r="K376" s="6">
        <f t="shared" si="74"/>
        <v>377</v>
      </c>
      <c r="R376">
        <v>0.6</v>
      </c>
      <c r="S376">
        <v>1.1000000000000001</v>
      </c>
      <c r="T376">
        <f t="shared" si="82"/>
        <v>9254</v>
      </c>
      <c r="U376">
        <f t="shared" si="80"/>
        <v>2.5706000000000002</v>
      </c>
      <c r="V376">
        <f t="shared" si="81"/>
        <v>4.7199999999999429</v>
      </c>
    </row>
    <row r="377" spans="1:22">
      <c r="A377">
        <v>400</v>
      </c>
      <c r="C377">
        <f t="shared" si="75"/>
        <v>18800</v>
      </c>
      <c r="D377" s="20">
        <f t="shared" si="76"/>
        <v>1135</v>
      </c>
      <c r="E377">
        <f t="shared" si="77"/>
        <v>1905</v>
      </c>
      <c r="F377" s="6">
        <f t="shared" si="72"/>
        <v>10206</v>
      </c>
      <c r="G377">
        <f t="shared" si="78"/>
        <v>1512</v>
      </c>
      <c r="H377">
        <f t="shared" si="79"/>
        <v>0.11874999999999794</v>
      </c>
      <c r="I377">
        <f t="shared" si="73"/>
        <v>1691.55</v>
      </c>
      <c r="J377">
        <v>1</v>
      </c>
      <c r="K377" s="6">
        <f t="shared" si="74"/>
        <v>378</v>
      </c>
      <c r="R377">
        <v>0.6</v>
      </c>
      <c r="S377">
        <v>1.1000000000000001</v>
      </c>
      <c r="T377">
        <f t="shared" si="82"/>
        <v>9278</v>
      </c>
      <c r="U377">
        <f t="shared" si="80"/>
        <v>2.5771999999999999</v>
      </c>
      <c r="V377">
        <f t="shared" si="81"/>
        <v>4.7299999999999427</v>
      </c>
    </row>
    <row r="378" spans="1:22">
      <c r="A378">
        <v>401</v>
      </c>
      <c r="C378">
        <f t="shared" si="75"/>
        <v>18850</v>
      </c>
      <c r="D378" s="20">
        <f t="shared" si="76"/>
        <v>1138</v>
      </c>
      <c r="E378">
        <f t="shared" si="77"/>
        <v>1910</v>
      </c>
      <c r="F378" s="6">
        <f t="shared" si="72"/>
        <v>10233</v>
      </c>
      <c r="G378">
        <f t="shared" si="78"/>
        <v>1516</v>
      </c>
      <c r="H378">
        <f t="shared" si="79"/>
        <v>0.11879999999999794</v>
      </c>
      <c r="I378">
        <f t="shared" si="73"/>
        <v>1696.1</v>
      </c>
      <c r="J378">
        <v>1</v>
      </c>
      <c r="K378" s="6">
        <f t="shared" si="74"/>
        <v>379</v>
      </c>
      <c r="R378">
        <v>0.6</v>
      </c>
      <c r="S378">
        <v>1.1000000000000001</v>
      </c>
      <c r="T378">
        <f t="shared" si="82"/>
        <v>9303</v>
      </c>
      <c r="U378">
        <f t="shared" si="80"/>
        <v>2.5842000000000001</v>
      </c>
      <c r="V378">
        <f t="shared" si="81"/>
        <v>4.7399999999999425</v>
      </c>
    </row>
    <row r="379" spans="1:22">
      <c r="A379">
        <v>402</v>
      </c>
      <c r="C379">
        <f t="shared" si="75"/>
        <v>18900</v>
      </c>
      <c r="D379" s="20">
        <f t="shared" si="76"/>
        <v>1141</v>
      </c>
      <c r="E379">
        <f t="shared" si="77"/>
        <v>1915</v>
      </c>
      <c r="F379" s="6">
        <f t="shared" si="72"/>
        <v>10260</v>
      </c>
      <c r="G379">
        <f t="shared" si="78"/>
        <v>1520</v>
      </c>
      <c r="H379">
        <f t="shared" si="79"/>
        <v>0.11884999999999793</v>
      </c>
      <c r="I379">
        <f t="shared" si="73"/>
        <v>1700.65</v>
      </c>
      <c r="J379">
        <v>1</v>
      </c>
      <c r="K379" s="6">
        <f t="shared" si="74"/>
        <v>380</v>
      </c>
      <c r="R379">
        <v>0.6</v>
      </c>
      <c r="S379">
        <v>1.1000000000000001</v>
      </c>
      <c r="T379">
        <f t="shared" si="82"/>
        <v>9327</v>
      </c>
      <c r="U379">
        <f t="shared" si="80"/>
        <v>2.5908000000000002</v>
      </c>
      <c r="V379">
        <f t="shared" si="81"/>
        <v>4.7499999999999423</v>
      </c>
    </row>
    <row r="380" spans="1:22">
      <c r="A380">
        <v>403</v>
      </c>
      <c r="C380">
        <f t="shared" si="75"/>
        <v>18950</v>
      </c>
      <c r="D380" s="20">
        <f t="shared" si="76"/>
        <v>1144</v>
      </c>
      <c r="E380">
        <f t="shared" si="77"/>
        <v>1920</v>
      </c>
      <c r="F380" s="6">
        <f t="shared" si="72"/>
        <v>10287</v>
      </c>
      <c r="G380">
        <f t="shared" si="78"/>
        <v>1524</v>
      </c>
      <c r="H380">
        <f t="shared" si="79"/>
        <v>0.11889999999999792</v>
      </c>
      <c r="I380">
        <f t="shared" si="73"/>
        <v>1705.2</v>
      </c>
      <c r="J380">
        <v>1</v>
      </c>
      <c r="K380" s="6">
        <f t="shared" si="74"/>
        <v>381</v>
      </c>
      <c r="R380">
        <v>0.6</v>
      </c>
      <c r="S380">
        <v>1.1000000000000001</v>
      </c>
      <c r="T380">
        <f t="shared" si="82"/>
        <v>9352</v>
      </c>
      <c r="U380">
        <f t="shared" si="80"/>
        <v>2.5977999999999999</v>
      </c>
      <c r="V380">
        <f t="shared" si="81"/>
        <v>4.7599999999999421</v>
      </c>
    </row>
    <row r="381" spans="1:22">
      <c r="A381">
        <v>404</v>
      </c>
      <c r="C381">
        <f t="shared" si="75"/>
        <v>19000</v>
      </c>
      <c r="D381" s="20">
        <f t="shared" si="76"/>
        <v>1147</v>
      </c>
      <c r="E381">
        <f t="shared" si="77"/>
        <v>1925</v>
      </c>
      <c r="F381" s="6">
        <f t="shared" si="72"/>
        <v>10314</v>
      </c>
      <c r="G381">
        <f t="shared" si="78"/>
        <v>1528</v>
      </c>
      <c r="H381">
        <f t="shared" si="79"/>
        <v>0.11894999999999792</v>
      </c>
      <c r="I381">
        <f t="shared" si="73"/>
        <v>1709.76</v>
      </c>
      <c r="J381">
        <v>1</v>
      </c>
      <c r="K381" s="6">
        <f t="shared" si="74"/>
        <v>382</v>
      </c>
      <c r="R381">
        <v>0.6</v>
      </c>
      <c r="S381">
        <v>1.1000000000000001</v>
      </c>
      <c r="T381">
        <f t="shared" si="82"/>
        <v>9376</v>
      </c>
      <c r="U381">
        <f t="shared" si="80"/>
        <v>2.6044</v>
      </c>
      <c r="V381">
        <f t="shared" si="81"/>
        <v>4.7699999999999418</v>
      </c>
    </row>
    <row r="382" spans="1:22">
      <c r="A382">
        <v>405</v>
      </c>
      <c r="C382">
        <f t="shared" si="75"/>
        <v>19050</v>
      </c>
      <c r="D382" s="20">
        <f t="shared" si="76"/>
        <v>1150</v>
      </c>
      <c r="E382">
        <f t="shared" si="77"/>
        <v>1930</v>
      </c>
      <c r="F382" s="6">
        <f t="shared" si="72"/>
        <v>10341</v>
      </c>
      <c r="G382">
        <f t="shared" si="78"/>
        <v>1532</v>
      </c>
      <c r="H382">
        <f t="shared" si="79"/>
        <v>0.11899999999999791</v>
      </c>
      <c r="I382">
        <f t="shared" si="73"/>
        <v>1714.31</v>
      </c>
      <c r="J382">
        <v>1</v>
      </c>
      <c r="K382" s="6">
        <f t="shared" si="74"/>
        <v>383</v>
      </c>
      <c r="R382">
        <v>0.6</v>
      </c>
      <c r="S382">
        <v>1.1000000000000001</v>
      </c>
      <c r="T382">
        <f t="shared" si="82"/>
        <v>9401</v>
      </c>
      <c r="U382">
        <f t="shared" si="80"/>
        <v>2.6114000000000002</v>
      </c>
      <c r="V382">
        <f t="shared" si="81"/>
        <v>4.7799999999999416</v>
      </c>
    </row>
    <row r="383" spans="1:22">
      <c r="A383">
        <v>406</v>
      </c>
      <c r="C383">
        <f t="shared" si="75"/>
        <v>19100</v>
      </c>
      <c r="D383" s="20">
        <f t="shared" si="76"/>
        <v>1153</v>
      </c>
      <c r="E383">
        <f t="shared" si="77"/>
        <v>1935</v>
      </c>
      <c r="F383" s="6">
        <f t="shared" si="72"/>
        <v>10368</v>
      </c>
      <c r="G383">
        <f t="shared" si="78"/>
        <v>1536</v>
      </c>
      <c r="H383">
        <f t="shared" si="79"/>
        <v>0.11904999999999791</v>
      </c>
      <c r="I383">
        <f t="shared" si="73"/>
        <v>1718.86</v>
      </c>
      <c r="J383">
        <v>1</v>
      </c>
      <c r="K383" s="6">
        <f t="shared" si="74"/>
        <v>384</v>
      </c>
      <c r="R383">
        <v>0.6</v>
      </c>
      <c r="S383">
        <v>1.1000000000000001</v>
      </c>
      <c r="T383">
        <f t="shared" si="82"/>
        <v>9425</v>
      </c>
      <c r="U383">
        <f t="shared" si="80"/>
        <v>2.6181000000000001</v>
      </c>
      <c r="V383">
        <f t="shared" si="81"/>
        <v>4.7899999999999414</v>
      </c>
    </row>
    <row r="384" spans="1:22">
      <c r="A384">
        <v>407</v>
      </c>
      <c r="C384">
        <f t="shared" si="75"/>
        <v>19150</v>
      </c>
      <c r="D384" s="20">
        <f t="shared" si="76"/>
        <v>1156</v>
      </c>
      <c r="E384">
        <f t="shared" si="77"/>
        <v>1940</v>
      </c>
      <c r="F384" s="6">
        <f t="shared" si="72"/>
        <v>10395</v>
      </c>
      <c r="G384">
        <f t="shared" si="78"/>
        <v>1540</v>
      </c>
      <c r="H384">
        <f t="shared" si="79"/>
        <v>0.1190999999999979</v>
      </c>
      <c r="I384">
        <f t="shared" si="73"/>
        <v>1723.41</v>
      </c>
      <c r="J384">
        <v>1</v>
      </c>
      <c r="K384" s="6">
        <f t="shared" si="74"/>
        <v>385</v>
      </c>
      <c r="R384">
        <v>0.6</v>
      </c>
      <c r="S384">
        <v>1.1000000000000001</v>
      </c>
      <c r="T384">
        <f t="shared" si="82"/>
        <v>9450</v>
      </c>
      <c r="U384">
        <f t="shared" si="80"/>
        <v>2.625</v>
      </c>
      <c r="V384">
        <f t="shared" si="81"/>
        <v>4.7999999999999412</v>
      </c>
    </row>
    <row r="385" spans="1:22">
      <c r="A385">
        <v>408</v>
      </c>
      <c r="C385">
        <f t="shared" si="75"/>
        <v>19200</v>
      </c>
      <c r="D385" s="20">
        <f t="shared" si="76"/>
        <v>1159</v>
      </c>
      <c r="E385">
        <f t="shared" si="77"/>
        <v>1945</v>
      </c>
      <c r="F385" s="6">
        <f t="shared" si="72"/>
        <v>10422</v>
      </c>
      <c r="G385">
        <f t="shared" si="78"/>
        <v>1544</v>
      </c>
      <c r="H385">
        <f t="shared" si="79"/>
        <v>0.1191499999999979</v>
      </c>
      <c r="I385">
        <f t="shared" si="73"/>
        <v>1727.97</v>
      </c>
      <c r="J385">
        <v>1</v>
      </c>
      <c r="K385" s="6">
        <f t="shared" si="74"/>
        <v>386</v>
      </c>
      <c r="R385">
        <v>0.6</v>
      </c>
      <c r="S385">
        <v>1.1000000000000001</v>
      </c>
      <c r="T385">
        <f t="shared" si="82"/>
        <v>9475</v>
      </c>
      <c r="U385">
        <f t="shared" si="80"/>
        <v>2.6318999999999999</v>
      </c>
      <c r="V385">
        <f t="shared" si="81"/>
        <v>4.809999999999941</v>
      </c>
    </row>
    <row r="386" spans="1:22">
      <c r="A386">
        <v>409</v>
      </c>
      <c r="C386">
        <f t="shared" si="75"/>
        <v>19250</v>
      </c>
      <c r="D386" s="20">
        <f t="shared" si="76"/>
        <v>1162</v>
      </c>
      <c r="E386">
        <f t="shared" si="77"/>
        <v>1950</v>
      </c>
      <c r="F386" s="6">
        <f t="shared" ref="F386:F449" si="87">(G386-K386)*9</f>
        <v>10449</v>
      </c>
      <c r="G386">
        <f t="shared" si="78"/>
        <v>1548</v>
      </c>
      <c r="H386">
        <f t="shared" si="79"/>
        <v>0.11919999999999789</v>
      </c>
      <c r="I386">
        <f t="shared" si="73"/>
        <v>1732.52</v>
      </c>
      <c r="J386">
        <v>1</v>
      </c>
      <c r="K386" s="6">
        <f t="shared" si="74"/>
        <v>387</v>
      </c>
      <c r="R386">
        <v>0.6</v>
      </c>
      <c r="S386">
        <v>1.1000000000000001</v>
      </c>
      <c r="T386">
        <f t="shared" si="82"/>
        <v>9499</v>
      </c>
      <c r="U386">
        <f t="shared" si="80"/>
        <v>2.6385999999999998</v>
      </c>
      <c r="V386">
        <f t="shared" si="81"/>
        <v>4.8199999999999408</v>
      </c>
    </row>
    <row r="387" spans="1:22">
      <c r="A387">
        <v>410</v>
      </c>
      <c r="C387">
        <f t="shared" si="75"/>
        <v>19300</v>
      </c>
      <c r="D387" s="20">
        <f t="shared" si="76"/>
        <v>1165</v>
      </c>
      <c r="E387">
        <f t="shared" si="77"/>
        <v>1955</v>
      </c>
      <c r="F387" s="6">
        <f t="shared" si="87"/>
        <v>10476</v>
      </c>
      <c r="G387">
        <f t="shared" si="78"/>
        <v>1552</v>
      </c>
      <c r="H387">
        <f t="shared" si="79"/>
        <v>0.11924999999999789</v>
      </c>
      <c r="I387">
        <f t="shared" ref="I387:I450" si="88">ROUND(G387*(1-H387)+G387*2*H387,2)</f>
        <v>1737.08</v>
      </c>
      <c r="J387">
        <v>1</v>
      </c>
      <c r="K387" s="6">
        <f t="shared" ref="K387:K450" si="89">1/4*G387</f>
        <v>388</v>
      </c>
      <c r="R387">
        <v>0.6</v>
      </c>
      <c r="S387">
        <v>1.1000000000000001</v>
      </c>
      <c r="T387">
        <f t="shared" si="82"/>
        <v>9524</v>
      </c>
      <c r="U387">
        <f t="shared" si="80"/>
        <v>2.6456</v>
      </c>
      <c r="V387">
        <f t="shared" si="81"/>
        <v>4.8299999999999406</v>
      </c>
    </row>
    <row r="388" spans="1:22">
      <c r="A388">
        <v>411</v>
      </c>
      <c r="C388">
        <f t="shared" ref="C388:C451" si="90">50+C387</f>
        <v>19350</v>
      </c>
      <c r="D388" s="20">
        <f t="shared" ref="D388:D451" si="91">D387+3</f>
        <v>1168</v>
      </c>
      <c r="E388">
        <f t="shared" ref="E388:E451" si="92">E387+5</f>
        <v>1960</v>
      </c>
      <c r="F388" s="6">
        <f t="shared" si="87"/>
        <v>10503</v>
      </c>
      <c r="G388">
        <f t="shared" ref="G388:G451" si="93">G387+4</f>
        <v>1556</v>
      </c>
      <c r="H388">
        <f t="shared" ref="H388:H451" si="94">H387+0.00005</f>
        <v>0.11929999999999788</v>
      </c>
      <c r="I388">
        <f t="shared" si="88"/>
        <v>1741.63</v>
      </c>
      <c r="J388">
        <v>1</v>
      </c>
      <c r="K388" s="6">
        <f t="shared" si="89"/>
        <v>389</v>
      </c>
      <c r="R388">
        <v>0.6</v>
      </c>
      <c r="S388">
        <v>1.1000000000000001</v>
      </c>
      <c r="T388">
        <f t="shared" si="82"/>
        <v>9548</v>
      </c>
      <c r="U388">
        <f t="shared" si="80"/>
        <v>2.6522000000000001</v>
      </c>
      <c r="V388">
        <f t="shared" si="81"/>
        <v>4.8399999999999403</v>
      </c>
    </row>
    <row r="389" spans="1:22">
      <c r="A389">
        <v>412</v>
      </c>
      <c r="C389">
        <f t="shared" si="90"/>
        <v>19400</v>
      </c>
      <c r="D389" s="20">
        <f t="shared" si="91"/>
        <v>1171</v>
      </c>
      <c r="E389">
        <f t="shared" si="92"/>
        <v>1965</v>
      </c>
      <c r="F389" s="6">
        <f t="shared" si="87"/>
        <v>10530</v>
      </c>
      <c r="G389">
        <f t="shared" si="93"/>
        <v>1560</v>
      </c>
      <c r="H389">
        <f t="shared" si="94"/>
        <v>0.11934999999999787</v>
      </c>
      <c r="I389">
        <f t="shared" si="88"/>
        <v>1746.19</v>
      </c>
      <c r="J389">
        <v>1</v>
      </c>
      <c r="K389" s="6">
        <f t="shared" si="89"/>
        <v>390</v>
      </c>
      <c r="R389">
        <v>0.6</v>
      </c>
      <c r="S389">
        <v>1.1000000000000001</v>
      </c>
      <c r="T389">
        <f t="shared" si="82"/>
        <v>9573</v>
      </c>
      <c r="U389">
        <f t="shared" si="80"/>
        <v>2.6591999999999998</v>
      </c>
      <c r="V389">
        <f t="shared" si="81"/>
        <v>4.8499999999999401</v>
      </c>
    </row>
    <row r="390" spans="1:22">
      <c r="A390">
        <v>413</v>
      </c>
      <c r="C390">
        <f t="shared" si="90"/>
        <v>19450</v>
      </c>
      <c r="D390" s="20">
        <f t="shared" si="91"/>
        <v>1174</v>
      </c>
      <c r="E390">
        <f t="shared" si="92"/>
        <v>1970</v>
      </c>
      <c r="F390" s="6">
        <f t="shared" si="87"/>
        <v>10557</v>
      </c>
      <c r="G390">
        <f t="shared" si="93"/>
        <v>1564</v>
      </c>
      <c r="H390">
        <f t="shared" si="94"/>
        <v>0.11939999999999787</v>
      </c>
      <c r="I390">
        <f t="shared" si="88"/>
        <v>1750.74</v>
      </c>
      <c r="J390">
        <v>1</v>
      </c>
      <c r="K390" s="6">
        <f t="shared" si="89"/>
        <v>391</v>
      </c>
      <c r="R390">
        <v>0.6</v>
      </c>
      <c r="S390">
        <v>1.1000000000000001</v>
      </c>
      <c r="T390">
        <f t="shared" si="82"/>
        <v>9597</v>
      </c>
      <c r="U390">
        <f t="shared" ref="U390:U453" si="95">ROUND(T390/3600,4)</f>
        <v>2.6657999999999999</v>
      </c>
      <c r="V390">
        <f t="shared" ref="V390:V453" si="96">V389+0.01</f>
        <v>4.8599999999999399</v>
      </c>
    </row>
    <row r="391" spans="1:22">
      <c r="A391">
        <v>414</v>
      </c>
      <c r="C391">
        <f t="shared" si="90"/>
        <v>19500</v>
      </c>
      <c r="D391" s="20">
        <f t="shared" si="91"/>
        <v>1177</v>
      </c>
      <c r="E391">
        <f t="shared" si="92"/>
        <v>1975</v>
      </c>
      <c r="F391" s="6">
        <f t="shared" si="87"/>
        <v>10584</v>
      </c>
      <c r="G391">
        <f t="shared" si="93"/>
        <v>1568</v>
      </c>
      <c r="H391">
        <f t="shared" si="94"/>
        <v>0.11944999999999786</v>
      </c>
      <c r="I391">
        <f t="shared" si="88"/>
        <v>1755.3</v>
      </c>
      <c r="J391">
        <v>1</v>
      </c>
      <c r="K391" s="6">
        <f t="shared" si="89"/>
        <v>392</v>
      </c>
      <c r="R391">
        <v>0.6</v>
      </c>
      <c r="S391">
        <v>1.1000000000000001</v>
      </c>
      <c r="T391">
        <f t="shared" si="82"/>
        <v>9622</v>
      </c>
      <c r="U391">
        <f t="shared" si="95"/>
        <v>2.6728000000000001</v>
      </c>
      <c r="V391">
        <f t="shared" si="96"/>
        <v>4.8699999999999397</v>
      </c>
    </row>
    <row r="392" spans="1:22">
      <c r="A392">
        <v>415</v>
      </c>
      <c r="C392">
        <f t="shared" si="90"/>
        <v>19550</v>
      </c>
      <c r="D392" s="20">
        <f t="shared" si="91"/>
        <v>1180</v>
      </c>
      <c r="E392">
        <f t="shared" si="92"/>
        <v>1980</v>
      </c>
      <c r="F392" s="6">
        <f t="shared" si="87"/>
        <v>10611</v>
      </c>
      <c r="G392">
        <f t="shared" si="93"/>
        <v>1572</v>
      </c>
      <c r="H392">
        <f t="shared" si="94"/>
        <v>0.11949999999999786</v>
      </c>
      <c r="I392">
        <f t="shared" si="88"/>
        <v>1759.85</v>
      </c>
      <c r="J392">
        <v>1</v>
      </c>
      <c r="K392" s="6">
        <f t="shared" si="89"/>
        <v>393</v>
      </c>
      <c r="R392">
        <v>0.6</v>
      </c>
      <c r="S392">
        <v>1.1000000000000001</v>
      </c>
      <c r="T392">
        <f t="shared" si="82"/>
        <v>9646</v>
      </c>
      <c r="U392">
        <f t="shared" si="95"/>
        <v>2.6793999999999998</v>
      </c>
      <c r="V392">
        <f t="shared" si="96"/>
        <v>4.8799999999999395</v>
      </c>
    </row>
    <row r="393" spans="1:22">
      <c r="A393">
        <v>416</v>
      </c>
      <c r="C393">
        <f t="shared" si="90"/>
        <v>19600</v>
      </c>
      <c r="D393" s="20">
        <f t="shared" si="91"/>
        <v>1183</v>
      </c>
      <c r="E393">
        <f t="shared" si="92"/>
        <v>1985</v>
      </c>
      <c r="F393" s="6">
        <f t="shared" si="87"/>
        <v>10638</v>
      </c>
      <c r="G393">
        <f t="shared" si="93"/>
        <v>1576</v>
      </c>
      <c r="H393">
        <f t="shared" si="94"/>
        <v>0.11954999999999785</v>
      </c>
      <c r="I393">
        <f t="shared" si="88"/>
        <v>1764.41</v>
      </c>
      <c r="J393">
        <v>1</v>
      </c>
      <c r="K393" s="6">
        <f t="shared" si="89"/>
        <v>394</v>
      </c>
      <c r="R393">
        <v>0.6</v>
      </c>
      <c r="S393">
        <v>1.1000000000000001</v>
      </c>
      <c r="T393">
        <f t="shared" si="82"/>
        <v>9671</v>
      </c>
      <c r="U393">
        <f t="shared" si="95"/>
        <v>2.6863999999999999</v>
      </c>
      <c r="V393">
        <f t="shared" si="96"/>
        <v>4.8899999999999393</v>
      </c>
    </row>
    <row r="394" spans="1:22">
      <c r="A394">
        <v>417</v>
      </c>
      <c r="C394">
        <f t="shared" si="90"/>
        <v>19650</v>
      </c>
      <c r="D394" s="20">
        <f t="shared" si="91"/>
        <v>1186</v>
      </c>
      <c r="E394">
        <f t="shared" si="92"/>
        <v>1990</v>
      </c>
      <c r="F394" s="6">
        <f t="shared" si="87"/>
        <v>10665</v>
      </c>
      <c r="G394">
        <f t="shared" si="93"/>
        <v>1580</v>
      </c>
      <c r="H394">
        <f t="shared" si="94"/>
        <v>0.11959999999999785</v>
      </c>
      <c r="I394">
        <f t="shared" si="88"/>
        <v>1768.97</v>
      </c>
      <c r="J394">
        <v>1</v>
      </c>
      <c r="K394" s="6">
        <f t="shared" si="89"/>
        <v>395</v>
      </c>
      <c r="R394">
        <v>0.6</v>
      </c>
      <c r="S394">
        <v>1.1000000000000001</v>
      </c>
      <c r="T394">
        <f t="shared" si="82"/>
        <v>9695</v>
      </c>
      <c r="U394">
        <f t="shared" si="95"/>
        <v>2.6930999999999998</v>
      </c>
      <c r="V394">
        <f t="shared" si="96"/>
        <v>4.8999999999999391</v>
      </c>
    </row>
    <row r="395" spans="1:22">
      <c r="A395">
        <v>418</v>
      </c>
      <c r="C395">
        <f t="shared" si="90"/>
        <v>19700</v>
      </c>
      <c r="D395" s="20">
        <f t="shared" si="91"/>
        <v>1189</v>
      </c>
      <c r="E395">
        <f t="shared" si="92"/>
        <v>1995</v>
      </c>
      <c r="F395" s="6">
        <f t="shared" si="87"/>
        <v>10692</v>
      </c>
      <c r="G395">
        <f t="shared" si="93"/>
        <v>1584</v>
      </c>
      <c r="H395">
        <f t="shared" si="94"/>
        <v>0.11964999999999784</v>
      </c>
      <c r="I395">
        <f t="shared" si="88"/>
        <v>1773.53</v>
      </c>
      <c r="J395">
        <v>1</v>
      </c>
      <c r="K395" s="6">
        <f t="shared" si="89"/>
        <v>396</v>
      </c>
      <c r="R395">
        <v>0.6</v>
      </c>
      <c r="S395">
        <v>1.1000000000000001</v>
      </c>
      <c r="T395">
        <f t="shared" si="82"/>
        <v>9720</v>
      </c>
      <c r="U395">
        <f t="shared" si="95"/>
        <v>2.7</v>
      </c>
      <c r="V395">
        <f t="shared" si="96"/>
        <v>4.9099999999999389</v>
      </c>
    </row>
    <row r="396" spans="1:22">
      <c r="A396">
        <v>419</v>
      </c>
      <c r="C396">
        <f t="shared" si="90"/>
        <v>19750</v>
      </c>
      <c r="D396" s="20">
        <f t="shared" si="91"/>
        <v>1192</v>
      </c>
      <c r="E396">
        <f t="shared" si="92"/>
        <v>2000</v>
      </c>
      <c r="F396" s="6">
        <f t="shared" si="87"/>
        <v>10719</v>
      </c>
      <c r="G396">
        <f t="shared" si="93"/>
        <v>1588</v>
      </c>
      <c r="H396">
        <f t="shared" si="94"/>
        <v>0.11969999999999784</v>
      </c>
      <c r="I396">
        <f t="shared" si="88"/>
        <v>1778.08</v>
      </c>
      <c r="J396">
        <v>1</v>
      </c>
      <c r="K396" s="6">
        <f t="shared" si="89"/>
        <v>397</v>
      </c>
      <c r="R396">
        <v>0.6</v>
      </c>
      <c r="S396">
        <v>1.1000000000000001</v>
      </c>
      <c r="T396">
        <f t="shared" si="82"/>
        <v>9745</v>
      </c>
      <c r="U396">
        <f t="shared" si="95"/>
        <v>2.7069000000000001</v>
      </c>
      <c r="V396">
        <f t="shared" si="96"/>
        <v>4.9199999999999386</v>
      </c>
    </row>
    <row r="397" spans="1:22">
      <c r="A397">
        <v>420</v>
      </c>
      <c r="C397">
        <f t="shared" si="90"/>
        <v>19800</v>
      </c>
      <c r="D397" s="20">
        <f t="shared" si="91"/>
        <v>1195</v>
      </c>
      <c r="E397">
        <f t="shared" si="92"/>
        <v>2005</v>
      </c>
      <c r="F397" s="6">
        <f t="shared" si="87"/>
        <v>10746</v>
      </c>
      <c r="G397">
        <f t="shared" si="93"/>
        <v>1592</v>
      </c>
      <c r="H397">
        <f t="shared" si="94"/>
        <v>0.11974999999999783</v>
      </c>
      <c r="I397">
        <f t="shared" si="88"/>
        <v>1782.64</v>
      </c>
      <c r="J397">
        <v>1</v>
      </c>
      <c r="K397" s="6">
        <f t="shared" si="89"/>
        <v>398</v>
      </c>
      <c r="R397">
        <v>0.6</v>
      </c>
      <c r="S397">
        <v>1.1000000000000001</v>
      </c>
      <c r="T397">
        <f t="shared" si="82"/>
        <v>9769</v>
      </c>
      <c r="U397">
        <f t="shared" si="95"/>
        <v>2.7136</v>
      </c>
      <c r="V397">
        <f t="shared" si="96"/>
        <v>4.9299999999999384</v>
      </c>
    </row>
    <row r="398" spans="1:22">
      <c r="A398">
        <v>421</v>
      </c>
      <c r="C398">
        <f t="shared" si="90"/>
        <v>19850</v>
      </c>
      <c r="D398" s="20">
        <f t="shared" si="91"/>
        <v>1198</v>
      </c>
      <c r="E398">
        <f t="shared" si="92"/>
        <v>2010</v>
      </c>
      <c r="F398" s="6">
        <f t="shared" si="87"/>
        <v>10773</v>
      </c>
      <c r="G398">
        <f t="shared" si="93"/>
        <v>1596</v>
      </c>
      <c r="H398">
        <f t="shared" si="94"/>
        <v>0.11979999999999782</v>
      </c>
      <c r="I398">
        <f t="shared" si="88"/>
        <v>1787.2</v>
      </c>
      <c r="J398">
        <v>1</v>
      </c>
      <c r="K398" s="6">
        <f t="shared" si="89"/>
        <v>399</v>
      </c>
      <c r="R398">
        <v>0.6</v>
      </c>
      <c r="S398">
        <v>1.1000000000000001</v>
      </c>
      <c r="T398">
        <f t="shared" si="82"/>
        <v>9794</v>
      </c>
      <c r="U398">
        <f t="shared" si="95"/>
        <v>2.7206000000000001</v>
      </c>
      <c r="V398">
        <f t="shared" si="96"/>
        <v>4.9399999999999382</v>
      </c>
    </row>
    <row r="399" spans="1:22">
      <c r="A399">
        <v>422</v>
      </c>
      <c r="C399">
        <f t="shared" si="90"/>
        <v>19900</v>
      </c>
      <c r="D399" s="20">
        <f t="shared" si="91"/>
        <v>1201</v>
      </c>
      <c r="E399">
        <f t="shared" si="92"/>
        <v>2015</v>
      </c>
      <c r="F399" s="6">
        <f t="shared" si="87"/>
        <v>10800</v>
      </c>
      <c r="G399">
        <f t="shared" si="93"/>
        <v>1600</v>
      </c>
      <c r="H399">
        <f t="shared" si="94"/>
        <v>0.11984999999999782</v>
      </c>
      <c r="I399">
        <f t="shared" si="88"/>
        <v>1791.76</v>
      </c>
      <c r="J399">
        <v>1</v>
      </c>
      <c r="K399" s="6">
        <f t="shared" si="89"/>
        <v>400</v>
      </c>
      <c r="R399">
        <v>0.6</v>
      </c>
      <c r="S399">
        <v>1.1000000000000001</v>
      </c>
      <c r="T399">
        <f t="shared" si="82"/>
        <v>9818</v>
      </c>
      <c r="U399">
        <f t="shared" si="95"/>
        <v>2.7271999999999998</v>
      </c>
      <c r="V399">
        <f t="shared" si="96"/>
        <v>4.949999999999938</v>
      </c>
    </row>
    <row r="400" spans="1:22">
      <c r="A400">
        <v>423</v>
      </c>
      <c r="C400">
        <f t="shared" si="90"/>
        <v>19950</v>
      </c>
      <c r="D400" s="20">
        <f t="shared" si="91"/>
        <v>1204</v>
      </c>
      <c r="E400">
        <f t="shared" si="92"/>
        <v>2020</v>
      </c>
      <c r="F400" s="6">
        <f t="shared" si="87"/>
        <v>10827</v>
      </c>
      <c r="G400">
        <f t="shared" si="93"/>
        <v>1604</v>
      </c>
      <c r="H400">
        <f t="shared" si="94"/>
        <v>0.11989999999999781</v>
      </c>
      <c r="I400">
        <f t="shared" si="88"/>
        <v>1796.32</v>
      </c>
      <c r="J400">
        <v>1</v>
      </c>
      <c r="K400" s="6">
        <f t="shared" si="89"/>
        <v>401</v>
      </c>
      <c r="R400">
        <v>0.6</v>
      </c>
      <c r="S400">
        <v>1.1000000000000001</v>
      </c>
      <c r="T400">
        <f t="shared" ref="T400:T463" si="97">ROUND(F400/S400,0)</f>
        <v>9843</v>
      </c>
      <c r="U400">
        <f t="shared" si="95"/>
        <v>2.7342</v>
      </c>
      <c r="V400">
        <f t="shared" si="96"/>
        <v>4.9599999999999378</v>
      </c>
    </row>
    <row r="401" spans="1:22">
      <c r="A401">
        <v>424</v>
      </c>
      <c r="C401">
        <f t="shared" si="90"/>
        <v>20000</v>
      </c>
      <c r="D401" s="20">
        <f t="shared" si="91"/>
        <v>1207</v>
      </c>
      <c r="E401">
        <f t="shared" si="92"/>
        <v>2025</v>
      </c>
      <c r="F401" s="6">
        <f t="shared" si="87"/>
        <v>10854</v>
      </c>
      <c r="G401">
        <f t="shared" si="93"/>
        <v>1608</v>
      </c>
      <c r="H401">
        <f t="shared" si="94"/>
        <v>0.11994999999999781</v>
      </c>
      <c r="I401">
        <f t="shared" si="88"/>
        <v>1800.88</v>
      </c>
      <c r="J401">
        <v>1</v>
      </c>
      <c r="K401" s="6">
        <f t="shared" si="89"/>
        <v>402</v>
      </c>
      <c r="R401">
        <v>0.6</v>
      </c>
      <c r="S401">
        <v>1.1000000000000001</v>
      </c>
      <c r="T401">
        <f t="shared" si="97"/>
        <v>9867</v>
      </c>
      <c r="U401">
        <f t="shared" si="95"/>
        <v>2.7408000000000001</v>
      </c>
      <c r="V401">
        <f t="shared" si="96"/>
        <v>4.9699999999999376</v>
      </c>
    </row>
    <row r="402" spans="1:22">
      <c r="A402">
        <v>425</v>
      </c>
      <c r="C402">
        <f t="shared" si="90"/>
        <v>20050</v>
      </c>
      <c r="D402" s="20">
        <f t="shared" si="91"/>
        <v>1210</v>
      </c>
      <c r="E402">
        <f t="shared" si="92"/>
        <v>2030</v>
      </c>
      <c r="F402" s="6">
        <f t="shared" si="87"/>
        <v>10881</v>
      </c>
      <c r="G402">
        <f t="shared" si="93"/>
        <v>1612</v>
      </c>
      <c r="H402">
        <f t="shared" si="94"/>
        <v>0.1199999999999978</v>
      </c>
      <c r="I402">
        <f t="shared" si="88"/>
        <v>1805.44</v>
      </c>
      <c r="J402">
        <v>1</v>
      </c>
      <c r="K402" s="6">
        <f t="shared" si="89"/>
        <v>403</v>
      </c>
      <c r="R402">
        <v>0.6</v>
      </c>
      <c r="S402">
        <v>1.1000000000000001</v>
      </c>
      <c r="T402">
        <f t="shared" si="97"/>
        <v>9892</v>
      </c>
      <c r="U402">
        <f t="shared" si="95"/>
        <v>2.7477999999999998</v>
      </c>
      <c r="V402">
        <f t="shared" si="96"/>
        <v>4.9799999999999374</v>
      </c>
    </row>
    <row r="403" spans="1:22">
      <c r="A403">
        <v>426</v>
      </c>
      <c r="C403">
        <f t="shared" si="90"/>
        <v>20100</v>
      </c>
      <c r="D403" s="20">
        <f t="shared" si="91"/>
        <v>1213</v>
      </c>
      <c r="E403">
        <f t="shared" si="92"/>
        <v>2035</v>
      </c>
      <c r="F403" s="6">
        <f t="shared" si="87"/>
        <v>10908</v>
      </c>
      <c r="G403">
        <f t="shared" si="93"/>
        <v>1616</v>
      </c>
      <c r="H403">
        <f t="shared" si="94"/>
        <v>0.1200499999999978</v>
      </c>
      <c r="I403">
        <f t="shared" si="88"/>
        <v>1810</v>
      </c>
      <c r="J403">
        <v>1</v>
      </c>
      <c r="K403" s="6">
        <f t="shared" si="89"/>
        <v>404</v>
      </c>
      <c r="R403">
        <v>0.6</v>
      </c>
      <c r="S403">
        <v>1.1000000000000001</v>
      </c>
      <c r="T403">
        <f t="shared" si="97"/>
        <v>9916</v>
      </c>
      <c r="U403">
        <f t="shared" si="95"/>
        <v>2.7544</v>
      </c>
      <c r="V403">
        <f t="shared" si="96"/>
        <v>4.9899999999999372</v>
      </c>
    </row>
    <row r="404" spans="1:22">
      <c r="A404">
        <v>427</v>
      </c>
      <c r="C404">
        <f t="shared" si="90"/>
        <v>20150</v>
      </c>
      <c r="D404" s="20">
        <f t="shared" si="91"/>
        <v>1216</v>
      </c>
      <c r="E404">
        <f t="shared" si="92"/>
        <v>2040</v>
      </c>
      <c r="F404" s="6">
        <f t="shared" si="87"/>
        <v>10935</v>
      </c>
      <c r="G404">
        <f t="shared" si="93"/>
        <v>1620</v>
      </c>
      <c r="H404">
        <f t="shared" si="94"/>
        <v>0.12009999999999779</v>
      </c>
      <c r="I404">
        <f t="shared" si="88"/>
        <v>1814.56</v>
      </c>
      <c r="J404">
        <v>1</v>
      </c>
      <c r="K404" s="6">
        <f t="shared" si="89"/>
        <v>405</v>
      </c>
      <c r="R404">
        <v>0.6</v>
      </c>
      <c r="S404">
        <v>1.1000000000000001</v>
      </c>
      <c r="T404">
        <f t="shared" si="97"/>
        <v>9941</v>
      </c>
      <c r="U404">
        <f t="shared" si="95"/>
        <v>2.7614000000000001</v>
      </c>
      <c r="V404">
        <f t="shared" si="96"/>
        <v>4.9999999999999369</v>
      </c>
    </row>
    <row r="405" spans="1:22">
      <c r="A405">
        <v>428</v>
      </c>
      <c r="C405">
        <f t="shared" si="90"/>
        <v>20200</v>
      </c>
      <c r="D405" s="20">
        <f t="shared" si="91"/>
        <v>1219</v>
      </c>
      <c r="E405">
        <f t="shared" si="92"/>
        <v>2045</v>
      </c>
      <c r="F405" s="6">
        <f t="shared" si="87"/>
        <v>10962</v>
      </c>
      <c r="G405">
        <f t="shared" si="93"/>
        <v>1624</v>
      </c>
      <c r="H405">
        <f t="shared" si="94"/>
        <v>0.12014999999999779</v>
      </c>
      <c r="I405">
        <f t="shared" si="88"/>
        <v>1819.12</v>
      </c>
      <c r="J405">
        <v>1</v>
      </c>
      <c r="K405" s="6">
        <f t="shared" si="89"/>
        <v>406</v>
      </c>
      <c r="R405">
        <v>0.6</v>
      </c>
      <c r="S405">
        <v>1.1000000000000001</v>
      </c>
      <c r="T405">
        <f t="shared" si="97"/>
        <v>9965</v>
      </c>
      <c r="U405">
        <f t="shared" si="95"/>
        <v>2.7681</v>
      </c>
      <c r="V405">
        <f t="shared" si="96"/>
        <v>5.0099999999999367</v>
      </c>
    </row>
    <row r="406" spans="1:22">
      <c r="A406">
        <v>429</v>
      </c>
      <c r="C406">
        <f t="shared" si="90"/>
        <v>20250</v>
      </c>
      <c r="D406" s="20">
        <f t="shared" si="91"/>
        <v>1222</v>
      </c>
      <c r="E406">
        <f t="shared" si="92"/>
        <v>2050</v>
      </c>
      <c r="F406" s="6">
        <f t="shared" si="87"/>
        <v>10989</v>
      </c>
      <c r="G406">
        <f t="shared" si="93"/>
        <v>1628</v>
      </c>
      <c r="H406">
        <f t="shared" si="94"/>
        <v>0.12019999999999778</v>
      </c>
      <c r="I406">
        <f t="shared" si="88"/>
        <v>1823.69</v>
      </c>
      <c r="J406">
        <v>1</v>
      </c>
      <c r="K406" s="6">
        <f t="shared" si="89"/>
        <v>407</v>
      </c>
      <c r="R406">
        <v>0.6</v>
      </c>
      <c r="S406">
        <v>1.1000000000000001</v>
      </c>
      <c r="T406">
        <f t="shared" si="97"/>
        <v>9990</v>
      </c>
      <c r="U406">
        <f t="shared" si="95"/>
        <v>2.7749999999999999</v>
      </c>
      <c r="V406">
        <f t="shared" si="96"/>
        <v>5.0199999999999365</v>
      </c>
    </row>
    <row r="407" spans="1:22">
      <c r="A407">
        <v>430</v>
      </c>
      <c r="C407">
        <f t="shared" si="90"/>
        <v>20300</v>
      </c>
      <c r="D407" s="20">
        <f t="shared" si="91"/>
        <v>1225</v>
      </c>
      <c r="E407">
        <f t="shared" si="92"/>
        <v>2055</v>
      </c>
      <c r="F407" s="6">
        <f t="shared" si="87"/>
        <v>11016</v>
      </c>
      <c r="G407">
        <f t="shared" si="93"/>
        <v>1632</v>
      </c>
      <c r="H407">
        <f t="shared" si="94"/>
        <v>0.12024999999999778</v>
      </c>
      <c r="I407">
        <f t="shared" si="88"/>
        <v>1828.25</v>
      </c>
      <c r="J407">
        <v>1</v>
      </c>
      <c r="K407" s="6">
        <f t="shared" si="89"/>
        <v>408</v>
      </c>
      <c r="R407">
        <v>0.6</v>
      </c>
      <c r="S407">
        <v>1.1000000000000001</v>
      </c>
      <c r="T407">
        <f t="shared" si="97"/>
        <v>10015</v>
      </c>
      <c r="U407">
        <f t="shared" si="95"/>
        <v>2.7818999999999998</v>
      </c>
      <c r="V407">
        <f t="shared" si="96"/>
        <v>5.0299999999999363</v>
      </c>
    </row>
    <row r="408" spans="1:22">
      <c r="A408">
        <v>431</v>
      </c>
      <c r="C408">
        <f t="shared" si="90"/>
        <v>20350</v>
      </c>
      <c r="D408" s="20">
        <f t="shared" si="91"/>
        <v>1228</v>
      </c>
      <c r="E408">
        <f t="shared" si="92"/>
        <v>2060</v>
      </c>
      <c r="F408" s="6">
        <f t="shared" si="87"/>
        <v>11043</v>
      </c>
      <c r="G408">
        <f t="shared" si="93"/>
        <v>1636</v>
      </c>
      <c r="H408">
        <f t="shared" si="94"/>
        <v>0.12029999999999777</v>
      </c>
      <c r="I408">
        <f t="shared" si="88"/>
        <v>1832.81</v>
      </c>
      <c r="J408">
        <v>1</v>
      </c>
      <c r="K408" s="6">
        <f t="shared" si="89"/>
        <v>409</v>
      </c>
      <c r="R408">
        <v>0.6</v>
      </c>
      <c r="S408">
        <v>1.1000000000000001</v>
      </c>
      <c r="T408">
        <f t="shared" si="97"/>
        <v>10039</v>
      </c>
      <c r="U408">
        <f t="shared" si="95"/>
        <v>2.7886000000000002</v>
      </c>
      <c r="V408">
        <f t="shared" si="96"/>
        <v>5.0399999999999361</v>
      </c>
    </row>
    <row r="409" spans="1:22">
      <c r="A409">
        <v>432</v>
      </c>
      <c r="C409">
        <f t="shared" si="90"/>
        <v>20400</v>
      </c>
      <c r="D409" s="20">
        <f t="shared" si="91"/>
        <v>1231</v>
      </c>
      <c r="E409">
        <f t="shared" si="92"/>
        <v>2065</v>
      </c>
      <c r="F409" s="6">
        <f t="shared" si="87"/>
        <v>11070</v>
      </c>
      <c r="G409">
        <f t="shared" si="93"/>
        <v>1640</v>
      </c>
      <c r="H409">
        <f t="shared" si="94"/>
        <v>0.12034999999999776</v>
      </c>
      <c r="I409">
        <f t="shared" si="88"/>
        <v>1837.37</v>
      </c>
      <c r="J409">
        <v>1</v>
      </c>
      <c r="K409" s="6">
        <f t="shared" si="89"/>
        <v>410</v>
      </c>
      <c r="R409">
        <v>0.6</v>
      </c>
      <c r="S409">
        <v>1.1000000000000001</v>
      </c>
      <c r="T409">
        <f t="shared" si="97"/>
        <v>10064</v>
      </c>
      <c r="U409">
        <f t="shared" si="95"/>
        <v>2.7955999999999999</v>
      </c>
      <c r="V409">
        <f t="shared" si="96"/>
        <v>5.0499999999999359</v>
      </c>
    </row>
    <row r="410" spans="1:22">
      <c r="A410">
        <v>433</v>
      </c>
      <c r="C410">
        <f t="shared" si="90"/>
        <v>20450</v>
      </c>
      <c r="D410" s="20">
        <f t="shared" si="91"/>
        <v>1234</v>
      </c>
      <c r="E410">
        <f t="shared" si="92"/>
        <v>2070</v>
      </c>
      <c r="F410" s="6">
        <f t="shared" si="87"/>
        <v>11097</v>
      </c>
      <c r="G410">
        <f t="shared" si="93"/>
        <v>1644</v>
      </c>
      <c r="H410">
        <f t="shared" si="94"/>
        <v>0.12039999999999776</v>
      </c>
      <c r="I410">
        <f t="shared" si="88"/>
        <v>1841.94</v>
      </c>
      <c r="J410">
        <v>1</v>
      </c>
      <c r="K410" s="6">
        <f t="shared" si="89"/>
        <v>411</v>
      </c>
      <c r="R410">
        <v>0.6</v>
      </c>
      <c r="S410">
        <v>1.1000000000000001</v>
      </c>
      <c r="T410">
        <f t="shared" si="97"/>
        <v>10088</v>
      </c>
      <c r="U410">
        <f t="shared" si="95"/>
        <v>2.8022</v>
      </c>
      <c r="V410">
        <f t="shared" si="96"/>
        <v>5.0599999999999357</v>
      </c>
    </row>
    <row r="411" spans="1:22">
      <c r="A411">
        <v>434</v>
      </c>
      <c r="C411">
        <f t="shared" si="90"/>
        <v>20500</v>
      </c>
      <c r="D411" s="20">
        <f t="shared" si="91"/>
        <v>1237</v>
      </c>
      <c r="E411">
        <f t="shared" si="92"/>
        <v>2075</v>
      </c>
      <c r="F411" s="6">
        <f t="shared" si="87"/>
        <v>11124</v>
      </c>
      <c r="G411">
        <f t="shared" si="93"/>
        <v>1648</v>
      </c>
      <c r="H411">
        <f t="shared" si="94"/>
        <v>0.12044999999999775</v>
      </c>
      <c r="I411">
        <f t="shared" si="88"/>
        <v>1846.5</v>
      </c>
      <c r="J411">
        <v>1</v>
      </c>
      <c r="K411" s="6">
        <f t="shared" si="89"/>
        <v>412</v>
      </c>
      <c r="R411">
        <v>0.6</v>
      </c>
      <c r="S411">
        <v>1.1000000000000001</v>
      </c>
      <c r="T411">
        <f t="shared" si="97"/>
        <v>10113</v>
      </c>
      <c r="U411">
        <f t="shared" si="95"/>
        <v>2.8092000000000001</v>
      </c>
      <c r="V411">
        <f t="shared" si="96"/>
        <v>5.0699999999999354</v>
      </c>
    </row>
    <row r="412" spans="1:22">
      <c r="A412">
        <v>435</v>
      </c>
      <c r="C412">
        <f t="shared" si="90"/>
        <v>20550</v>
      </c>
      <c r="D412" s="20">
        <f t="shared" si="91"/>
        <v>1240</v>
      </c>
      <c r="E412">
        <f t="shared" si="92"/>
        <v>2080</v>
      </c>
      <c r="F412" s="6">
        <f t="shared" si="87"/>
        <v>11151</v>
      </c>
      <c r="G412">
        <f t="shared" si="93"/>
        <v>1652</v>
      </c>
      <c r="H412">
        <f t="shared" si="94"/>
        <v>0.12049999999999775</v>
      </c>
      <c r="I412">
        <f t="shared" si="88"/>
        <v>1851.07</v>
      </c>
      <c r="J412">
        <v>1</v>
      </c>
      <c r="K412" s="6">
        <f t="shared" si="89"/>
        <v>413</v>
      </c>
      <c r="R412">
        <v>0.6</v>
      </c>
      <c r="S412">
        <v>1.1000000000000001</v>
      </c>
      <c r="T412">
        <f t="shared" si="97"/>
        <v>10137</v>
      </c>
      <c r="U412">
        <f t="shared" si="95"/>
        <v>2.8157999999999999</v>
      </c>
      <c r="V412">
        <f t="shared" si="96"/>
        <v>5.0799999999999352</v>
      </c>
    </row>
    <row r="413" spans="1:22">
      <c r="A413">
        <v>436</v>
      </c>
      <c r="C413">
        <f t="shared" si="90"/>
        <v>20600</v>
      </c>
      <c r="D413" s="20">
        <f t="shared" si="91"/>
        <v>1243</v>
      </c>
      <c r="E413">
        <f t="shared" si="92"/>
        <v>2085</v>
      </c>
      <c r="F413" s="6">
        <f t="shared" si="87"/>
        <v>11178</v>
      </c>
      <c r="G413">
        <f t="shared" si="93"/>
        <v>1656</v>
      </c>
      <c r="H413">
        <f t="shared" si="94"/>
        <v>0.12054999999999774</v>
      </c>
      <c r="I413">
        <f t="shared" si="88"/>
        <v>1855.63</v>
      </c>
      <c r="J413">
        <v>1</v>
      </c>
      <c r="K413" s="6">
        <f t="shared" si="89"/>
        <v>414</v>
      </c>
      <c r="R413">
        <v>0.6</v>
      </c>
      <c r="S413">
        <v>1.1000000000000001</v>
      </c>
      <c r="T413">
        <f t="shared" si="97"/>
        <v>10162</v>
      </c>
      <c r="U413">
        <f t="shared" si="95"/>
        <v>2.8228</v>
      </c>
      <c r="V413">
        <f t="shared" si="96"/>
        <v>5.089999999999935</v>
      </c>
    </row>
    <row r="414" spans="1:22">
      <c r="A414">
        <v>437</v>
      </c>
      <c r="C414">
        <f t="shared" si="90"/>
        <v>20650</v>
      </c>
      <c r="D414" s="20">
        <f t="shared" si="91"/>
        <v>1246</v>
      </c>
      <c r="E414">
        <f t="shared" si="92"/>
        <v>2090</v>
      </c>
      <c r="F414" s="6">
        <f t="shared" si="87"/>
        <v>11205</v>
      </c>
      <c r="G414">
        <f t="shared" si="93"/>
        <v>1660</v>
      </c>
      <c r="H414">
        <f t="shared" si="94"/>
        <v>0.12059999999999774</v>
      </c>
      <c r="I414">
        <f t="shared" si="88"/>
        <v>1860.2</v>
      </c>
      <c r="J414">
        <v>1</v>
      </c>
      <c r="K414" s="6">
        <f t="shared" si="89"/>
        <v>415</v>
      </c>
      <c r="R414">
        <v>0.6</v>
      </c>
      <c r="S414">
        <v>1.1000000000000001</v>
      </c>
      <c r="T414">
        <f t="shared" si="97"/>
        <v>10186</v>
      </c>
      <c r="U414">
        <f t="shared" si="95"/>
        <v>2.8294000000000001</v>
      </c>
      <c r="V414">
        <f t="shared" si="96"/>
        <v>5.0999999999999348</v>
      </c>
    </row>
    <row r="415" spans="1:22">
      <c r="A415">
        <v>438</v>
      </c>
      <c r="C415">
        <f t="shared" si="90"/>
        <v>20700</v>
      </c>
      <c r="D415" s="20">
        <f t="shared" si="91"/>
        <v>1249</v>
      </c>
      <c r="E415">
        <f t="shared" si="92"/>
        <v>2095</v>
      </c>
      <c r="F415" s="6">
        <f t="shared" si="87"/>
        <v>11232</v>
      </c>
      <c r="G415">
        <f t="shared" si="93"/>
        <v>1664</v>
      </c>
      <c r="H415">
        <f t="shared" si="94"/>
        <v>0.12064999999999773</v>
      </c>
      <c r="I415">
        <f t="shared" si="88"/>
        <v>1864.76</v>
      </c>
      <c r="J415">
        <v>1</v>
      </c>
      <c r="K415" s="6">
        <f t="shared" si="89"/>
        <v>416</v>
      </c>
      <c r="R415">
        <v>0.6</v>
      </c>
      <c r="S415">
        <v>1.1000000000000001</v>
      </c>
      <c r="T415">
        <f t="shared" si="97"/>
        <v>10211</v>
      </c>
      <c r="U415">
        <f t="shared" si="95"/>
        <v>2.8363999999999998</v>
      </c>
      <c r="V415">
        <f t="shared" si="96"/>
        <v>5.1099999999999346</v>
      </c>
    </row>
    <row r="416" spans="1:22">
      <c r="A416">
        <v>439</v>
      </c>
      <c r="C416">
        <f t="shared" si="90"/>
        <v>20750</v>
      </c>
      <c r="D416" s="20">
        <f t="shared" si="91"/>
        <v>1252</v>
      </c>
      <c r="E416">
        <f t="shared" si="92"/>
        <v>2100</v>
      </c>
      <c r="F416" s="6">
        <f t="shared" si="87"/>
        <v>11259</v>
      </c>
      <c r="G416">
        <f t="shared" si="93"/>
        <v>1668</v>
      </c>
      <c r="H416">
        <f t="shared" si="94"/>
        <v>0.12069999999999773</v>
      </c>
      <c r="I416">
        <f t="shared" si="88"/>
        <v>1869.33</v>
      </c>
      <c r="J416">
        <v>1</v>
      </c>
      <c r="K416" s="6">
        <f t="shared" si="89"/>
        <v>417</v>
      </c>
      <c r="R416">
        <v>0.6</v>
      </c>
      <c r="S416">
        <v>1.1000000000000001</v>
      </c>
      <c r="T416">
        <f t="shared" si="97"/>
        <v>10235</v>
      </c>
      <c r="U416">
        <f t="shared" si="95"/>
        <v>2.8431000000000002</v>
      </c>
      <c r="V416">
        <f t="shared" si="96"/>
        <v>5.1199999999999344</v>
      </c>
    </row>
    <row r="417" spans="1:22">
      <c r="A417">
        <v>440</v>
      </c>
      <c r="C417">
        <f t="shared" si="90"/>
        <v>20800</v>
      </c>
      <c r="D417" s="20">
        <f t="shared" si="91"/>
        <v>1255</v>
      </c>
      <c r="E417">
        <f t="shared" si="92"/>
        <v>2105</v>
      </c>
      <c r="F417" s="6">
        <f t="shared" si="87"/>
        <v>11286</v>
      </c>
      <c r="G417">
        <f t="shared" si="93"/>
        <v>1672</v>
      </c>
      <c r="H417">
        <f t="shared" si="94"/>
        <v>0.12074999999999772</v>
      </c>
      <c r="I417">
        <f t="shared" si="88"/>
        <v>1873.89</v>
      </c>
      <c r="J417">
        <v>1</v>
      </c>
      <c r="K417" s="6">
        <f t="shared" si="89"/>
        <v>418</v>
      </c>
      <c r="R417">
        <v>0.6</v>
      </c>
      <c r="S417">
        <v>1.1000000000000001</v>
      </c>
      <c r="T417">
        <f t="shared" si="97"/>
        <v>10260</v>
      </c>
      <c r="U417">
        <f t="shared" si="95"/>
        <v>2.85</v>
      </c>
      <c r="V417">
        <f t="shared" si="96"/>
        <v>5.1299999999999342</v>
      </c>
    </row>
    <row r="418" spans="1:22">
      <c r="A418">
        <v>441</v>
      </c>
      <c r="C418">
        <f t="shared" si="90"/>
        <v>20850</v>
      </c>
      <c r="D418" s="20">
        <f t="shared" si="91"/>
        <v>1258</v>
      </c>
      <c r="E418">
        <f t="shared" si="92"/>
        <v>2110</v>
      </c>
      <c r="F418" s="6">
        <f t="shared" si="87"/>
        <v>11313</v>
      </c>
      <c r="G418">
        <f t="shared" si="93"/>
        <v>1676</v>
      </c>
      <c r="H418">
        <f t="shared" si="94"/>
        <v>0.12079999999999771</v>
      </c>
      <c r="I418">
        <f t="shared" si="88"/>
        <v>1878.46</v>
      </c>
      <c r="J418">
        <v>1</v>
      </c>
      <c r="K418" s="6">
        <f t="shared" si="89"/>
        <v>419</v>
      </c>
      <c r="R418">
        <v>0.6</v>
      </c>
      <c r="S418">
        <v>1.1000000000000001</v>
      </c>
      <c r="T418">
        <f t="shared" si="97"/>
        <v>10285</v>
      </c>
      <c r="U418">
        <f t="shared" si="95"/>
        <v>2.8569</v>
      </c>
      <c r="V418">
        <f t="shared" si="96"/>
        <v>5.139999999999934</v>
      </c>
    </row>
    <row r="419" spans="1:22">
      <c r="A419">
        <v>442</v>
      </c>
      <c r="C419">
        <f t="shared" si="90"/>
        <v>20900</v>
      </c>
      <c r="D419" s="20">
        <f t="shared" si="91"/>
        <v>1261</v>
      </c>
      <c r="E419">
        <f t="shared" si="92"/>
        <v>2115</v>
      </c>
      <c r="F419" s="6">
        <f t="shared" si="87"/>
        <v>11340</v>
      </c>
      <c r="G419">
        <f t="shared" si="93"/>
        <v>1680</v>
      </c>
      <c r="H419">
        <f t="shared" si="94"/>
        <v>0.12084999999999771</v>
      </c>
      <c r="I419">
        <f t="shared" si="88"/>
        <v>1883.03</v>
      </c>
      <c r="J419">
        <v>1</v>
      </c>
      <c r="K419" s="6">
        <f t="shared" si="89"/>
        <v>420</v>
      </c>
      <c r="R419">
        <v>0.6</v>
      </c>
      <c r="S419">
        <v>1.1000000000000001</v>
      </c>
      <c r="T419">
        <f t="shared" si="97"/>
        <v>10309</v>
      </c>
      <c r="U419">
        <f t="shared" si="95"/>
        <v>2.8635999999999999</v>
      </c>
      <c r="V419">
        <f t="shared" si="96"/>
        <v>5.1499999999999337</v>
      </c>
    </row>
    <row r="420" spans="1:22">
      <c r="A420">
        <v>443</v>
      </c>
      <c r="C420">
        <f t="shared" si="90"/>
        <v>20950</v>
      </c>
      <c r="D420" s="20">
        <f t="shared" si="91"/>
        <v>1264</v>
      </c>
      <c r="E420">
        <f t="shared" si="92"/>
        <v>2120</v>
      </c>
      <c r="F420" s="6">
        <f t="shared" si="87"/>
        <v>11367</v>
      </c>
      <c r="G420">
        <f t="shared" si="93"/>
        <v>1684</v>
      </c>
      <c r="H420">
        <f t="shared" si="94"/>
        <v>0.1208999999999977</v>
      </c>
      <c r="I420">
        <f t="shared" si="88"/>
        <v>1887.6</v>
      </c>
      <c r="J420">
        <v>1</v>
      </c>
      <c r="K420" s="6">
        <f t="shared" si="89"/>
        <v>421</v>
      </c>
      <c r="R420">
        <v>0.6</v>
      </c>
      <c r="S420">
        <v>1.1000000000000001</v>
      </c>
      <c r="T420">
        <f t="shared" si="97"/>
        <v>10334</v>
      </c>
      <c r="U420">
        <f t="shared" si="95"/>
        <v>2.8706</v>
      </c>
      <c r="V420">
        <f t="shared" si="96"/>
        <v>5.1599999999999335</v>
      </c>
    </row>
    <row r="421" spans="1:22">
      <c r="A421">
        <v>444</v>
      </c>
      <c r="C421">
        <f t="shared" si="90"/>
        <v>21000</v>
      </c>
      <c r="D421" s="20">
        <f t="shared" si="91"/>
        <v>1267</v>
      </c>
      <c r="E421">
        <f t="shared" si="92"/>
        <v>2125</v>
      </c>
      <c r="F421" s="6">
        <f t="shared" si="87"/>
        <v>11394</v>
      </c>
      <c r="G421">
        <f t="shared" si="93"/>
        <v>1688</v>
      </c>
      <c r="H421">
        <f t="shared" si="94"/>
        <v>0.1209499999999977</v>
      </c>
      <c r="I421">
        <f t="shared" si="88"/>
        <v>1892.16</v>
      </c>
      <c r="J421">
        <v>1</v>
      </c>
      <c r="K421" s="6">
        <f t="shared" si="89"/>
        <v>422</v>
      </c>
      <c r="R421">
        <v>0.6</v>
      </c>
      <c r="S421">
        <v>1.1000000000000001</v>
      </c>
      <c r="T421">
        <f t="shared" si="97"/>
        <v>10358</v>
      </c>
      <c r="U421">
        <f t="shared" si="95"/>
        <v>2.8772000000000002</v>
      </c>
      <c r="V421">
        <f t="shared" si="96"/>
        <v>5.1699999999999333</v>
      </c>
    </row>
    <row r="422" spans="1:22">
      <c r="A422">
        <v>445</v>
      </c>
      <c r="C422">
        <f t="shared" si="90"/>
        <v>21050</v>
      </c>
      <c r="D422" s="20">
        <f t="shared" si="91"/>
        <v>1270</v>
      </c>
      <c r="E422">
        <f t="shared" si="92"/>
        <v>2130</v>
      </c>
      <c r="F422" s="6">
        <f t="shared" si="87"/>
        <v>11421</v>
      </c>
      <c r="G422">
        <f t="shared" si="93"/>
        <v>1692</v>
      </c>
      <c r="H422">
        <f t="shared" si="94"/>
        <v>0.12099999999999769</v>
      </c>
      <c r="I422">
        <f t="shared" si="88"/>
        <v>1896.73</v>
      </c>
      <c r="J422">
        <v>1</v>
      </c>
      <c r="K422" s="6">
        <f t="shared" si="89"/>
        <v>423</v>
      </c>
      <c r="R422">
        <v>0.6</v>
      </c>
      <c r="S422">
        <v>1.1000000000000001</v>
      </c>
      <c r="T422">
        <f t="shared" si="97"/>
        <v>10383</v>
      </c>
      <c r="U422">
        <f t="shared" si="95"/>
        <v>2.8841999999999999</v>
      </c>
      <c r="V422">
        <f t="shared" si="96"/>
        <v>5.1799999999999331</v>
      </c>
    </row>
    <row r="423" spans="1:22">
      <c r="A423">
        <v>446</v>
      </c>
      <c r="C423">
        <f t="shared" si="90"/>
        <v>21100</v>
      </c>
      <c r="D423" s="20">
        <f t="shared" si="91"/>
        <v>1273</v>
      </c>
      <c r="E423">
        <f t="shared" si="92"/>
        <v>2135</v>
      </c>
      <c r="F423" s="6">
        <f t="shared" si="87"/>
        <v>11448</v>
      </c>
      <c r="G423">
        <f t="shared" si="93"/>
        <v>1696</v>
      </c>
      <c r="H423">
        <f t="shared" si="94"/>
        <v>0.12104999999999769</v>
      </c>
      <c r="I423">
        <f t="shared" si="88"/>
        <v>1901.3</v>
      </c>
      <c r="J423">
        <v>1</v>
      </c>
      <c r="K423" s="6">
        <f t="shared" si="89"/>
        <v>424</v>
      </c>
      <c r="R423">
        <v>0.6</v>
      </c>
      <c r="S423">
        <v>1.1000000000000001</v>
      </c>
      <c r="T423">
        <f t="shared" si="97"/>
        <v>10407</v>
      </c>
      <c r="U423">
        <f t="shared" si="95"/>
        <v>2.8908</v>
      </c>
      <c r="V423">
        <f t="shared" si="96"/>
        <v>5.1899999999999329</v>
      </c>
    </row>
    <row r="424" spans="1:22">
      <c r="A424">
        <v>447</v>
      </c>
      <c r="C424">
        <f t="shared" si="90"/>
        <v>21150</v>
      </c>
      <c r="D424" s="20">
        <f t="shared" si="91"/>
        <v>1276</v>
      </c>
      <c r="E424">
        <f t="shared" si="92"/>
        <v>2140</v>
      </c>
      <c r="F424" s="6">
        <f t="shared" si="87"/>
        <v>11475</v>
      </c>
      <c r="G424">
        <f t="shared" si="93"/>
        <v>1700</v>
      </c>
      <c r="H424">
        <f t="shared" si="94"/>
        <v>0.12109999999999768</v>
      </c>
      <c r="I424">
        <f t="shared" si="88"/>
        <v>1905.87</v>
      </c>
      <c r="J424">
        <v>1</v>
      </c>
      <c r="K424" s="6">
        <f t="shared" si="89"/>
        <v>425</v>
      </c>
      <c r="R424">
        <v>0.6</v>
      </c>
      <c r="S424">
        <v>1.1000000000000001</v>
      </c>
      <c r="T424">
        <f t="shared" si="97"/>
        <v>10432</v>
      </c>
      <c r="U424">
        <f t="shared" si="95"/>
        <v>2.8978000000000002</v>
      </c>
      <c r="V424">
        <f t="shared" si="96"/>
        <v>5.1999999999999327</v>
      </c>
    </row>
    <row r="425" spans="1:22">
      <c r="A425">
        <v>448</v>
      </c>
      <c r="C425">
        <f t="shared" si="90"/>
        <v>21200</v>
      </c>
      <c r="D425" s="20">
        <f t="shared" si="91"/>
        <v>1279</v>
      </c>
      <c r="E425">
        <f t="shared" si="92"/>
        <v>2145</v>
      </c>
      <c r="F425" s="6">
        <f t="shared" si="87"/>
        <v>11502</v>
      </c>
      <c r="G425">
        <f t="shared" si="93"/>
        <v>1704</v>
      </c>
      <c r="H425">
        <f t="shared" si="94"/>
        <v>0.12114999999999768</v>
      </c>
      <c r="I425">
        <f t="shared" si="88"/>
        <v>1910.44</v>
      </c>
      <c r="J425">
        <v>1</v>
      </c>
      <c r="K425" s="6">
        <f t="shared" si="89"/>
        <v>426</v>
      </c>
      <c r="R425">
        <v>0.6</v>
      </c>
      <c r="S425">
        <v>1.1000000000000001</v>
      </c>
      <c r="T425">
        <f t="shared" si="97"/>
        <v>10456</v>
      </c>
      <c r="U425">
        <f t="shared" si="95"/>
        <v>2.9043999999999999</v>
      </c>
      <c r="V425">
        <f t="shared" si="96"/>
        <v>5.2099999999999325</v>
      </c>
    </row>
    <row r="426" spans="1:22">
      <c r="A426">
        <v>449</v>
      </c>
      <c r="C426">
        <f t="shared" si="90"/>
        <v>21250</v>
      </c>
      <c r="D426" s="20">
        <f t="shared" si="91"/>
        <v>1282</v>
      </c>
      <c r="E426">
        <f t="shared" si="92"/>
        <v>2150</v>
      </c>
      <c r="F426" s="6">
        <f t="shared" si="87"/>
        <v>11529</v>
      </c>
      <c r="G426">
        <f t="shared" si="93"/>
        <v>1708</v>
      </c>
      <c r="H426">
        <f t="shared" si="94"/>
        <v>0.12119999999999767</v>
      </c>
      <c r="I426">
        <f t="shared" si="88"/>
        <v>1915.01</v>
      </c>
      <c r="J426">
        <v>1</v>
      </c>
      <c r="K426" s="6">
        <f t="shared" si="89"/>
        <v>427</v>
      </c>
      <c r="R426">
        <v>0.6</v>
      </c>
      <c r="S426">
        <v>1.1000000000000001</v>
      </c>
      <c r="T426">
        <f t="shared" si="97"/>
        <v>10481</v>
      </c>
      <c r="U426">
        <f t="shared" si="95"/>
        <v>2.9114</v>
      </c>
      <c r="V426">
        <f t="shared" si="96"/>
        <v>5.2199999999999322</v>
      </c>
    </row>
    <row r="427" spans="1:22">
      <c r="A427">
        <v>450</v>
      </c>
      <c r="C427">
        <f t="shared" si="90"/>
        <v>21300</v>
      </c>
      <c r="D427" s="20">
        <f t="shared" si="91"/>
        <v>1285</v>
      </c>
      <c r="E427">
        <f t="shared" si="92"/>
        <v>2155</v>
      </c>
      <c r="F427" s="6">
        <f t="shared" si="87"/>
        <v>11556</v>
      </c>
      <c r="G427">
        <f t="shared" si="93"/>
        <v>1712</v>
      </c>
      <c r="H427">
        <f t="shared" si="94"/>
        <v>0.12124999999999767</v>
      </c>
      <c r="I427">
        <f t="shared" si="88"/>
        <v>1919.58</v>
      </c>
      <c r="J427">
        <v>1</v>
      </c>
      <c r="K427" s="6">
        <f t="shared" si="89"/>
        <v>428</v>
      </c>
      <c r="R427">
        <v>0.6</v>
      </c>
      <c r="S427">
        <v>1.1000000000000001</v>
      </c>
      <c r="T427">
        <f t="shared" si="97"/>
        <v>10505</v>
      </c>
      <c r="U427">
        <f t="shared" si="95"/>
        <v>2.9180999999999999</v>
      </c>
      <c r="V427">
        <f t="shared" si="96"/>
        <v>5.229999999999932</v>
      </c>
    </row>
    <row r="428" spans="1:22">
      <c r="A428">
        <v>451</v>
      </c>
      <c r="C428">
        <f t="shared" si="90"/>
        <v>21350</v>
      </c>
      <c r="D428" s="20">
        <f t="shared" si="91"/>
        <v>1288</v>
      </c>
      <c r="E428">
        <f t="shared" si="92"/>
        <v>2160</v>
      </c>
      <c r="F428" s="6">
        <f t="shared" si="87"/>
        <v>11583</v>
      </c>
      <c r="G428">
        <f t="shared" si="93"/>
        <v>1716</v>
      </c>
      <c r="H428">
        <f t="shared" si="94"/>
        <v>0.12129999999999766</v>
      </c>
      <c r="I428">
        <f t="shared" si="88"/>
        <v>1924.15</v>
      </c>
      <c r="J428">
        <v>1</v>
      </c>
      <c r="K428" s="6">
        <f t="shared" si="89"/>
        <v>429</v>
      </c>
      <c r="R428">
        <v>0.6</v>
      </c>
      <c r="S428">
        <v>1.1000000000000001</v>
      </c>
      <c r="T428">
        <f t="shared" si="97"/>
        <v>10530</v>
      </c>
      <c r="U428">
        <f t="shared" si="95"/>
        <v>2.9249999999999998</v>
      </c>
      <c r="V428">
        <f t="shared" si="96"/>
        <v>5.2399999999999318</v>
      </c>
    </row>
    <row r="429" spans="1:22">
      <c r="A429">
        <v>452</v>
      </c>
      <c r="C429">
        <f t="shared" si="90"/>
        <v>21400</v>
      </c>
      <c r="D429" s="20">
        <f t="shared" si="91"/>
        <v>1291</v>
      </c>
      <c r="E429">
        <f t="shared" si="92"/>
        <v>2165</v>
      </c>
      <c r="F429" s="6">
        <f t="shared" si="87"/>
        <v>11610</v>
      </c>
      <c r="G429">
        <f t="shared" si="93"/>
        <v>1720</v>
      </c>
      <c r="H429">
        <f t="shared" si="94"/>
        <v>0.12134999999999765</v>
      </c>
      <c r="I429">
        <f t="shared" si="88"/>
        <v>1928.72</v>
      </c>
      <c r="J429">
        <v>1</v>
      </c>
      <c r="K429" s="6">
        <f t="shared" si="89"/>
        <v>430</v>
      </c>
      <c r="R429">
        <v>0.6</v>
      </c>
      <c r="S429">
        <v>1.1000000000000001</v>
      </c>
      <c r="T429">
        <f t="shared" si="97"/>
        <v>10555</v>
      </c>
      <c r="U429">
        <f t="shared" si="95"/>
        <v>2.9319000000000002</v>
      </c>
      <c r="V429">
        <f t="shared" si="96"/>
        <v>5.2499999999999316</v>
      </c>
    </row>
    <row r="430" spans="1:22">
      <c r="A430">
        <v>453</v>
      </c>
      <c r="C430">
        <f t="shared" si="90"/>
        <v>21450</v>
      </c>
      <c r="D430" s="20">
        <f t="shared" si="91"/>
        <v>1294</v>
      </c>
      <c r="E430">
        <f t="shared" si="92"/>
        <v>2170</v>
      </c>
      <c r="F430" s="6">
        <f t="shared" si="87"/>
        <v>11637</v>
      </c>
      <c r="G430">
        <f t="shared" si="93"/>
        <v>1724</v>
      </c>
      <c r="H430">
        <f t="shared" si="94"/>
        <v>0.12139999999999765</v>
      </c>
      <c r="I430">
        <f t="shared" si="88"/>
        <v>1933.29</v>
      </c>
      <c r="J430">
        <v>1</v>
      </c>
      <c r="K430" s="6">
        <f t="shared" si="89"/>
        <v>431</v>
      </c>
      <c r="R430">
        <v>0.6</v>
      </c>
      <c r="S430">
        <v>1.1000000000000001</v>
      </c>
      <c r="T430">
        <f t="shared" si="97"/>
        <v>10579</v>
      </c>
      <c r="U430">
        <f t="shared" si="95"/>
        <v>2.9386000000000001</v>
      </c>
      <c r="V430">
        <f t="shared" si="96"/>
        <v>5.2599999999999314</v>
      </c>
    </row>
    <row r="431" spans="1:22">
      <c r="A431">
        <v>454</v>
      </c>
      <c r="C431">
        <f t="shared" si="90"/>
        <v>21500</v>
      </c>
      <c r="D431" s="20">
        <f t="shared" si="91"/>
        <v>1297</v>
      </c>
      <c r="E431">
        <f t="shared" si="92"/>
        <v>2175</v>
      </c>
      <c r="F431" s="6">
        <f t="shared" si="87"/>
        <v>11664</v>
      </c>
      <c r="G431">
        <f t="shared" si="93"/>
        <v>1728</v>
      </c>
      <c r="H431">
        <f t="shared" si="94"/>
        <v>0.12144999999999764</v>
      </c>
      <c r="I431">
        <f t="shared" si="88"/>
        <v>1937.87</v>
      </c>
      <c r="J431">
        <v>1</v>
      </c>
      <c r="K431" s="6">
        <f t="shared" si="89"/>
        <v>432</v>
      </c>
      <c r="R431">
        <v>0.6</v>
      </c>
      <c r="S431">
        <v>1.1000000000000001</v>
      </c>
      <c r="T431">
        <f t="shared" si="97"/>
        <v>10604</v>
      </c>
      <c r="U431">
        <f t="shared" si="95"/>
        <v>2.9456000000000002</v>
      </c>
      <c r="V431">
        <f t="shared" si="96"/>
        <v>5.2699999999999312</v>
      </c>
    </row>
    <row r="432" spans="1:22">
      <c r="A432">
        <v>455</v>
      </c>
      <c r="C432">
        <f t="shared" si="90"/>
        <v>21550</v>
      </c>
      <c r="D432" s="20">
        <f t="shared" si="91"/>
        <v>1300</v>
      </c>
      <c r="E432">
        <f t="shared" si="92"/>
        <v>2180</v>
      </c>
      <c r="F432" s="6">
        <f t="shared" si="87"/>
        <v>11691</v>
      </c>
      <c r="G432">
        <f t="shared" si="93"/>
        <v>1732</v>
      </c>
      <c r="H432">
        <f t="shared" si="94"/>
        <v>0.12149999999999764</v>
      </c>
      <c r="I432">
        <f t="shared" si="88"/>
        <v>1942.44</v>
      </c>
      <c r="J432">
        <v>1</v>
      </c>
      <c r="K432" s="6">
        <f t="shared" si="89"/>
        <v>433</v>
      </c>
      <c r="R432">
        <v>0.6</v>
      </c>
      <c r="S432">
        <v>1.1000000000000001</v>
      </c>
      <c r="T432">
        <f t="shared" si="97"/>
        <v>10628</v>
      </c>
      <c r="U432">
        <f t="shared" si="95"/>
        <v>2.9521999999999999</v>
      </c>
      <c r="V432">
        <f t="shared" si="96"/>
        <v>5.279999999999931</v>
      </c>
    </row>
    <row r="433" spans="1:22">
      <c r="A433">
        <v>456</v>
      </c>
      <c r="C433">
        <f t="shared" si="90"/>
        <v>21600</v>
      </c>
      <c r="D433" s="20">
        <f t="shared" si="91"/>
        <v>1303</v>
      </c>
      <c r="E433">
        <f t="shared" si="92"/>
        <v>2185</v>
      </c>
      <c r="F433" s="6">
        <f t="shared" si="87"/>
        <v>11718</v>
      </c>
      <c r="G433">
        <f t="shared" si="93"/>
        <v>1736</v>
      </c>
      <c r="H433">
        <f t="shared" si="94"/>
        <v>0.12154999999999763</v>
      </c>
      <c r="I433">
        <f t="shared" si="88"/>
        <v>1947.01</v>
      </c>
      <c r="J433">
        <v>1</v>
      </c>
      <c r="K433" s="6">
        <f t="shared" si="89"/>
        <v>434</v>
      </c>
      <c r="R433">
        <v>0.6</v>
      </c>
      <c r="S433">
        <v>1.1000000000000001</v>
      </c>
      <c r="T433">
        <f t="shared" si="97"/>
        <v>10653</v>
      </c>
      <c r="U433">
        <f t="shared" si="95"/>
        <v>2.9592000000000001</v>
      </c>
      <c r="V433">
        <f t="shared" si="96"/>
        <v>5.2899999999999308</v>
      </c>
    </row>
    <row r="434" spans="1:22">
      <c r="A434">
        <v>457</v>
      </c>
      <c r="C434">
        <f t="shared" si="90"/>
        <v>21650</v>
      </c>
      <c r="D434" s="20">
        <f t="shared" si="91"/>
        <v>1306</v>
      </c>
      <c r="E434">
        <f t="shared" si="92"/>
        <v>2190</v>
      </c>
      <c r="F434" s="6">
        <f t="shared" si="87"/>
        <v>11745</v>
      </c>
      <c r="G434">
        <f t="shared" si="93"/>
        <v>1740</v>
      </c>
      <c r="H434">
        <f t="shared" si="94"/>
        <v>0.12159999999999763</v>
      </c>
      <c r="I434">
        <f t="shared" si="88"/>
        <v>1951.58</v>
      </c>
      <c r="J434">
        <v>1</v>
      </c>
      <c r="K434" s="6">
        <f t="shared" si="89"/>
        <v>435</v>
      </c>
      <c r="R434">
        <v>0.6</v>
      </c>
      <c r="S434">
        <v>1.1000000000000001</v>
      </c>
      <c r="T434">
        <f t="shared" si="97"/>
        <v>10677</v>
      </c>
      <c r="U434">
        <f t="shared" si="95"/>
        <v>2.9658000000000002</v>
      </c>
      <c r="V434">
        <f t="shared" si="96"/>
        <v>5.2999999999999305</v>
      </c>
    </row>
    <row r="435" spans="1:22">
      <c r="A435">
        <v>458</v>
      </c>
      <c r="C435">
        <f t="shared" si="90"/>
        <v>21700</v>
      </c>
      <c r="D435" s="20">
        <f t="shared" si="91"/>
        <v>1309</v>
      </c>
      <c r="E435">
        <f t="shared" si="92"/>
        <v>2195</v>
      </c>
      <c r="F435" s="6">
        <f t="shared" si="87"/>
        <v>11772</v>
      </c>
      <c r="G435">
        <f t="shared" si="93"/>
        <v>1744</v>
      </c>
      <c r="H435">
        <f t="shared" si="94"/>
        <v>0.12164999999999762</v>
      </c>
      <c r="I435">
        <f t="shared" si="88"/>
        <v>1956.16</v>
      </c>
      <c r="J435">
        <v>1</v>
      </c>
      <c r="K435" s="6">
        <f t="shared" si="89"/>
        <v>436</v>
      </c>
      <c r="R435">
        <v>0.6</v>
      </c>
      <c r="S435">
        <v>1.1000000000000001</v>
      </c>
      <c r="T435">
        <f t="shared" si="97"/>
        <v>10702</v>
      </c>
      <c r="U435">
        <f t="shared" si="95"/>
        <v>2.9727999999999999</v>
      </c>
      <c r="V435">
        <f t="shared" si="96"/>
        <v>5.3099999999999303</v>
      </c>
    </row>
    <row r="436" spans="1:22">
      <c r="A436">
        <v>459</v>
      </c>
      <c r="C436">
        <f t="shared" si="90"/>
        <v>21750</v>
      </c>
      <c r="D436" s="20">
        <f t="shared" si="91"/>
        <v>1312</v>
      </c>
      <c r="E436">
        <f t="shared" si="92"/>
        <v>2200</v>
      </c>
      <c r="F436" s="6">
        <f t="shared" si="87"/>
        <v>11799</v>
      </c>
      <c r="G436">
        <f t="shared" si="93"/>
        <v>1748</v>
      </c>
      <c r="H436">
        <f t="shared" si="94"/>
        <v>0.12169999999999762</v>
      </c>
      <c r="I436">
        <f t="shared" si="88"/>
        <v>1960.73</v>
      </c>
      <c r="J436">
        <v>1</v>
      </c>
      <c r="K436" s="6">
        <f t="shared" si="89"/>
        <v>437</v>
      </c>
      <c r="R436">
        <v>0.6</v>
      </c>
      <c r="S436">
        <v>1.1000000000000001</v>
      </c>
      <c r="T436">
        <f t="shared" si="97"/>
        <v>10726</v>
      </c>
      <c r="U436">
        <f t="shared" si="95"/>
        <v>2.9794</v>
      </c>
      <c r="V436">
        <f t="shared" si="96"/>
        <v>5.3199999999999301</v>
      </c>
    </row>
    <row r="437" spans="1:22">
      <c r="A437">
        <v>460</v>
      </c>
      <c r="C437">
        <f t="shared" si="90"/>
        <v>21800</v>
      </c>
      <c r="D437" s="20">
        <f t="shared" si="91"/>
        <v>1315</v>
      </c>
      <c r="E437">
        <f t="shared" si="92"/>
        <v>2205</v>
      </c>
      <c r="F437" s="6">
        <f t="shared" si="87"/>
        <v>11826</v>
      </c>
      <c r="G437">
        <f t="shared" si="93"/>
        <v>1752</v>
      </c>
      <c r="H437">
        <f t="shared" si="94"/>
        <v>0.12174999999999761</v>
      </c>
      <c r="I437">
        <f t="shared" si="88"/>
        <v>1965.31</v>
      </c>
      <c r="J437">
        <v>1</v>
      </c>
      <c r="K437" s="6">
        <f t="shared" si="89"/>
        <v>438</v>
      </c>
      <c r="R437">
        <v>0.6</v>
      </c>
      <c r="S437">
        <v>1.1000000000000001</v>
      </c>
      <c r="T437">
        <f t="shared" si="97"/>
        <v>10751</v>
      </c>
      <c r="U437">
        <f t="shared" si="95"/>
        <v>2.9864000000000002</v>
      </c>
      <c r="V437">
        <f t="shared" si="96"/>
        <v>5.3299999999999299</v>
      </c>
    </row>
    <row r="438" spans="1:22">
      <c r="A438">
        <v>461</v>
      </c>
      <c r="C438">
        <f t="shared" si="90"/>
        <v>21850</v>
      </c>
      <c r="D438" s="20">
        <f t="shared" si="91"/>
        <v>1318</v>
      </c>
      <c r="E438">
        <f t="shared" si="92"/>
        <v>2210</v>
      </c>
      <c r="F438" s="6">
        <f t="shared" si="87"/>
        <v>11853</v>
      </c>
      <c r="G438">
        <f t="shared" si="93"/>
        <v>1756</v>
      </c>
      <c r="H438">
        <f t="shared" si="94"/>
        <v>0.1217999999999976</v>
      </c>
      <c r="I438">
        <f t="shared" si="88"/>
        <v>1969.88</v>
      </c>
      <c r="J438">
        <v>1</v>
      </c>
      <c r="K438" s="6">
        <f t="shared" si="89"/>
        <v>439</v>
      </c>
      <c r="R438">
        <v>0.6</v>
      </c>
      <c r="S438">
        <v>1.1000000000000001</v>
      </c>
      <c r="T438">
        <f t="shared" si="97"/>
        <v>10775</v>
      </c>
      <c r="U438">
        <f t="shared" si="95"/>
        <v>2.9931000000000001</v>
      </c>
      <c r="V438">
        <f t="shared" si="96"/>
        <v>5.3399999999999297</v>
      </c>
    </row>
    <row r="439" spans="1:22">
      <c r="A439">
        <v>462</v>
      </c>
      <c r="C439">
        <f t="shared" si="90"/>
        <v>21900</v>
      </c>
      <c r="D439" s="20">
        <f t="shared" si="91"/>
        <v>1321</v>
      </c>
      <c r="E439">
        <f t="shared" si="92"/>
        <v>2215</v>
      </c>
      <c r="F439" s="6">
        <f t="shared" si="87"/>
        <v>11880</v>
      </c>
      <c r="G439">
        <f t="shared" si="93"/>
        <v>1760</v>
      </c>
      <c r="H439">
        <f t="shared" si="94"/>
        <v>0.1218499999999976</v>
      </c>
      <c r="I439">
        <f t="shared" si="88"/>
        <v>1974.46</v>
      </c>
      <c r="J439">
        <v>1</v>
      </c>
      <c r="K439" s="6">
        <f t="shared" si="89"/>
        <v>440</v>
      </c>
      <c r="R439">
        <v>0.6</v>
      </c>
      <c r="S439">
        <v>1.1000000000000001</v>
      </c>
      <c r="T439">
        <f t="shared" si="97"/>
        <v>10800</v>
      </c>
      <c r="U439">
        <f t="shared" si="95"/>
        <v>3</v>
      </c>
      <c r="V439">
        <f t="shared" si="96"/>
        <v>5.3499999999999295</v>
      </c>
    </row>
    <row r="440" spans="1:22">
      <c r="A440">
        <v>463</v>
      </c>
      <c r="C440">
        <f t="shared" si="90"/>
        <v>21950</v>
      </c>
      <c r="D440" s="20">
        <f t="shared" si="91"/>
        <v>1324</v>
      </c>
      <c r="E440">
        <f t="shared" si="92"/>
        <v>2220</v>
      </c>
      <c r="F440" s="6">
        <f t="shared" si="87"/>
        <v>11907</v>
      </c>
      <c r="G440">
        <f t="shared" si="93"/>
        <v>1764</v>
      </c>
      <c r="H440">
        <f t="shared" si="94"/>
        <v>0.12189999999999759</v>
      </c>
      <c r="I440">
        <f t="shared" si="88"/>
        <v>1979.03</v>
      </c>
      <c r="J440">
        <v>1</v>
      </c>
      <c r="K440" s="6">
        <f t="shared" si="89"/>
        <v>441</v>
      </c>
      <c r="R440">
        <v>0.6</v>
      </c>
      <c r="S440">
        <v>1.1000000000000001</v>
      </c>
      <c r="T440">
        <f t="shared" si="97"/>
        <v>10825</v>
      </c>
      <c r="U440">
        <f t="shared" si="95"/>
        <v>3.0068999999999999</v>
      </c>
      <c r="V440">
        <f t="shared" si="96"/>
        <v>5.3599999999999293</v>
      </c>
    </row>
    <row r="441" spans="1:22">
      <c r="A441">
        <v>464</v>
      </c>
      <c r="C441">
        <f t="shared" si="90"/>
        <v>22000</v>
      </c>
      <c r="D441" s="20">
        <f t="shared" si="91"/>
        <v>1327</v>
      </c>
      <c r="E441">
        <f t="shared" si="92"/>
        <v>2225</v>
      </c>
      <c r="F441" s="6">
        <f t="shared" si="87"/>
        <v>11934</v>
      </c>
      <c r="G441">
        <f t="shared" si="93"/>
        <v>1768</v>
      </c>
      <c r="H441">
        <f t="shared" si="94"/>
        <v>0.12194999999999759</v>
      </c>
      <c r="I441">
        <f t="shared" si="88"/>
        <v>1983.61</v>
      </c>
      <c r="J441">
        <v>1</v>
      </c>
      <c r="K441" s="6">
        <f t="shared" si="89"/>
        <v>442</v>
      </c>
      <c r="R441">
        <v>0.6</v>
      </c>
      <c r="S441">
        <v>1.1000000000000001</v>
      </c>
      <c r="T441">
        <f t="shared" si="97"/>
        <v>10849</v>
      </c>
      <c r="U441">
        <f t="shared" si="95"/>
        <v>3.0135999999999998</v>
      </c>
      <c r="V441">
        <f t="shared" si="96"/>
        <v>5.3699999999999291</v>
      </c>
    </row>
    <row r="442" spans="1:22">
      <c r="A442">
        <v>465</v>
      </c>
      <c r="C442">
        <f t="shared" si="90"/>
        <v>22050</v>
      </c>
      <c r="D442" s="20">
        <f t="shared" si="91"/>
        <v>1330</v>
      </c>
      <c r="E442">
        <f t="shared" si="92"/>
        <v>2230</v>
      </c>
      <c r="F442" s="6">
        <f t="shared" si="87"/>
        <v>11961</v>
      </c>
      <c r="G442">
        <f t="shared" si="93"/>
        <v>1772</v>
      </c>
      <c r="H442">
        <f t="shared" si="94"/>
        <v>0.12199999999999758</v>
      </c>
      <c r="I442">
        <f t="shared" si="88"/>
        <v>1988.18</v>
      </c>
      <c r="J442">
        <v>1</v>
      </c>
      <c r="K442" s="6">
        <f t="shared" si="89"/>
        <v>443</v>
      </c>
      <c r="R442">
        <v>0.6</v>
      </c>
      <c r="S442">
        <v>1.1000000000000001</v>
      </c>
      <c r="T442">
        <f t="shared" si="97"/>
        <v>10874</v>
      </c>
      <c r="U442">
        <f t="shared" si="95"/>
        <v>3.0206</v>
      </c>
      <c r="V442">
        <f t="shared" si="96"/>
        <v>5.3799999999999288</v>
      </c>
    </row>
    <row r="443" spans="1:22">
      <c r="A443">
        <v>466</v>
      </c>
      <c r="C443">
        <f t="shared" si="90"/>
        <v>22100</v>
      </c>
      <c r="D443" s="20">
        <f t="shared" si="91"/>
        <v>1333</v>
      </c>
      <c r="E443">
        <f t="shared" si="92"/>
        <v>2235</v>
      </c>
      <c r="F443" s="6">
        <f t="shared" si="87"/>
        <v>11988</v>
      </c>
      <c r="G443">
        <f t="shared" si="93"/>
        <v>1776</v>
      </c>
      <c r="H443">
        <f t="shared" si="94"/>
        <v>0.12204999999999758</v>
      </c>
      <c r="I443">
        <f t="shared" si="88"/>
        <v>1992.76</v>
      </c>
      <c r="J443">
        <v>1</v>
      </c>
      <c r="K443" s="6">
        <f t="shared" si="89"/>
        <v>444</v>
      </c>
      <c r="R443">
        <v>0.6</v>
      </c>
      <c r="S443">
        <v>1.1000000000000001</v>
      </c>
      <c r="T443">
        <f t="shared" si="97"/>
        <v>10898</v>
      </c>
      <c r="U443">
        <f t="shared" si="95"/>
        <v>3.0272000000000001</v>
      </c>
      <c r="V443">
        <f t="shared" si="96"/>
        <v>5.3899999999999286</v>
      </c>
    </row>
    <row r="444" spans="1:22">
      <c r="A444">
        <v>467</v>
      </c>
      <c r="C444">
        <f t="shared" si="90"/>
        <v>22150</v>
      </c>
      <c r="D444" s="20">
        <f t="shared" si="91"/>
        <v>1336</v>
      </c>
      <c r="E444">
        <f t="shared" si="92"/>
        <v>2240</v>
      </c>
      <c r="F444" s="6">
        <f t="shared" si="87"/>
        <v>12015</v>
      </c>
      <c r="G444">
        <f t="shared" si="93"/>
        <v>1780</v>
      </c>
      <c r="H444">
        <f t="shared" si="94"/>
        <v>0.12209999999999757</v>
      </c>
      <c r="I444">
        <f t="shared" si="88"/>
        <v>1997.34</v>
      </c>
      <c r="J444">
        <v>1</v>
      </c>
      <c r="K444" s="6">
        <f t="shared" si="89"/>
        <v>445</v>
      </c>
      <c r="R444">
        <v>0.6</v>
      </c>
      <c r="S444">
        <v>1.1000000000000001</v>
      </c>
      <c r="T444">
        <f t="shared" si="97"/>
        <v>10923</v>
      </c>
      <c r="U444">
        <f t="shared" si="95"/>
        <v>3.0341999999999998</v>
      </c>
      <c r="V444">
        <f t="shared" si="96"/>
        <v>5.3999999999999284</v>
      </c>
    </row>
    <row r="445" spans="1:22">
      <c r="A445">
        <v>468</v>
      </c>
      <c r="C445">
        <f t="shared" si="90"/>
        <v>22200</v>
      </c>
      <c r="D445" s="20">
        <f t="shared" si="91"/>
        <v>1339</v>
      </c>
      <c r="E445">
        <f t="shared" si="92"/>
        <v>2245</v>
      </c>
      <c r="F445" s="6">
        <f t="shared" si="87"/>
        <v>12042</v>
      </c>
      <c r="G445">
        <f t="shared" si="93"/>
        <v>1784</v>
      </c>
      <c r="H445">
        <f t="shared" si="94"/>
        <v>0.12214999999999757</v>
      </c>
      <c r="I445">
        <f t="shared" si="88"/>
        <v>2001.92</v>
      </c>
      <c r="J445">
        <v>1</v>
      </c>
      <c r="K445" s="6">
        <f t="shared" si="89"/>
        <v>446</v>
      </c>
      <c r="R445">
        <v>0.6</v>
      </c>
      <c r="S445">
        <v>1.1000000000000001</v>
      </c>
      <c r="T445">
        <f t="shared" si="97"/>
        <v>10947</v>
      </c>
      <c r="U445">
        <f t="shared" si="95"/>
        <v>3.0407999999999999</v>
      </c>
      <c r="V445">
        <f t="shared" si="96"/>
        <v>5.4099999999999282</v>
      </c>
    </row>
    <row r="446" spans="1:22">
      <c r="A446">
        <v>469</v>
      </c>
      <c r="C446">
        <f t="shared" si="90"/>
        <v>22250</v>
      </c>
      <c r="D446" s="20">
        <f t="shared" si="91"/>
        <v>1342</v>
      </c>
      <c r="E446">
        <f t="shared" si="92"/>
        <v>2250</v>
      </c>
      <c r="F446" s="6">
        <f t="shared" si="87"/>
        <v>12069</v>
      </c>
      <c r="G446">
        <f t="shared" si="93"/>
        <v>1788</v>
      </c>
      <c r="H446">
        <f t="shared" si="94"/>
        <v>0.12219999999999756</v>
      </c>
      <c r="I446">
        <f t="shared" si="88"/>
        <v>2006.49</v>
      </c>
      <c r="J446">
        <v>1</v>
      </c>
      <c r="K446" s="6">
        <f t="shared" si="89"/>
        <v>447</v>
      </c>
      <c r="R446">
        <v>0.6</v>
      </c>
      <c r="S446">
        <v>1.1000000000000001</v>
      </c>
      <c r="T446">
        <f t="shared" si="97"/>
        <v>10972</v>
      </c>
      <c r="U446">
        <f t="shared" si="95"/>
        <v>3.0478000000000001</v>
      </c>
      <c r="V446">
        <f t="shared" si="96"/>
        <v>5.419999999999928</v>
      </c>
    </row>
    <row r="447" spans="1:22">
      <c r="A447">
        <v>470</v>
      </c>
      <c r="C447">
        <f t="shared" si="90"/>
        <v>22300</v>
      </c>
      <c r="D447" s="20">
        <f t="shared" si="91"/>
        <v>1345</v>
      </c>
      <c r="E447">
        <f t="shared" si="92"/>
        <v>2255</v>
      </c>
      <c r="F447" s="6">
        <f t="shared" si="87"/>
        <v>12096</v>
      </c>
      <c r="G447">
        <f t="shared" si="93"/>
        <v>1792</v>
      </c>
      <c r="H447">
        <f t="shared" si="94"/>
        <v>0.12224999999999756</v>
      </c>
      <c r="I447">
        <f t="shared" si="88"/>
        <v>2011.07</v>
      </c>
      <c r="J447">
        <v>1</v>
      </c>
      <c r="K447" s="6">
        <f t="shared" si="89"/>
        <v>448</v>
      </c>
      <c r="R447">
        <v>0.6</v>
      </c>
      <c r="S447">
        <v>1.1000000000000001</v>
      </c>
      <c r="T447">
        <f t="shared" si="97"/>
        <v>10996</v>
      </c>
      <c r="U447">
        <f t="shared" si="95"/>
        <v>3.0543999999999998</v>
      </c>
      <c r="V447">
        <f t="shared" si="96"/>
        <v>5.4299999999999278</v>
      </c>
    </row>
    <row r="448" spans="1:22">
      <c r="A448">
        <v>471</v>
      </c>
      <c r="C448">
        <f t="shared" si="90"/>
        <v>22350</v>
      </c>
      <c r="D448" s="20">
        <f t="shared" si="91"/>
        <v>1348</v>
      </c>
      <c r="E448">
        <f t="shared" si="92"/>
        <v>2260</v>
      </c>
      <c r="F448" s="6">
        <f t="shared" si="87"/>
        <v>12123</v>
      </c>
      <c r="G448">
        <f t="shared" si="93"/>
        <v>1796</v>
      </c>
      <c r="H448">
        <f t="shared" si="94"/>
        <v>0.12229999999999755</v>
      </c>
      <c r="I448">
        <f t="shared" si="88"/>
        <v>2015.65</v>
      </c>
      <c r="J448">
        <v>1</v>
      </c>
      <c r="K448" s="6">
        <f t="shared" si="89"/>
        <v>449</v>
      </c>
      <c r="R448">
        <v>0.6</v>
      </c>
      <c r="S448">
        <v>1.1000000000000001</v>
      </c>
      <c r="T448">
        <f t="shared" si="97"/>
        <v>11021</v>
      </c>
      <c r="U448">
        <f t="shared" si="95"/>
        <v>3.0613999999999999</v>
      </c>
      <c r="V448">
        <f t="shared" si="96"/>
        <v>5.4399999999999276</v>
      </c>
    </row>
    <row r="449" spans="1:22">
      <c r="A449">
        <v>472</v>
      </c>
      <c r="C449">
        <f t="shared" si="90"/>
        <v>22400</v>
      </c>
      <c r="D449" s="20">
        <f t="shared" si="91"/>
        <v>1351</v>
      </c>
      <c r="E449">
        <f t="shared" si="92"/>
        <v>2265</v>
      </c>
      <c r="F449" s="6">
        <f t="shared" si="87"/>
        <v>12150</v>
      </c>
      <c r="G449">
        <f t="shared" si="93"/>
        <v>1800</v>
      </c>
      <c r="H449">
        <f t="shared" si="94"/>
        <v>0.12234999999999754</v>
      </c>
      <c r="I449">
        <f t="shared" si="88"/>
        <v>2020.23</v>
      </c>
      <c r="J449">
        <v>1</v>
      </c>
      <c r="K449" s="6">
        <f t="shared" si="89"/>
        <v>450</v>
      </c>
      <c r="R449">
        <v>0.6</v>
      </c>
      <c r="S449">
        <v>1.1000000000000001</v>
      </c>
      <c r="T449">
        <f t="shared" si="97"/>
        <v>11045</v>
      </c>
      <c r="U449">
        <f t="shared" si="95"/>
        <v>3.0680999999999998</v>
      </c>
      <c r="V449">
        <f t="shared" si="96"/>
        <v>5.4499999999999273</v>
      </c>
    </row>
    <row r="450" spans="1:22">
      <c r="A450">
        <v>473</v>
      </c>
      <c r="C450">
        <f t="shared" si="90"/>
        <v>22450</v>
      </c>
      <c r="D450" s="20">
        <f t="shared" si="91"/>
        <v>1354</v>
      </c>
      <c r="E450">
        <f t="shared" si="92"/>
        <v>2270</v>
      </c>
      <c r="F450" s="6">
        <f t="shared" ref="F450:F513" si="98">(G450-K450)*9</f>
        <v>12177</v>
      </c>
      <c r="G450">
        <f t="shared" si="93"/>
        <v>1804</v>
      </c>
      <c r="H450">
        <f t="shared" si="94"/>
        <v>0.12239999999999754</v>
      </c>
      <c r="I450">
        <f t="shared" si="88"/>
        <v>2024.81</v>
      </c>
      <c r="J450">
        <v>1</v>
      </c>
      <c r="K450" s="6">
        <f t="shared" si="89"/>
        <v>451</v>
      </c>
      <c r="R450">
        <v>0.6</v>
      </c>
      <c r="S450">
        <v>1.1000000000000001</v>
      </c>
      <c r="T450">
        <f t="shared" si="97"/>
        <v>11070</v>
      </c>
      <c r="U450">
        <f t="shared" si="95"/>
        <v>3.0750000000000002</v>
      </c>
      <c r="V450">
        <f t="shared" si="96"/>
        <v>5.4599999999999271</v>
      </c>
    </row>
    <row r="451" spans="1:22">
      <c r="A451">
        <v>474</v>
      </c>
      <c r="C451">
        <f t="shared" si="90"/>
        <v>22500</v>
      </c>
      <c r="D451" s="20">
        <f t="shared" si="91"/>
        <v>1357</v>
      </c>
      <c r="E451">
        <f t="shared" si="92"/>
        <v>2275</v>
      </c>
      <c r="F451" s="6">
        <f t="shared" si="98"/>
        <v>12204</v>
      </c>
      <c r="G451">
        <f t="shared" si="93"/>
        <v>1808</v>
      </c>
      <c r="H451">
        <f t="shared" si="94"/>
        <v>0.12244999999999753</v>
      </c>
      <c r="I451">
        <f t="shared" ref="I451:I514" si="99">ROUND(G451*(1-H451)+G451*2*H451,2)</f>
        <v>2029.39</v>
      </c>
      <c r="J451">
        <v>1</v>
      </c>
      <c r="K451" s="6">
        <f t="shared" ref="K451:K514" si="100">1/4*G451</f>
        <v>452</v>
      </c>
      <c r="R451">
        <v>0.6</v>
      </c>
      <c r="S451">
        <v>1.1000000000000001</v>
      </c>
      <c r="T451">
        <f t="shared" si="97"/>
        <v>11095</v>
      </c>
      <c r="U451">
        <f t="shared" si="95"/>
        <v>3.0819000000000001</v>
      </c>
      <c r="V451">
        <f t="shared" si="96"/>
        <v>5.4699999999999269</v>
      </c>
    </row>
    <row r="452" spans="1:22">
      <c r="A452">
        <v>475</v>
      </c>
      <c r="C452">
        <f t="shared" ref="C452:C515" si="101">50+C451</f>
        <v>22550</v>
      </c>
      <c r="D452" s="20">
        <f t="shared" ref="D452:D515" si="102">D451+3</f>
        <v>1360</v>
      </c>
      <c r="E452">
        <f t="shared" ref="E452:E515" si="103">E451+5</f>
        <v>2280</v>
      </c>
      <c r="F452" s="6">
        <f t="shared" si="98"/>
        <v>12231</v>
      </c>
      <c r="G452">
        <f t="shared" ref="G452:G515" si="104">G451+4</f>
        <v>1812</v>
      </c>
      <c r="H452">
        <f t="shared" ref="H452:H515" si="105">H451+0.00005</f>
        <v>0.12249999999999753</v>
      </c>
      <c r="I452">
        <f t="shared" si="99"/>
        <v>2033.97</v>
      </c>
      <c r="J452">
        <v>1</v>
      </c>
      <c r="K452" s="6">
        <f t="shared" si="100"/>
        <v>453</v>
      </c>
      <c r="R452">
        <v>0.6</v>
      </c>
      <c r="S452">
        <v>1.1000000000000001</v>
      </c>
      <c r="T452">
        <f t="shared" si="97"/>
        <v>11119</v>
      </c>
      <c r="U452">
        <f t="shared" si="95"/>
        <v>3.0886</v>
      </c>
      <c r="V452">
        <f t="shared" si="96"/>
        <v>5.4799999999999267</v>
      </c>
    </row>
    <row r="453" spans="1:22">
      <c r="A453">
        <v>476</v>
      </c>
      <c r="C453">
        <f t="shared" si="101"/>
        <v>22600</v>
      </c>
      <c r="D453" s="20">
        <f t="shared" si="102"/>
        <v>1363</v>
      </c>
      <c r="E453">
        <f t="shared" si="103"/>
        <v>2285</v>
      </c>
      <c r="F453" s="6">
        <f t="shared" si="98"/>
        <v>12258</v>
      </c>
      <c r="G453">
        <f t="shared" si="104"/>
        <v>1816</v>
      </c>
      <c r="H453">
        <f t="shared" si="105"/>
        <v>0.12254999999999752</v>
      </c>
      <c r="I453">
        <f t="shared" si="99"/>
        <v>2038.55</v>
      </c>
      <c r="J453">
        <v>1</v>
      </c>
      <c r="K453" s="6">
        <f t="shared" si="100"/>
        <v>454</v>
      </c>
      <c r="R453">
        <v>0.6</v>
      </c>
      <c r="S453">
        <v>1.1000000000000001</v>
      </c>
      <c r="T453">
        <f t="shared" si="97"/>
        <v>11144</v>
      </c>
      <c r="U453">
        <f t="shared" si="95"/>
        <v>3.0956000000000001</v>
      </c>
      <c r="V453">
        <f t="shared" si="96"/>
        <v>5.4899999999999265</v>
      </c>
    </row>
    <row r="454" spans="1:22">
      <c r="A454">
        <v>477</v>
      </c>
      <c r="C454">
        <f t="shared" si="101"/>
        <v>22650</v>
      </c>
      <c r="D454" s="20">
        <f t="shared" si="102"/>
        <v>1366</v>
      </c>
      <c r="E454">
        <f t="shared" si="103"/>
        <v>2290</v>
      </c>
      <c r="F454" s="6">
        <f t="shared" si="98"/>
        <v>12285</v>
      </c>
      <c r="G454">
        <f t="shared" si="104"/>
        <v>1820</v>
      </c>
      <c r="H454">
        <f t="shared" si="105"/>
        <v>0.12259999999999752</v>
      </c>
      <c r="I454">
        <f t="shared" si="99"/>
        <v>2043.13</v>
      </c>
      <c r="J454">
        <v>1</v>
      </c>
      <c r="K454" s="6">
        <f t="shared" si="100"/>
        <v>455</v>
      </c>
      <c r="R454">
        <v>0.6</v>
      </c>
      <c r="S454">
        <v>1.1000000000000001</v>
      </c>
      <c r="T454">
        <f t="shared" si="97"/>
        <v>11168</v>
      </c>
      <c r="U454">
        <f t="shared" ref="U454:U517" si="106">ROUND(T454/3600,4)</f>
        <v>3.1021999999999998</v>
      </c>
      <c r="V454">
        <f t="shared" ref="V454:V517" si="107">V453+0.01</f>
        <v>5.4999999999999263</v>
      </c>
    </row>
    <row r="455" spans="1:22">
      <c r="A455">
        <v>478</v>
      </c>
      <c r="C455">
        <f t="shared" si="101"/>
        <v>22700</v>
      </c>
      <c r="D455" s="20">
        <f t="shared" si="102"/>
        <v>1369</v>
      </c>
      <c r="E455">
        <f t="shared" si="103"/>
        <v>2295</v>
      </c>
      <c r="F455" s="6">
        <f t="shared" si="98"/>
        <v>12312</v>
      </c>
      <c r="G455">
        <f t="shared" si="104"/>
        <v>1824</v>
      </c>
      <c r="H455">
        <f t="shared" si="105"/>
        <v>0.12264999999999751</v>
      </c>
      <c r="I455">
        <f t="shared" si="99"/>
        <v>2047.71</v>
      </c>
      <c r="J455">
        <v>1</v>
      </c>
      <c r="K455" s="6">
        <f t="shared" si="100"/>
        <v>456</v>
      </c>
      <c r="R455">
        <v>0.6</v>
      </c>
      <c r="S455">
        <v>1.1000000000000001</v>
      </c>
      <c r="T455">
        <f t="shared" si="97"/>
        <v>11193</v>
      </c>
      <c r="U455">
        <f t="shared" si="106"/>
        <v>3.1092</v>
      </c>
      <c r="V455">
        <f t="shared" si="107"/>
        <v>5.5099999999999261</v>
      </c>
    </row>
    <row r="456" spans="1:22">
      <c r="A456">
        <v>479</v>
      </c>
      <c r="C456">
        <f t="shared" si="101"/>
        <v>22750</v>
      </c>
      <c r="D456" s="20">
        <f t="shared" si="102"/>
        <v>1372</v>
      </c>
      <c r="E456">
        <f t="shared" si="103"/>
        <v>2300</v>
      </c>
      <c r="F456" s="6">
        <f t="shared" si="98"/>
        <v>12339</v>
      </c>
      <c r="G456">
        <f t="shared" si="104"/>
        <v>1828</v>
      </c>
      <c r="H456">
        <f t="shared" si="105"/>
        <v>0.12269999999999751</v>
      </c>
      <c r="I456">
        <f t="shared" si="99"/>
        <v>2052.3000000000002</v>
      </c>
      <c r="J456">
        <v>1</v>
      </c>
      <c r="K456" s="6">
        <f t="shared" si="100"/>
        <v>457</v>
      </c>
      <c r="R456">
        <v>0.6</v>
      </c>
      <c r="S456">
        <v>1.1000000000000001</v>
      </c>
      <c r="T456">
        <f t="shared" si="97"/>
        <v>11217</v>
      </c>
      <c r="U456">
        <f t="shared" si="106"/>
        <v>3.1158000000000001</v>
      </c>
      <c r="V456">
        <f t="shared" si="107"/>
        <v>5.5199999999999259</v>
      </c>
    </row>
    <row r="457" spans="1:22">
      <c r="A457">
        <v>480</v>
      </c>
      <c r="C457">
        <f t="shared" si="101"/>
        <v>22800</v>
      </c>
      <c r="D457" s="20">
        <f t="shared" si="102"/>
        <v>1375</v>
      </c>
      <c r="E457">
        <f t="shared" si="103"/>
        <v>2305</v>
      </c>
      <c r="F457" s="6">
        <f t="shared" si="98"/>
        <v>12366</v>
      </c>
      <c r="G457">
        <f t="shared" si="104"/>
        <v>1832</v>
      </c>
      <c r="H457">
        <f t="shared" si="105"/>
        <v>0.1227499999999975</v>
      </c>
      <c r="I457">
        <f t="shared" si="99"/>
        <v>2056.88</v>
      </c>
      <c r="J457">
        <v>1</v>
      </c>
      <c r="K457" s="6">
        <f t="shared" si="100"/>
        <v>458</v>
      </c>
      <c r="R457">
        <v>0.6</v>
      </c>
      <c r="S457">
        <v>1.1000000000000001</v>
      </c>
      <c r="T457">
        <f t="shared" si="97"/>
        <v>11242</v>
      </c>
      <c r="U457">
        <f t="shared" si="106"/>
        <v>3.1227999999999998</v>
      </c>
      <c r="V457">
        <f t="shared" si="107"/>
        <v>5.5299999999999256</v>
      </c>
    </row>
    <row r="458" spans="1:22">
      <c r="A458">
        <v>481</v>
      </c>
      <c r="C458">
        <f t="shared" si="101"/>
        <v>22850</v>
      </c>
      <c r="D458" s="20">
        <f t="shared" si="102"/>
        <v>1378</v>
      </c>
      <c r="E458">
        <f t="shared" si="103"/>
        <v>2310</v>
      </c>
      <c r="F458" s="6">
        <f t="shared" si="98"/>
        <v>12393</v>
      </c>
      <c r="G458">
        <f t="shared" si="104"/>
        <v>1836</v>
      </c>
      <c r="H458">
        <f t="shared" si="105"/>
        <v>0.12279999999999749</v>
      </c>
      <c r="I458">
        <f t="shared" si="99"/>
        <v>2061.46</v>
      </c>
      <c r="J458">
        <v>1</v>
      </c>
      <c r="K458" s="6">
        <f t="shared" si="100"/>
        <v>459</v>
      </c>
      <c r="R458">
        <v>0.6</v>
      </c>
      <c r="S458">
        <v>1.1000000000000001</v>
      </c>
      <c r="T458">
        <f t="shared" si="97"/>
        <v>11266</v>
      </c>
      <c r="U458">
        <f t="shared" si="106"/>
        <v>3.1294</v>
      </c>
      <c r="V458">
        <f t="shared" si="107"/>
        <v>5.5399999999999254</v>
      </c>
    </row>
    <row r="459" spans="1:22">
      <c r="A459">
        <v>482</v>
      </c>
      <c r="C459">
        <f t="shared" si="101"/>
        <v>22900</v>
      </c>
      <c r="D459" s="20">
        <f t="shared" si="102"/>
        <v>1381</v>
      </c>
      <c r="E459">
        <f t="shared" si="103"/>
        <v>2315</v>
      </c>
      <c r="F459" s="6">
        <f t="shared" si="98"/>
        <v>12420</v>
      </c>
      <c r="G459">
        <f t="shared" si="104"/>
        <v>1840</v>
      </c>
      <c r="H459">
        <f t="shared" si="105"/>
        <v>0.12284999999999749</v>
      </c>
      <c r="I459">
        <f t="shared" si="99"/>
        <v>2066.04</v>
      </c>
      <c r="J459">
        <v>1</v>
      </c>
      <c r="K459" s="6">
        <f t="shared" si="100"/>
        <v>460</v>
      </c>
      <c r="R459">
        <v>0.6</v>
      </c>
      <c r="S459">
        <v>1.1000000000000001</v>
      </c>
      <c r="T459">
        <f t="shared" si="97"/>
        <v>11291</v>
      </c>
      <c r="U459">
        <f t="shared" si="106"/>
        <v>3.1364000000000001</v>
      </c>
      <c r="V459">
        <f t="shared" si="107"/>
        <v>5.5499999999999252</v>
      </c>
    </row>
    <row r="460" spans="1:22">
      <c r="A460">
        <v>483</v>
      </c>
      <c r="C460">
        <f t="shared" si="101"/>
        <v>22950</v>
      </c>
      <c r="D460" s="20">
        <f t="shared" si="102"/>
        <v>1384</v>
      </c>
      <c r="E460">
        <f t="shared" si="103"/>
        <v>2320</v>
      </c>
      <c r="F460" s="6">
        <f t="shared" si="98"/>
        <v>12447</v>
      </c>
      <c r="G460">
        <f t="shared" si="104"/>
        <v>1844</v>
      </c>
      <c r="H460">
        <f t="shared" si="105"/>
        <v>0.12289999999999748</v>
      </c>
      <c r="I460">
        <f t="shared" si="99"/>
        <v>2070.63</v>
      </c>
      <c r="J460">
        <v>1</v>
      </c>
      <c r="K460" s="6">
        <f t="shared" si="100"/>
        <v>461</v>
      </c>
      <c r="R460">
        <v>0.6</v>
      </c>
      <c r="S460">
        <v>1.1000000000000001</v>
      </c>
      <c r="T460">
        <f t="shared" si="97"/>
        <v>11315</v>
      </c>
      <c r="U460">
        <f t="shared" si="106"/>
        <v>3.1431</v>
      </c>
      <c r="V460">
        <f t="shared" si="107"/>
        <v>5.559999999999925</v>
      </c>
    </row>
    <row r="461" spans="1:22">
      <c r="A461">
        <v>484</v>
      </c>
      <c r="C461">
        <f t="shared" si="101"/>
        <v>23000</v>
      </c>
      <c r="D461" s="20">
        <f t="shared" si="102"/>
        <v>1387</v>
      </c>
      <c r="E461">
        <f t="shared" si="103"/>
        <v>2325</v>
      </c>
      <c r="F461" s="6">
        <f t="shared" si="98"/>
        <v>12474</v>
      </c>
      <c r="G461">
        <f t="shared" si="104"/>
        <v>1848</v>
      </c>
      <c r="H461">
        <f t="shared" si="105"/>
        <v>0.12294999999999748</v>
      </c>
      <c r="I461">
        <f t="shared" si="99"/>
        <v>2075.21</v>
      </c>
      <c r="J461">
        <v>1</v>
      </c>
      <c r="K461" s="6">
        <f t="shared" si="100"/>
        <v>462</v>
      </c>
      <c r="R461">
        <v>0.6</v>
      </c>
      <c r="S461">
        <v>1.1000000000000001</v>
      </c>
      <c r="T461">
        <f t="shared" si="97"/>
        <v>11340</v>
      </c>
      <c r="U461">
        <f t="shared" si="106"/>
        <v>3.15</v>
      </c>
      <c r="V461">
        <f t="shared" si="107"/>
        <v>5.5699999999999248</v>
      </c>
    </row>
    <row r="462" spans="1:22">
      <c r="A462">
        <v>485</v>
      </c>
      <c r="C462">
        <f t="shared" si="101"/>
        <v>23050</v>
      </c>
      <c r="D462" s="20">
        <f t="shared" si="102"/>
        <v>1390</v>
      </c>
      <c r="E462">
        <f t="shared" si="103"/>
        <v>2330</v>
      </c>
      <c r="F462" s="6">
        <f t="shared" si="98"/>
        <v>12501</v>
      </c>
      <c r="G462">
        <f t="shared" si="104"/>
        <v>1852</v>
      </c>
      <c r="H462">
        <f t="shared" si="105"/>
        <v>0.12299999999999747</v>
      </c>
      <c r="I462">
        <f t="shared" si="99"/>
        <v>2079.8000000000002</v>
      </c>
      <c r="J462">
        <v>1</v>
      </c>
      <c r="K462" s="6">
        <f t="shared" si="100"/>
        <v>463</v>
      </c>
      <c r="R462">
        <v>0.6</v>
      </c>
      <c r="S462">
        <v>1.1000000000000001</v>
      </c>
      <c r="T462">
        <f t="shared" si="97"/>
        <v>11365</v>
      </c>
      <c r="U462">
        <f t="shared" si="106"/>
        <v>3.1568999999999998</v>
      </c>
      <c r="V462">
        <f t="shared" si="107"/>
        <v>5.5799999999999246</v>
      </c>
    </row>
    <row r="463" spans="1:22">
      <c r="A463">
        <v>486</v>
      </c>
      <c r="C463">
        <f t="shared" si="101"/>
        <v>23100</v>
      </c>
      <c r="D463" s="20">
        <f t="shared" si="102"/>
        <v>1393</v>
      </c>
      <c r="E463">
        <f t="shared" si="103"/>
        <v>2335</v>
      </c>
      <c r="F463" s="6">
        <f t="shared" si="98"/>
        <v>12528</v>
      </c>
      <c r="G463">
        <f t="shared" si="104"/>
        <v>1856</v>
      </c>
      <c r="H463">
        <f t="shared" si="105"/>
        <v>0.12304999999999747</v>
      </c>
      <c r="I463">
        <f t="shared" si="99"/>
        <v>2084.38</v>
      </c>
      <c r="J463">
        <v>1</v>
      </c>
      <c r="K463" s="6">
        <f t="shared" si="100"/>
        <v>464</v>
      </c>
      <c r="R463">
        <v>0.6</v>
      </c>
      <c r="S463">
        <v>1.1000000000000001</v>
      </c>
      <c r="T463">
        <f t="shared" si="97"/>
        <v>11389</v>
      </c>
      <c r="U463">
        <f t="shared" si="106"/>
        <v>3.1636000000000002</v>
      </c>
      <c r="V463">
        <f t="shared" si="107"/>
        <v>5.5899999999999244</v>
      </c>
    </row>
    <row r="464" spans="1:22">
      <c r="A464">
        <v>487</v>
      </c>
      <c r="C464">
        <f t="shared" si="101"/>
        <v>23150</v>
      </c>
      <c r="D464" s="20">
        <f t="shared" si="102"/>
        <v>1396</v>
      </c>
      <c r="E464">
        <f t="shared" si="103"/>
        <v>2340</v>
      </c>
      <c r="F464" s="6">
        <f t="shared" si="98"/>
        <v>12555</v>
      </c>
      <c r="G464">
        <f t="shared" si="104"/>
        <v>1860</v>
      </c>
      <c r="H464">
        <f t="shared" si="105"/>
        <v>0.12309999999999746</v>
      </c>
      <c r="I464">
        <f t="shared" si="99"/>
        <v>2088.9699999999998</v>
      </c>
      <c r="J464">
        <v>1</v>
      </c>
      <c r="K464" s="6">
        <f t="shared" si="100"/>
        <v>465</v>
      </c>
      <c r="R464">
        <v>0.6</v>
      </c>
      <c r="S464">
        <v>1.1000000000000001</v>
      </c>
      <c r="T464">
        <f t="shared" ref="T464:T527" si="108">ROUND(F464/S464,0)</f>
        <v>11414</v>
      </c>
      <c r="U464">
        <f t="shared" si="106"/>
        <v>3.1705999999999999</v>
      </c>
      <c r="V464">
        <f t="shared" si="107"/>
        <v>5.5999999999999241</v>
      </c>
    </row>
    <row r="465" spans="1:22">
      <c r="A465">
        <v>488</v>
      </c>
      <c r="C465">
        <f t="shared" si="101"/>
        <v>23200</v>
      </c>
      <c r="D465" s="20">
        <f t="shared" si="102"/>
        <v>1399</v>
      </c>
      <c r="E465">
        <f t="shared" si="103"/>
        <v>2345</v>
      </c>
      <c r="F465" s="6">
        <f t="shared" si="98"/>
        <v>12582</v>
      </c>
      <c r="G465">
        <f t="shared" si="104"/>
        <v>1864</v>
      </c>
      <c r="H465">
        <f t="shared" si="105"/>
        <v>0.12314999999999746</v>
      </c>
      <c r="I465">
        <f t="shared" si="99"/>
        <v>2093.5500000000002</v>
      </c>
      <c r="J465">
        <v>1</v>
      </c>
      <c r="K465" s="6">
        <f t="shared" si="100"/>
        <v>466</v>
      </c>
      <c r="R465">
        <v>0.6</v>
      </c>
      <c r="S465">
        <v>1.1000000000000001</v>
      </c>
      <c r="T465">
        <f t="shared" si="108"/>
        <v>11438</v>
      </c>
      <c r="U465">
        <f t="shared" si="106"/>
        <v>3.1772</v>
      </c>
      <c r="V465">
        <f t="shared" si="107"/>
        <v>5.6099999999999239</v>
      </c>
    </row>
    <row r="466" spans="1:22">
      <c r="A466">
        <v>489</v>
      </c>
      <c r="B466">
        <v>24</v>
      </c>
      <c r="C466">
        <f t="shared" si="101"/>
        <v>23250</v>
      </c>
      <c r="D466" s="20">
        <f t="shared" si="102"/>
        <v>1402</v>
      </c>
      <c r="E466">
        <f t="shared" si="103"/>
        <v>2350</v>
      </c>
      <c r="F466" s="6">
        <f t="shared" si="98"/>
        <v>12609</v>
      </c>
      <c r="G466">
        <f t="shared" si="104"/>
        <v>1868</v>
      </c>
      <c r="H466">
        <f t="shared" si="105"/>
        <v>0.12319999999999745</v>
      </c>
      <c r="I466">
        <f t="shared" si="99"/>
        <v>2098.14</v>
      </c>
      <c r="J466">
        <v>1</v>
      </c>
      <c r="K466" s="6">
        <f t="shared" si="100"/>
        <v>467</v>
      </c>
      <c r="L466" s="6">
        <f>ROUND(G466*(1-H466)+H466*2*G466,2)</f>
        <v>2098.14</v>
      </c>
      <c r="M466" s="6">
        <f>ROUND(O466*2*(1+0.05),2)</f>
        <v>5059.8900000000003</v>
      </c>
      <c r="N466" s="6">
        <f>ROUND(M466*R466+(1-R466)*O466+2/3*(F466),2)</f>
        <v>12405.72</v>
      </c>
      <c r="O466" s="6">
        <f>ROUND((2/3*K466+1/3*L466+1/3*I466+1/3*J466*I466), 2)</f>
        <v>2409.4699999999998</v>
      </c>
      <c r="R466">
        <v>0.6</v>
      </c>
      <c r="S466">
        <v>1.1499999999999999</v>
      </c>
      <c r="T466">
        <f t="shared" si="108"/>
        <v>10964</v>
      </c>
      <c r="U466">
        <f t="shared" si="106"/>
        <v>3.0455999999999999</v>
      </c>
      <c r="V466">
        <f t="shared" si="107"/>
        <v>5.6199999999999237</v>
      </c>
    </row>
    <row r="467" spans="1:22">
      <c r="A467">
        <v>490</v>
      </c>
      <c r="C467">
        <f t="shared" si="101"/>
        <v>23300</v>
      </c>
      <c r="D467" s="20">
        <f t="shared" si="102"/>
        <v>1405</v>
      </c>
      <c r="E467">
        <f t="shared" si="103"/>
        <v>2355</v>
      </c>
      <c r="F467" s="6">
        <f t="shared" si="98"/>
        <v>12636</v>
      </c>
      <c r="G467">
        <f t="shared" si="104"/>
        <v>1872</v>
      </c>
      <c r="H467">
        <f t="shared" si="105"/>
        <v>0.12324999999999744</v>
      </c>
      <c r="I467">
        <f t="shared" si="99"/>
        <v>2102.7199999999998</v>
      </c>
      <c r="J467">
        <v>1</v>
      </c>
      <c r="K467" s="6">
        <f t="shared" si="100"/>
        <v>468</v>
      </c>
      <c r="R467">
        <v>0.6</v>
      </c>
      <c r="S467">
        <v>1.1499999999999999</v>
      </c>
      <c r="T467">
        <f t="shared" si="108"/>
        <v>10988</v>
      </c>
      <c r="U467">
        <f t="shared" si="106"/>
        <v>3.0522</v>
      </c>
      <c r="V467">
        <f t="shared" si="107"/>
        <v>5.6299999999999235</v>
      </c>
    </row>
    <row r="468" spans="1:22">
      <c r="A468">
        <v>491</v>
      </c>
      <c r="C468">
        <f t="shared" si="101"/>
        <v>23350</v>
      </c>
      <c r="D468" s="20">
        <f t="shared" si="102"/>
        <v>1408</v>
      </c>
      <c r="E468">
        <f t="shared" si="103"/>
        <v>2360</v>
      </c>
      <c r="F468" s="6">
        <f t="shared" si="98"/>
        <v>12663</v>
      </c>
      <c r="G468">
        <f t="shared" si="104"/>
        <v>1876</v>
      </c>
      <c r="H468">
        <f t="shared" si="105"/>
        <v>0.12329999999999744</v>
      </c>
      <c r="I468">
        <f t="shared" si="99"/>
        <v>2107.31</v>
      </c>
      <c r="J468">
        <v>1</v>
      </c>
      <c r="K468" s="6">
        <f t="shared" si="100"/>
        <v>469</v>
      </c>
      <c r="R468">
        <v>0.6</v>
      </c>
      <c r="S468">
        <v>1.1499999999999999</v>
      </c>
      <c r="T468">
        <f t="shared" si="108"/>
        <v>11011</v>
      </c>
      <c r="U468">
        <f t="shared" si="106"/>
        <v>3.0586000000000002</v>
      </c>
      <c r="V468">
        <f t="shared" si="107"/>
        <v>5.6399999999999233</v>
      </c>
    </row>
    <row r="469" spans="1:22">
      <c r="A469">
        <v>492</v>
      </c>
      <c r="C469">
        <f t="shared" si="101"/>
        <v>23400</v>
      </c>
      <c r="D469" s="20">
        <f t="shared" si="102"/>
        <v>1411</v>
      </c>
      <c r="E469">
        <f t="shared" si="103"/>
        <v>2365</v>
      </c>
      <c r="F469" s="6">
        <f t="shared" si="98"/>
        <v>12690</v>
      </c>
      <c r="G469">
        <f t="shared" si="104"/>
        <v>1880</v>
      </c>
      <c r="H469">
        <f t="shared" si="105"/>
        <v>0.12334999999999743</v>
      </c>
      <c r="I469">
        <f t="shared" si="99"/>
        <v>2111.9</v>
      </c>
      <c r="J469">
        <v>1</v>
      </c>
      <c r="K469" s="6">
        <f t="shared" si="100"/>
        <v>470</v>
      </c>
      <c r="R469">
        <v>0.6</v>
      </c>
      <c r="S469">
        <v>1.1499999999999999</v>
      </c>
      <c r="T469">
        <f t="shared" si="108"/>
        <v>11035</v>
      </c>
      <c r="U469">
        <f t="shared" si="106"/>
        <v>3.0653000000000001</v>
      </c>
      <c r="V469">
        <f t="shared" si="107"/>
        <v>5.6499999999999231</v>
      </c>
    </row>
    <row r="470" spans="1:22">
      <c r="A470">
        <v>493</v>
      </c>
      <c r="C470">
        <f t="shared" si="101"/>
        <v>23450</v>
      </c>
      <c r="D470" s="20">
        <f t="shared" si="102"/>
        <v>1414</v>
      </c>
      <c r="E470">
        <f t="shared" si="103"/>
        <v>2370</v>
      </c>
      <c r="F470" s="6">
        <f t="shared" si="98"/>
        <v>12717</v>
      </c>
      <c r="G470">
        <f t="shared" si="104"/>
        <v>1884</v>
      </c>
      <c r="H470">
        <f t="shared" si="105"/>
        <v>0.12339999999999743</v>
      </c>
      <c r="I470">
        <f t="shared" si="99"/>
        <v>2116.4899999999998</v>
      </c>
      <c r="J470">
        <v>1</v>
      </c>
      <c r="K470" s="6">
        <f t="shared" si="100"/>
        <v>471</v>
      </c>
      <c r="R470">
        <v>0.6</v>
      </c>
      <c r="S470">
        <v>1.1499999999999999</v>
      </c>
      <c r="T470">
        <f t="shared" si="108"/>
        <v>11058</v>
      </c>
      <c r="U470">
        <f t="shared" si="106"/>
        <v>3.0716999999999999</v>
      </c>
      <c r="V470">
        <f t="shared" si="107"/>
        <v>5.6599999999999229</v>
      </c>
    </row>
    <row r="471" spans="1:22">
      <c r="A471">
        <v>494</v>
      </c>
      <c r="C471">
        <f t="shared" si="101"/>
        <v>23500</v>
      </c>
      <c r="D471" s="20">
        <f t="shared" si="102"/>
        <v>1417</v>
      </c>
      <c r="E471">
        <f t="shared" si="103"/>
        <v>2375</v>
      </c>
      <c r="F471" s="6">
        <f t="shared" si="98"/>
        <v>12744</v>
      </c>
      <c r="G471">
        <f t="shared" si="104"/>
        <v>1888</v>
      </c>
      <c r="H471">
        <f t="shared" si="105"/>
        <v>0.12344999999999742</v>
      </c>
      <c r="I471">
        <f t="shared" si="99"/>
        <v>2121.0700000000002</v>
      </c>
      <c r="J471">
        <v>1</v>
      </c>
      <c r="K471" s="6">
        <f t="shared" si="100"/>
        <v>472</v>
      </c>
      <c r="R471">
        <v>0.6</v>
      </c>
      <c r="S471">
        <v>1.1499999999999999</v>
      </c>
      <c r="T471">
        <f t="shared" si="108"/>
        <v>11082</v>
      </c>
      <c r="U471">
        <f t="shared" si="106"/>
        <v>3.0783</v>
      </c>
      <c r="V471">
        <f t="shared" si="107"/>
        <v>5.6699999999999227</v>
      </c>
    </row>
    <row r="472" spans="1:22">
      <c r="A472">
        <v>495</v>
      </c>
      <c r="C472">
        <f t="shared" si="101"/>
        <v>23550</v>
      </c>
      <c r="D472" s="20">
        <f t="shared" si="102"/>
        <v>1420</v>
      </c>
      <c r="E472">
        <f t="shared" si="103"/>
        <v>2380</v>
      </c>
      <c r="F472" s="6">
        <f t="shared" si="98"/>
        <v>12771</v>
      </c>
      <c r="G472">
        <f t="shared" si="104"/>
        <v>1892</v>
      </c>
      <c r="H472">
        <f t="shared" si="105"/>
        <v>0.12349999999999742</v>
      </c>
      <c r="I472">
        <f t="shared" si="99"/>
        <v>2125.66</v>
      </c>
      <c r="J472">
        <v>1</v>
      </c>
      <c r="K472" s="6">
        <f t="shared" si="100"/>
        <v>473</v>
      </c>
      <c r="R472">
        <v>0.6</v>
      </c>
      <c r="S472">
        <v>1.1499999999999999</v>
      </c>
      <c r="T472">
        <f t="shared" si="108"/>
        <v>11105</v>
      </c>
      <c r="U472">
        <f t="shared" si="106"/>
        <v>3.0847000000000002</v>
      </c>
      <c r="V472">
        <f t="shared" si="107"/>
        <v>5.6799999999999224</v>
      </c>
    </row>
    <row r="473" spans="1:22">
      <c r="A473">
        <v>496</v>
      </c>
      <c r="C473">
        <f t="shared" si="101"/>
        <v>23600</v>
      </c>
      <c r="D473" s="20">
        <f t="shared" si="102"/>
        <v>1423</v>
      </c>
      <c r="E473">
        <f t="shared" si="103"/>
        <v>2385</v>
      </c>
      <c r="F473" s="6">
        <f t="shared" si="98"/>
        <v>12798</v>
      </c>
      <c r="G473">
        <f t="shared" si="104"/>
        <v>1896</v>
      </c>
      <c r="H473">
        <f t="shared" si="105"/>
        <v>0.12354999999999741</v>
      </c>
      <c r="I473">
        <f t="shared" si="99"/>
        <v>2130.25</v>
      </c>
      <c r="J473">
        <v>1</v>
      </c>
      <c r="K473" s="6">
        <f t="shared" si="100"/>
        <v>474</v>
      </c>
      <c r="R473">
        <v>0.6</v>
      </c>
      <c r="S473">
        <v>1.1499999999999999</v>
      </c>
      <c r="T473">
        <f t="shared" si="108"/>
        <v>11129</v>
      </c>
      <c r="U473">
        <f t="shared" si="106"/>
        <v>3.0914000000000001</v>
      </c>
      <c r="V473">
        <f t="shared" si="107"/>
        <v>5.6899999999999222</v>
      </c>
    </row>
    <row r="474" spans="1:22">
      <c r="A474">
        <v>497</v>
      </c>
      <c r="C474">
        <f t="shared" si="101"/>
        <v>23650</v>
      </c>
      <c r="D474" s="20">
        <f t="shared" si="102"/>
        <v>1426</v>
      </c>
      <c r="E474">
        <f t="shared" si="103"/>
        <v>2390</v>
      </c>
      <c r="F474" s="6">
        <f t="shared" si="98"/>
        <v>12825</v>
      </c>
      <c r="G474">
        <f t="shared" si="104"/>
        <v>1900</v>
      </c>
      <c r="H474">
        <f t="shared" si="105"/>
        <v>0.12359999999999741</v>
      </c>
      <c r="I474">
        <f t="shared" si="99"/>
        <v>2134.84</v>
      </c>
      <c r="J474">
        <v>1</v>
      </c>
      <c r="K474" s="6">
        <f t="shared" si="100"/>
        <v>475</v>
      </c>
      <c r="R474">
        <v>0.6</v>
      </c>
      <c r="S474">
        <v>1.1499999999999999</v>
      </c>
      <c r="T474">
        <f t="shared" si="108"/>
        <v>11152</v>
      </c>
      <c r="U474">
        <f t="shared" si="106"/>
        <v>3.0977999999999999</v>
      </c>
      <c r="V474">
        <f t="shared" si="107"/>
        <v>5.699999999999922</v>
      </c>
    </row>
    <row r="475" spans="1:22">
      <c r="A475">
        <v>498</v>
      </c>
      <c r="C475">
        <f t="shared" si="101"/>
        <v>23700</v>
      </c>
      <c r="D475" s="20">
        <f t="shared" si="102"/>
        <v>1429</v>
      </c>
      <c r="E475">
        <f t="shared" si="103"/>
        <v>2395</v>
      </c>
      <c r="F475" s="6">
        <f t="shared" si="98"/>
        <v>12852</v>
      </c>
      <c r="G475">
        <f t="shared" si="104"/>
        <v>1904</v>
      </c>
      <c r="H475">
        <f t="shared" si="105"/>
        <v>0.1236499999999974</v>
      </c>
      <c r="I475">
        <f t="shared" si="99"/>
        <v>2139.4299999999998</v>
      </c>
      <c r="J475">
        <v>1</v>
      </c>
      <c r="K475" s="6">
        <f t="shared" si="100"/>
        <v>476</v>
      </c>
      <c r="R475">
        <v>0.6</v>
      </c>
      <c r="S475">
        <v>1.1499999999999999</v>
      </c>
      <c r="T475">
        <f t="shared" si="108"/>
        <v>11176</v>
      </c>
      <c r="U475">
        <f t="shared" si="106"/>
        <v>3.1044</v>
      </c>
      <c r="V475">
        <f t="shared" si="107"/>
        <v>5.7099999999999218</v>
      </c>
    </row>
    <row r="476" spans="1:22">
      <c r="A476">
        <v>499</v>
      </c>
      <c r="C476">
        <f t="shared" si="101"/>
        <v>23750</v>
      </c>
      <c r="D476" s="20">
        <f t="shared" si="102"/>
        <v>1432</v>
      </c>
      <c r="E476">
        <f t="shared" si="103"/>
        <v>2400</v>
      </c>
      <c r="F476" s="6">
        <f t="shared" si="98"/>
        <v>12879</v>
      </c>
      <c r="G476">
        <f t="shared" si="104"/>
        <v>1908</v>
      </c>
      <c r="H476">
        <f t="shared" si="105"/>
        <v>0.1236999999999974</v>
      </c>
      <c r="I476">
        <f t="shared" si="99"/>
        <v>2144.02</v>
      </c>
      <c r="J476">
        <v>1</v>
      </c>
      <c r="K476" s="6">
        <f t="shared" si="100"/>
        <v>477</v>
      </c>
      <c r="R476">
        <v>0.6</v>
      </c>
      <c r="S476">
        <v>1.1499999999999999</v>
      </c>
      <c r="T476">
        <f t="shared" si="108"/>
        <v>11199</v>
      </c>
      <c r="U476">
        <f t="shared" si="106"/>
        <v>3.1107999999999998</v>
      </c>
      <c r="V476">
        <f t="shared" si="107"/>
        <v>5.7199999999999216</v>
      </c>
    </row>
    <row r="477" spans="1:22">
      <c r="A477">
        <v>500</v>
      </c>
      <c r="C477">
        <f t="shared" si="101"/>
        <v>23800</v>
      </c>
      <c r="D477" s="20">
        <f t="shared" si="102"/>
        <v>1435</v>
      </c>
      <c r="E477">
        <f t="shared" si="103"/>
        <v>2405</v>
      </c>
      <c r="F477" s="6">
        <f t="shared" si="98"/>
        <v>12906</v>
      </c>
      <c r="G477">
        <f t="shared" si="104"/>
        <v>1912</v>
      </c>
      <c r="H477">
        <f t="shared" si="105"/>
        <v>0.12374999999999739</v>
      </c>
      <c r="I477">
        <f t="shared" si="99"/>
        <v>2148.61</v>
      </c>
      <c r="J477">
        <v>1</v>
      </c>
      <c r="K477" s="6">
        <f t="shared" si="100"/>
        <v>478</v>
      </c>
      <c r="R477">
        <v>0.6</v>
      </c>
      <c r="S477">
        <v>1.1499999999999999</v>
      </c>
      <c r="T477">
        <f t="shared" si="108"/>
        <v>11223</v>
      </c>
      <c r="U477">
        <f t="shared" si="106"/>
        <v>3.1175000000000002</v>
      </c>
      <c r="V477">
        <f t="shared" si="107"/>
        <v>5.7299999999999214</v>
      </c>
    </row>
    <row r="478" spans="1:22">
      <c r="A478">
        <v>501</v>
      </c>
      <c r="C478">
        <f t="shared" si="101"/>
        <v>23850</v>
      </c>
      <c r="D478" s="20">
        <f t="shared" si="102"/>
        <v>1438</v>
      </c>
      <c r="E478">
        <f t="shared" si="103"/>
        <v>2410</v>
      </c>
      <c r="F478" s="6">
        <f t="shared" si="98"/>
        <v>12933</v>
      </c>
      <c r="G478">
        <f t="shared" si="104"/>
        <v>1916</v>
      </c>
      <c r="H478">
        <f t="shared" si="105"/>
        <v>0.12379999999999738</v>
      </c>
      <c r="I478">
        <f t="shared" si="99"/>
        <v>2153.1999999999998</v>
      </c>
      <c r="J478">
        <v>1</v>
      </c>
      <c r="K478" s="6">
        <f t="shared" si="100"/>
        <v>479</v>
      </c>
      <c r="R478">
        <v>0.6</v>
      </c>
      <c r="S478">
        <v>1.1499999999999999</v>
      </c>
      <c r="T478">
        <f t="shared" si="108"/>
        <v>11246</v>
      </c>
      <c r="U478">
        <f t="shared" si="106"/>
        <v>3.1238999999999999</v>
      </c>
      <c r="V478">
        <f t="shared" si="107"/>
        <v>5.7399999999999212</v>
      </c>
    </row>
    <row r="479" spans="1:22">
      <c r="A479">
        <v>502</v>
      </c>
      <c r="C479">
        <f t="shared" si="101"/>
        <v>23900</v>
      </c>
      <c r="D479" s="20">
        <f t="shared" si="102"/>
        <v>1441</v>
      </c>
      <c r="E479">
        <f t="shared" si="103"/>
        <v>2415</v>
      </c>
      <c r="F479" s="6">
        <f t="shared" si="98"/>
        <v>12960</v>
      </c>
      <c r="G479">
        <f t="shared" si="104"/>
        <v>1920</v>
      </c>
      <c r="H479">
        <f t="shared" si="105"/>
        <v>0.12384999999999738</v>
      </c>
      <c r="I479">
        <f t="shared" si="99"/>
        <v>2157.79</v>
      </c>
      <c r="J479">
        <v>1</v>
      </c>
      <c r="K479" s="6">
        <f t="shared" si="100"/>
        <v>480</v>
      </c>
      <c r="R479">
        <v>0.6</v>
      </c>
      <c r="S479">
        <v>1.1499999999999999</v>
      </c>
      <c r="T479">
        <f t="shared" si="108"/>
        <v>11270</v>
      </c>
      <c r="U479">
        <f t="shared" si="106"/>
        <v>3.1305999999999998</v>
      </c>
      <c r="V479">
        <f t="shared" si="107"/>
        <v>5.749999999999921</v>
      </c>
    </row>
    <row r="480" spans="1:22">
      <c r="A480">
        <v>503</v>
      </c>
      <c r="C480">
        <f t="shared" si="101"/>
        <v>23950</v>
      </c>
      <c r="D480" s="20">
        <f t="shared" si="102"/>
        <v>1444</v>
      </c>
      <c r="E480">
        <f t="shared" si="103"/>
        <v>2420</v>
      </c>
      <c r="F480" s="6">
        <f t="shared" si="98"/>
        <v>12987</v>
      </c>
      <c r="G480">
        <f t="shared" si="104"/>
        <v>1924</v>
      </c>
      <c r="H480">
        <f t="shared" si="105"/>
        <v>0.12389999999999737</v>
      </c>
      <c r="I480">
        <f t="shared" si="99"/>
        <v>2162.38</v>
      </c>
      <c r="J480">
        <v>1</v>
      </c>
      <c r="K480" s="6">
        <f t="shared" si="100"/>
        <v>481</v>
      </c>
      <c r="R480">
        <v>0.6</v>
      </c>
      <c r="S480">
        <v>1.1499999999999999</v>
      </c>
      <c r="T480">
        <f t="shared" si="108"/>
        <v>11293</v>
      </c>
      <c r="U480">
        <f t="shared" si="106"/>
        <v>3.1368999999999998</v>
      </c>
      <c r="V480">
        <f t="shared" si="107"/>
        <v>5.7599999999999207</v>
      </c>
    </row>
    <row r="481" spans="1:22">
      <c r="A481">
        <v>504</v>
      </c>
      <c r="C481">
        <f t="shared" si="101"/>
        <v>24000</v>
      </c>
      <c r="D481" s="20">
        <f t="shared" si="102"/>
        <v>1447</v>
      </c>
      <c r="E481">
        <f t="shared" si="103"/>
        <v>2425</v>
      </c>
      <c r="F481" s="6">
        <f t="shared" si="98"/>
        <v>13014</v>
      </c>
      <c r="G481">
        <f t="shared" si="104"/>
        <v>1928</v>
      </c>
      <c r="H481">
        <f t="shared" si="105"/>
        <v>0.12394999999999737</v>
      </c>
      <c r="I481">
        <f t="shared" si="99"/>
        <v>2166.98</v>
      </c>
      <c r="J481">
        <v>1</v>
      </c>
      <c r="K481" s="6">
        <f t="shared" si="100"/>
        <v>482</v>
      </c>
      <c r="R481">
        <v>0.6</v>
      </c>
      <c r="S481">
        <v>1.1499999999999999</v>
      </c>
      <c r="T481">
        <f t="shared" si="108"/>
        <v>11317</v>
      </c>
      <c r="U481">
        <f t="shared" si="106"/>
        <v>3.1436000000000002</v>
      </c>
      <c r="V481">
        <f t="shared" si="107"/>
        <v>5.7699999999999205</v>
      </c>
    </row>
    <row r="482" spans="1:22">
      <c r="A482">
        <v>505</v>
      </c>
      <c r="C482">
        <f t="shared" si="101"/>
        <v>24050</v>
      </c>
      <c r="D482" s="20">
        <f t="shared" si="102"/>
        <v>1450</v>
      </c>
      <c r="E482">
        <f t="shared" si="103"/>
        <v>2430</v>
      </c>
      <c r="F482" s="6">
        <f t="shared" si="98"/>
        <v>13041</v>
      </c>
      <c r="G482">
        <f t="shared" si="104"/>
        <v>1932</v>
      </c>
      <c r="H482">
        <f t="shared" si="105"/>
        <v>0.12399999999999736</v>
      </c>
      <c r="I482">
        <f t="shared" si="99"/>
        <v>2171.5700000000002</v>
      </c>
      <c r="J482">
        <v>1</v>
      </c>
      <c r="K482" s="6">
        <f t="shared" si="100"/>
        <v>483</v>
      </c>
      <c r="R482">
        <v>0.6</v>
      </c>
      <c r="S482">
        <v>1.1499999999999999</v>
      </c>
      <c r="T482">
        <f t="shared" si="108"/>
        <v>11340</v>
      </c>
      <c r="U482">
        <f t="shared" si="106"/>
        <v>3.15</v>
      </c>
      <c r="V482">
        <f t="shared" si="107"/>
        <v>5.7799999999999203</v>
      </c>
    </row>
    <row r="483" spans="1:22">
      <c r="A483">
        <v>506</v>
      </c>
      <c r="C483">
        <f t="shared" si="101"/>
        <v>24100</v>
      </c>
      <c r="D483" s="20">
        <f t="shared" si="102"/>
        <v>1453</v>
      </c>
      <c r="E483">
        <f t="shared" si="103"/>
        <v>2435</v>
      </c>
      <c r="F483" s="6">
        <f t="shared" si="98"/>
        <v>13068</v>
      </c>
      <c r="G483">
        <f t="shared" si="104"/>
        <v>1936</v>
      </c>
      <c r="H483">
        <f t="shared" si="105"/>
        <v>0.12404999999999736</v>
      </c>
      <c r="I483">
        <f t="shared" si="99"/>
        <v>2176.16</v>
      </c>
      <c r="J483">
        <v>1</v>
      </c>
      <c r="K483" s="6">
        <f t="shared" si="100"/>
        <v>484</v>
      </c>
      <c r="R483">
        <v>0.6</v>
      </c>
      <c r="S483">
        <v>1.1499999999999999</v>
      </c>
      <c r="T483">
        <f t="shared" si="108"/>
        <v>11363</v>
      </c>
      <c r="U483">
        <f t="shared" si="106"/>
        <v>3.1564000000000001</v>
      </c>
      <c r="V483">
        <f t="shared" si="107"/>
        <v>5.7899999999999201</v>
      </c>
    </row>
    <row r="484" spans="1:22">
      <c r="A484">
        <v>507</v>
      </c>
      <c r="C484">
        <f t="shared" si="101"/>
        <v>24150</v>
      </c>
      <c r="D484" s="20">
        <f t="shared" si="102"/>
        <v>1456</v>
      </c>
      <c r="E484">
        <f t="shared" si="103"/>
        <v>2440</v>
      </c>
      <c r="F484" s="6">
        <f t="shared" si="98"/>
        <v>13095</v>
      </c>
      <c r="G484">
        <f t="shared" si="104"/>
        <v>1940</v>
      </c>
      <c r="H484">
        <f t="shared" si="105"/>
        <v>0.12409999999999735</v>
      </c>
      <c r="I484">
        <f t="shared" si="99"/>
        <v>2180.75</v>
      </c>
      <c r="J484">
        <v>1</v>
      </c>
      <c r="K484" s="6">
        <f t="shared" si="100"/>
        <v>485</v>
      </c>
      <c r="R484">
        <v>0.6</v>
      </c>
      <c r="S484">
        <v>1.1499999999999999</v>
      </c>
      <c r="T484">
        <f t="shared" si="108"/>
        <v>11387</v>
      </c>
      <c r="U484">
        <f t="shared" si="106"/>
        <v>3.1631</v>
      </c>
      <c r="V484">
        <f t="shared" si="107"/>
        <v>5.7999999999999199</v>
      </c>
    </row>
    <row r="485" spans="1:22">
      <c r="A485">
        <v>508</v>
      </c>
      <c r="C485">
        <f t="shared" si="101"/>
        <v>24200</v>
      </c>
      <c r="D485" s="20">
        <f t="shared" si="102"/>
        <v>1459</v>
      </c>
      <c r="E485">
        <f t="shared" si="103"/>
        <v>2445</v>
      </c>
      <c r="F485" s="6">
        <f t="shared" si="98"/>
        <v>13122</v>
      </c>
      <c r="G485">
        <f t="shared" si="104"/>
        <v>1944</v>
      </c>
      <c r="H485">
        <f t="shared" si="105"/>
        <v>0.12414999999999735</v>
      </c>
      <c r="I485">
        <f t="shared" si="99"/>
        <v>2185.35</v>
      </c>
      <c r="J485">
        <v>1</v>
      </c>
      <c r="K485" s="6">
        <f t="shared" si="100"/>
        <v>486</v>
      </c>
      <c r="R485">
        <v>0.6</v>
      </c>
      <c r="S485">
        <v>1.1499999999999999</v>
      </c>
      <c r="T485">
        <f t="shared" si="108"/>
        <v>11410</v>
      </c>
      <c r="U485">
        <f t="shared" si="106"/>
        <v>3.1694</v>
      </c>
      <c r="V485">
        <f t="shared" si="107"/>
        <v>5.8099999999999197</v>
      </c>
    </row>
    <row r="486" spans="1:22">
      <c r="A486">
        <v>509</v>
      </c>
      <c r="C486">
        <f t="shared" si="101"/>
        <v>24250</v>
      </c>
      <c r="D486" s="20">
        <f t="shared" si="102"/>
        <v>1462</v>
      </c>
      <c r="E486">
        <f t="shared" si="103"/>
        <v>2450</v>
      </c>
      <c r="F486" s="6">
        <f t="shared" si="98"/>
        <v>13149</v>
      </c>
      <c r="G486">
        <f t="shared" si="104"/>
        <v>1948</v>
      </c>
      <c r="H486">
        <f t="shared" si="105"/>
        <v>0.12419999999999734</v>
      </c>
      <c r="I486">
        <f t="shared" si="99"/>
        <v>2189.94</v>
      </c>
      <c r="J486">
        <v>1</v>
      </c>
      <c r="K486" s="6">
        <f t="shared" si="100"/>
        <v>487</v>
      </c>
      <c r="R486">
        <v>0.6</v>
      </c>
      <c r="S486">
        <v>1.1499999999999999</v>
      </c>
      <c r="T486">
        <f t="shared" si="108"/>
        <v>11434</v>
      </c>
      <c r="U486">
        <f t="shared" si="106"/>
        <v>3.1760999999999999</v>
      </c>
      <c r="V486">
        <f t="shared" si="107"/>
        <v>5.8199999999999195</v>
      </c>
    </row>
    <row r="487" spans="1:22">
      <c r="A487">
        <v>510</v>
      </c>
      <c r="C487">
        <f t="shared" si="101"/>
        <v>24300</v>
      </c>
      <c r="D487" s="20">
        <f t="shared" si="102"/>
        <v>1465</v>
      </c>
      <c r="E487">
        <f t="shared" si="103"/>
        <v>2455</v>
      </c>
      <c r="F487" s="6">
        <f t="shared" si="98"/>
        <v>13176</v>
      </c>
      <c r="G487">
        <f t="shared" si="104"/>
        <v>1952</v>
      </c>
      <c r="H487">
        <f t="shared" si="105"/>
        <v>0.12424999999999733</v>
      </c>
      <c r="I487">
        <f t="shared" si="99"/>
        <v>2194.54</v>
      </c>
      <c r="J487">
        <v>1</v>
      </c>
      <c r="K487" s="6">
        <f t="shared" si="100"/>
        <v>488</v>
      </c>
      <c r="R487">
        <v>0.6</v>
      </c>
      <c r="S487">
        <v>1.1499999999999999</v>
      </c>
      <c r="T487">
        <f t="shared" si="108"/>
        <v>11457</v>
      </c>
      <c r="U487">
        <f t="shared" si="106"/>
        <v>3.1825000000000001</v>
      </c>
      <c r="V487">
        <f t="shared" si="107"/>
        <v>5.8299999999999192</v>
      </c>
    </row>
    <row r="488" spans="1:22">
      <c r="A488">
        <v>511</v>
      </c>
      <c r="C488">
        <f t="shared" si="101"/>
        <v>24350</v>
      </c>
      <c r="D488" s="20">
        <f t="shared" si="102"/>
        <v>1468</v>
      </c>
      <c r="E488">
        <f t="shared" si="103"/>
        <v>2460</v>
      </c>
      <c r="F488" s="6">
        <f t="shared" si="98"/>
        <v>13203</v>
      </c>
      <c r="G488">
        <f t="shared" si="104"/>
        <v>1956</v>
      </c>
      <c r="H488">
        <f t="shared" si="105"/>
        <v>0.12429999999999733</v>
      </c>
      <c r="I488">
        <f t="shared" si="99"/>
        <v>2199.13</v>
      </c>
      <c r="J488">
        <v>1</v>
      </c>
      <c r="K488" s="6">
        <f t="shared" si="100"/>
        <v>489</v>
      </c>
      <c r="R488">
        <v>0.6</v>
      </c>
      <c r="S488">
        <v>1.1499999999999999</v>
      </c>
      <c r="T488">
        <f t="shared" si="108"/>
        <v>11481</v>
      </c>
      <c r="U488">
        <f t="shared" si="106"/>
        <v>3.1892</v>
      </c>
      <c r="V488">
        <f t="shared" si="107"/>
        <v>5.839999999999919</v>
      </c>
    </row>
    <row r="489" spans="1:22">
      <c r="A489">
        <v>512</v>
      </c>
      <c r="C489">
        <f t="shared" si="101"/>
        <v>24400</v>
      </c>
      <c r="D489" s="20">
        <f t="shared" si="102"/>
        <v>1471</v>
      </c>
      <c r="E489">
        <f t="shared" si="103"/>
        <v>2465</v>
      </c>
      <c r="F489" s="6">
        <f t="shared" si="98"/>
        <v>13230</v>
      </c>
      <c r="G489">
        <f t="shared" si="104"/>
        <v>1960</v>
      </c>
      <c r="H489">
        <f t="shared" si="105"/>
        <v>0.12434999999999732</v>
      </c>
      <c r="I489">
        <f t="shared" si="99"/>
        <v>2203.73</v>
      </c>
      <c r="J489">
        <v>1</v>
      </c>
      <c r="K489" s="6">
        <f t="shared" si="100"/>
        <v>490</v>
      </c>
      <c r="R489">
        <v>0.6</v>
      </c>
      <c r="S489">
        <v>1.1499999999999999</v>
      </c>
      <c r="T489">
        <f t="shared" si="108"/>
        <v>11504</v>
      </c>
      <c r="U489">
        <f t="shared" si="106"/>
        <v>3.1956000000000002</v>
      </c>
      <c r="V489">
        <f t="shared" si="107"/>
        <v>5.8499999999999188</v>
      </c>
    </row>
    <row r="490" spans="1:22">
      <c r="A490">
        <v>513</v>
      </c>
      <c r="C490">
        <f t="shared" si="101"/>
        <v>24450</v>
      </c>
      <c r="D490" s="20">
        <f t="shared" si="102"/>
        <v>1474</v>
      </c>
      <c r="E490">
        <f t="shared" si="103"/>
        <v>2470</v>
      </c>
      <c r="F490" s="6">
        <f t="shared" si="98"/>
        <v>13257</v>
      </c>
      <c r="G490">
        <f t="shared" si="104"/>
        <v>1964</v>
      </c>
      <c r="H490">
        <f t="shared" si="105"/>
        <v>0.12439999999999732</v>
      </c>
      <c r="I490">
        <f t="shared" si="99"/>
        <v>2208.3200000000002</v>
      </c>
      <c r="J490">
        <v>1</v>
      </c>
      <c r="K490" s="6">
        <f t="shared" si="100"/>
        <v>491</v>
      </c>
      <c r="R490">
        <v>0.6</v>
      </c>
      <c r="S490">
        <v>1.1499999999999999</v>
      </c>
      <c r="T490">
        <f t="shared" si="108"/>
        <v>11528</v>
      </c>
      <c r="U490">
        <f t="shared" si="106"/>
        <v>3.2021999999999999</v>
      </c>
      <c r="V490">
        <f t="shared" si="107"/>
        <v>5.8599999999999186</v>
      </c>
    </row>
    <row r="491" spans="1:22">
      <c r="A491">
        <v>514</v>
      </c>
      <c r="C491">
        <f t="shared" si="101"/>
        <v>24500</v>
      </c>
      <c r="D491" s="20">
        <f t="shared" si="102"/>
        <v>1477</v>
      </c>
      <c r="E491">
        <f t="shared" si="103"/>
        <v>2475</v>
      </c>
      <c r="F491" s="6">
        <f t="shared" si="98"/>
        <v>13284</v>
      </c>
      <c r="G491">
        <f t="shared" si="104"/>
        <v>1968</v>
      </c>
      <c r="H491">
        <f t="shared" si="105"/>
        <v>0.12444999999999731</v>
      </c>
      <c r="I491">
        <f t="shared" si="99"/>
        <v>2212.92</v>
      </c>
      <c r="J491">
        <v>1</v>
      </c>
      <c r="K491" s="6">
        <f t="shared" si="100"/>
        <v>492</v>
      </c>
      <c r="R491">
        <v>0.6</v>
      </c>
      <c r="S491">
        <v>1.1499999999999999</v>
      </c>
      <c r="T491">
        <f t="shared" si="108"/>
        <v>11551</v>
      </c>
      <c r="U491">
        <f t="shared" si="106"/>
        <v>3.2086000000000001</v>
      </c>
      <c r="V491">
        <f t="shared" si="107"/>
        <v>5.8699999999999184</v>
      </c>
    </row>
    <row r="492" spans="1:22">
      <c r="A492">
        <v>515</v>
      </c>
      <c r="C492">
        <f t="shared" si="101"/>
        <v>24550</v>
      </c>
      <c r="D492" s="20">
        <f t="shared" si="102"/>
        <v>1480</v>
      </c>
      <c r="E492">
        <f t="shared" si="103"/>
        <v>2480</v>
      </c>
      <c r="F492" s="6">
        <f t="shared" si="98"/>
        <v>13311</v>
      </c>
      <c r="G492">
        <f t="shared" si="104"/>
        <v>1972</v>
      </c>
      <c r="H492">
        <f t="shared" si="105"/>
        <v>0.12449999999999731</v>
      </c>
      <c r="I492">
        <f t="shared" si="99"/>
        <v>2217.5100000000002</v>
      </c>
      <c r="J492">
        <v>1</v>
      </c>
      <c r="K492" s="6">
        <f t="shared" si="100"/>
        <v>493</v>
      </c>
      <c r="R492">
        <v>0.6</v>
      </c>
      <c r="S492">
        <v>1.1499999999999999</v>
      </c>
      <c r="T492">
        <f t="shared" si="108"/>
        <v>11575</v>
      </c>
      <c r="U492">
        <f t="shared" si="106"/>
        <v>3.2153</v>
      </c>
      <c r="V492">
        <f t="shared" si="107"/>
        <v>5.8799999999999182</v>
      </c>
    </row>
    <row r="493" spans="1:22">
      <c r="A493">
        <v>516</v>
      </c>
      <c r="C493">
        <f t="shared" si="101"/>
        <v>24600</v>
      </c>
      <c r="D493" s="20">
        <f t="shared" si="102"/>
        <v>1483</v>
      </c>
      <c r="E493">
        <f t="shared" si="103"/>
        <v>2485</v>
      </c>
      <c r="F493" s="6">
        <f t="shared" si="98"/>
        <v>13338</v>
      </c>
      <c r="G493">
        <f t="shared" si="104"/>
        <v>1976</v>
      </c>
      <c r="H493">
        <f t="shared" si="105"/>
        <v>0.1245499999999973</v>
      </c>
      <c r="I493">
        <f t="shared" si="99"/>
        <v>2222.11</v>
      </c>
      <c r="J493">
        <v>1</v>
      </c>
      <c r="K493" s="6">
        <f t="shared" si="100"/>
        <v>494</v>
      </c>
      <c r="R493">
        <v>0.6</v>
      </c>
      <c r="S493">
        <v>1.1499999999999999</v>
      </c>
      <c r="T493">
        <f t="shared" si="108"/>
        <v>11598</v>
      </c>
      <c r="U493">
        <f t="shared" si="106"/>
        <v>3.2216999999999998</v>
      </c>
      <c r="V493">
        <f t="shared" si="107"/>
        <v>5.889999999999918</v>
      </c>
    </row>
    <row r="494" spans="1:22">
      <c r="A494">
        <v>517</v>
      </c>
      <c r="C494">
        <f t="shared" si="101"/>
        <v>24650</v>
      </c>
      <c r="D494" s="20">
        <f t="shared" si="102"/>
        <v>1486</v>
      </c>
      <c r="E494">
        <f t="shared" si="103"/>
        <v>2490</v>
      </c>
      <c r="F494" s="6">
        <f t="shared" si="98"/>
        <v>13365</v>
      </c>
      <c r="G494">
        <f t="shared" si="104"/>
        <v>1980</v>
      </c>
      <c r="H494">
        <f t="shared" si="105"/>
        <v>0.1245999999999973</v>
      </c>
      <c r="I494">
        <f t="shared" si="99"/>
        <v>2226.71</v>
      </c>
      <c r="J494">
        <v>1</v>
      </c>
      <c r="K494" s="6">
        <f t="shared" si="100"/>
        <v>495</v>
      </c>
      <c r="R494">
        <v>0.6</v>
      </c>
      <c r="S494">
        <v>1.1499999999999999</v>
      </c>
      <c r="T494">
        <f t="shared" si="108"/>
        <v>11622</v>
      </c>
      <c r="U494">
        <f t="shared" si="106"/>
        <v>3.2282999999999999</v>
      </c>
      <c r="V494">
        <f t="shared" si="107"/>
        <v>5.8999999999999178</v>
      </c>
    </row>
    <row r="495" spans="1:22">
      <c r="A495">
        <v>518</v>
      </c>
      <c r="C495">
        <f t="shared" si="101"/>
        <v>24700</v>
      </c>
      <c r="D495" s="20">
        <f t="shared" si="102"/>
        <v>1489</v>
      </c>
      <c r="E495">
        <f t="shared" si="103"/>
        <v>2495</v>
      </c>
      <c r="F495" s="6">
        <f t="shared" si="98"/>
        <v>13392</v>
      </c>
      <c r="G495">
        <f t="shared" si="104"/>
        <v>1984</v>
      </c>
      <c r="H495">
        <f t="shared" si="105"/>
        <v>0.12464999999999729</v>
      </c>
      <c r="I495">
        <f t="shared" si="99"/>
        <v>2231.31</v>
      </c>
      <c r="J495">
        <v>1</v>
      </c>
      <c r="K495" s="6">
        <f t="shared" si="100"/>
        <v>496</v>
      </c>
      <c r="R495">
        <v>0.6</v>
      </c>
      <c r="S495">
        <v>1.1499999999999999</v>
      </c>
      <c r="T495">
        <f t="shared" si="108"/>
        <v>11645</v>
      </c>
      <c r="U495">
        <f t="shared" si="106"/>
        <v>3.2347000000000001</v>
      </c>
      <c r="V495">
        <f t="shared" si="107"/>
        <v>5.9099999999999175</v>
      </c>
    </row>
    <row r="496" spans="1:22">
      <c r="A496">
        <v>519</v>
      </c>
      <c r="C496">
        <f t="shared" si="101"/>
        <v>24750</v>
      </c>
      <c r="D496" s="20">
        <f t="shared" si="102"/>
        <v>1492</v>
      </c>
      <c r="E496">
        <f t="shared" si="103"/>
        <v>2500</v>
      </c>
      <c r="F496" s="6">
        <f t="shared" si="98"/>
        <v>13419</v>
      </c>
      <c r="G496">
        <f t="shared" si="104"/>
        <v>1988</v>
      </c>
      <c r="H496">
        <f t="shared" si="105"/>
        <v>0.12469999999999729</v>
      </c>
      <c r="I496">
        <f t="shared" si="99"/>
        <v>2235.9</v>
      </c>
      <c r="J496">
        <v>1</v>
      </c>
      <c r="K496" s="6">
        <f t="shared" si="100"/>
        <v>497</v>
      </c>
      <c r="R496">
        <v>0.6</v>
      </c>
      <c r="S496">
        <v>1.1499999999999999</v>
      </c>
      <c r="T496">
        <f t="shared" si="108"/>
        <v>11669</v>
      </c>
      <c r="U496">
        <f t="shared" si="106"/>
        <v>3.2414000000000001</v>
      </c>
      <c r="V496">
        <f t="shared" si="107"/>
        <v>5.9199999999999173</v>
      </c>
    </row>
    <row r="497" spans="1:22">
      <c r="A497">
        <v>520</v>
      </c>
      <c r="C497">
        <f t="shared" si="101"/>
        <v>24800</v>
      </c>
      <c r="D497" s="20">
        <f t="shared" si="102"/>
        <v>1495</v>
      </c>
      <c r="E497">
        <f t="shared" si="103"/>
        <v>2505</v>
      </c>
      <c r="F497" s="6">
        <f t="shared" si="98"/>
        <v>13446</v>
      </c>
      <c r="G497">
        <f t="shared" si="104"/>
        <v>1992</v>
      </c>
      <c r="H497">
        <f t="shared" si="105"/>
        <v>0.12474999999999728</v>
      </c>
      <c r="I497">
        <f t="shared" si="99"/>
        <v>2240.5</v>
      </c>
      <c r="J497">
        <v>1</v>
      </c>
      <c r="K497" s="6">
        <f t="shared" si="100"/>
        <v>498</v>
      </c>
      <c r="R497">
        <v>0.6</v>
      </c>
      <c r="S497">
        <v>1.1499999999999999</v>
      </c>
      <c r="T497">
        <f t="shared" si="108"/>
        <v>11692</v>
      </c>
      <c r="U497">
        <f t="shared" si="106"/>
        <v>3.2477999999999998</v>
      </c>
      <c r="V497">
        <f t="shared" si="107"/>
        <v>5.9299999999999171</v>
      </c>
    </row>
    <row r="498" spans="1:22">
      <c r="A498">
        <v>521</v>
      </c>
      <c r="C498">
        <f t="shared" si="101"/>
        <v>24850</v>
      </c>
      <c r="D498" s="20">
        <f t="shared" si="102"/>
        <v>1498</v>
      </c>
      <c r="E498">
        <f t="shared" si="103"/>
        <v>2510</v>
      </c>
      <c r="F498" s="6">
        <f t="shared" si="98"/>
        <v>13473</v>
      </c>
      <c r="G498">
        <f t="shared" si="104"/>
        <v>1996</v>
      </c>
      <c r="H498">
        <f t="shared" si="105"/>
        <v>0.12479999999999727</v>
      </c>
      <c r="I498">
        <f t="shared" si="99"/>
        <v>2245.1</v>
      </c>
      <c r="J498">
        <v>1</v>
      </c>
      <c r="K498" s="6">
        <f t="shared" si="100"/>
        <v>499</v>
      </c>
      <c r="R498">
        <v>0.6</v>
      </c>
      <c r="S498">
        <v>1.1499999999999999</v>
      </c>
      <c r="T498">
        <f t="shared" si="108"/>
        <v>11716</v>
      </c>
      <c r="U498">
        <f t="shared" si="106"/>
        <v>3.2544</v>
      </c>
      <c r="V498">
        <f t="shared" si="107"/>
        <v>5.9399999999999169</v>
      </c>
    </row>
    <row r="499" spans="1:22">
      <c r="A499">
        <v>522</v>
      </c>
      <c r="C499">
        <f t="shared" si="101"/>
        <v>24900</v>
      </c>
      <c r="D499" s="20">
        <f t="shared" si="102"/>
        <v>1501</v>
      </c>
      <c r="E499">
        <f t="shared" si="103"/>
        <v>2515</v>
      </c>
      <c r="F499" s="6">
        <f t="shared" si="98"/>
        <v>13500</v>
      </c>
      <c r="G499">
        <f t="shared" si="104"/>
        <v>2000</v>
      </c>
      <c r="H499">
        <f t="shared" si="105"/>
        <v>0.12484999999999727</v>
      </c>
      <c r="I499">
        <f t="shared" si="99"/>
        <v>2249.6999999999998</v>
      </c>
      <c r="J499">
        <v>1</v>
      </c>
      <c r="K499" s="6">
        <f t="shared" si="100"/>
        <v>500</v>
      </c>
      <c r="R499">
        <v>0.6</v>
      </c>
      <c r="S499">
        <v>1.1499999999999999</v>
      </c>
      <c r="T499">
        <f t="shared" si="108"/>
        <v>11739</v>
      </c>
      <c r="U499">
        <f t="shared" si="106"/>
        <v>3.2608000000000001</v>
      </c>
      <c r="V499">
        <f t="shared" si="107"/>
        <v>5.9499999999999167</v>
      </c>
    </row>
    <row r="500" spans="1:22">
      <c r="A500">
        <v>523</v>
      </c>
      <c r="C500">
        <f t="shared" si="101"/>
        <v>24950</v>
      </c>
      <c r="D500" s="20">
        <f t="shared" si="102"/>
        <v>1504</v>
      </c>
      <c r="E500">
        <f t="shared" si="103"/>
        <v>2520</v>
      </c>
      <c r="F500" s="6">
        <f t="shared" si="98"/>
        <v>13527</v>
      </c>
      <c r="G500">
        <f t="shared" si="104"/>
        <v>2004</v>
      </c>
      <c r="H500">
        <f t="shared" si="105"/>
        <v>0.12489999999999726</v>
      </c>
      <c r="I500">
        <f t="shared" si="99"/>
        <v>2254.3000000000002</v>
      </c>
      <c r="J500">
        <v>1</v>
      </c>
      <c r="K500" s="6">
        <f t="shared" si="100"/>
        <v>501</v>
      </c>
      <c r="R500">
        <v>0.6</v>
      </c>
      <c r="S500">
        <v>1.1499999999999999</v>
      </c>
      <c r="T500">
        <f t="shared" si="108"/>
        <v>11763</v>
      </c>
      <c r="U500">
        <f t="shared" si="106"/>
        <v>3.2675000000000001</v>
      </c>
      <c r="V500">
        <f t="shared" si="107"/>
        <v>5.9599999999999165</v>
      </c>
    </row>
    <row r="501" spans="1:22">
      <c r="A501">
        <v>524</v>
      </c>
      <c r="C501">
        <f t="shared" si="101"/>
        <v>25000</v>
      </c>
      <c r="D501" s="20">
        <f t="shared" si="102"/>
        <v>1507</v>
      </c>
      <c r="E501">
        <f t="shared" si="103"/>
        <v>2525</v>
      </c>
      <c r="F501" s="6">
        <f t="shared" si="98"/>
        <v>13554</v>
      </c>
      <c r="G501">
        <f t="shared" si="104"/>
        <v>2008</v>
      </c>
      <c r="H501">
        <f t="shared" si="105"/>
        <v>0.12494999999999726</v>
      </c>
      <c r="I501">
        <f t="shared" si="99"/>
        <v>2258.9</v>
      </c>
      <c r="J501">
        <v>1</v>
      </c>
      <c r="K501" s="6">
        <f t="shared" si="100"/>
        <v>502</v>
      </c>
      <c r="R501">
        <v>0.6</v>
      </c>
      <c r="S501">
        <v>1.1499999999999999</v>
      </c>
      <c r="T501">
        <f t="shared" si="108"/>
        <v>11786</v>
      </c>
      <c r="U501">
        <f t="shared" si="106"/>
        <v>3.2738999999999998</v>
      </c>
      <c r="V501">
        <f t="shared" si="107"/>
        <v>5.9699999999999163</v>
      </c>
    </row>
    <row r="502" spans="1:22">
      <c r="A502">
        <v>525</v>
      </c>
      <c r="C502">
        <f t="shared" si="101"/>
        <v>25050</v>
      </c>
      <c r="D502" s="20">
        <f t="shared" si="102"/>
        <v>1510</v>
      </c>
      <c r="E502">
        <f t="shared" si="103"/>
        <v>2530</v>
      </c>
      <c r="F502" s="6">
        <f t="shared" si="98"/>
        <v>13581</v>
      </c>
      <c r="G502">
        <f t="shared" si="104"/>
        <v>2012</v>
      </c>
      <c r="H502">
        <f t="shared" si="105"/>
        <v>0.12499999999999725</v>
      </c>
      <c r="I502">
        <f t="shared" si="99"/>
        <v>2263.5</v>
      </c>
      <c r="J502">
        <v>1</v>
      </c>
      <c r="K502" s="6">
        <f t="shared" si="100"/>
        <v>503</v>
      </c>
      <c r="R502">
        <v>0.6</v>
      </c>
      <c r="S502">
        <v>1.1499999999999999</v>
      </c>
      <c r="T502">
        <f t="shared" si="108"/>
        <v>11810</v>
      </c>
      <c r="U502">
        <f t="shared" si="106"/>
        <v>3.2806000000000002</v>
      </c>
      <c r="V502">
        <f t="shared" si="107"/>
        <v>5.979999999999916</v>
      </c>
    </row>
    <row r="503" spans="1:22">
      <c r="A503">
        <v>526</v>
      </c>
      <c r="C503">
        <f t="shared" si="101"/>
        <v>25100</v>
      </c>
      <c r="D503" s="20">
        <f t="shared" si="102"/>
        <v>1513</v>
      </c>
      <c r="E503">
        <f t="shared" si="103"/>
        <v>2535</v>
      </c>
      <c r="F503" s="6">
        <f t="shared" si="98"/>
        <v>13608</v>
      </c>
      <c r="G503">
        <f t="shared" si="104"/>
        <v>2016</v>
      </c>
      <c r="H503">
        <f t="shared" si="105"/>
        <v>0.12504999999999725</v>
      </c>
      <c r="I503">
        <f t="shared" si="99"/>
        <v>2268.1</v>
      </c>
      <c r="J503">
        <v>1</v>
      </c>
      <c r="K503" s="6">
        <f t="shared" si="100"/>
        <v>504</v>
      </c>
      <c r="R503">
        <v>0.6</v>
      </c>
      <c r="S503">
        <v>1.1499999999999999</v>
      </c>
      <c r="T503">
        <f t="shared" si="108"/>
        <v>11833</v>
      </c>
      <c r="U503">
        <f t="shared" si="106"/>
        <v>3.2869000000000002</v>
      </c>
      <c r="V503">
        <f t="shared" si="107"/>
        <v>5.9899999999999158</v>
      </c>
    </row>
    <row r="504" spans="1:22">
      <c r="A504">
        <v>527</v>
      </c>
      <c r="C504">
        <f t="shared" si="101"/>
        <v>25150</v>
      </c>
      <c r="D504" s="20">
        <f t="shared" si="102"/>
        <v>1516</v>
      </c>
      <c r="E504">
        <f t="shared" si="103"/>
        <v>2540</v>
      </c>
      <c r="F504" s="6">
        <f t="shared" si="98"/>
        <v>13635</v>
      </c>
      <c r="G504">
        <f t="shared" si="104"/>
        <v>2020</v>
      </c>
      <c r="H504">
        <f t="shared" si="105"/>
        <v>0.12509999999999724</v>
      </c>
      <c r="I504">
        <f t="shared" si="99"/>
        <v>2272.6999999999998</v>
      </c>
      <c r="J504">
        <v>1</v>
      </c>
      <c r="K504" s="6">
        <f t="shared" si="100"/>
        <v>505</v>
      </c>
      <c r="R504">
        <v>0.6</v>
      </c>
      <c r="S504">
        <v>1.1499999999999999</v>
      </c>
      <c r="T504">
        <f t="shared" si="108"/>
        <v>11857</v>
      </c>
      <c r="U504">
        <f t="shared" si="106"/>
        <v>3.2936000000000001</v>
      </c>
      <c r="V504">
        <f t="shared" si="107"/>
        <v>5.9999999999999156</v>
      </c>
    </row>
    <row r="505" spans="1:22">
      <c r="A505">
        <v>528</v>
      </c>
      <c r="C505">
        <f t="shared" si="101"/>
        <v>25200</v>
      </c>
      <c r="D505" s="20">
        <f t="shared" si="102"/>
        <v>1519</v>
      </c>
      <c r="E505">
        <f t="shared" si="103"/>
        <v>2545</v>
      </c>
      <c r="F505" s="6">
        <f t="shared" si="98"/>
        <v>13662</v>
      </c>
      <c r="G505">
        <f t="shared" si="104"/>
        <v>2024</v>
      </c>
      <c r="H505">
        <f t="shared" si="105"/>
        <v>0.12514999999999724</v>
      </c>
      <c r="I505">
        <f t="shared" si="99"/>
        <v>2277.3000000000002</v>
      </c>
      <c r="J505">
        <v>1</v>
      </c>
      <c r="K505" s="6">
        <f t="shared" si="100"/>
        <v>506</v>
      </c>
      <c r="R505">
        <v>0.6</v>
      </c>
      <c r="S505">
        <v>1.1499999999999999</v>
      </c>
      <c r="T505">
        <f t="shared" si="108"/>
        <v>11880</v>
      </c>
      <c r="U505">
        <f t="shared" si="106"/>
        <v>3.3</v>
      </c>
      <c r="V505">
        <f t="shared" si="107"/>
        <v>6.0099999999999154</v>
      </c>
    </row>
    <row r="506" spans="1:22">
      <c r="A506">
        <v>529</v>
      </c>
      <c r="C506">
        <f t="shared" si="101"/>
        <v>25250</v>
      </c>
      <c r="D506" s="20">
        <f t="shared" si="102"/>
        <v>1522</v>
      </c>
      <c r="E506">
        <f t="shared" si="103"/>
        <v>2550</v>
      </c>
      <c r="F506" s="6">
        <f t="shared" si="98"/>
        <v>13689</v>
      </c>
      <c r="G506">
        <f t="shared" si="104"/>
        <v>2028</v>
      </c>
      <c r="H506">
        <f t="shared" si="105"/>
        <v>0.12519999999999723</v>
      </c>
      <c r="I506">
        <f t="shared" si="99"/>
        <v>2281.91</v>
      </c>
      <c r="J506">
        <v>1</v>
      </c>
      <c r="K506" s="6">
        <f t="shared" si="100"/>
        <v>507</v>
      </c>
      <c r="R506">
        <v>0.6</v>
      </c>
      <c r="S506">
        <v>1.1499999999999999</v>
      </c>
      <c r="T506">
        <f t="shared" si="108"/>
        <v>11903</v>
      </c>
      <c r="U506">
        <f t="shared" si="106"/>
        <v>3.3064</v>
      </c>
      <c r="V506">
        <f t="shared" si="107"/>
        <v>6.0199999999999152</v>
      </c>
    </row>
    <row r="507" spans="1:22">
      <c r="A507">
        <v>530</v>
      </c>
      <c r="C507">
        <f t="shared" si="101"/>
        <v>25300</v>
      </c>
      <c r="D507" s="20">
        <f t="shared" si="102"/>
        <v>1525</v>
      </c>
      <c r="E507">
        <f t="shared" si="103"/>
        <v>2555</v>
      </c>
      <c r="F507" s="6">
        <f t="shared" si="98"/>
        <v>13716</v>
      </c>
      <c r="G507">
        <f t="shared" si="104"/>
        <v>2032</v>
      </c>
      <c r="H507">
        <f t="shared" si="105"/>
        <v>0.12524999999999722</v>
      </c>
      <c r="I507">
        <f t="shared" si="99"/>
        <v>2286.5100000000002</v>
      </c>
      <c r="J507">
        <v>1</v>
      </c>
      <c r="K507" s="6">
        <f t="shared" si="100"/>
        <v>508</v>
      </c>
      <c r="R507">
        <v>0.6</v>
      </c>
      <c r="S507">
        <v>1.1499999999999999</v>
      </c>
      <c r="T507">
        <f t="shared" si="108"/>
        <v>11927</v>
      </c>
      <c r="U507">
        <f t="shared" si="106"/>
        <v>3.3130999999999999</v>
      </c>
      <c r="V507">
        <f t="shared" si="107"/>
        <v>6.029999999999915</v>
      </c>
    </row>
    <row r="508" spans="1:22">
      <c r="A508">
        <v>531</v>
      </c>
      <c r="C508">
        <f t="shared" si="101"/>
        <v>25350</v>
      </c>
      <c r="D508" s="20">
        <f t="shared" si="102"/>
        <v>1528</v>
      </c>
      <c r="E508">
        <f t="shared" si="103"/>
        <v>2560</v>
      </c>
      <c r="F508" s="6">
        <f t="shared" si="98"/>
        <v>13743</v>
      </c>
      <c r="G508">
        <f t="shared" si="104"/>
        <v>2036</v>
      </c>
      <c r="H508">
        <f t="shared" si="105"/>
        <v>0.12529999999999722</v>
      </c>
      <c r="I508">
        <f t="shared" si="99"/>
        <v>2291.11</v>
      </c>
      <c r="J508">
        <v>1</v>
      </c>
      <c r="K508" s="6">
        <f t="shared" si="100"/>
        <v>509</v>
      </c>
      <c r="R508">
        <v>0.6</v>
      </c>
      <c r="S508">
        <v>1.1499999999999999</v>
      </c>
      <c r="T508">
        <f t="shared" si="108"/>
        <v>11950</v>
      </c>
      <c r="U508">
        <f t="shared" si="106"/>
        <v>3.3193999999999999</v>
      </c>
      <c r="V508">
        <f t="shared" si="107"/>
        <v>6.0399999999999148</v>
      </c>
    </row>
    <row r="509" spans="1:22">
      <c r="A509">
        <v>532</v>
      </c>
      <c r="C509">
        <f t="shared" si="101"/>
        <v>25400</v>
      </c>
      <c r="D509" s="20">
        <f t="shared" si="102"/>
        <v>1531</v>
      </c>
      <c r="E509">
        <f t="shared" si="103"/>
        <v>2565</v>
      </c>
      <c r="F509" s="6">
        <f t="shared" si="98"/>
        <v>13770</v>
      </c>
      <c r="G509">
        <f t="shared" si="104"/>
        <v>2040</v>
      </c>
      <c r="H509">
        <f t="shared" si="105"/>
        <v>0.12534999999999721</v>
      </c>
      <c r="I509">
        <f t="shared" si="99"/>
        <v>2295.71</v>
      </c>
      <c r="J509">
        <v>1</v>
      </c>
      <c r="K509" s="6">
        <f t="shared" si="100"/>
        <v>510</v>
      </c>
      <c r="R509">
        <v>0.6</v>
      </c>
      <c r="S509">
        <v>1.1499999999999999</v>
      </c>
      <c r="T509">
        <f t="shared" si="108"/>
        <v>11974</v>
      </c>
      <c r="U509">
        <f t="shared" si="106"/>
        <v>3.3260999999999998</v>
      </c>
      <c r="V509">
        <f t="shared" si="107"/>
        <v>6.0499999999999146</v>
      </c>
    </row>
    <row r="510" spans="1:22">
      <c r="A510">
        <v>533</v>
      </c>
      <c r="C510">
        <f t="shared" si="101"/>
        <v>25450</v>
      </c>
      <c r="D510" s="20">
        <f t="shared" si="102"/>
        <v>1534</v>
      </c>
      <c r="E510">
        <f t="shared" si="103"/>
        <v>2570</v>
      </c>
      <c r="F510" s="6">
        <f t="shared" si="98"/>
        <v>13797</v>
      </c>
      <c r="G510">
        <f t="shared" si="104"/>
        <v>2044</v>
      </c>
      <c r="H510">
        <f t="shared" si="105"/>
        <v>0.12539999999999721</v>
      </c>
      <c r="I510">
        <f t="shared" si="99"/>
        <v>2300.3200000000002</v>
      </c>
      <c r="J510">
        <v>1</v>
      </c>
      <c r="K510" s="6">
        <f t="shared" si="100"/>
        <v>511</v>
      </c>
      <c r="R510">
        <v>0.6</v>
      </c>
      <c r="S510">
        <v>1.1499999999999999</v>
      </c>
      <c r="T510">
        <f t="shared" si="108"/>
        <v>11997</v>
      </c>
      <c r="U510">
        <f t="shared" si="106"/>
        <v>3.3325</v>
      </c>
      <c r="V510">
        <f t="shared" si="107"/>
        <v>6.0599999999999143</v>
      </c>
    </row>
    <row r="511" spans="1:22">
      <c r="A511">
        <v>534</v>
      </c>
      <c r="C511">
        <f t="shared" si="101"/>
        <v>25500</v>
      </c>
      <c r="D511" s="20">
        <f t="shared" si="102"/>
        <v>1537</v>
      </c>
      <c r="E511">
        <f t="shared" si="103"/>
        <v>2575</v>
      </c>
      <c r="F511" s="6">
        <f t="shared" si="98"/>
        <v>13824</v>
      </c>
      <c r="G511">
        <f t="shared" si="104"/>
        <v>2048</v>
      </c>
      <c r="H511">
        <f t="shared" si="105"/>
        <v>0.1254499999999972</v>
      </c>
      <c r="I511">
        <f t="shared" si="99"/>
        <v>2304.92</v>
      </c>
      <c r="J511">
        <v>1</v>
      </c>
      <c r="K511" s="6">
        <f t="shared" si="100"/>
        <v>512</v>
      </c>
      <c r="R511">
        <v>0.6</v>
      </c>
      <c r="S511">
        <v>1.1499999999999999</v>
      </c>
      <c r="T511">
        <f t="shared" si="108"/>
        <v>12021</v>
      </c>
      <c r="U511">
        <f t="shared" si="106"/>
        <v>3.3391999999999999</v>
      </c>
      <c r="V511">
        <f t="shared" si="107"/>
        <v>6.0699999999999141</v>
      </c>
    </row>
    <row r="512" spans="1:22">
      <c r="A512">
        <v>535</v>
      </c>
      <c r="C512">
        <f t="shared" si="101"/>
        <v>25550</v>
      </c>
      <c r="D512" s="20">
        <f t="shared" si="102"/>
        <v>1540</v>
      </c>
      <c r="E512">
        <f t="shared" si="103"/>
        <v>2580</v>
      </c>
      <c r="F512" s="6">
        <f t="shared" si="98"/>
        <v>13851</v>
      </c>
      <c r="G512">
        <f t="shared" si="104"/>
        <v>2052</v>
      </c>
      <c r="H512">
        <f t="shared" si="105"/>
        <v>0.1254999999999972</v>
      </c>
      <c r="I512">
        <f t="shared" si="99"/>
        <v>2309.5300000000002</v>
      </c>
      <c r="J512">
        <v>1</v>
      </c>
      <c r="K512" s="6">
        <f t="shared" si="100"/>
        <v>513</v>
      </c>
      <c r="R512">
        <v>0.6</v>
      </c>
      <c r="S512">
        <v>1.1499999999999999</v>
      </c>
      <c r="T512">
        <f t="shared" si="108"/>
        <v>12044</v>
      </c>
      <c r="U512">
        <f t="shared" si="106"/>
        <v>3.3456000000000001</v>
      </c>
      <c r="V512">
        <f t="shared" si="107"/>
        <v>6.0799999999999139</v>
      </c>
    </row>
    <row r="513" spans="1:22">
      <c r="A513">
        <v>536</v>
      </c>
      <c r="C513">
        <f t="shared" si="101"/>
        <v>25600</v>
      </c>
      <c r="D513" s="20">
        <f t="shared" si="102"/>
        <v>1543</v>
      </c>
      <c r="E513">
        <f t="shared" si="103"/>
        <v>2585</v>
      </c>
      <c r="F513" s="6">
        <f t="shared" si="98"/>
        <v>13878</v>
      </c>
      <c r="G513">
        <f t="shared" si="104"/>
        <v>2056</v>
      </c>
      <c r="H513">
        <f t="shared" si="105"/>
        <v>0.12554999999999719</v>
      </c>
      <c r="I513">
        <f t="shared" si="99"/>
        <v>2314.13</v>
      </c>
      <c r="J513">
        <v>1</v>
      </c>
      <c r="K513" s="6">
        <f t="shared" si="100"/>
        <v>514</v>
      </c>
      <c r="R513">
        <v>0.6</v>
      </c>
      <c r="S513">
        <v>1.1499999999999999</v>
      </c>
      <c r="T513">
        <f t="shared" si="108"/>
        <v>12068</v>
      </c>
      <c r="U513">
        <f t="shared" si="106"/>
        <v>3.3521999999999998</v>
      </c>
      <c r="V513">
        <f t="shared" si="107"/>
        <v>6.0899999999999137</v>
      </c>
    </row>
    <row r="514" spans="1:22">
      <c r="A514">
        <v>537</v>
      </c>
      <c r="C514">
        <f t="shared" si="101"/>
        <v>25650</v>
      </c>
      <c r="D514" s="20">
        <f t="shared" si="102"/>
        <v>1546</v>
      </c>
      <c r="E514">
        <f t="shared" si="103"/>
        <v>2590</v>
      </c>
      <c r="F514" s="6">
        <f t="shared" ref="F514:F577" si="109">(G514-K514)*9</f>
        <v>13905</v>
      </c>
      <c r="G514">
        <f t="shared" si="104"/>
        <v>2060</v>
      </c>
      <c r="H514">
        <f t="shared" si="105"/>
        <v>0.12559999999999719</v>
      </c>
      <c r="I514">
        <f t="shared" si="99"/>
        <v>2318.7399999999998</v>
      </c>
      <c r="J514">
        <v>1</v>
      </c>
      <c r="K514" s="6">
        <f t="shared" si="100"/>
        <v>515</v>
      </c>
      <c r="R514">
        <v>0.6</v>
      </c>
      <c r="S514">
        <v>1.1499999999999999</v>
      </c>
      <c r="T514">
        <f t="shared" si="108"/>
        <v>12091</v>
      </c>
      <c r="U514">
        <f t="shared" si="106"/>
        <v>3.3586</v>
      </c>
      <c r="V514">
        <f t="shared" si="107"/>
        <v>6.0999999999999135</v>
      </c>
    </row>
    <row r="515" spans="1:22">
      <c r="A515">
        <v>538</v>
      </c>
      <c r="C515">
        <f t="shared" si="101"/>
        <v>25700</v>
      </c>
      <c r="D515" s="20">
        <f t="shared" si="102"/>
        <v>1549</v>
      </c>
      <c r="E515">
        <f t="shared" si="103"/>
        <v>2595</v>
      </c>
      <c r="F515" s="6">
        <f t="shared" si="109"/>
        <v>13932</v>
      </c>
      <c r="G515">
        <f t="shared" si="104"/>
        <v>2064</v>
      </c>
      <c r="H515">
        <f t="shared" si="105"/>
        <v>0.12564999999999718</v>
      </c>
      <c r="I515">
        <f t="shared" ref="I515:I578" si="110">ROUND(G515*(1-H515)+G515*2*H515,2)</f>
        <v>2323.34</v>
      </c>
      <c r="J515">
        <v>1</v>
      </c>
      <c r="K515" s="6">
        <f t="shared" ref="K515:K578" si="111">1/4*G515</f>
        <v>516</v>
      </c>
      <c r="R515">
        <v>0.6</v>
      </c>
      <c r="S515">
        <v>1.1499999999999999</v>
      </c>
      <c r="T515">
        <f t="shared" si="108"/>
        <v>12115</v>
      </c>
      <c r="U515">
        <f t="shared" si="106"/>
        <v>3.3653</v>
      </c>
      <c r="V515">
        <f t="shared" si="107"/>
        <v>6.1099999999999133</v>
      </c>
    </row>
    <row r="516" spans="1:22">
      <c r="A516">
        <v>539</v>
      </c>
      <c r="C516">
        <f t="shared" ref="C516:C579" si="112">50+C515</f>
        <v>25750</v>
      </c>
      <c r="D516" s="20">
        <f t="shared" ref="D516:D579" si="113">D515+3</f>
        <v>1552</v>
      </c>
      <c r="E516">
        <f t="shared" ref="E516:E579" si="114">E515+5</f>
        <v>2600</v>
      </c>
      <c r="F516" s="6">
        <f t="shared" si="109"/>
        <v>13959</v>
      </c>
      <c r="G516">
        <f t="shared" ref="G516:G579" si="115">G515+4</f>
        <v>2068</v>
      </c>
      <c r="H516">
        <f t="shared" ref="H516:H579" si="116">H515+0.00005</f>
        <v>0.12569999999999718</v>
      </c>
      <c r="I516">
        <f t="shared" si="110"/>
        <v>2327.9499999999998</v>
      </c>
      <c r="J516">
        <v>1</v>
      </c>
      <c r="K516" s="6">
        <f t="shared" si="111"/>
        <v>517</v>
      </c>
      <c r="R516">
        <v>0.6</v>
      </c>
      <c r="S516">
        <v>1.1499999999999999</v>
      </c>
      <c r="T516">
        <f t="shared" si="108"/>
        <v>12138</v>
      </c>
      <c r="U516">
        <f t="shared" si="106"/>
        <v>3.3717000000000001</v>
      </c>
      <c r="V516">
        <f t="shared" si="107"/>
        <v>6.1199999999999131</v>
      </c>
    </row>
    <row r="517" spans="1:22">
      <c r="A517">
        <v>540</v>
      </c>
      <c r="C517">
        <f t="shared" si="112"/>
        <v>25800</v>
      </c>
      <c r="D517" s="20">
        <f t="shared" si="113"/>
        <v>1555</v>
      </c>
      <c r="E517">
        <f t="shared" si="114"/>
        <v>2605</v>
      </c>
      <c r="F517" s="6">
        <f t="shared" si="109"/>
        <v>13986</v>
      </c>
      <c r="G517">
        <f t="shared" si="115"/>
        <v>2072</v>
      </c>
      <c r="H517">
        <f t="shared" si="116"/>
        <v>0.12574999999999717</v>
      </c>
      <c r="I517">
        <f t="shared" si="110"/>
        <v>2332.5500000000002</v>
      </c>
      <c r="J517">
        <v>1</v>
      </c>
      <c r="K517" s="6">
        <f t="shared" si="111"/>
        <v>518</v>
      </c>
      <c r="R517">
        <v>0.6</v>
      </c>
      <c r="S517">
        <v>1.1499999999999999</v>
      </c>
      <c r="T517">
        <f t="shared" si="108"/>
        <v>12162</v>
      </c>
      <c r="U517">
        <f t="shared" si="106"/>
        <v>3.3782999999999999</v>
      </c>
      <c r="V517">
        <f t="shared" si="107"/>
        <v>6.1299999999999129</v>
      </c>
    </row>
    <row r="518" spans="1:22">
      <c r="A518">
        <v>541</v>
      </c>
      <c r="C518">
        <f t="shared" si="112"/>
        <v>25850</v>
      </c>
      <c r="D518" s="20">
        <f t="shared" si="113"/>
        <v>1558</v>
      </c>
      <c r="E518">
        <f t="shared" si="114"/>
        <v>2610</v>
      </c>
      <c r="F518" s="6">
        <f t="shared" si="109"/>
        <v>14013</v>
      </c>
      <c r="G518">
        <f t="shared" si="115"/>
        <v>2076</v>
      </c>
      <c r="H518">
        <f t="shared" si="116"/>
        <v>0.12579999999999716</v>
      </c>
      <c r="I518">
        <f t="shared" si="110"/>
        <v>2337.16</v>
      </c>
      <c r="J518">
        <v>1</v>
      </c>
      <c r="K518" s="6">
        <f t="shared" si="111"/>
        <v>519</v>
      </c>
      <c r="R518">
        <v>0.6</v>
      </c>
      <c r="S518">
        <v>1.1499999999999999</v>
      </c>
      <c r="T518">
        <f t="shared" si="108"/>
        <v>12185</v>
      </c>
      <c r="U518">
        <f t="shared" ref="U518:U581" si="117">ROUND(T518/3600,4)</f>
        <v>3.3847</v>
      </c>
      <c r="V518">
        <f t="shared" ref="V518:V581" si="118">V517+0.01</f>
        <v>6.1399999999999126</v>
      </c>
    </row>
    <row r="519" spans="1:22">
      <c r="A519">
        <v>542</v>
      </c>
      <c r="C519">
        <f t="shared" si="112"/>
        <v>25900</v>
      </c>
      <c r="D519" s="20">
        <f t="shared" si="113"/>
        <v>1561</v>
      </c>
      <c r="E519">
        <f t="shared" si="114"/>
        <v>2615</v>
      </c>
      <c r="F519" s="6">
        <f t="shared" si="109"/>
        <v>14040</v>
      </c>
      <c r="G519">
        <f t="shared" si="115"/>
        <v>2080</v>
      </c>
      <c r="H519">
        <f t="shared" si="116"/>
        <v>0.12584999999999716</v>
      </c>
      <c r="I519">
        <f t="shared" si="110"/>
        <v>2341.77</v>
      </c>
      <c r="J519">
        <v>1</v>
      </c>
      <c r="K519" s="6">
        <f t="shared" si="111"/>
        <v>520</v>
      </c>
      <c r="R519">
        <v>0.6</v>
      </c>
      <c r="S519">
        <v>1.1499999999999999</v>
      </c>
      <c r="T519">
        <f t="shared" si="108"/>
        <v>12209</v>
      </c>
      <c r="U519">
        <f t="shared" si="117"/>
        <v>3.3914</v>
      </c>
      <c r="V519">
        <f t="shared" si="118"/>
        <v>6.1499999999999124</v>
      </c>
    </row>
    <row r="520" spans="1:22">
      <c r="A520">
        <v>543</v>
      </c>
      <c r="C520">
        <f t="shared" si="112"/>
        <v>25950</v>
      </c>
      <c r="D520" s="20">
        <f t="shared" si="113"/>
        <v>1564</v>
      </c>
      <c r="E520">
        <f t="shared" si="114"/>
        <v>2620</v>
      </c>
      <c r="F520" s="6">
        <f t="shared" si="109"/>
        <v>14067</v>
      </c>
      <c r="G520">
        <f t="shared" si="115"/>
        <v>2084</v>
      </c>
      <c r="H520">
        <f t="shared" si="116"/>
        <v>0.12589999999999715</v>
      </c>
      <c r="I520">
        <f t="shared" si="110"/>
        <v>2346.38</v>
      </c>
      <c r="J520">
        <v>1</v>
      </c>
      <c r="K520" s="6">
        <f t="shared" si="111"/>
        <v>521</v>
      </c>
      <c r="R520">
        <v>0.6</v>
      </c>
      <c r="S520">
        <v>1.1499999999999999</v>
      </c>
      <c r="T520">
        <f t="shared" si="108"/>
        <v>12232</v>
      </c>
      <c r="U520">
        <f t="shared" si="117"/>
        <v>3.3978000000000002</v>
      </c>
      <c r="V520">
        <f t="shared" si="118"/>
        <v>6.1599999999999122</v>
      </c>
    </row>
    <row r="521" spans="1:22">
      <c r="A521">
        <v>544</v>
      </c>
      <c r="C521">
        <f t="shared" si="112"/>
        <v>26000</v>
      </c>
      <c r="D521" s="20">
        <f t="shared" si="113"/>
        <v>1567</v>
      </c>
      <c r="E521">
        <f t="shared" si="114"/>
        <v>2625</v>
      </c>
      <c r="F521" s="6">
        <f t="shared" si="109"/>
        <v>14094</v>
      </c>
      <c r="G521">
        <f t="shared" si="115"/>
        <v>2088</v>
      </c>
      <c r="H521">
        <f t="shared" si="116"/>
        <v>0.12594999999999715</v>
      </c>
      <c r="I521">
        <f t="shared" si="110"/>
        <v>2350.98</v>
      </c>
      <c r="J521">
        <v>1</v>
      </c>
      <c r="K521" s="6">
        <f t="shared" si="111"/>
        <v>522</v>
      </c>
      <c r="R521">
        <v>0.6</v>
      </c>
      <c r="S521">
        <v>1.1499999999999999</v>
      </c>
      <c r="T521">
        <f t="shared" si="108"/>
        <v>12256</v>
      </c>
      <c r="U521">
        <f t="shared" si="117"/>
        <v>3.4043999999999999</v>
      </c>
      <c r="V521">
        <f t="shared" si="118"/>
        <v>6.169999999999912</v>
      </c>
    </row>
    <row r="522" spans="1:22">
      <c r="A522">
        <v>545</v>
      </c>
      <c r="C522">
        <f t="shared" si="112"/>
        <v>26050</v>
      </c>
      <c r="D522" s="20">
        <f t="shared" si="113"/>
        <v>1570</v>
      </c>
      <c r="E522">
        <f t="shared" si="114"/>
        <v>2630</v>
      </c>
      <c r="F522" s="6">
        <f t="shared" si="109"/>
        <v>14121</v>
      </c>
      <c r="G522">
        <f t="shared" si="115"/>
        <v>2092</v>
      </c>
      <c r="H522">
        <f t="shared" si="116"/>
        <v>0.12599999999999714</v>
      </c>
      <c r="I522">
        <f t="shared" si="110"/>
        <v>2355.59</v>
      </c>
      <c r="J522">
        <v>1</v>
      </c>
      <c r="K522" s="6">
        <f t="shared" si="111"/>
        <v>523</v>
      </c>
      <c r="R522">
        <v>0.6</v>
      </c>
      <c r="S522">
        <v>1.1499999999999999</v>
      </c>
      <c r="T522">
        <f t="shared" si="108"/>
        <v>12279</v>
      </c>
      <c r="U522">
        <f t="shared" si="117"/>
        <v>3.4108000000000001</v>
      </c>
      <c r="V522">
        <f t="shared" si="118"/>
        <v>6.1799999999999118</v>
      </c>
    </row>
    <row r="523" spans="1:22">
      <c r="A523">
        <v>546</v>
      </c>
      <c r="C523">
        <f t="shared" si="112"/>
        <v>26100</v>
      </c>
      <c r="D523" s="20">
        <f t="shared" si="113"/>
        <v>1573</v>
      </c>
      <c r="E523">
        <f t="shared" si="114"/>
        <v>2635</v>
      </c>
      <c r="F523" s="6">
        <f t="shared" si="109"/>
        <v>14148</v>
      </c>
      <c r="G523">
        <f t="shared" si="115"/>
        <v>2096</v>
      </c>
      <c r="H523">
        <f t="shared" si="116"/>
        <v>0.12604999999999714</v>
      </c>
      <c r="I523">
        <f t="shared" si="110"/>
        <v>2360.1999999999998</v>
      </c>
      <c r="J523">
        <v>1</v>
      </c>
      <c r="K523" s="6">
        <f t="shared" si="111"/>
        <v>524</v>
      </c>
      <c r="R523">
        <v>0.6</v>
      </c>
      <c r="S523">
        <v>1.1499999999999999</v>
      </c>
      <c r="T523">
        <f t="shared" si="108"/>
        <v>12303</v>
      </c>
      <c r="U523">
        <f t="shared" si="117"/>
        <v>3.4175</v>
      </c>
      <c r="V523">
        <f t="shared" si="118"/>
        <v>6.1899999999999116</v>
      </c>
    </row>
    <row r="524" spans="1:22">
      <c r="A524">
        <v>547</v>
      </c>
      <c r="C524">
        <f t="shared" si="112"/>
        <v>26150</v>
      </c>
      <c r="D524" s="20">
        <f t="shared" si="113"/>
        <v>1576</v>
      </c>
      <c r="E524">
        <f t="shared" si="114"/>
        <v>2640</v>
      </c>
      <c r="F524" s="6">
        <f t="shared" si="109"/>
        <v>14175</v>
      </c>
      <c r="G524">
        <f t="shared" si="115"/>
        <v>2100</v>
      </c>
      <c r="H524">
        <f t="shared" si="116"/>
        <v>0.12609999999999713</v>
      </c>
      <c r="I524">
        <f t="shared" si="110"/>
        <v>2364.81</v>
      </c>
      <c r="J524">
        <v>1</v>
      </c>
      <c r="K524" s="6">
        <f t="shared" si="111"/>
        <v>525</v>
      </c>
      <c r="R524">
        <v>0.6</v>
      </c>
      <c r="S524">
        <v>1.1499999999999999</v>
      </c>
      <c r="T524">
        <f t="shared" si="108"/>
        <v>12326</v>
      </c>
      <c r="U524">
        <f t="shared" si="117"/>
        <v>3.4239000000000002</v>
      </c>
      <c r="V524">
        <f t="shared" si="118"/>
        <v>6.1999999999999114</v>
      </c>
    </row>
    <row r="525" spans="1:22">
      <c r="A525">
        <v>548</v>
      </c>
      <c r="C525">
        <f t="shared" si="112"/>
        <v>26200</v>
      </c>
      <c r="D525" s="20">
        <f t="shared" si="113"/>
        <v>1579</v>
      </c>
      <c r="E525">
        <f t="shared" si="114"/>
        <v>2645</v>
      </c>
      <c r="F525" s="6">
        <f t="shared" si="109"/>
        <v>14202</v>
      </c>
      <c r="G525">
        <f t="shared" si="115"/>
        <v>2104</v>
      </c>
      <c r="H525">
        <f t="shared" si="116"/>
        <v>0.12614999999999713</v>
      </c>
      <c r="I525">
        <f t="shared" si="110"/>
        <v>2369.42</v>
      </c>
      <c r="J525">
        <v>1</v>
      </c>
      <c r="K525" s="6">
        <f t="shared" si="111"/>
        <v>526</v>
      </c>
      <c r="R525">
        <v>0.6</v>
      </c>
      <c r="S525">
        <v>1.1499999999999999</v>
      </c>
      <c r="T525">
        <f t="shared" si="108"/>
        <v>12350</v>
      </c>
      <c r="U525">
        <f t="shared" si="117"/>
        <v>3.4306000000000001</v>
      </c>
      <c r="V525">
        <f t="shared" si="118"/>
        <v>6.2099999999999111</v>
      </c>
    </row>
    <row r="526" spans="1:22">
      <c r="A526">
        <v>549</v>
      </c>
      <c r="C526">
        <f t="shared" si="112"/>
        <v>26250</v>
      </c>
      <c r="D526" s="20">
        <f t="shared" si="113"/>
        <v>1582</v>
      </c>
      <c r="E526">
        <f t="shared" si="114"/>
        <v>2650</v>
      </c>
      <c r="F526" s="6">
        <f t="shared" si="109"/>
        <v>14229</v>
      </c>
      <c r="G526">
        <f t="shared" si="115"/>
        <v>2108</v>
      </c>
      <c r="H526">
        <f t="shared" si="116"/>
        <v>0.12619999999999712</v>
      </c>
      <c r="I526">
        <f t="shared" si="110"/>
        <v>2374.0300000000002</v>
      </c>
      <c r="J526">
        <v>1</v>
      </c>
      <c r="K526" s="6">
        <f t="shared" si="111"/>
        <v>527</v>
      </c>
      <c r="R526">
        <v>0.6</v>
      </c>
      <c r="S526">
        <v>1.1499999999999999</v>
      </c>
      <c r="T526">
        <f t="shared" si="108"/>
        <v>12373</v>
      </c>
      <c r="U526">
        <f t="shared" si="117"/>
        <v>3.4369000000000001</v>
      </c>
      <c r="V526">
        <f t="shared" si="118"/>
        <v>6.2199999999999109</v>
      </c>
    </row>
    <row r="527" spans="1:22">
      <c r="A527">
        <v>550</v>
      </c>
      <c r="C527">
        <f t="shared" si="112"/>
        <v>26300</v>
      </c>
      <c r="D527" s="20">
        <f t="shared" si="113"/>
        <v>1585</v>
      </c>
      <c r="E527">
        <f t="shared" si="114"/>
        <v>2655</v>
      </c>
      <c r="F527" s="6">
        <f t="shared" si="109"/>
        <v>14256</v>
      </c>
      <c r="G527">
        <f t="shared" si="115"/>
        <v>2112</v>
      </c>
      <c r="H527">
        <f t="shared" si="116"/>
        <v>0.12624999999999711</v>
      </c>
      <c r="I527">
        <f t="shared" si="110"/>
        <v>2378.64</v>
      </c>
      <c r="J527">
        <v>1</v>
      </c>
      <c r="K527" s="6">
        <f t="shared" si="111"/>
        <v>528</v>
      </c>
      <c r="R527">
        <v>0.6</v>
      </c>
      <c r="S527">
        <v>1.1499999999999999</v>
      </c>
      <c r="T527">
        <f t="shared" si="108"/>
        <v>12397</v>
      </c>
      <c r="U527">
        <f t="shared" si="117"/>
        <v>3.4436</v>
      </c>
      <c r="V527">
        <f t="shared" si="118"/>
        <v>6.2299999999999107</v>
      </c>
    </row>
    <row r="528" spans="1:22">
      <c r="A528">
        <v>551</v>
      </c>
      <c r="C528">
        <f t="shared" si="112"/>
        <v>26350</v>
      </c>
      <c r="D528" s="20">
        <f t="shared" si="113"/>
        <v>1588</v>
      </c>
      <c r="E528">
        <f t="shared" si="114"/>
        <v>2660</v>
      </c>
      <c r="F528" s="6">
        <f t="shared" si="109"/>
        <v>14283</v>
      </c>
      <c r="G528">
        <f t="shared" si="115"/>
        <v>2116</v>
      </c>
      <c r="H528">
        <f t="shared" si="116"/>
        <v>0.12629999999999711</v>
      </c>
      <c r="I528">
        <f t="shared" si="110"/>
        <v>2383.25</v>
      </c>
      <c r="J528">
        <v>1</v>
      </c>
      <c r="K528" s="6">
        <f t="shared" si="111"/>
        <v>529</v>
      </c>
      <c r="R528">
        <v>0.6</v>
      </c>
      <c r="S528">
        <v>1.1499999999999999</v>
      </c>
      <c r="T528">
        <f t="shared" ref="T528:T591" si="119">ROUND(F528/S528,0)</f>
        <v>12420</v>
      </c>
      <c r="U528">
        <f t="shared" si="117"/>
        <v>3.45</v>
      </c>
      <c r="V528">
        <f t="shared" si="118"/>
        <v>6.2399999999999105</v>
      </c>
    </row>
    <row r="529" spans="1:22">
      <c r="A529">
        <v>552</v>
      </c>
      <c r="C529">
        <f t="shared" si="112"/>
        <v>26400</v>
      </c>
      <c r="D529" s="20">
        <f t="shared" si="113"/>
        <v>1591</v>
      </c>
      <c r="E529">
        <f t="shared" si="114"/>
        <v>2665</v>
      </c>
      <c r="F529" s="6">
        <f t="shared" si="109"/>
        <v>14310</v>
      </c>
      <c r="G529">
        <f t="shared" si="115"/>
        <v>2120</v>
      </c>
      <c r="H529">
        <f t="shared" si="116"/>
        <v>0.1263499999999971</v>
      </c>
      <c r="I529">
        <f t="shared" si="110"/>
        <v>2387.86</v>
      </c>
      <c r="J529">
        <v>1</v>
      </c>
      <c r="K529" s="6">
        <f t="shared" si="111"/>
        <v>530</v>
      </c>
      <c r="R529">
        <v>0.6</v>
      </c>
      <c r="S529">
        <v>1.1499999999999999</v>
      </c>
      <c r="T529">
        <f t="shared" si="119"/>
        <v>12443</v>
      </c>
      <c r="U529">
        <f t="shared" si="117"/>
        <v>3.4563999999999999</v>
      </c>
      <c r="V529">
        <f t="shared" si="118"/>
        <v>6.2499999999999103</v>
      </c>
    </row>
    <row r="530" spans="1:22">
      <c r="A530">
        <v>553</v>
      </c>
      <c r="C530">
        <f t="shared" si="112"/>
        <v>26450</v>
      </c>
      <c r="D530" s="20">
        <f t="shared" si="113"/>
        <v>1594</v>
      </c>
      <c r="E530">
        <f t="shared" si="114"/>
        <v>2670</v>
      </c>
      <c r="F530" s="6">
        <f t="shared" si="109"/>
        <v>14337</v>
      </c>
      <c r="G530">
        <f t="shared" si="115"/>
        <v>2124</v>
      </c>
      <c r="H530">
        <f t="shared" si="116"/>
        <v>0.1263999999999971</v>
      </c>
      <c r="I530">
        <f t="shared" si="110"/>
        <v>2392.4699999999998</v>
      </c>
      <c r="J530">
        <v>1</v>
      </c>
      <c r="K530" s="6">
        <f t="shared" si="111"/>
        <v>531</v>
      </c>
      <c r="R530">
        <v>0.6</v>
      </c>
      <c r="S530">
        <v>1.1499999999999999</v>
      </c>
      <c r="T530">
        <f t="shared" si="119"/>
        <v>12467</v>
      </c>
      <c r="U530">
        <f t="shared" si="117"/>
        <v>3.4630999999999998</v>
      </c>
      <c r="V530">
        <f t="shared" si="118"/>
        <v>6.2599999999999101</v>
      </c>
    </row>
    <row r="531" spans="1:22">
      <c r="A531">
        <v>554</v>
      </c>
      <c r="C531">
        <f t="shared" si="112"/>
        <v>26500</v>
      </c>
      <c r="D531" s="20">
        <f t="shared" si="113"/>
        <v>1597</v>
      </c>
      <c r="E531">
        <f t="shared" si="114"/>
        <v>2675</v>
      </c>
      <c r="F531" s="6">
        <f t="shared" si="109"/>
        <v>14364</v>
      </c>
      <c r="G531">
        <f t="shared" si="115"/>
        <v>2128</v>
      </c>
      <c r="H531">
        <f t="shared" si="116"/>
        <v>0.12644999999999709</v>
      </c>
      <c r="I531">
        <f t="shared" si="110"/>
        <v>2397.09</v>
      </c>
      <c r="J531">
        <v>1</v>
      </c>
      <c r="K531" s="6">
        <f t="shared" si="111"/>
        <v>532</v>
      </c>
      <c r="R531">
        <v>0.6</v>
      </c>
      <c r="S531">
        <v>1.1499999999999999</v>
      </c>
      <c r="T531">
        <f t="shared" si="119"/>
        <v>12490</v>
      </c>
      <c r="U531">
        <f t="shared" si="117"/>
        <v>3.4693999999999998</v>
      </c>
      <c r="V531">
        <f t="shared" si="118"/>
        <v>6.2699999999999099</v>
      </c>
    </row>
    <row r="532" spans="1:22">
      <c r="A532">
        <v>555</v>
      </c>
      <c r="C532">
        <f t="shared" si="112"/>
        <v>26550</v>
      </c>
      <c r="D532" s="20">
        <f t="shared" si="113"/>
        <v>1600</v>
      </c>
      <c r="E532">
        <f t="shared" si="114"/>
        <v>2680</v>
      </c>
      <c r="F532" s="6">
        <f t="shared" si="109"/>
        <v>14391</v>
      </c>
      <c r="G532">
        <f t="shared" si="115"/>
        <v>2132</v>
      </c>
      <c r="H532">
        <f t="shared" si="116"/>
        <v>0.12649999999999709</v>
      </c>
      <c r="I532">
        <f t="shared" si="110"/>
        <v>2401.6999999999998</v>
      </c>
      <c r="J532">
        <v>1</v>
      </c>
      <c r="K532" s="6">
        <f t="shared" si="111"/>
        <v>533</v>
      </c>
      <c r="R532">
        <v>0.6</v>
      </c>
      <c r="S532">
        <v>1.1499999999999999</v>
      </c>
      <c r="T532">
        <f t="shared" si="119"/>
        <v>12514</v>
      </c>
      <c r="U532">
        <f t="shared" si="117"/>
        <v>3.4761000000000002</v>
      </c>
      <c r="V532">
        <f t="shared" si="118"/>
        <v>6.2799999999999097</v>
      </c>
    </row>
    <row r="533" spans="1:22">
      <c r="A533">
        <v>556</v>
      </c>
      <c r="C533">
        <f t="shared" si="112"/>
        <v>26600</v>
      </c>
      <c r="D533" s="20">
        <f t="shared" si="113"/>
        <v>1603</v>
      </c>
      <c r="E533">
        <f t="shared" si="114"/>
        <v>2685</v>
      </c>
      <c r="F533" s="6">
        <f t="shared" si="109"/>
        <v>14418</v>
      </c>
      <c r="G533">
        <f t="shared" si="115"/>
        <v>2136</v>
      </c>
      <c r="H533">
        <f t="shared" si="116"/>
        <v>0.12654999999999708</v>
      </c>
      <c r="I533">
        <f t="shared" si="110"/>
        <v>2406.31</v>
      </c>
      <c r="J533">
        <v>1</v>
      </c>
      <c r="K533" s="6">
        <f t="shared" si="111"/>
        <v>534</v>
      </c>
      <c r="R533">
        <v>0.6</v>
      </c>
      <c r="S533">
        <v>1.1499999999999999</v>
      </c>
      <c r="T533">
        <f t="shared" si="119"/>
        <v>12537</v>
      </c>
      <c r="U533">
        <f t="shared" si="117"/>
        <v>3.4824999999999999</v>
      </c>
      <c r="V533">
        <f t="shared" si="118"/>
        <v>6.2899999999999094</v>
      </c>
    </row>
    <row r="534" spans="1:22">
      <c r="A534">
        <v>557</v>
      </c>
      <c r="C534">
        <f t="shared" si="112"/>
        <v>26650</v>
      </c>
      <c r="D534" s="20">
        <f t="shared" si="113"/>
        <v>1606</v>
      </c>
      <c r="E534">
        <f t="shared" si="114"/>
        <v>2690</v>
      </c>
      <c r="F534" s="6">
        <f t="shared" si="109"/>
        <v>14445</v>
      </c>
      <c r="G534">
        <f t="shared" si="115"/>
        <v>2140</v>
      </c>
      <c r="H534">
        <f t="shared" si="116"/>
        <v>0.12659999999999708</v>
      </c>
      <c r="I534">
        <f t="shared" si="110"/>
        <v>2410.92</v>
      </c>
      <c r="J534">
        <v>1</v>
      </c>
      <c r="K534" s="6">
        <f t="shared" si="111"/>
        <v>535</v>
      </c>
      <c r="R534">
        <v>0.6</v>
      </c>
      <c r="S534">
        <v>1.1499999999999999</v>
      </c>
      <c r="T534">
        <f t="shared" si="119"/>
        <v>12561</v>
      </c>
      <c r="U534">
        <f t="shared" si="117"/>
        <v>3.4891999999999999</v>
      </c>
      <c r="V534">
        <f t="shared" si="118"/>
        <v>6.2999999999999092</v>
      </c>
    </row>
    <row r="535" spans="1:22">
      <c r="A535">
        <v>558</v>
      </c>
      <c r="C535">
        <f t="shared" si="112"/>
        <v>26700</v>
      </c>
      <c r="D535" s="20">
        <f t="shared" si="113"/>
        <v>1609</v>
      </c>
      <c r="E535">
        <f t="shared" si="114"/>
        <v>2695</v>
      </c>
      <c r="F535" s="6">
        <f t="shared" si="109"/>
        <v>14472</v>
      </c>
      <c r="G535">
        <f t="shared" si="115"/>
        <v>2144</v>
      </c>
      <c r="H535">
        <f t="shared" si="116"/>
        <v>0.12664999999999707</v>
      </c>
      <c r="I535">
        <f t="shared" si="110"/>
        <v>2415.54</v>
      </c>
      <c r="J535">
        <v>1</v>
      </c>
      <c r="K535" s="6">
        <f t="shared" si="111"/>
        <v>536</v>
      </c>
      <c r="R535">
        <v>0.6</v>
      </c>
      <c r="S535">
        <v>1.1499999999999999</v>
      </c>
      <c r="T535">
        <f t="shared" si="119"/>
        <v>12584</v>
      </c>
      <c r="U535">
        <f t="shared" si="117"/>
        <v>3.4956</v>
      </c>
      <c r="V535">
        <f t="shared" si="118"/>
        <v>6.309999999999909</v>
      </c>
    </row>
    <row r="536" spans="1:22">
      <c r="A536">
        <v>559</v>
      </c>
      <c r="C536">
        <f t="shared" si="112"/>
        <v>26750</v>
      </c>
      <c r="D536" s="20">
        <f t="shared" si="113"/>
        <v>1612</v>
      </c>
      <c r="E536">
        <f t="shared" si="114"/>
        <v>2700</v>
      </c>
      <c r="F536" s="6">
        <f t="shared" si="109"/>
        <v>14499</v>
      </c>
      <c r="G536">
        <f t="shared" si="115"/>
        <v>2148</v>
      </c>
      <c r="H536">
        <f t="shared" si="116"/>
        <v>0.12669999999999706</v>
      </c>
      <c r="I536">
        <f t="shared" si="110"/>
        <v>2420.15</v>
      </c>
      <c r="J536">
        <v>1</v>
      </c>
      <c r="K536" s="6">
        <f t="shared" si="111"/>
        <v>537</v>
      </c>
      <c r="R536">
        <v>0.6</v>
      </c>
      <c r="S536">
        <v>1.1499999999999999</v>
      </c>
      <c r="T536">
        <f t="shared" si="119"/>
        <v>12608</v>
      </c>
      <c r="U536">
        <f t="shared" si="117"/>
        <v>3.5022000000000002</v>
      </c>
      <c r="V536">
        <f t="shared" si="118"/>
        <v>6.3199999999999088</v>
      </c>
    </row>
    <row r="537" spans="1:22">
      <c r="A537">
        <v>560</v>
      </c>
      <c r="C537">
        <f t="shared" si="112"/>
        <v>26800</v>
      </c>
      <c r="D537" s="20">
        <f t="shared" si="113"/>
        <v>1615</v>
      </c>
      <c r="E537">
        <f t="shared" si="114"/>
        <v>2705</v>
      </c>
      <c r="F537" s="6">
        <f t="shared" si="109"/>
        <v>14526</v>
      </c>
      <c r="G537">
        <f t="shared" si="115"/>
        <v>2152</v>
      </c>
      <c r="H537">
        <f t="shared" si="116"/>
        <v>0.12674999999999706</v>
      </c>
      <c r="I537">
        <f t="shared" si="110"/>
        <v>2424.77</v>
      </c>
      <c r="J537">
        <v>1</v>
      </c>
      <c r="K537" s="6">
        <f t="shared" si="111"/>
        <v>538</v>
      </c>
      <c r="R537">
        <v>0.6</v>
      </c>
      <c r="S537">
        <v>1.1499999999999999</v>
      </c>
      <c r="T537">
        <f t="shared" si="119"/>
        <v>12631</v>
      </c>
      <c r="U537">
        <f t="shared" si="117"/>
        <v>3.5085999999999999</v>
      </c>
      <c r="V537">
        <f t="shared" si="118"/>
        <v>6.3299999999999086</v>
      </c>
    </row>
    <row r="538" spans="1:22">
      <c r="A538">
        <v>561</v>
      </c>
      <c r="C538">
        <f t="shared" si="112"/>
        <v>26850</v>
      </c>
      <c r="D538" s="20">
        <f t="shared" si="113"/>
        <v>1618</v>
      </c>
      <c r="E538">
        <f t="shared" si="114"/>
        <v>2710</v>
      </c>
      <c r="F538" s="6">
        <f t="shared" si="109"/>
        <v>14553</v>
      </c>
      <c r="G538">
        <f t="shared" si="115"/>
        <v>2156</v>
      </c>
      <c r="H538">
        <f t="shared" si="116"/>
        <v>0.12679999999999705</v>
      </c>
      <c r="I538">
        <f t="shared" si="110"/>
        <v>2429.38</v>
      </c>
      <c r="J538">
        <v>1</v>
      </c>
      <c r="K538" s="6">
        <f t="shared" si="111"/>
        <v>539</v>
      </c>
      <c r="R538">
        <v>0.6</v>
      </c>
      <c r="S538">
        <v>1.1499999999999999</v>
      </c>
      <c r="T538">
        <f t="shared" si="119"/>
        <v>12655</v>
      </c>
      <c r="U538">
        <f t="shared" si="117"/>
        <v>3.5152999999999999</v>
      </c>
      <c r="V538">
        <f t="shared" si="118"/>
        <v>6.3399999999999084</v>
      </c>
    </row>
    <row r="539" spans="1:22">
      <c r="A539">
        <v>562</v>
      </c>
      <c r="C539">
        <f t="shared" si="112"/>
        <v>26900</v>
      </c>
      <c r="D539" s="20">
        <f t="shared" si="113"/>
        <v>1621</v>
      </c>
      <c r="E539">
        <f t="shared" si="114"/>
        <v>2715</v>
      </c>
      <c r="F539" s="6">
        <f t="shared" si="109"/>
        <v>14580</v>
      </c>
      <c r="G539">
        <f t="shared" si="115"/>
        <v>2160</v>
      </c>
      <c r="H539">
        <f t="shared" si="116"/>
        <v>0.12684999999999705</v>
      </c>
      <c r="I539">
        <f t="shared" si="110"/>
        <v>2434</v>
      </c>
      <c r="J539">
        <v>1</v>
      </c>
      <c r="K539" s="6">
        <f t="shared" si="111"/>
        <v>540</v>
      </c>
      <c r="R539">
        <v>0.6</v>
      </c>
      <c r="S539">
        <v>1.1499999999999999</v>
      </c>
      <c r="T539">
        <f t="shared" si="119"/>
        <v>12678</v>
      </c>
      <c r="U539">
        <f t="shared" si="117"/>
        <v>3.5217000000000001</v>
      </c>
      <c r="V539">
        <f t="shared" si="118"/>
        <v>6.3499999999999082</v>
      </c>
    </row>
    <row r="540" spans="1:22">
      <c r="A540">
        <v>563</v>
      </c>
      <c r="C540">
        <f t="shared" si="112"/>
        <v>26950</v>
      </c>
      <c r="D540" s="20">
        <f t="shared" si="113"/>
        <v>1624</v>
      </c>
      <c r="E540">
        <f t="shared" si="114"/>
        <v>2720</v>
      </c>
      <c r="F540" s="6">
        <f t="shared" si="109"/>
        <v>14607</v>
      </c>
      <c r="G540">
        <f t="shared" si="115"/>
        <v>2164</v>
      </c>
      <c r="H540">
        <f t="shared" si="116"/>
        <v>0.12689999999999704</v>
      </c>
      <c r="I540">
        <f t="shared" si="110"/>
        <v>2438.61</v>
      </c>
      <c r="J540">
        <v>1</v>
      </c>
      <c r="K540" s="6">
        <f t="shared" si="111"/>
        <v>541</v>
      </c>
      <c r="R540">
        <v>0.6</v>
      </c>
      <c r="S540">
        <v>1.1499999999999999</v>
      </c>
      <c r="T540">
        <f t="shared" si="119"/>
        <v>12702</v>
      </c>
      <c r="U540">
        <f t="shared" si="117"/>
        <v>3.5283000000000002</v>
      </c>
      <c r="V540">
        <f t="shared" si="118"/>
        <v>6.3599999999999079</v>
      </c>
    </row>
    <row r="541" spans="1:22">
      <c r="A541">
        <v>564</v>
      </c>
      <c r="C541">
        <f t="shared" si="112"/>
        <v>27000</v>
      </c>
      <c r="D541" s="20">
        <f t="shared" si="113"/>
        <v>1627</v>
      </c>
      <c r="E541">
        <f t="shared" si="114"/>
        <v>2725</v>
      </c>
      <c r="F541" s="6">
        <f t="shared" si="109"/>
        <v>14634</v>
      </c>
      <c r="G541">
        <f t="shared" si="115"/>
        <v>2168</v>
      </c>
      <c r="H541">
        <f t="shared" si="116"/>
        <v>0.12694999999999704</v>
      </c>
      <c r="I541">
        <f t="shared" si="110"/>
        <v>2443.23</v>
      </c>
      <c r="J541">
        <v>1</v>
      </c>
      <c r="K541" s="6">
        <f t="shared" si="111"/>
        <v>542</v>
      </c>
      <c r="R541">
        <v>0.6</v>
      </c>
      <c r="S541">
        <v>1.1499999999999999</v>
      </c>
      <c r="T541">
        <f t="shared" si="119"/>
        <v>12725</v>
      </c>
      <c r="U541">
        <f t="shared" si="117"/>
        <v>3.5347</v>
      </c>
      <c r="V541">
        <f t="shared" si="118"/>
        <v>6.3699999999999077</v>
      </c>
    </row>
    <row r="542" spans="1:22">
      <c r="A542">
        <v>565</v>
      </c>
      <c r="C542">
        <f t="shared" si="112"/>
        <v>27050</v>
      </c>
      <c r="D542" s="20">
        <f t="shared" si="113"/>
        <v>1630</v>
      </c>
      <c r="E542">
        <f t="shared" si="114"/>
        <v>2730</v>
      </c>
      <c r="F542" s="6">
        <f t="shared" si="109"/>
        <v>14661</v>
      </c>
      <c r="G542">
        <f t="shared" si="115"/>
        <v>2172</v>
      </c>
      <c r="H542">
        <f t="shared" si="116"/>
        <v>0.12699999999999703</v>
      </c>
      <c r="I542">
        <f t="shared" si="110"/>
        <v>2447.84</v>
      </c>
      <c r="J542">
        <v>1</v>
      </c>
      <c r="K542" s="6">
        <f t="shared" si="111"/>
        <v>543</v>
      </c>
      <c r="R542">
        <v>0.6</v>
      </c>
      <c r="S542">
        <v>1.1499999999999999</v>
      </c>
      <c r="T542">
        <f t="shared" si="119"/>
        <v>12749</v>
      </c>
      <c r="U542">
        <f t="shared" si="117"/>
        <v>3.5413999999999999</v>
      </c>
      <c r="V542">
        <f t="shared" si="118"/>
        <v>6.3799999999999075</v>
      </c>
    </row>
    <row r="543" spans="1:22">
      <c r="A543">
        <v>566</v>
      </c>
      <c r="C543">
        <f t="shared" si="112"/>
        <v>27100</v>
      </c>
      <c r="D543" s="20">
        <f t="shared" si="113"/>
        <v>1633</v>
      </c>
      <c r="E543">
        <f t="shared" si="114"/>
        <v>2735</v>
      </c>
      <c r="F543" s="6">
        <f t="shared" si="109"/>
        <v>14688</v>
      </c>
      <c r="G543">
        <f t="shared" si="115"/>
        <v>2176</v>
      </c>
      <c r="H543">
        <f t="shared" si="116"/>
        <v>0.12704999999999703</v>
      </c>
      <c r="I543">
        <f t="shared" si="110"/>
        <v>2452.46</v>
      </c>
      <c r="J543">
        <v>1</v>
      </c>
      <c r="K543" s="6">
        <f t="shared" si="111"/>
        <v>544</v>
      </c>
      <c r="R543">
        <v>0.6</v>
      </c>
      <c r="S543">
        <v>1.1499999999999999</v>
      </c>
      <c r="T543">
        <f t="shared" si="119"/>
        <v>12772</v>
      </c>
      <c r="U543">
        <f t="shared" si="117"/>
        <v>3.5478000000000001</v>
      </c>
      <c r="V543">
        <f t="shared" si="118"/>
        <v>6.3899999999999073</v>
      </c>
    </row>
    <row r="544" spans="1:22">
      <c r="A544">
        <v>567</v>
      </c>
      <c r="C544">
        <f t="shared" si="112"/>
        <v>27150</v>
      </c>
      <c r="D544" s="20">
        <f t="shared" si="113"/>
        <v>1636</v>
      </c>
      <c r="E544">
        <f t="shared" si="114"/>
        <v>2740</v>
      </c>
      <c r="F544" s="6">
        <f t="shared" si="109"/>
        <v>14715</v>
      </c>
      <c r="G544">
        <f t="shared" si="115"/>
        <v>2180</v>
      </c>
      <c r="H544">
        <f t="shared" si="116"/>
        <v>0.12709999999999702</v>
      </c>
      <c r="I544">
        <f t="shared" si="110"/>
        <v>2457.08</v>
      </c>
      <c r="J544">
        <v>1</v>
      </c>
      <c r="K544" s="6">
        <f t="shared" si="111"/>
        <v>545</v>
      </c>
      <c r="R544">
        <v>0.6</v>
      </c>
      <c r="S544">
        <v>1.1499999999999999</v>
      </c>
      <c r="T544">
        <f t="shared" si="119"/>
        <v>12796</v>
      </c>
      <c r="U544">
        <f t="shared" si="117"/>
        <v>3.5543999999999998</v>
      </c>
      <c r="V544">
        <f t="shared" si="118"/>
        <v>6.3999999999999071</v>
      </c>
    </row>
    <row r="545" spans="1:22">
      <c r="A545">
        <v>568</v>
      </c>
      <c r="C545">
        <f t="shared" si="112"/>
        <v>27200</v>
      </c>
      <c r="D545" s="20">
        <f t="shared" si="113"/>
        <v>1639</v>
      </c>
      <c r="E545">
        <f t="shared" si="114"/>
        <v>2745</v>
      </c>
      <c r="F545" s="6">
        <f t="shared" si="109"/>
        <v>14742</v>
      </c>
      <c r="G545">
        <f t="shared" si="115"/>
        <v>2184</v>
      </c>
      <c r="H545">
        <f t="shared" si="116"/>
        <v>0.12714999999999702</v>
      </c>
      <c r="I545">
        <f t="shared" si="110"/>
        <v>2461.6999999999998</v>
      </c>
      <c r="J545">
        <v>1</v>
      </c>
      <c r="K545" s="6">
        <f t="shared" si="111"/>
        <v>546</v>
      </c>
      <c r="R545">
        <v>0.6</v>
      </c>
      <c r="S545">
        <v>1.1499999999999999</v>
      </c>
      <c r="T545">
        <f t="shared" si="119"/>
        <v>12819</v>
      </c>
      <c r="U545">
        <f t="shared" si="117"/>
        <v>3.5608</v>
      </c>
      <c r="V545">
        <f t="shared" si="118"/>
        <v>6.4099999999999069</v>
      </c>
    </row>
    <row r="546" spans="1:22">
      <c r="A546">
        <v>569</v>
      </c>
      <c r="C546">
        <f t="shared" si="112"/>
        <v>27250</v>
      </c>
      <c r="D546" s="20">
        <f t="shared" si="113"/>
        <v>1642</v>
      </c>
      <c r="E546">
        <f t="shared" si="114"/>
        <v>2750</v>
      </c>
      <c r="F546" s="6">
        <f t="shared" si="109"/>
        <v>14769</v>
      </c>
      <c r="G546">
        <f t="shared" si="115"/>
        <v>2188</v>
      </c>
      <c r="H546">
        <f t="shared" si="116"/>
        <v>0.12719999999999701</v>
      </c>
      <c r="I546">
        <f t="shared" si="110"/>
        <v>2466.31</v>
      </c>
      <c r="J546">
        <v>1</v>
      </c>
      <c r="K546" s="6">
        <f t="shared" si="111"/>
        <v>547</v>
      </c>
      <c r="R546">
        <v>0.6</v>
      </c>
      <c r="S546">
        <v>1.1499999999999999</v>
      </c>
      <c r="T546">
        <f t="shared" si="119"/>
        <v>12843</v>
      </c>
      <c r="U546">
        <f t="shared" si="117"/>
        <v>3.5674999999999999</v>
      </c>
      <c r="V546">
        <f t="shared" si="118"/>
        <v>6.4199999999999067</v>
      </c>
    </row>
    <row r="547" spans="1:22">
      <c r="A547">
        <v>570</v>
      </c>
      <c r="C547">
        <f t="shared" si="112"/>
        <v>27300</v>
      </c>
      <c r="D547" s="20">
        <f t="shared" si="113"/>
        <v>1645</v>
      </c>
      <c r="E547">
        <f t="shared" si="114"/>
        <v>2755</v>
      </c>
      <c r="F547" s="6">
        <f t="shared" si="109"/>
        <v>14796</v>
      </c>
      <c r="G547">
        <f t="shared" si="115"/>
        <v>2192</v>
      </c>
      <c r="H547">
        <f t="shared" si="116"/>
        <v>0.127249999999997</v>
      </c>
      <c r="I547">
        <f t="shared" si="110"/>
        <v>2470.9299999999998</v>
      </c>
      <c r="J547">
        <v>1</v>
      </c>
      <c r="K547" s="6">
        <f t="shared" si="111"/>
        <v>548</v>
      </c>
      <c r="R547">
        <v>0.6</v>
      </c>
      <c r="S547">
        <v>1.1499999999999999</v>
      </c>
      <c r="T547">
        <f t="shared" si="119"/>
        <v>12866</v>
      </c>
      <c r="U547">
        <f t="shared" si="117"/>
        <v>3.5739000000000001</v>
      </c>
      <c r="V547">
        <f t="shared" si="118"/>
        <v>6.4299999999999065</v>
      </c>
    </row>
    <row r="548" spans="1:22">
      <c r="A548">
        <v>571</v>
      </c>
      <c r="C548">
        <f t="shared" si="112"/>
        <v>27350</v>
      </c>
      <c r="D548" s="20">
        <f t="shared" si="113"/>
        <v>1648</v>
      </c>
      <c r="E548">
        <f t="shared" si="114"/>
        <v>2760</v>
      </c>
      <c r="F548" s="6">
        <f t="shared" si="109"/>
        <v>14823</v>
      </c>
      <c r="G548">
        <f t="shared" si="115"/>
        <v>2196</v>
      </c>
      <c r="H548">
        <f t="shared" si="116"/>
        <v>0.127299999999997</v>
      </c>
      <c r="I548">
        <f t="shared" si="110"/>
        <v>2475.5500000000002</v>
      </c>
      <c r="J548">
        <v>1</v>
      </c>
      <c r="K548" s="6">
        <f t="shared" si="111"/>
        <v>549</v>
      </c>
      <c r="R548">
        <v>0.6</v>
      </c>
      <c r="S548">
        <v>1.1499999999999999</v>
      </c>
      <c r="T548">
        <f t="shared" si="119"/>
        <v>12890</v>
      </c>
      <c r="U548">
        <f t="shared" si="117"/>
        <v>3.5806</v>
      </c>
      <c r="V548">
        <f t="shared" si="118"/>
        <v>6.4399999999999062</v>
      </c>
    </row>
    <row r="549" spans="1:22">
      <c r="A549">
        <v>572</v>
      </c>
      <c r="C549">
        <f t="shared" si="112"/>
        <v>27400</v>
      </c>
      <c r="D549" s="20">
        <f t="shared" si="113"/>
        <v>1651</v>
      </c>
      <c r="E549">
        <f t="shared" si="114"/>
        <v>2765</v>
      </c>
      <c r="F549" s="6">
        <f t="shared" si="109"/>
        <v>14850</v>
      </c>
      <c r="G549">
        <f t="shared" si="115"/>
        <v>2200</v>
      </c>
      <c r="H549">
        <f t="shared" si="116"/>
        <v>0.12734999999999699</v>
      </c>
      <c r="I549">
        <f t="shared" si="110"/>
        <v>2480.17</v>
      </c>
      <c r="J549">
        <v>1</v>
      </c>
      <c r="K549" s="6">
        <f t="shared" si="111"/>
        <v>550</v>
      </c>
      <c r="R549">
        <v>0.6</v>
      </c>
      <c r="S549">
        <v>1.1499999999999999</v>
      </c>
      <c r="T549">
        <f t="shared" si="119"/>
        <v>12913</v>
      </c>
      <c r="U549">
        <f t="shared" si="117"/>
        <v>3.5869</v>
      </c>
      <c r="V549">
        <f t="shared" si="118"/>
        <v>6.449999999999906</v>
      </c>
    </row>
    <row r="550" spans="1:22">
      <c r="A550">
        <v>573</v>
      </c>
      <c r="C550">
        <f t="shared" si="112"/>
        <v>27450</v>
      </c>
      <c r="D550" s="20">
        <f t="shared" si="113"/>
        <v>1654</v>
      </c>
      <c r="E550">
        <f t="shared" si="114"/>
        <v>2770</v>
      </c>
      <c r="F550" s="6">
        <f t="shared" si="109"/>
        <v>14877</v>
      </c>
      <c r="G550">
        <f t="shared" si="115"/>
        <v>2204</v>
      </c>
      <c r="H550">
        <f t="shared" si="116"/>
        <v>0.12739999999999699</v>
      </c>
      <c r="I550">
        <f t="shared" si="110"/>
        <v>2484.79</v>
      </c>
      <c r="J550">
        <v>1</v>
      </c>
      <c r="K550" s="6">
        <f t="shared" si="111"/>
        <v>551</v>
      </c>
      <c r="R550">
        <v>0.6</v>
      </c>
      <c r="S550">
        <v>1.1499999999999999</v>
      </c>
      <c r="T550">
        <f t="shared" si="119"/>
        <v>12937</v>
      </c>
      <c r="U550">
        <f t="shared" si="117"/>
        <v>3.5935999999999999</v>
      </c>
      <c r="V550">
        <f t="shared" si="118"/>
        <v>6.4599999999999058</v>
      </c>
    </row>
    <row r="551" spans="1:22">
      <c r="A551">
        <v>574</v>
      </c>
      <c r="C551">
        <f t="shared" si="112"/>
        <v>27500</v>
      </c>
      <c r="D551" s="20">
        <f t="shared" si="113"/>
        <v>1657</v>
      </c>
      <c r="E551">
        <f t="shared" si="114"/>
        <v>2775</v>
      </c>
      <c r="F551" s="6">
        <f t="shared" si="109"/>
        <v>14904</v>
      </c>
      <c r="G551">
        <f t="shared" si="115"/>
        <v>2208</v>
      </c>
      <c r="H551">
        <f t="shared" si="116"/>
        <v>0.12744999999999698</v>
      </c>
      <c r="I551">
        <f t="shared" si="110"/>
        <v>2489.41</v>
      </c>
      <c r="J551">
        <v>1</v>
      </c>
      <c r="K551" s="6">
        <f t="shared" si="111"/>
        <v>552</v>
      </c>
      <c r="R551">
        <v>0.6</v>
      </c>
      <c r="S551">
        <v>1.1499999999999999</v>
      </c>
      <c r="T551">
        <f t="shared" si="119"/>
        <v>12960</v>
      </c>
      <c r="U551">
        <f t="shared" si="117"/>
        <v>3.6</v>
      </c>
      <c r="V551">
        <f t="shared" si="118"/>
        <v>6.4699999999999056</v>
      </c>
    </row>
    <row r="552" spans="1:22">
      <c r="A552">
        <v>575</v>
      </c>
      <c r="C552">
        <f t="shared" si="112"/>
        <v>27550</v>
      </c>
      <c r="D552" s="20">
        <f t="shared" si="113"/>
        <v>1660</v>
      </c>
      <c r="E552">
        <f t="shared" si="114"/>
        <v>2780</v>
      </c>
      <c r="F552" s="6">
        <f t="shared" si="109"/>
        <v>14931</v>
      </c>
      <c r="G552">
        <f t="shared" si="115"/>
        <v>2212</v>
      </c>
      <c r="H552">
        <f t="shared" si="116"/>
        <v>0.12749999999999698</v>
      </c>
      <c r="I552">
        <f t="shared" si="110"/>
        <v>2494.0300000000002</v>
      </c>
      <c r="J552">
        <v>1</v>
      </c>
      <c r="K552" s="6">
        <f t="shared" si="111"/>
        <v>553</v>
      </c>
      <c r="R552">
        <v>0.6</v>
      </c>
      <c r="S552">
        <v>1.1499999999999999</v>
      </c>
      <c r="T552">
        <f t="shared" si="119"/>
        <v>12983</v>
      </c>
      <c r="U552">
        <f t="shared" si="117"/>
        <v>3.6063999999999998</v>
      </c>
      <c r="V552">
        <f t="shared" si="118"/>
        <v>6.4799999999999054</v>
      </c>
    </row>
    <row r="553" spans="1:22">
      <c r="A553">
        <v>576</v>
      </c>
      <c r="C553">
        <f t="shared" si="112"/>
        <v>27600</v>
      </c>
      <c r="D553" s="20">
        <f t="shared" si="113"/>
        <v>1663</v>
      </c>
      <c r="E553">
        <f t="shared" si="114"/>
        <v>2785</v>
      </c>
      <c r="F553" s="6">
        <f t="shared" si="109"/>
        <v>14958</v>
      </c>
      <c r="G553">
        <f t="shared" si="115"/>
        <v>2216</v>
      </c>
      <c r="H553">
        <f t="shared" si="116"/>
        <v>0.12754999999999697</v>
      </c>
      <c r="I553">
        <f t="shared" si="110"/>
        <v>2498.65</v>
      </c>
      <c r="J553">
        <v>1</v>
      </c>
      <c r="K553" s="6">
        <f t="shared" si="111"/>
        <v>554</v>
      </c>
      <c r="R553">
        <v>0.6</v>
      </c>
      <c r="S553">
        <v>1.1499999999999999</v>
      </c>
      <c r="T553">
        <f t="shared" si="119"/>
        <v>13007</v>
      </c>
      <c r="U553">
        <f t="shared" si="117"/>
        <v>3.6131000000000002</v>
      </c>
      <c r="V553">
        <f t="shared" si="118"/>
        <v>6.4899999999999052</v>
      </c>
    </row>
    <row r="554" spans="1:22">
      <c r="A554">
        <v>577</v>
      </c>
      <c r="C554">
        <f t="shared" si="112"/>
        <v>27650</v>
      </c>
      <c r="D554" s="20">
        <f t="shared" si="113"/>
        <v>1666</v>
      </c>
      <c r="E554">
        <f t="shared" si="114"/>
        <v>2790</v>
      </c>
      <c r="F554" s="6">
        <f t="shared" si="109"/>
        <v>14985</v>
      </c>
      <c r="G554">
        <f t="shared" si="115"/>
        <v>2220</v>
      </c>
      <c r="H554">
        <f t="shared" si="116"/>
        <v>0.12759999999999697</v>
      </c>
      <c r="I554">
        <f t="shared" si="110"/>
        <v>2503.27</v>
      </c>
      <c r="J554">
        <v>1</v>
      </c>
      <c r="K554" s="6">
        <f t="shared" si="111"/>
        <v>555</v>
      </c>
      <c r="R554">
        <v>0.6</v>
      </c>
      <c r="S554">
        <v>1.1499999999999999</v>
      </c>
      <c r="T554">
        <f t="shared" si="119"/>
        <v>13030</v>
      </c>
      <c r="U554">
        <f t="shared" si="117"/>
        <v>3.6194000000000002</v>
      </c>
      <c r="V554">
        <f t="shared" si="118"/>
        <v>6.499999999999905</v>
      </c>
    </row>
    <row r="555" spans="1:22">
      <c r="A555">
        <v>578</v>
      </c>
      <c r="C555">
        <f t="shared" si="112"/>
        <v>27700</v>
      </c>
      <c r="D555" s="20">
        <f t="shared" si="113"/>
        <v>1669</v>
      </c>
      <c r="E555">
        <f t="shared" si="114"/>
        <v>2795</v>
      </c>
      <c r="F555" s="6">
        <f t="shared" si="109"/>
        <v>15012</v>
      </c>
      <c r="G555">
        <f t="shared" si="115"/>
        <v>2224</v>
      </c>
      <c r="H555">
        <f t="shared" si="116"/>
        <v>0.12764999999999696</v>
      </c>
      <c r="I555">
        <f t="shared" si="110"/>
        <v>2507.89</v>
      </c>
      <c r="J555">
        <v>1</v>
      </c>
      <c r="K555" s="6">
        <f t="shared" si="111"/>
        <v>556</v>
      </c>
      <c r="R555">
        <v>0.6</v>
      </c>
      <c r="S555">
        <v>1.1499999999999999</v>
      </c>
      <c r="T555">
        <f t="shared" si="119"/>
        <v>13054</v>
      </c>
      <c r="U555">
        <f t="shared" si="117"/>
        <v>3.6261000000000001</v>
      </c>
      <c r="V555">
        <f t="shared" si="118"/>
        <v>6.5099999999999048</v>
      </c>
    </row>
    <row r="556" spans="1:22">
      <c r="A556">
        <v>579</v>
      </c>
      <c r="C556">
        <f t="shared" si="112"/>
        <v>27750</v>
      </c>
      <c r="D556" s="20">
        <f t="shared" si="113"/>
        <v>1672</v>
      </c>
      <c r="E556">
        <f t="shared" si="114"/>
        <v>2800</v>
      </c>
      <c r="F556" s="6">
        <f t="shared" si="109"/>
        <v>15039</v>
      </c>
      <c r="G556">
        <f t="shared" si="115"/>
        <v>2228</v>
      </c>
      <c r="H556">
        <f t="shared" si="116"/>
        <v>0.12769999999999695</v>
      </c>
      <c r="I556">
        <f t="shared" si="110"/>
        <v>2512.52</v>
      </c>
      <c r="J556">
        <v>1</v>
      </c>
      <c r="K556" s="6">
        <f t="shared" si="111"/>
        <v>557</v>
      </c>
      <c r="R556">
        <v>0.6</v>
      </c>
      <c r="S556">
        <v>1.1499999999999999</v>
      </c>
      <c r="T556">
        <f t="shared" si="119"/>
        <v>13077</v>
      </c>
      <c r="U556">
        <f t="shared" si="117"/>
        <v>3.6324999999999998</v>
      </c>
      <c r="V556">
        <f t="shared" si="118"/>
        <v>6.5199999999999045</v>
      </c>
    </row>
    <row r="557" spans="1:22">
      <c r="A557">
        <v>580</v>
      </c>
      <c r="C557">
        <f t="shared" si="112"/>
        <v>27800</v>
      </c>
      <c r="D557" s="20">
        <f t="shared" si="113"/>
        <v>1675</v>
      </c>
      <c r="E557">
        <f t="shared" si="114"/>
        <v>2805</v>
      </c>
      <c r="F557" s="6">
        <f t="shared" si="109"/>
        <v>15066</v>
      </c>
      <c r="G557">
        <f t="shared" si="115"/>
        <v>2232</v>
      </c>
      <c r="H557">
        <f t="shared" si="116"/>
        <v>0.12774999999999695</v>
      </c>
      <c r="I557">
        <f t="shared" si="110"/>
        <v>2517.14</v>
      </c>
      <c r="J557">
        <v>1</v>
      </c>
      <c r="K557" s="6">
        <f t="shared" si="111"/>
        <v>558</v>
      </c>
      <c r="R557">
        <v>0.6</v>
      </c>
      <c r="S557">
        <v>1.1499999999999999</v>
      </c>
      <c r="T557">
        <f t="shared" si="119"/>
        <v>13101</v>
      </c>
      <c r="U557">
        <f t="shared" si="117"/>
        <v>3.6392000000000002</v>
      </c>
      <c r="V557">
        <f t="shared" si="118"/>
        <v>6.5299999999999043</v>
      </c>
    </row>
    <row r="558" spans="1:22">
      <c r="A558">
        <v>581</v>
      </c>
      <c r="C558">
        <f t="shared" si="112"/>
        <v>27850</v>
      </c>
      <c r="D558" s="20">
        <f t="shared" si="113"/>
        <v>1678</v>
      </c>
      <c r="E558">
        <f t="shared" si="114"/>
        <v>2810</v>
      </c>
      <c r="F558" s="6">
        <f t="shared" si="109"/>
        <v>15093</v>
      </c>
      <c r="G558">
        <f t="shared" si="115"/>
        <v>2236</v>
      </c>
      <c r="H558">
        <f t="shared" si="116"/>
        <v>0.12779999999999694</v>
      </c>
      <c r="I558">
        <f t="shared" si="110"/>
        <v>2521.7600000000002</v>
      </c>
      <c r="J558">
        <v>1</v>
      </c>
      <c r="K558" s="6">
        <f t="shared" si="111"/>
        <v>559</v>
      </c>
      <c r="R558">
        <v>0.6</v>
      </c>
      <c r="S558">
        <v>1.1499999999999999</v>
      </c>
      <c r="T558">
        <f t="shared" si="119"/>
        <v>13124</v>
      </c>
      <c r="U558">
        <f t="shared" si="117"/>
        <v>3.6456</v>
      </c>
      <c r="V558">
        <f t="shared" si="118"/>
        <v>6.5399999999999041</v>
      </c>
    </row>
    <row r="559" spans="1:22">
      <c r="A559">
        <v>582</v>
      </c>
      <c r="C559">
        <f t="shared" si="112"/>
        <v>27900</v>
      </c>
      <c r="D559" s="20">
        <f t="shared" si="113"/>
        <v>1681</v>
      </c>
      <c r="E559">
        <f t="shared" si="114"/>
        <v>2815</v>
      </c>
      <c r="F559" s="6">
        <f t="shared" si="109"/>
        <v>15120</v>
      </c>
      <c r="G559">
        <f t="shared" si="115"/>
        <v>2240</v>
      </c>
      <c r="H559">
        <f t="shared" si="116"/>
        <v>0.12784999999999694</v>
      </c>
      <c r="I559">
        <f t="shared" si="110"/>
        <v>2526.38</v>
      </c>
      <c r="J559">
        <v>1</v>
      </c>
      <c r="K559" s="6">
        <f t="shared" si="111"/>
        <v>560</v>
      </c>
      <c r="R559">
        <v>0.6</v>
      </c>
      <c r="S559">
        <v>1.1499999999999999</v>
      </c>
      <c r="T559">
        <f t="shared" si="119"/>
        <v>13148</v>
      </c>
      <c r="U559">
        <f t="shared" si="117"/>
        <v>3.6522000000000001</v>
      </c>
      <c r="V559">
        <f t="shared" si="118"/>
        <v>6.5499999999999039</v>
      </c>
    </row>
    <row r="560" spans="1:22">
      <c r="A560">
        <v>583</v>
      </c>
      <c r="C560">
        <f t="shared" si="112"/>
        <v>27950</v>
      </c>
      <c r="D560" s="20">
        <f t="shared" si="113"/>
        <v>1684</v>
      </c>
      <c r="E560">
        <f t="shared" si="114"/>
        <v>2820</v>
      </c>
      <c r="F560" s="6">
        <f t="shared" si="109"/>
        <v>15147</v>
      </c>
      <c r="G560">
        <f t="shared" si="115"/>
        <v>2244</v>
      </c>
      <c r="H560">
        <f t="shared" si="116"/>
        <v>0.12789999999999693</v>
      </c>
      <c r="I560">
        <f t="shared" si="110"/>
        <v>2531.0100000000002</v>
      </c>
      <c r="J560">
        <v>1</v>
      </c>
      <c r="K560" s="6">
        <f t="shared" si="111"/>
        <v>561</v>
      </c>
      <c r="R560">
        <v>0.6</v>
      </c>
      <c r="S560">
        <v>1.1499999999999999</v>
      </c>
      <c r="T560">
        <f t="shared" si="119"/>
        <v>13171</v>
      </c>
      <c r="U560">
        <f t="shared" si="117"/>
        <v>3.6585999999999999</v>
      </c>
      <c r="V560">
        <f t="shared" si="118"/>
        <v>6.5599999999999037</v>
      </c>
    </row>
    <row r="561" spans="1:22">
      <c r="A561">
        <v>584</v>
      </c>
      <c r="C561">
        <f t="shared" si="112"/>
        <v>28000</v>
      </c>
      <c r="D561" s="20">
        <f t="shared" si="113"/>
        <v>1687</v>
      </c>
      <c r="E561">
        <f t="shared" si="114"/>
        <v>2825</v>
      </c>
      <c r="F561" s="6">
        <f t="shared" si="109"/>
        <v>15174</v>
      </c>
      <c r="G561">
        <f t="shared" si="115"/>
        <v>2248</v>
      </c>
      <c r="H561">
        <f t="shared" si="116"/>
        <v>0.12794999999999693</v>
      </c>
      <c r="I561">
        <f t="shared" si="110"/>
        <v>2535.63</v>
      </c>
      <c r="J561">
        <v>1</v>
      </c>
      <c r="K561" s="6">
        <f t="shared" si="111"/>
        <v>562</v>
      </c>
      <c r="R561">
        <v>0.6</v>
      </c>
      <c r="S561">
        <v>1.1499999999999999</v>
      </c>
      <c r="T561">
        <f t="shared" si="119"/>
        <v>13195</v>
      </c>
      <c r="U561">
        <f t="shared" si="117"/>
        <v>3.6652999999999998</v>
      </c>
      <c r="V561">
        <f t="shared" si="118"/>
        <v>6.5699999999999035</v>
      </c>
    </row>
    <row r="562" spans="1:22">
      <c r="A562">
        <v>585</v>
      </c>
      <c r="C562">
        <f t="shared" si="112"/>
        <v>28050</v>
      </c>
      <c r="D562" s="20">
        <f t="shared" si="113"/>
        <v>1690</v>
      </c>
      <c r="E562">
        <f t="shared" si="114"/>
        <v>2830</v>
      </c>
      <c r="F562" s="6">
        <f t="shared" si="109"/>
        <v>15201</v>
      </c>
      <c r="G562">
        <f t="shared" si="115"/>
        <v>2252</v>
      </c>
      <c r="H562">
        <f t="shared" si="116"/>
        <v>0.12799999999999692</v>
      </c>
      <c r="I562">
        <f t="shared" si="110"/>
        <v>2540.2600000000002</v>
      </c>
      <c r="J562">
        <v>1</v>
      </c>
      <c r="K562" s="6">
        <f t="shared" si="111"/>
        <v>563</v>
      </c>
      <c r="R562">
        <v>0.6</v>
      </c>
      <c r="S562">
        <v>1.1499999999999999</v>
      </c>
      <c r="T562">
        <f t="shared" si="119"/>
        <v>13218</v>
      </c>
      <c r="U562">
        <f t="shared" si="117"/>
        <v>3.6717</v>
      </c>
      <c r="V562">
        <f t="shared" si="118"/>
        <v>6.5799999999999033</v>
      </c>
    </row>
    <row r="563" spans="1:22">
      <c r="A563">
        <v>586</v>
      </c>
      <c r="C563">
        <f t="shared" si="112"/>
        <v>28100</v>
      </c>
      <c r="D563" s="20">
        <f t="shared" si="113"/>
        <v>1693</v>
      </c>
      <c r="E563">
        <f t="shared" si="114"/>
        <v>2835</v>
      </c>
      <c r="F563" s="6">
        <f t="shared" si="109"/>
        <v>15228</v>
      </c>
      <c r="G563">
        <f t="shared" si="115"/>
        <v>2256</v>
      </c>
      <c r="H563">
        <f t="shared" si="116"/>
        <v>0.12804999999999692</v>
      </c>
      <c r="I563">
        <f t="shared" si="110"/>
        <v>2544.88</v>
      </c>
      <c r="J563">
        <v>1</v>
      </c>
      <c r="K563" s="6">
        <f t="shared" si="111"/>
        <v>564</v>
      </c>
      <c r="R563">
        <v>0.6</v>
      </c>
      <c r="S563">
        <v>1.1499999999999999</v>
      </c>
      <c r="T563">
        <f t="shared" si="119"/>
        <v>13242</v>
      </c>
      <c r="U563">
        <f t="shared" si="117"/>
        <v>3.6783000000000001</v>
      </c>
      <c r="V563">
        <f t="shared" si="118"/>
        <v>6.589999999999903</v>
      </c>
    </row>
    <row r="564" spans="1:22">
      <c r="A564">
        <v>587</v>
      </c>
      <c r="C564">
        <f t="shared" si="112"/>
        <v>28150</v>
      </c>
      <c r="D564" s="20">
        <f t="shared" si="113"/>
        <v>1696</v>
      </c>
      <c r="E564">
        <f t="shared" si="114"/>
        <v>2840</v>
      </c>
      <c r="F564" s="6">
        <f t="shared" si="109"/>
        <v>15255</v>
      </c>
      <c r="G564">
        <f t="shared" si="115"/>
        <v>2260</v>
      </c>
      <c r="H564">
        <f t="shared" si="116"/>
        <v>0.12809999999999691</v>
      </c>
      <c r="I564">
        <f t="shared" si="110"/>
        <v>2549.5100000000002</v>
      </c>
      <c r="J564">
        <v>1</v>
      </c>
      <c r="K564" s="6">
        <f t="shared" si="111"/>
        <v>565</v>
      </c>
      <c r="R564">
        <v>0.6</v>
      </c>
      <c r="S564">
        <v>1.1499999999999999</v>
      </c>
      <c r="T564">
        <f t="shared" si="119"/>
        <v>13265</v>
      </c>
      <c r="U564">
        <f t="shared" si="117"/>
        <v>3.6846999999999999</v>
      </c>
      <c r="V564">
        <f t="shared" si="118"/>
        <v>6.5999999999999028</v>
      </c>
    </row>
    <row r="565" spans="1:22">
      <c r="A565">
        <v>588</v>
      </c>
      <c r="C565">
        <f t="shared" si="112"/>
        <v>28200</v>
      </c>
      <c r="D565" s="20">
        <f t="shared" si="113"/>
        <v>1699</v>
      </c>
      <c r="E565">
        <f t="shared" si="114"/>
        <v>2845</v>
      </c>
      <c r="F565" s="6">
        <f t="shared" si="109"/>
        <v>15282</v>
      </c>
      <c r="G565">
        <f t="shared" si="115"/>
        <v>2264</v>
      </c>
      <c r="H565">
        <f t="shared" si="116"/>
        <v>0.12814999999999691</v>
      </c>
      <c r="I565">
        <f t="shared" si="110"/>
        <v>2554.13</v>
      </c>
      <c r="J565">
        <v>1</v>
      </c>
      <c r="K565" s="6">
        <f t="shared" si="111"/>
        <v>566</v>
      </c>
      <c r="R565">
        <v>0.6</v>
      </c>
      <c r="S565">
        <v>1.1499999999999999</v>
      </c>
      <c r="T565">
        <f t="shared" si="119"/>
        <v>13289</v>
      </c>
      <c r="U565">
        <f t="shared" si="117"/>
        <v>3.6913999999999998</v>
      </c>
      <c r="V565">
        <f t="shared" si="118"/>
        <v>6.6099999999999026</v>
      </c>
    </row>
    <row r="566" spans="1:22">
      <c r="A566">
        <v>589</v>
      </c>
      <c r="C566">
        <f t="shared" si="112"/>
        <v>28250</v>
      </c>
      <c r="D566" s="20">
        <f t="shared" si="113"/>
        <v>1702</v>
      </c>
      <c r="E566">
        <f t="shared" si="114"/>
        <v>2850</v>
      </c>
      <c r="F566" s="6">
        <f t="shared" si="109"/>
        <v>15309</v>
      </c>
      <c r="G566">
        <f t="shared" si="115"/>
        <v>2268</v>
      </c>
      <c r="H566">
        <f t="shared" si="116"/>
        <v>0.1281999999999969</v>
      </c>
      <c r="I566">
        <f t="shared" si="110"/>
        <v>2558.7600000000002</v>
      </c>
      <c r="J566">
        <v>1</v>
      </c>
      <c r="K566" s="6">
        <f t="shared" si="111"/>
        <v>567</v>
      </c>
      <c r="R566">
        <v>0.6</v>
      </c>
      <c r="S566">
        <v>1.1499999999999999</v>
      </c>
      <c r="T566">
        <f t="shared" si="119"/>
        <v>13312</v>
      </c>
      <c r="U566">
        <f t="shared" si="117"/>
        <v>3.6978</v>
      </c>
      <c r="V566">
        <f t="shared" si="118"/>
        <v>6.6199999999999024</v>
      </c>
    </row>
    <row r="567" spans="1:22">
      <c r="A567">
        <v>590</v>
      </c>
      <c r="C567">
        <f t="shared" si="112"/>
        <v>28300</v>
      </c>
      <c r="D567" s="20">
        <f t="shared" si="113"/>
        <v>1705</v>
      </c>
      <c r="E567">
        <f t="shared" si="114"/>
        <v>2855</v>
      </c>
      <c r="F567" s="6">
        <f t="shared" si="109"/>
        <v>15336</v>
      </c>
      <c r="G567">
        <f t="shared" si="115"/>
        <v>2272</v>
      </c>
      <c r="H567">
        <f t="shared" si="116"/>
        <v>0.12824999999999689</v>
      </c>
      <c r="I567">
        <f t="shared" si="110"/>
        <v>2563.38</v>
      </c>
      <c r="J567">
        <v>1</v>
      </c>
      <c r="K567" s="6">
        <f t="shared" si="111"/>
        <v>568</v>
      </c>
      <c r="R567">
        <v>0.6</v>
      </c>
      <c r="S567">
        <v>1.1499999999999999</v>
      </c>
      <c r="T567">
        <f t="shared" si="119"/>
        <v>13336</v>
      </c>
      <c r="U567">
        <f t="shared" si="117"/>
        <v>3.7044000000000001</v>
      </c>
      <c r="V567">
        <f t="shared" si="118"/>
        <v>6.6299999999999022</v>
      </c>
    </row>
    <row r="568" spans="1:22">
      <c r="A568">
        <v>591</v>
      </c>
      <c r="C568">
        <f t="shared" si="112"/>
        <v>28350</v>
      </c>
      <c r="D568" s="20">
        <f t="shared" si="113"/>
        <v>1708</v>
      </c>
      <c r="E568">
        <f t="shared" si="114"/>
        <v>2860</v>
      </c>
      <c r="F568" s="6">
        <f t="shared" si="109"/>
        <v>15363</v>
      </c>
      <c r="G568">
        <f t="shared" si="115"/>
        <v>2276</v>
      </c>
      <c r="H568">
        <f t="shared" si="116"/>
        <v>0.12829999999999689</v>
      </c>
      <c r="I568">
        <f t="shared" si="110"/>
        <v>2568.0100000000002</v>
      </c>
      <c r="J568">
        <v>1</v>
      </c>
      <c r="K568" s="6">
        <f t="shared" si="111"/>
        <v>569</v>
      </c>
      <c r="R568">
        <v>0.6</v>
      </c>
      <c r="S568">
        <v>1.1499999999999999</v>
      </c>
      <c r="T568">
        <f t="shared" si="119"/>
        <v>13359</v>
      </c>
      <c r="U568">
        <f t="shared" si="117"/>
        <v>3.7107999999999999</v>
      </c>
      <c r="V568">
        <f t="shared" si="118"/>
        <v>6.639999999999902</v>
      </c>
    </row>
    <row r="569" spans="1:22">
      <c r="A569">
        <v>592</v>
      </c>
      <c r="C569">
        <f t="shared" si="112"/>
        <v>28400</v>
      </c>
      <c r="D569" s="20">
        <f t="shared" si="113"/>
        <v>1711</v>
      </c>
      <c r="E569">
        <f t="shared" si="114"/>
        <v>2865</v>
      </c>
      <c r="F569" s="6">
        <f t="shared" si="109"/>
        <v>15390</v>
      </c>
      <c r="G569">
        <f t="shared" si="115"/>
        <v>2280</v>
      </c>
      <c r="H569">
        <f t="shared" si="116"/>
        <v>0.12834999999999688</v>
      </c>
      <c r="I569">
        <f t="shared" si="110"/>
        <v>2572.64</v>
      </c>
      <c r="J569">
        <v>1</v>
      </c>
      <c r="K569" s="6">
        <f t="shared" si="111"/>
        <v>570</v>
      </c>
      <c r="R569">
        <v>0.6</v>
      </c>
      <c r="S569">
        <v>1.1499999999999999</v>
      </c>
      <c r="T569">
        <f t="shared" si="119"/>
        <v>13383</v>
      </c>
      <c r="U569">
        <f t="shared" si="117"/>
        <v>3.7174999999999998</v>
      </c>
      <c r="V569">
        <f t="shared" si="118"/>
        <v>6.6499999999999018</v>
      </c>
    </row>
    <row r="570" spans="1:22">
      <c r="A570">
        <v>593</v>
      </c>
      <c r="C570">
        <f t="shared" si="112"/>
        <v>28450</v>
      </c>
      <c r="D570" s="20">
        <f t="shared" si="113"/>
        <v>1714</v>
      </c>
      <c r="E570">
        <f t="shared" si="114"/>
        <v>2870</v>
      </c>
      <c r="F570" s="6">
        <f t="shared" si="109"/>
        <v>15417</v>
      </c>
      <c r="G570">
        <f t="shared" si="115"/>
        <v>2284</v>
      </c>
      <c r="H570">
        <f t="shared" si="116"/>
        <v>0.12839999999999688</v>
      </c>
      <c r="I570">
        <f t="shared" si="110"/>
        <v>2577.27</v>
      </c>
      <c r="J570">
        <v>1</v>
      </c>
      <c r="K570" s="6">
        <f t="shared" si="111"/>
        <v>571</v>
      </c>
      <c r="R570">
        <v>0.6</v>
      </c>
      <c r="S570">
        <v>1.1499999999999999</v>
      </c>
      <c r="T570">
        <f t="shared" si="119"/>
        <v>13406</v>
      </c>
      <c r="U570">
        <f t="shared" si="117"/>
        <v>3.7239</v>
      </c>
      <c r="V570">
        <f t="shared" si="118"/>
        <v>6.6599999999999016</v>
      </c>
    </row>
    <row r="571" spans="1:22">
      <c r="A571">
        <v>594</v>
      </c>
      <c r="C571">
        <f t="shared" si="112"/>
        <v>28500</v>
      </c>
      <c r="D571" s="20">
        <f t="shared" si="113"/>
        <v>1717</v>
      </c>
      <c r="E571">
        <f t="shared" si="114"/>
        <v>2875</v>
      </c>
      <c r="F571" s="6">
        <f t="shared" si="109"/>
        <v>15444</v>
      </c>
      <c r="G571">
        <f t="shared" si="115"/>
        <v>2288</v>
      </c>
      <c r="H571">
        <f t="shared" si="116"/>
        <v>0.12844999999999687</v>
      </c>
      <c r="I571">
        <f t="shared" si="110"/>
        <v>2581.89</v>
      </c>
      <c r="J571">
        <v>1</v>
      </c>
      <c r="K571" s="6">
        <f t="shared" si="111"/>
        <v>572</v>
      </c>
      <c r="R571">
        <v>0.6</v>
      </c>
      <c r="S571">
        <v>1.1499999999999999</v>
      </c>
      <c r="T571">
        <f t="shared" si="119"/>
        <v>13430</v>
      </c>
      <c r="U571">
        <f t="shared" si="117"/>
        <v>3.7305999999999999</v>
      </c>
      <c r="V571">
        <f t="shared" si="118"/>
        <v>6.6699999999999013</v>
      </c>
    </row>
    <row r="572" spans="1:22">
      <c r="A572">
        <v>595</v>
      </c>
      <c r="C572">
        <f t="shared" si="112"/>
        <v>28550</v>
      </c>
      <c r="D572" s="20">
        <f t="shared" si="113"/>
        <v>1720</v>
      </c>
      <c r="E572">
        <f t="shared" si="114"/>
        <v>2880</v>
      </c>
      <c r="F572" s="6">
        <f t="shared" si="109"/>
        <v>15471</v>
      </c>
      <c r="G572">
        <f t="shared" si="115"/>
        <v>2292</v>
      </c>
      <c r="H572">
        <f t="shared" si="116"/>
        <v>0.12849999999999687</v>
      </c>
      <c r="I572">
        <f t="shared" si="110"/>
        <v>2586.52</v>
      </c>
      <c r="J572">
        <v>1</v>
      </c>
      <c r="K572" s="6">
        <f t="shared" si="111"/>
        <v>573</v>
      </c>
      <c r="R572">
        <v>0.6</v>
      </c>
      <c r="S572">
        <v>1.1499999999999999</v>
      </c>
      <c r="T572">
        <f t="shared" si="119"/>
        <v>13453</v>
      </c>
      <c r="U572">
        <f t="shared" si="117"/>
        <v>3.7368999999999999</v>
      </c>
      <c r="V572">
        <f t="shared" si="118"/>
        <v>6.6799999999999011</v>
      </c>
    </row>
    <row r="573" spans="1:22">
      <c r="A573">
        <v>596</v>
      </c>
      <c r="C573">
        <f t="shared" si="112"/>
        <v>28600</v>
      </c>
      <c r="D573" s="20">
        <f t="shared" si="113"/>
        <v>1723</v>
      </c>
      <c r="E573">
        <f t="shared" si="114"/>
        <v>2885</v>
      </c>
      <c r="F573" s="6">
        <f t="shared" si="109"/>
        <v>15498</v>
      </c>
      <c r="G573">
        <f t="shared" si="115"/>
        <v>2296</v>
      </c>
      <c r="H573">
        <f t="shared" si="116"/>
        <v>0.12854999999999686</v>
      </c>
      <c r="I573">
        <f t="shared" si="110"/>
        <v>2591.15</v>
      </c>
      <c r="J573">
        <v>1</v>
      </c>
      <c r="K573" s="6">
        <f t="shared" si="111"/>
        <v>574</v>
      </c>
      <c r="R573">
        <v>0.6</v>
      </c>
      <c r="S573">
        <v>1.1499999999999999</v>
      </c>
      <c r="T573">
        <f t="shared" si="119"/>
        <v>13477</v>
      </c>
      <c r="U573">
        <f t="shared" si="117"/>
        <v>3.7435999999999998</v>
      </c>
      <c r="V573">
        <f t="shared" si="118"/>
        <v>6.6899999999999009</v>
      </c>
    </row>
    <row r="574" spans="1:22">
      <c r="A574">
        <v>597</v>
      </c>
      <c r="C574">
        <f t="shared" si="112"/>
        <v>28650</v>
      </c>
      <c r="D574" s="20">
        <f t="shared" si="113"/>
        <v>1726</v>
      </c>
      <c r="E574">
        <f t="shared" si="114"/>
        <v>2890</v>
      </c>
      <c r="F574" s="6">
        <f t="shared" si="109"/>
        <v>15525</v>
      </c>
      <c r="G574">
        <f t="shared" si="115"/>
        <v>2300</v>
      </c>
      <c r="H574">
        <f t="shared" si="116"/>
        <v>0.12859999999999686</v>
      </c>
      <c r="I574">
        <f t="shared" si="110"/>
        <v>2595.7800000000002</v>
      </c>
      <c r="J574">
        <v>1</v>
      </c>
      <c r="K574" s="6">
        <f t="shared" si="111"/>
        <v>575</v>
      </c>
      <c r="R574">
        <v>0.6</v>
      </c>
      <c r="S574">
        <v>1.1499999999999999</v>
      </c>
      <c r="T574">
        <f t="shared" si="119"/>
        <v>13500</v>
      </c>
      <c r="U574">
        <f t="shared" si="117"/>
        <v>3.75</v>
      </c>
      <c r="V574">
        <f t="shared" si="118"/>
        <v>6.6999999999999007</v>
      </c>
    </row>
    <row r="575" spans="1:22">
      <c r="A575">
        <v>598</v>
      </c>
      <c r="C575">
        <f t="shared" si="112"/>
        <v>28700</v>
      </c>
      <c r="D575" s="20">
        <f t="shared" si="113"/>
        <v>1729</v>
      </c>
      <c r="E575">
        <f t="shared" si="114"/>
        <v>2895</v>
      </c>
      <c r="F575" s="6">
        <f t="shared" si="109"/>
        <v>15552</v>
      </c>
      <c r="G575">
        <f t="shared" si="115"/>
        <v>2304</v>
      </c>
      <c r="H575">
        <f t="shared" si="116"/>
        <v>0.12864999999999685</v>
      </c>
      <c r="I575">
        <f t="shared" si="110"/>
        <v>2600.41</v>
      </c>
      <c r="J575">
        <v>1</v>
      </c>
      <c r="K575" s="6">
        <f t="shared" si="111"/>
        <v>576</v>
      </c>
      <c r="R575">
        <v>0.6</v>
      </c>
      <c r="S575">
        <v>1.1499999999999999</v>
      </c>
      <c r="T575">
        <f t="shared" si="119"/>
        <v>13523</v>
      </c>
      <c r="U575">
        <f t="shared" si="117"/>
        <v>3.7564000000000002</v>
      </c>
      <c r="V575">
        <f t="shared" si="118"/>
        <v>6.7099999999999005</v>
      </c>
    </row>
    <row r="576" spans="1:22">
      <c r="A576">
        <v>599</v>
      </c>
      <c r="C576">
        <f t="shared" si="112"/>
        <v>28750</v>
      </c>
      <c r="D576" s="20">
        <f t="shared" si="113"/>
        <v>1732</v>
      </c>
      <c r="E576">
        <f t="shared" si="114"/>
        <v>2900</v>
      </c>
      <c r="F576" s="6">
        <f t="shared" si="109"/>
        <v>15579</v>
      </c>
      <c r="G576">
        <f t="shared" si="115"/>
        <v>2308</v>
      </c>
      <c r="H576">
        <f t="shared" si="116"/>
        <v>0.12869999999999684</v>
      </c>
      <c r="I576">
        <f t="shared" si="110"/>
        <v>2605.04</v>
      </c>
      <c r="J576">
        <v>1</v>
      </c>
      <c r="K576" s="6">
        <f t="shared" si="111"/>
        <v>577</v>
      </c>
      <c r="R576">
        <v>0.6</v>
      </c>
      <c r="S576">
        <v>1.1499999999999999</v>
      </c>
      <c r="T576">
        <f t="shared" si="119"/>
        <v>13547</v>
      </c>
      <c r="U576">
        <f t="shared" si="117"/>
        <v>3.7631000000000001</v>
      </c>
      <c r="V576">
        <f t="shared" si="118"/>
        <v>6.7199999999999003</v>
      </c>
    </row>
    <row r="577" spans="1:22">
      <c r="A577">
        <v>600</v>
      </c>
      <c r="C577">
        <f t="shared" si="112"/>
        <v>28800</v>
      </c>
      <c r="D577" s="20">
        <f t="shared" si="113"/>
        <v>1735</v>
      </c>
      <c r="E577">
        <f t="shared" si="114"/>
        <v>2905</v>
      </c>
      <c r="F577" s="6">
        <f t="shared" si="109"/>
        <v>15606</v>
      </c>
      <c r="G577">
        <f t="shared" si="115"/>
        <v>2312</v>
      </c>
      <c r="H577">
        <f t="shared" si="116"/>
        <v>0.12874999999999684</v>
      </c>
      <c r="I577">
        <f t="shared" si="110"/>
        <v>2609.67</v>
      </c>
      <c r="J577">
        <v>1</v>
      </c>
      <c r="K577" s="6">
        <f t="shared" si="111"/>
        <v>578</v>
      </c>
      <c r="R577">
        <v>0.6</v>
      </c>
      <c r="S577">
        <v>1.1499999999999999</v>
      </c>
      <c r="T577">
        <f t="shared" si="119"/>
        <v>13570</v>
      </c>
      <c r="U577">
        <f t="shared" si="117"/>
        <v>3.7694000000000001</v>
      </c>
      <c r="V577">
        <f t="shared" si="118"/>
        <v>6.7299999999999001</v>
      </c>
    </row>
    <row r="578" spans="1:22">
      <c r="A578">
        <v>601</v>
      </c>
      <c r="C578">
        <f t="shared" si="112"/>
        <v>28850</v>
      </c>
      <c r="D578" s="20">
        <f t="shared" si="113"/>
        <v>1738</v>
      </c>
      <c r="E578">
        <f t="shared" si="114"/>
        <v>2910</v>
      </c>
      <c r="F578" s="6">
        <f t="shared" ref="F578:F616" si="120">(G578-K578)*9</f>
        <v>15633</v>
      </c>
      <c r="G578">
        <f t="shared" si="115"/>
        <v>2316</v>
      </c>
      <c r="H578">
        <f t="shared" si="116"/>
        <v>0.12879999999999683</v>
      </c>
      <c r="I578">
        <f t="shared" si="110"/>
        <v>2614.3000000000002</v>
      </c>
      <c r="J578">
        <v>1</v>
      </c>
      <c r="K578" s="6">
        <f t="shared" si="111"/>
        <v>579</v>
      </c>
      <c r="R578">
        <v>0.6</v>
      </c>
      <c r="S578">
        <v>1.1499999999999999</v>
      </c>
      <c r="T578">
        <f t="shared" si="119"/>
        <v>13594</v>
      </c>
      <c r="U578">
        <f t="shared" si="117"/>
        <v>3.7761</v>
      </c>
      <c r="V578">
        <f t="shared" si="118"/>
        <v>6.7399999999998998</v>
      </c>
    </row>
    <row r="579" spans="1:22">
      <c r="A579">
        <v>602</v>
      </c>
      <c r="C579">
        <f t="shared" si="112"/>
        <v>28900</v>
      </c>
      <c r="D579" s="20">
        <f t="shared" si="113"/>
        <v>1741</v>
      </c>
      <c r="E579">
        <f t="shared" si="114"/>
        <v>2915</v>
      </c>
      <c r="F579" s="6">
        <f t="shared" si="120"/>
        <v>15660</v>
      </c>
      <c r="G579">
        <f t="shared" si="115"/>
        <v>2320</v>
      </c>
      <c r="H579">
        <f t="shared" si="116"/>
        <v>0.12884999999999683</v>
      </c>
      <c r="I579">
        <f t="shared" ref="I579:I616" si="121">ROUND(G579*(1-H579)+G579*2*H579,2)</f>
        <v>2618.9299999999998</v>
      </c>
      <c r="J579">
        <v>1</v>
      </c>
      <c r="K579" s="6">
        <f t="shared" ref="K579:K616" si="122">1/4*G579</f>
        <v>580</v>
      </c>
      <c r="R579">
        <v>0.6</v>
      </c>
      <c r="S579">
        <v>1.1499999999999999</v>
      </c>
      <c r="T579">
        <f t="shared" si="119"/>
        <v>13617</v>
      </c>
      <c r="U579">
        <f t="shared" si="117"/>
        <v>3.7825000000000002</v>
      </c>
      <c r="V579">
        <f t="shared" si="118"/>
        <v>6.7499999999998996</v>
      </c>
    </row>
    <row r="580" spans="1:22">
      <c r="A580">
        <v>603</v>
      </c>
      <c r="C580">
        <f t="shared" ref="C580:C616" si="123">50+C579</f>
        <v>28950</v>
      </c>
      <c r="D580" s="20">
        <f t="shared" ref="D580:D616" si="124">D579+3</f>
        <v>1744</v>
      </c>
      <c r="E580">
        <f t="shared" ref="E580:E616" si="125">E579+5</f>
        <v>2920</v>
      </c>
      <c r="F580" s="6">
        <f t="shared" si="120"/>
        <v>15687</v>
      </c>
      <c r="G580">
        <f t="shared" ref="G580:G616" si="126">G579+4</f>
        <v>2324</v>
      </c>
      <c r="H580">
        <f t="shared" ref="H580:H616" si="127">H579+0.00005</f>
        <v>0.12889999999999682</v>
      </c>
      <c r="I580">
        <f t="shared" si="121"/>
        <v>2623.56</v>
      </c>
      <c r="J580">
        <v>1</v>
      </c>
      <c r="K580" s="6">
        <f t="shared" si="122"/>
        <v>581</v>
      </c>
      <c r="R580">
        <v>0.6</v>
      </c>
      <c r="S580">
        <v>1.1499999999999999</v>
      </c>
      <c r="T580">
        <f t="shared" si="119"/>
        <v>13641</v>
      </c>
      <c r="U580">
        <f t="shared" si="117"/>
        <v>3.7892000000000001</v>
      </c>
      <c r="V580">
        <f t="shared" si="118"/>
        <v>6.7599999999998994</v>
      </c>
    </row>
    <row r="581" spans="1:22">
      <c r="A581">
        <v>604</v>
      </c>
      <c r="C581">
        <f t="shared" si="123"/>
        <v>29000</v>
      </c>
      <c r="D581" s="20">
        <f t="shared" si="124"/>
        <v>1747</v>
      </c>
      <c r="E581">
        <f t="shared" si="125"/>
        <v>2925</v>
      </c>
      <c r="F581" s="6">
        <f t="shared" si="120"/>
        <v>15714</v>
      </c>
      <c r="G581">
        <f t="shared" si="126"/>
        <v>2328</v>
      </c>
      <c r="H581">
        <f t="shared" si="127"/>
        <v>0.12894999999999682</v>
      </c>
      <c r="I581">
        <f t="shared" si="121"/>
        <v>2628.2</v>
      </c>
      <c r="J581">
        <v>1</v>
      </c>
      <c r="K581" s="6">
        <f t="shared" si="122"/>
        <v>582</v>
      </c>
      <c r="R581">
        <v>0.6</v>
      </c>
      <c r="S581">
        <v>1.1499999999999999</v>
      </c>
      <c r="T581">
        <f t="shared" si="119"/>
        <v>13664</v>
      </c>
      <c r="U581">
        <f t="shared" si="117"/>
        <v>3.7955999999999999</v>
      </c>
      <c r="V581">
        <f t="shared" si="118"/>
        <v>6.7699999999998992</v>
      </c>
    </row>
    <row r="582" spans="1:22">
      <c r="A582">
        <v>605</v>
      </c>
      <c r="C582">
        <f t="shared" si="123"/>
        <v>29050</v>
      </c>
      <c r="D582" s="20">
        <f t="shared" si="124"/>
        <v>1750</v>
      </c>
      <c r="E582">
        <f t="shared" si="125"/>
        <v>2930</v>
      </c>
      <c r="F582" s="6">
        <f t="shared" si="120"/>
        <v>15741</v>
      </c>
      <c r="G582">
        <f t="shared" si="126"/>
        <v>2332</v>
      </c>
      <c r="H582">
        <f t="shared" si="127"/>
        <v>0.12899999999999681</v>
      </c>
      <c r="I582">
        <f t="shared" si="121"/>
        <v>2632.83</v>
      </c>
      <c r="J582">
        <v>1</v>
      </c>
      <c r="K582" s="6">
        <f t="shared" si="122"/>
        <v>583</v>
      </c>
      <c r="R582">
        <v>0.6</v>
      </c>
      <c r="S582">
        <v>1.1499999999999999</v>
      </c>
      <c r="T582">
        <f t="shared" si="119"/>
        <v>13688</v>
      </c>
      <c r="U582">
        <f t="shared" ref="U582:U616" si="128">ROUND(T582/3600,4)</f>
        <v>3.8022</v>
      </c>
      <c r="V582">
        <f t="shared" ref="V582:V616" si="129">V581+0.01</f>
        <v>6.779999999999899</v>
      </c>
    </row>
    <row r="583" spans="1:22">
      <c r="A583">
        <v>606</v>
      </c>
      <c r="C583">
        <f t="shared" si="123"/>
        <v>29100</v>
      </c>
      <c r="D583" s="20">
        <f t="shared" si="124"/>
        <v>1753</v>
      </c>
      <c r="E583">
        <f t="shared" si="125"/>
        <v>2935</v>
      </c>
      <c r="F583" s="6">
        <f t="shared" si="120"/>
        <v>15768</v>
      </c>
      <c r="G583">
        <f t="shared" si="126"/>
        <v>2336</v>
      </c>
      <c r="H583">
        <f t="shared" si="127"/>
        <v>0.12904999999999681</v>
      </c>
      <c r="I583">
        <f t="shared" si="121"/>
        <v>2637.46</v>
      </c>
      <c r="J583">
        <v>1</v>
      </c>
      <c r="K583" s="6">
        <f t="shared" si="122"/>
        <v>584</v>
      </c>
      <c r="R583">
        <v>0.6</v>
      </c>
      <c r="S583">
        <v>1.1499999999999999</v>
      </c>
      <c r="T583">
        <f t="shared" si="119"/>
        <v>13711</v>
      </c>
      <c r="U583">
        <f t="shared" si="128"/>
        <v>3.8086000000000002</v>
      </c>
      <c r="V583">
        <f t="shared" si="129"/>
        <v>6.7899999999998988</v>
      </c>
    </row>
    <row r="584" spans="1:22">
      <c r="A584">
        <v>607</v>
      </c>
      <c r="C584">
        <f t="shared" si="123"/>
        <v>29150</v>
      </c>
      <c r="D584" s="20">
        <f t="shared" si="124"/>
        <v>1756</v>
      </c>
      <c r="E584">
        <f t="shared" si="125"/>
        <v>2940</v>
      </c>
      <c r="F584" s="6">
        <f t="shared" si="120"/>
        <v>15795</v>
      </c>
      <c r="G584">
        <f t="shared" si="126"/>
        <v>2340</v>
      </c>
      <c r="H584">
        <f t="shared" si="127"/>
        <v>0.1290999999999968</v>
      </c>
      <c r="I584">
        <f t="shared" si="121"/>
        <v>2642.09</v>
      </c>
      <c r="J584">
        <v>1</v>
      </c>
      <c r="K584" s="6">
        <f t="shared" si="122"/>
        <v>585</v>
      </c>
      <c r="R584">
        <v>0.6</v>
      </c>
      <c r="S584">
        <v>1.1499999999999999</v>
      </c>
      <c r="T584">
        <f t="shared" si="119"/>
        <v>13735</v>
      </c>
      <c r="U584">
        <f t="shared" si="128"/>
        <v>3.8153000000000001</v>
      </c>
      <c r="V584">
        <f t="shared" si="129"/>
        <v>6.7999999999998986</v>
      </c>
    </row>
    <row r="585" spans="1:22">
      <c r="A585">
        <v>608</v>
      </c>
      <c r="C585">
        <f t="shared" si="123"/>
        <v>29200</v>
      </c>
      <c r="D585" s="20">
        <f t="shared" si="124"/>
        <v>1759</v>
      </c>
      <c r="E585">
        <f t="shared" si="125"/>
        <v>2945</v>
      </c>
      <c r="F585" s="6">
        <f t="shared" si="120"/>
        <v>15822</v>
      </c>
      <c r="G585">
        <f t="shared" si="126"/>
        <v>2344</v>
      </c>
      <c r="H585">
        <f t="shared" si="127"/>
        <v>0.1291499999999968</v>
      </c>
      <c r="I585">
        <f t="shared" si="121"/>
        <v>2646.73</v>
      </c>
      <c r="J585">
        <v>1</v>
      </c>
      <c r="K585" s="6">
        <f t="shared" si="122"/>
        <v>586</v>
      </c>
      <c r="R585">
        <v>0.6</v>
      </c>
      <c r="S585">
        <v>1.1499999999999999</v>
      </c>
      <c r="T585">
        <f t="shared" si="119"/>
        <v>13758</v>
      </c>
      <c r="U585">
        <f t="shared" si="128"/>
        <v>3.8216999999999999</v>
      </c>
      <c r="V585">
        <f t="shared" si="129"/>
        <v>6.8099999999998984</v>
      </c>
    </row>
    <row r="586" spans="1:22">
      <c r="A586">
        <v>609</v>
      </c>
      <c r="C586">
        <f t="shared" si="123"/>
        <v>29250</v>
      </c>
      <c r="D586" s="20">
        <f t="shared" si="124"/>
        <v>1762</v>
      </c>
      <c r="E586">
        <f t="shared" si="125"/>
        <v>2950</v>
      </c>
      <c r="F586" s="6">
        <f t="shared" si="120"/>
        <v>15849</v>
      </c>
      <c r="G586">
        <f t="shared" si="126"/>
        <v>2348</v>
      </c>
      <c r="H586">
        <f t="shared" si="127"/>
        <v>0.12919999999999679</v>
      </c>
      <c r="I586">
        <f t="shared" si="121"/>
        <v>2651.36</v>
      </c>
      <c r="J586">
        <v>1</v>
      </c>
      <c r="K586" s="6">
        <f t="shared" si="122"/>
        <v>587</v>
      </c>
      <c r="R586">
        <v>0.6</v>
      </c>
      <c r="S586">
        <v>1.1499999999999999</v>
      </c>
      <c r="T586">
        <f t="shared" si="119"/>
        <v>13782</v>
      </c>
      <c r="U586">
        <f t="shared" si="128"/>
        <v>3.8283</v>
      </c>
      <c r="V586">
        <f t="shared" si="129"/>
        <v>6.8199999999998981</v>
      </c>
    </row>
    <row r="587" spans="1:22">
      <c r="A587">
        <v>610</v>
      </c>
      <c r="C587">
        <f t="shared" si="123"/>
        <v>29300</v>
      </c>
      <c r="D587" s="20">
        <f t="shared" si="124"/>
        <v>1765</v>
      </c>
      <c r="E587">
        <f t="shared" si="125"/>
        <v>2955</v>
      </c>
      <c r="F587" s="6">
        <f t="shared" si="120"/>
        <v>15876</v>
      </c>
      <c r="G587">
        <f t="shared" si="126"/>
        <v>2352</v>
      </c>
      <c r="H587">
        <f t="shared" si="127"/>
        <v>0.12924999999999678</v>
      </c>
      <c r="I587">
        <f t="shared" si="121"/>
        <v>2656</v>
      </c>
      <c r="J587">
        <v>1</v>
      </c>
      <c r="K587" s="6">
        <f t="shared" si="122"/>
        <v>588</v>
      </c>
      <c r="R587">
        <v>0.6</v>
      </c>
      <c r="S587">
        <v>1.1499999999999999</v>
      </c>
      <c r="T587">
        <f t="shared" si="119"/>
        <v>13805</v>
      </c>
      <c r="U587">
        <f t="shared" si="128"/>
        <v>3.8347000000000002</v>
      </c>
      <c r="V587">
        <f t="shared" si="129"/>
        <v>6.8299999999998979</v>
      </c>
    </row>
    <row r="588" spans="1:22">
      <c r="A588">
        <v>611</v>
      </c>
      <c r="C588">
        <f t="shared" si="123"/>
        <v>29350</v>
      </c>
      <c r="D588" s="20">
        <f t="shared" si="124"/>
        <v>1768</v>
      </c>
      <c r="E588">
        <f t="shared" si="125"/>
        <v>2960</v>
      </c>
      <c r="F588" s="6">
        <f t="shared" si="120"/>
        <v>15903</v>
      </c>
      <c r="G588">
        <f t="shared" si="126"/>
        <v>2356</v>
      </c>
      <c r="H588">
        <f t="shared" si="127"/>
        <v>0.12929999999999678</v>
      </c>
      <c r="I588">
        <f t="shared" si="121"/>
        <v>2660.63</v>
      </c>
      <c r="J588">
        <v>1</v>
      </c>
      <c r="K588" s="6">
        <f t="shared" si="122"/>
        <v>589</v>
      </c>
      <c r="R588">
        <v>0.6</v>
      </c>
      <c r="S588">
        <v>1.1499999999999999</v>
      </c>
      <c r="T588">
        <f t="shared" si="119"/>
        <v>13829</v>
      </c>
      <c r="U588">
        <f t="shared" si="128"/>
        <v>3.8414000000000001</v>
      </c>
      <c r="V588">
        <f t="shared" si="129"/>
        <v>6.8399999999998977</v>
      </c>
    </row>
    <row r="589" spans="1:22">
      <c r="A589">
        <v>612</v>
      </c>
      <c r="C589">
        <f t="shared" si="123"/>
        <v>29400</v>
      </c>
      <c r="D589" s="20">
        <f t="shared" si="124"/>
        <v>1771</v>
      </c>
      <c r="E589">
        <f t="shared" si="125"/>
        <v>2965</v>
      </c>
      <c r="F589" s="6">
        <f t="shared" si="120"/>
        <v>15930</v>
      </c>
      <c r="G589">
        <f t="shared" si="126"/>
        <v>2360</v>
      </c>
      <c r="H589">
        <f t="shared" si="127"/>
        <v>0.12934999999999677</v>
      </c>
      <c r="I589">
        <f t="shared" si="121"/>
        <v>2665.27</v>
      </c>
      <c r="J589">
        <v>1</v>
      </c>
      <c r="K589" s="6">
        <f t="shared" si="122"/>
        <v>590</v>
      </c>
      <c r="R589">
        <v>0.6</v>
      </c>
      <c r="S589">
        <v>1.1499999999999999</v>
      </c>
      <c r="T589">
        <f t="shared" si="119"/>
        <v>13852</v>
      </c>
      <c r="U589">
        <f t="shared" si="128"/>
        <v>3.8477999999999999</v>
      </c>
      <c r="V589">
        <f t="shared" si="129"/>
        <v>6.8499999999998975</v>
      </c>
    </row>
    <row r="590" spans="1:22">
      <c r="A590">
        <v>613</v>
      </c>
      <c r="C590">
        <f t="shared" si="123"/>
        <v>29450</v>
      </c>
      <c r="D590" s="20">
        <f t="shared" si="124"/>
        <v>1774</v>
      </c>
      <c r="E590">
        <f t="shared" si="125"/>
        <v>2970</v>
      </c>
      <c r="F590" s="6">
        <f t="shared" si="120"/>
        <v>15957</v>
      </c>
      <c r="G590">
        <f t="shared" si="126"/>
        <v>2364</v>
      </c>
      <c r="H590">
        <f t="shared" si="127"/>
        <v>0.12939999999999677</v>
      </c>
      <c r="I590">
        <f t="shared" si="121"/>
        <v>2669.9</v>
      </c>
      <c r="J590">
        <v>1</v>
      </c>
      <c r="K590" s="6">
        <f t="shared" si="122"/>
        <v>591</v>
      </c>
      <c r="R590">
        <v>0.6</v>
      </c>
      <c r="S590">
        <v>1.1499999999999999</v>
      </c>
      <c r="T590">
        <f t="shared" si="119"/>
        <v>13876</v>
      </c>
      <c r="U590">
        <f t="shared" si="128"/>
        <v>3.8544</v>
      </c>
      <c r="V590">
        <f t="shared" si="129"/>
        <v>6.8599999999998973</v>
      </c>
    </row>
    <row r="591" spans="1:22">
      <c r="A591">
        <v>614</v>
      </c>
      <c r="C591">
        <f t="shared" si="123"/>
        <v>29500</v>
      </c>
      <c r="D591" s="20">
        <f t="shared" si="124"/>
        <v>1777</v>
      </c>
      <c r="E591">
        <f t="shared" si="125"/>
        <v>2975</v>
      </c>
      <c r="F591" s="6">
        <f t="shared" si="120"/>
        <v>15984</v>
      </c>
      <c r="G591">
        <f t="shared" si="126"/>
        <v>2368</v>
      </c>
      <c r="H591">
        <f t="shared" si="127"/>
        <v>0.12944999999999676</v>
      </c>
      <c r="I591">
        <f t="shared" si="121"/>
        <v>2674.54</v>
      </c>
      <c r="J591">
        <v>1</v>
      </c>
      <c r="K591" s="6">
        <f t="shared" si="122"/>
        <v>592</v>
      </c>
      <c r="R591">
        <v>0.6</v>
      </c>
      <c r="S591">
        <v>1.1499999999999999</v>
      </c>
      <c r="T591">
        <f t="shared" si="119"/>
        <v>13899</v>
      </c>
      <c r="U591">
        <f t="shared" si="128"/>
        <v>3.8607999999999998</v>
      </c>
      <c r="V591">
        <f t="shared" si="129"/>
        <v>6.8699999999998971</v>
      </c>
    </row>
    <row r="592" spans="1:22">
      <c r="A592">
        <v>615</v>
      </c>
      <c r="C592">
        <f t="shared" si="123"/>
        <v>29550</v>
      </c>
      <c r="D592" s="20">
        <f t="shared" si="124"/>
        <v>1780</v>
      </c>
      <c r="E592">
        <f t="shared" si="125"/>
        <v>2980</v>
      </c>
      <c r="F592" s="6">
        <f t="shared" si="120"/>
        <v>16011</v>
      </c>
      <c r="G592">
        <f t="shared" si="126"/>
        <v>2372</v>
      </c>
      <c r="H592">
        <f t="shared" si="127"/>
        <v>0.12949999999999676</v>
      </c>
      <c r="I592">
        <f t="shared" si="121"/>
        <v>2679.17</v>
      </c>
      <c r="J592">
        <v>1</v>
      </c>
      <c r="K592" s="6">
        <f t="shared" si="122"/>
        <v>593</v>
      </c>
      <c r="R592">
        <v>0.6</v>
      </c>
      <c r="S592">
        <v>1.1499999999999999</v>
      </c>
      <c r="T592">
        <f t="shared" ref="T592:T616" si="130">ROUND(F592/S592,0)</f>
        <v>13923</v>
      </c>
      <c r="U592">
        <f t="shared" si="128"/>
        <v>3.8675000000000002</v>
      </c>
      <c r="V592">
        <f t="shared" si="129"/>
        <v>6.8799999999998969</v>
      </c>
    </row>
    <row r="593" spans="1:22">
      <c r="A593">
        <v>616</v>
      </c>
      <c r="C593">
        <f t="shared" si="123"/>
        <v>29600</v>
      </c>
      <c r="D593" s="20">
        <f t="shared" si="124"/>
        <v>1783</v>
      </c>
      <c r="E593">
        <f t="shared" si="125"/>
        <v>2985</v>
      </c>
      <c r="F593" s="6">
        <f t="shared" si="120"/>
        <v>16038</v>
      </c>
      <c r="G593">
        <f t="shared" si="126"/>
        <v>2376</v>
      </c>
      <c r="H593">
        <f t="shared" si="127"/>
        <v>0.12954999999999675</v>
      </c>
      <c r="I593">
        <f t="shared" si="121"/>
        <v>2683.81</v>
      </c>
      <c r="J593">
        <v>1</v>
      </c>
      <c r="K593" s="6">
        <f t="shared" si="122"/>
        <v>594</v>
      </c>
      <c r="R593">
        <v>0.6</v>
      </c>
      <c r="S593">
        <v>1.1499999999999999</v>
      </c>
      <c r="T593">
        <f t="shared" si="130"/>
        <v>13946</v>
      </c>
      <c r="U593">
        <f t="shared" si="128"/>
        <v>3.8738999999999999</v>
      </c>
      <c r="V593">
        <f t="shared" si="129"/>
        <v>6.8899999999998967</v>
      </c>
    </row>
    <row r="594" spans="1:22">
      <c r="A594">
        <v>617</v>
      </c>
      <c r="C594">
        <f t="shared" si="123"/>
        <v>29650</v>
      </c>
      <c r="D594" s="20">
        <f t="shared" si="124"/>
        <v>1786</v>
      </c>
      <c r="E594">
        <f t="shared" si="125"/>
        <v>2990</v>
      </c>
      <c r="F594" s="6">
        <f t="shared" si="120"/>
        <v>16065</v>
      </c>
      <c r="G594">
        <f t="shared" si="126"/>
        <v>2380</v>
      </c>
      <c r="H594">
        <f t="shared" si="127"/>
        <v>0.12959999999999675</v>
      </c>
      <c r="I594">
        <f t="shared" si="121"/>
        <v>2688.45</v>
      </c>
      <c r="J594">
        <v>1</v>
      </c>
      <c r="K594" s="6">
        <f t="shared" si="122"/>
        <v>595</v>
      </c>
      <c r="R594">
        <v>0.6</v>
      </c>
      <c r="S594">
        <v>1.1499999999999999</v>
      </c>
      <c r="T594">
        <f t="shared" si="130"/>
        <v>13970</v>
      </c>
      <c r="U594">
        <f t="shared" si="128"/>
        <v>3.8805999999999998</v>
      </c>
      <c r="V594">
        <f t="shared" si="129"/>
        <v>6.8999999999998964</v>
      </c>
    </row>
    <row r="595" spans="1:22">
      <c r="A595">
        <v>618</v>
      </c>
      <c r="C595">
        <f t="shared" si="123"/>
        <v>29700</v>
      </c>
      <c r="D595" s="20">
        <f t="shared" si="124"/>
        <v>1789</v>
      </c>
      <c r="E595">
        <f t="shared" si="125"/>
        <v>2995</v>
      </c>
      <c r="F595" s="6">
        <f t="shared" si="120"/>
        <v>16092</v>
      </c>
      <c r="G595">
        <f t="shared" si="126"/>
        <v>2384</v>
      </c>
      <c r="H595">
        <f t="shared" si="127"/>
        <v>0.12964999999999674</v>
      </c>
      <c r="I595">
        <f t="shared" si="121"/>
        <v>2693.09</v>
      </c>
      <c r="J595">
        <v>1</v>
      </c>
      <c r="K595" s="6">
        <f t="shared" si="122"/>
        <v>596</v>
      </c>
      <c r="R595">
        <v>0.6</v>
      </c>
      <c r="S595">
        <v>1.1499999999999999</v>
      </c>
      <c r="T595">
        <f t="shared" si="130"/>
        <v>13993</v>
      </c>
      <c r="U595">
        <f t="shared" si="128"/>
        <v>3.8868999999999998</v>
      </c>
      <c r="V595">
        <f t="shared" si="129"/>
        <v>6.9099999999998962</v>
      </c>
    </row>
    <row r="596" spans="1:22">
      <c r="A596">
        <v>619</v>
      </c>
      <c r="C596">
        <f t="shared" si="123"/>
        <v>29750</v>
      </c>
      <c r="D596" s="20">
        <f t="shared" si="124"/>
        <v>1792</v>
      </c>
      <c r="E596">
        <f t="shared" si="125"/>
        <v>3000</v>
      </c>
      <c r="F596" s="6">
        <f t="shared" si="120"/>
        <v>16119</v>
      </c>
      <c r="G596">
        <f t="shared" si="126"/>
        <v>2388</v>
      </c>
      <c r="H596">
        <f t="shared" si="127"/>
        <v>0.12969999999999673</v>
      </c>
      <c r="I596">
        <f t="shared" si="121"/>
        <v>2697.72</v>
      </c>
      <c r="J596">
        <v>1</v>
      </c>
      <c r="K596" s="6">
        <f t="shared" si="122"/>
        <v>597</v>
      </c>
      <c r="R596">
        <v>0.6</v>
      </c>
      <c r="S596">
        <v>1.1499999999999999</v>
      </c>
      <c r="T596">
        <f t="shared" si="130"/>
        <v>14017</v>
      </c>
      <c r="U596">
        <f t="shared" si="128"/>
        <v>3.8936000000000002</v>
      </c>
      <c r="V596">
        <f t="shared" si="129"/>
        <v>6.919999999999896</v>
      </c>
    </row>
    <row r="597" spans="1:22">
      <c r="A597">
        <v>620</v>
      </c>
      <c r="C597">
        <f t="shared" si="123"/>
        <v>29800</v>
      </c>
      <c r="D597" s="20">
        <f t="shared" si="124"/>
        <v>1795</v>
      </c>
      <c r="E597">
        <f t="shared" si="125"/>
        <v>3005</v>
      </c>
      <c r="F597" s="6">
        <f t="shared" si="120"/>
        <v>16146</v>
      </c>
      <c r="G597">
        <f t="shared" si="126"/>
        <v>2392</v>
      </c>
      <c r="H597">
        <f t="shared" si="127"/>
        <v>0.12974999999999673</v>
      </c>
      <c r="I597">
        <f t="shared" si="121"/>
        <v>2702.36</v>
      </c>
      <c r="J597">
        <v>1</v>
      </c>
      <c r="K597" s="6">
        <f t="shared" si="122"/>
        <v>598</v>
      </c>
      <c r="R597">
        <v>0.6</v>
      </c>
      <c r="S597">
        <v>1.1499999999999999</v>
      </c>
      <c r="T597">
        <f t="shared" si="130"/>
        <v>14040</v>
      </c>
      <c r="U597">
        <f t="shared" si="128"/>
        <v>3.9</v>
      </c>
      <c r="V597">
        <f t="shared" si="129"/>
        <v>6.9299999999998958</v>
      </c>
    </row>
    <row r="598" spans="1:22">
      <c r="A598">
        <v>621</v>
      </c>
      <c r="C598">
        <f t="shared" si="123"/>
        <v>29850</v>
      </c>
      <c r="D598" s="20">
        <f t="shared" si="124"/>
        <v>1798</v>
      </c>
      <c r="E598">
        <f t="shared" si="125"/>
        <v>3010</v>
      </c>
      <c r="F598" s="6">
        <f t="shared" si="120"/>
        <v>16173</v>
      </c>
      <c r="G598">
        <f t="shared" si="126"/>
        <v>2396</v>
      </c>
      <c r="H598">
        <f t="shared" si="127"/>
        <v>0.12979999999999672</v>
      </c>
      <c r="I598">
        <f t="shared" si="121"/>
        <v>2707</v>
      </c>
      <c r="J598">
        <v>1</v>
      </c>
      <c r="K598" s="6">
        <f t="shared" si="122"/>
        <v>599</v>
      </c>
      <c r="R598">
        <v>0.6</v>
      </c>
      <c r="S598">
        <v>1.1499999999999999</v>
      </c>
      <c r="T598">
        <f t="shared" si="130"/>
        <v>14063</v>
      </c>
      <c r="U598">
        <f t="shared" si="128"/>
        <v>3.9064000000000001</v>
      </c>
      <c r="V598">
        <f t="shared" si="129"/>
        <v>6.9399999999998956</v>
      </c>
    </row>
    <row r="599" spans="1:22">
      <c r="A599">
        <v>622</v>
      </c>
      <c r="C599">
        <f t="shared" si="123"/>
        <v>29900</v>
      </c>
      <c r="D599" s="20">
        <f t="shared" si="124"/>
        <v>1801</v>
      </c>
      <c r="E599">
        <f t="shared" si="125"/>
        <v>3015</v>
      </c>
      <c r="F599" s="6">
        <f t="shared" si="120"/>
        <v>16200</v>
      </c>
      <c r="G599">
        <f t="shared" si="126"/>
        <v>2400</v>
      </c>
      <c r="H599">
        <f t="shared" si="127"/>
        <v>0.12984999999999672</v>
      </c>
      <c r="I599">
        <f t="shared" si="121"/>
        <v>2711.64</v>
      </c>
      <c r="J599">
        <v>1</v>
      </c>
      <c r="K599" s="6">
        <f t="shared" si="122"/>
        <v>600</v>
      </c>
      <c r="R599">
        <v>0.6</v>
      </c>
      <c r="S599">
        <v>1.1499999999999999</v>
      </c>
      <c r="T599">
        <f t="shared" si="130"/>
        <v>14087</v>
      </c>
      <c r="U599">
        <f t="shared" si="128"/>
        <v>3.9131</v>
      </c>
      <c r="V599">
        <f t="shared" si="129"/>
        <v>6.9499999999998954</v>
      </c>
    </row>
    <row r="600" spans="1:22">
      <c r="A600">
        <v>623</v>
      </c>
      <c r="C600">
        <f t="shared" si="123"/>
        <v>29950</v>
      </c>
      <c r="D600" s="20">
        <f t="shared" si="124"/>
        <v>1804</v>
      </c>
      <c r="E600">
        <f t="shared" si="125"/>
        <v>3020</v>
      </c>
      <c r="F600" s="6">
        <f t="shared" si="120"/>
        <v>16227</v>
      </c>
      <c r="G600">
        <f t="shared" si="126"/>
        <v>2404</v>
      </c>
      <c r="H600">
        <f t="shared" si="127"/>
        <v>0.12989999999999671</v>
      </c>
      <c r="I600">
        <f t="shared" si="121"/>
        <v>2716.28</v>
      </c>
      <c r="J600">
        <v>1</v>
      </c>
      <c r="K600" s="6">
        <f t="shared" si="122"/>
        <v>601</v>
      </c>
      <c r="R600">
        <v>0.6</v>
      </c>
      <c r="S600">
        <v>1.1499999999999999</v>
      </c>
      <c r="T600">
        <f t="shared" si="130"/>
        <v>14110</v>
      </c>
      <c r="U600">
        <f t="shared" si="128"/>
        <v>3.9194</v>
      </c>
      <c r="V600">
        <f t="shared" si="129"/>
        <v>6.9599999999998952</v>
      </c>
    </row>
    <row r="601" spans="1:22">
      <c r="A601">
        <v>624</v>
      </c>
      <c r="C601">
        <f t="shared" si="123"/>
        <v>30000</v>
      </c>
      <c r="D601" s="20">
        <f t="shared" si="124"/>
        <v>1807</v>
      </c>
      <c r="E601">
        <f t="shared" si="125"/>
        <v>3025</v>
      </c>
      <c r="F601" s="6">
        <f t="shared" si="120"/>
        <v>16254</v>
      </c>
      <c r="G601">
        <f t="shared" si="126"/>
        <v>2408</v>
      </c>
      <c r="H601">
        <f t="shared" si="127"/>
        <v>0.12994999999999671</v>
      </c>
      <c r="I601">
        <f t="shared" si="121"/>
        <v>2720.92</v>
      </c>
      <c r="J601">
        <v>1</v>
      </c>
      <c r="K601" s="6">
        <f t="shared" si="122"/>
        <v>602</v>
      </c>
      <c r="R601">
        <v>0.6</v>
      </c>
      <c r="S601">
        <v>1.1499999999999999</v>
      </c>
      <c r="T601">
        <f t="shared" si="130"/>
        <v>14134</v>
      </c>
      <c r="U601">
        <f t="shared" si="128"/>
        <v>3.9260999999999999</v>
      </c>
      <c r="V601">
        <f t="shared" si="129"/>
        <v>6.9699999999998949</v>
      </c>
    </row>
    <row r="602" spans="1:22">
      <c r="A602">
        <v>625</v>
      </c>
      <c r="C602">
        <f t="shared" si="123"/>
        <v>30050</v>
      </c>
      <c r="D602" s="20">
        <f t="shared" si="124"/>
        <v>1810</v>
      </c>
      <c r="E602">
        <f t="shared" si="125"/>
        <v>3030</v>
      </c>
      <c r="F602" s="6">
        <f t="shared" si="120"/>
        <v>16281</v>
      </c>
      <c r="G602">
        <f t="shared" si="126"/>
        <v>2412</v>
      </c>
      <c r="H602">
        <f t="shared" si="127"/>
        <v>0.1299999999999967</v>
      </c>
      <c r="I602">
        <f t="shared" si="121"/>
        <v>2725.56</v>
      </c>
      <c r="J602">
        <v>1</v>
      </c>
      <c r="K602" s="6">
        <f t="shared" si="122"/>
        <v>603</v>
      </c>
      <c r="R602">
        <v>0.6</v>
      </c>
      <c r="S602">
        <v>1.1499999999999999</v>
      </c>
      <c r="T602">
        <f t="shared" si="130"/>
        <v>14157</v>
      </c>
      <c r="U602">
        <f t="shared" si="128"/>
        <v>3.9325000000000001</v>
      </c>
      <c r="V602">
        <f t="shared" si="129"/>
        <v>6.9799999999998947</v>
      </c>
    </row>
    <row r="603" spans="1:22">
      <c r="A603">
        <v>626</v>
      </c>
      <c r="C603">
        <f t="shared" si="123"/>
        <v>30100</v>
      </c>
      <c r="D603" s="20">
        <f t="shared" si="124"/>
        <v>1813</v>
      </c>
      <c r="E603">
        <f t="shared" si="125"/>
        <v>3035</v>
      </c>
      <c r="F603" s="6">
        <f t="shared" si="120"/>
        <v>16308</v>
      </c>
      <c r="G603">
        <f t="shared" si="126"/>
        <v>2416</v>
      </c>
      <c r="H603">
        <f t="shared" si="127"/>
        <v>0.1300499999999967</v>
      </c>
      <c r="I603">
        <f t="shared" si="121"/>
        <v>2730.2</v>
      </c>
      <c r="J603">
        <v>1</v>
      </c>
      <c r="K603" s="6">
        <f t="shared" si="122"/>
        <v>604</v>
      </c>
      <c r="R603">
        <v>0.6</v>
      </c>
      <c r="S603">
        <v>1.1499999999999999</v>
      </c>
      <c r="T603">
        <f t="shared" si="130"/>
        <v>14181</v>
      </c>
      <c r="U603">
        <f t="shared" si="128"/>
        <v>3.9392</v>
      </c>
      <c r="V603">
        <f t="shared" si="129"/>
        <v>6.9899999999998945</v>
      </c>
    </row>
    <row r="604" spans="1:22">
      <c r="A604">
        <v>627</v>
      </c>
      <c r="C604">
        <f t="shared" si="123"/>
        <v>30150</v>
      </c>
      <c r="D604" s="20">
        <f t="shared" si="124"/>
        <v>1816</v>
      </c>
      <c r="E604">
        <f t="shared" si="125"/>
        <v>3040</v>
      </c>
      <c r="F604" s="6">
        <f t="shared" si="120"/>
        <v>16335</v>
      </c>
      <c r="G604">
        <f t="shared" si="126"/>
        <v>2420</v>
      </c>
      <c r="H604">
        <f t="shared" si="127"/>
        <v>0.13009999999999669</v>
      </c>
      <c r="I604">
        <f t="shared" si="121"/>
        <v>2734.84</v>
      </c>
      <c r="J604">
        <v>1</v>
      </c>
      <c r="K604" s="6">
        <f t="shared" si="122"/>
        <v>605</v>
      </c>
      <c r="R604">
        <v>0.6</v>
      </c>
      <c r="S604">
        <v>1.1499999999999999</v>
      </c>
      <c r="T604">
        <f t="shared" si="130"/>
        <v>14204</v>
      </c>
      <c r="U604">
        <f t="shared" si="128"/>
        <v>3.9456000000000002</v>
      </c>
      <c r="V604">
        <f t="shared" si="129"/>
        <v>6.9999999999998943</v>
      </c>
    </row>
    <row r="605" spans="1:22">
      <c r="A605">
        <v>628</v>
      </c>
      <c r="C605">
        <f t="shared" si="123"/>
        <v>30200</v>
      </c>
      <c r="D605" s="20">
        <f t="shared" si="124"/>
        <v>1819</v>
      </c>
      <c r="E605">
        <f t="shared" si="125"/>
        <v>3045</v>
      </c>
      <c r="F605" s="6">
        <f t="shared" si="120"/>
        <v>16362</v>
      </c>
      <c r="G605">
        <f t="shared" si="126"/>
        <v>2424</v>
      </c>
      <c r="H605">
        <f t="shared" si="127"/>
        <v>0.13014999999999669</v>
      </c>
      <c r="I605">
        <f t="shared" si="121"/>
        <v>2739.48</v>
      </c>
      <c r="J605">
        <v>1</v>
      </c>
      <c r="K605" s="6">
        <f t="shared" si="122"/>
        <v>606</v>
      </c>
      <c r="R605">
        <v>0.6</v>
      </c>
      <c r="S605">
        <v>1.1499999999999999</v>
      </c>
      <c r="T605">
        <f t="shared" si="130"/>
        <v>14228</v>
      </c>
      <c r="U605">
        <f t="shared" si="128"/>
        <v>3.9521999999999999</v>
      </c>
      <c r="V605">
        <f t="shared" si="129"/>
        <v>7.0099999999998941</v>
      </c>
    </row>
    <row r="606" spans="1:22">
      <c r="A606">
        <v>629</v>
      </c>
      <c r="C606">
        <f t="shared" si="123"/>
        <v>30250</v>
      </c>
      <c r="D606" s="20">
        <f t="shared" si="124"/>
        <v>1822</v>
      </c>
      <c r="E606">
        <f t="shared" si="125"/>
        <v>3050</v>
      </c>
      <c r="F606" s="6">
        <f t="shared" si="120"/>
        <v>16389</v>
      </c>
      <c r="G606">
        <f t="shared" si="126"/>
        <v>2428</v>
      </c>
      <c r="H606">
        <f t="shared" si="127"/>
        <v>0.13019999999999668</v>
      </c>
      <c r="I606">
        <f t="shared" si="121"/>
        <v>2744.13</v>
      </c>
      <c r="J606">
        <v>1</v>
      </c>
      <c r="K606" s="6">
        <f t="shared" si="122"/>
        <v>607</v>
      </c>
      <c r="R606">
        <v>0.6</v>
      </c>
      <c r="S606">
        <v>1.1499999999999999</v>
      </c>
      <c r="T606">
        <f t="shared" si="130"/>
        <v>14251</v>
      </c>
      <c r="U606">
        <f t="shared" si="128"/>
        <v>3.9586000000000001</v>
      </c>
      <c r="V606">
        <f t="shared" si="129"/>
        <v>7.0199999999998939</v>
      </c>
    </row>
    <row r="607" spans="1:22">
      <c r="A607">
        <v>630</v>
      </c>
      <c r="C607">
        <f t="shared" si="123"/>
        <v>30300</v>
      </c>
      <c r="D607" s="20">
        <f t="shared" si="124"/>
        <v>1825</v>
      </c>
      <c r="E607">
        <f t="shared" si="125"/>
        <v>3055</v>
      </c>
      <c r="F607" s="6">
        <f t="shared" si="120"/>
        <v>16416</v>
      </c>
      <c r="G607">
        <f t="shared" si="126"/>
        <v>2432</v>
      </c>
      <c r="H607">
        <f t="shared" si="127"/>
        <v>0.13024999999999667</v>
      </c>
      <c r="I607">
        <f t="shared" si="121"/>
        <v>2748.77</v>
      </c>
      <c r="J607">
        <v>1</v>
      </c>
      <c r="K607" s="6">
        <f t="shared" si="122"/>
        <v>608</v>
      </c>
      <c r="R607">
        <v>0.6</v>
      </c>
      <c r="S607">
        <v>1.1499999999999999</v>
      </c>
      <c r="T607">
        <f t="shared" si="130"/>
        <v>14275</v>
      </c>
      <c r="U607">
        <f t="shared" si="128"/>
        <v>3.9653</v>
      </c>
      <c r="V607">
        <f t="shared" si="129"/>
        <v>7.0299999999998937</v>
      </c>
    </row>
    <row r="608" spans="1:22">
      <c r="A608">
        <v>631</v>
      </c>
      <c r="C608">
        <f t="shared" si="123"/>
        <v>30350</v>
      </c>
      <c r="D608" s="20">
        <f t="shared" si="124"/>
        <v>1828</v>
      </c>
      <c r="E608">
        <f t="shared" si="125"/>
        <v>3060</v>
      </c>
      <c r="F608" s="6">
        <f t="shared" si="120"/>
        <v>16443</v>
      </c>
      <c r="G608">
        <f t="shared" si="126"/>
        <v>2436</v>
      </c>
      <c r="H608">
        <f t="shared" si="127"/>
        <v>0.13029999999999667</v>
      </c>
      <c r="I608">
        <f t="shared" si="121"/>
        <v>2753.41</v>
      </c>
      <c r="J608">
        <v>1</v>
      </c>
      <c r="K608" s="6">
        <f t="shared" si="122"/>
        <v>609</v>
      </c>
      <c r="R608">
        <v>0.6</v>
      </c>
      <c r="S608">
        <v>1.1499999999999999</v>
      </c>
      <c r="T608">
        <f t="shared" si="130"/>
        <v>14298</v>
      </c>
      <c r="U608">
        <f t="shared" si="128"/>
        <v>3.9716999999999998</v>
      </c>
      <c r="V608">
        <f t="shared" si="129"/>
        <v>7.0399999999998935</v>
      </c>
    </row>
    <row r="609" spans="1:22">
      <c r="A609">
        <v>632</v>
      </c>
      <c r="C609">
        <f t="shared" si="123"/>
        <v>30400</v>
      </c>
      <c r="D609" s="20">
        <f t="shared" si="124"/>
        <v>1831</v>
      </c>
      <c r="E609">
        <f t="shared" si="125"/>
        <v>3065</v>
      </c>
      <c r="F609" s="6">
        <f t="shared" si="120"/>
        <v>16470</v>
      </c>
      <c r="G609">
        <f t="shared" si="126"/>
        <v>2440</v>
      </c>
      <c r="H609">
        <f t="shared" si="127"/>
        <v>0.13034999999999666</v>
      </c>
      <c r="I609">
        <f t="shared" si="121"/>
        <v>2758.05</v>
      </c>
      <c r="J609">
        <v>1</v>
      </c>
      <c r="K609" s="6">
        <f t="shared" si="122"/>
        <v>610</v>
      </c>
      <c r="R609">
        <v>0.6</v>
      </c>
      <c r="S609">
        <v>1.1499999999999999</v>
      </c>
      <c r="T609">
        <f t="shared" si="130"/>
        <v>14322</v>
      </c>
      <c r="U609">
        <f t="shared" si="128"/>
        <v>3.9782999999999999</v>
      </c>
      <c r="V609">
        <f t="shared" si="129"/>
        <v>7.0499999999998932</v>
      </c>
    </row>
    <row r="610" spans="1:22">
      <c r="A610">
        <v>633</v>
      </c>
      <c r="C610">
        <f t="shared" si="123"/>
        <v>30450</v>
      </c>
      <c r="D610" s="20">
        <f t="shared" si="124"/>
        <v>1834</v>
      </c>
      <c r="E610">
        <f t="shared" si="125"/>
        <v>3070</v>
      </c>
      <c r="F610" s="6">
        <f t="shared" si="120"/>
        <v>16497</v>
      </c>
      <c r="G610">
        <f t="shared" si="126"/>
        <v>2444</v>
      </c>
      <c r="H610">
        <f t="shared" si="127"/>
        <v>0.13039999999999666</v>
      </c>
      <c r="I610">
        <f t="shared" si="121"/>
        <v>2762.7</v>
      </c>
      <c r="J610">
        <v>1</v>
      </c>
      <c r="K610" s="6">
        <f t="shared" si="122"/>
        <v>611</v>
      </c>
      <c r="R610">
        <v>0.6</v>
      </c>
      <c r="S610">
        <v>1.1499999999999999</v>
      </c>
      <c r="T610">
        <f t="shared" si="130"/>
        <v>14345</v>
      </c>
      <c r="U610">
        <f t="shared" si="128"/>
        <v>3.9847000000000001</v>
      </c>
      <c r="V610">
        <f t="shared" si="129"/>
        <v>7.059999999999893</v>
      </c>
    </row>
    <row r="611" spans="1:22">
      <c r="A611">
        <v>634</v>
      </c>
      <c r="C611">
        <f t="shared" si="123"/>
        <v>30500</v>
      </c>
      <c r="D611" s="20">
        <f t="shared" si="124"/>
        <v>1837</v>
      </c>
      <c r="E611">
        <f t="shared" si="125"/>
        <v>3075</v>
      </c>
      <c r="F611" s="6">
        <f t="shared" si="120"/>
        <v>16524</v>
      </c>
      <c r="G611">
        <f t="shared" si="126"/>
        <v>2448</v>
      </c>
      <c r="H611">
        <f t="shared" si="127"/>
        <v>0.13044999999999665</v>
      </c>
      <c r="I611">
        <f t="shared" si="121"/>
        <v>2767.34</v>
      </c>
      <c r="J611">
        <v>1</v>
      </c>
      <c r="K611" s="6">
        <f t="shared" si="122"/>
        <v>612</v>
      </c>
      <c r="R611">
        <v>0.6</v>
      </c>
      <c r="S611">
        <v>1.1499999999999999</v>
      </c>
      <c r="T611">
        <f t="shared" si="130"/>
        <v>14369</v>
      </c>
      <c r="U611">
        <f t="shared" si="128"/>
        <v>3.9914000000000001</v>
      </c>
      <c r="V611">
        <f t="shared" si="129"/>
        <v>7.0699999999998928</v>
      </c>
    </row>
    <row r="612" spans="1:22">
      <c r="A612">
        <v>635</v>
      </c>
      <c r="C612">
        <f t="shared" si="123"/>
        <v>30550</v>
      </c>
      <c r="D612" s="20">
        <f t="shared" si="124"/>
        <v>1840</v>
      </c>
      <c r="E612">
        <f t="shared" si="125"/>
        <v>3080</v>
      </c>
      <c r="F612" s="6">
        <f t="shared" si="120"/>
        <v>16551</v>
      </c>
      <c r="G612">
        <f t="shared" si="126"/>
        <v>2452</v>
      </c>
      <c r="H612">
        <f t="shared" si="127"/>
        <v>0.13049999999999665</v>
      </c>
      <c r="I612">
        <f t="shared" si="121"/>
        <v>2771.99</v>
      </c>
      <c r="J612">
        <v>1</v>
      </c>
      <c r="K612" s="6">
        <f t="shared" si="122"/>
        <v>613</v>
      </c>
      <c r="R612">
        <v>0.6</v>
      </c>
      <c r="S612">
        <v>1.1499999999999999</v>
      </c>
      <c r="T612">
        <f t="shared" si="130"/>
        <v>14392</v>
      </c>
      <c r="U612">
        <f t="shared" si="128"/>
        <v>3.9977999999999998</v>
      </c>
      <c r="V612">
        <f t="shared" si="129"/>
        <v>7.0799999999998926</v>
      </c>
    </row>
    <row r="613" spans="1:22">
      <c r="A613">
        <v>636</v>
      </c>
      <c r="C613">
        <f t="shared" si="123"/>
        <v>30600</v>
      </c>
      <c r="D613" s="20">
        <f t="shared" si="124"/>
        <v>1843</v>
      </c>
      <c r="E613">
        <f t="shared" si="125"/>
        <v>3085</v>
      </c>
      <c r="F613" s="6">
        <f t="shared" si="120"/>
        <v>16578</v>
      </c>
      <c r="G613">
        <f t="shared" si="126"/>
        <v>2456</v>
      </c>
      <c r="H613">
        <f t="shared" si="127"/>
        <v>0.13054999999999664</v>
      </c>
      <c r="I613">
        <f t="shared" si="121"/>
        <v>2776.63</v>
      </c>
      <c r="J613">
        <v>1</v>
      </c>
      <c r="K613" s="6">
        <f t="shared" si="122"/>
        <v>614</v>
      </c>
      <c r="R613">
        <v>0.6</v>
      </c>
      <c r="S613">
        <v>1.1499999999999999</v>
      </c>
      <c r="T613">
        <f t="shared" si="130"/>
        <v>14416</v>
      </c>
      <c r="U613">
        <f t="shared" si="128"/>
        <v>4.0044000000000004</v>
      </c>
      <c r="V613">
        <f t="shared" si="129"/>
        <v>7.0899999999998924</v>
      </c>
    </row>
    <row r="614" spans="1:22">
      <c r="A614">
        <v>637</v>
      </c>
      <c r="C614">
        <f t="shared" si="123"/>
        <v>30650</v>
      </c>
      <c r="D614" s="20">
        <f t="shared" si="124"/>
        <v>1846</v>
      </c>
      <c r="E614">
        <f t="shared" si="125"/>
        <v>3090</v>
      </c>
      <c r="F614" s="6">
        <f t="shared" si="120"/>
        <v>16605</v>
      </c>
      <c r="G614">
        <f t="shared" si="126"/>
        <v>2460</v>
      </c>
      <c r="H614">
        <f t="shared" si="127"/>
        <v>0.13059999999999664</v>
      </c>
      <c r="I614">
        <f t="shared" si="121"/>
        <v>2781.28</v>
      </c>
      <c r="J614">
        <v>1</v>
      </c>
      <c r="K614" s="6">
        <f t="shared" si="122"/>
        <v>615</v>
      </c>
      <c r="R614">
        <v>0.6</v>
      </c>
      <c r="S614">
        <v>1.1499999999999999</v>
      </c>
      <c r="T614">
        <f t="shared" si="130"/>
        <v>14439</v>
      </c>
      <c r="U614">
        <f t="shared" si="128"/>
        <v>4.0107999999999997</v>
      </c>
      <c r="V614">
        <f t="shared" si="129"/>
        <v>7.0999999999998922</v>
      </c>
    </row>
    <row r="615" spans="1:22">
      <c r="A615">
        <v>638</v>
      </c>
      <c r="C615">
        <f t="shared" si="123"/>
        <v>30700</v>
      </c>
      <c r="D615" s="20">
        <f t="shared" si="124"/>
        <v>1849</v>
      </c>
      <c r="E615">
        <f t="shared" si="125"/>
        <v>3095</v>
      </c>
      <c r="F615" s="6">
        <f t="shared" si="120"/>
        <v>16632</v>
      </c>
      <c r="G615">
        <f t="shared" si="126"/>
        <v>2464</v>
      </c>
      <c r="H615">
        <f t="shared" si="127"/>
        <v>0.13064999999999663</v>
      </c>
      <c r="I615">
        <f t="shared" si="121"/>
        <v>2785.92</v>
      </c>
      <c r="J615">
        <v>1</v>
      </c>
      <c r="K615" s="6">
        <f t="shared" si="122"/>
        <v>616</v>
      </c>
      <c r="R615">
        <v>0.6</v>
      </c>
      <c r="S615">
        <v>1.1499999999999999</v>
      </c>
      <c r="T615">
        <f t="shared" si="130"/>
        <v>14463</v>
      </c>
      <c r="U615">
        <f t="shared" si="128"/>
        <v>4.0175000000000001</v>
      </c>
      <c r="V615">
        <f t="shared" si="129"/>
        <v>7.109999999999892</v>
      </c>
    </row>
    <row r="616" spans="1:22">
      <c r="A616">
        <v>639</v>
      </c>
      <c r="B616">
        <v>25</v>
      </c>
      <c r="C616">
        <f t="shared" si="123"/>
        <v>30750</v>
      </c>
      <c r="D616" s="20">
        <f t="shared" si="124"/>
        <v>1852</v>
      </c>
      <c r="E616">
        <f t="shared" si="125"/>
        <v>3100</v>
      </c>
      <c r="F616" s="6">
        <f t="shared" si="120"/>
        <v>16659</v>
      </c>
      <c r="G616">
        <f t="shared" si="126"/>
        <v>2468</v>
      </c>
      <c r="H616">
        <f t="shared" si="127"/>
        <v>0.13069999999999662</v>
      </c>
      <c r="I616">
        <f t="shared" si="121"/>
        <v>2790.57</v>
      </c>
      <c r="J616">
        <v>1</v>
      </c>
      <c r="K616" s="6">
        <f t="shared" si="122"/>
        <v>617</v>
      </c>
      <c r="L616" s="6">
        <f>ROUND(G616*(1-H616)+H616*2*G616,2)</f>
        <v>2790.57</v>
      </c>
      <c r="M616" s="6">
        <f>ROUND(O616*2*(1+0.05),2)</f>
        <v>6723.99</v>
      </c>
      <c r="N616" s="6">
        <f>ROUND(M616*R616+(1-R616)*O616+2/3*(F616),2)</f>
        <v>16421.150000000001</v>
      </c>
      <c r="O616" s="6">
        <f>ROUND((2/3*K616+1/3*L616+1/3*I616+1/3*J616*I616), 2)</f>
        <v>3201.9</v>
      </c>
      <c r="R616">
        <v>0.6</v>
      </c>
      <c r="S616">
        <v>1.2</v>
      </c>
      <c r="T616">
        <f t="shared" si="130"/>
        <v>13883</v>
      </c>
      <c r="U616">
        <f t="shared" si="128"/>
        <v>3.8563999999999998</v>
      </c>
      <c r="V616">
        <f t="shared" si="129"/>
        <v>7.1199999999998917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F26"/>
  <sheetViews>
    <sheetView topLeftCell="A10" workbookViewId="0">
      <selection activeCell="C27" sqref="C27"/>
    </sheetView>
  </sheetViews>
  <sheetFormatPr defaultRowHeight="13.5"/>
  <cols>
    <col min="3" max="3" width="10.125" customWidth="1"/>
  </cols>
  <sheetData>
    <row r="1" spans="1:6">
      <c r="A1" t="s">
        <v>24</v>
      </c>
      <c r="B1" t="s">
        <v>22</v>
      </c>
      <c r="C1" t="s">
        <v>287</v>
      </c>
      <c r="D1" t="s">
        <v>20</v>
      </c>
      <c r="E1" t="s">
        <v>185</v>
      </c>
      <c r="F1" t="s">
        <v>27</v>
      </c>
    </row>
    <row r="2" spans="1:6">
      <c r="A2">
        <f>卡牌时间战力!B2</f>
        <v>1</v>
      </c>
      <c r="B2">
        <f>卡牌时间战力!C2</f>
        <v>50</v>
      </c>
      <c r="C2">
        <f>卡牌时间战力!E2</f>
        <v>30</v>
      </c>
      <c r="D2">
        <f>卡牌时间战力!N2</f>
        <v>43.23</v>
      </c>
      <c r="E2">
        <f>卡牌时间战力!M2</f>
        <v>31.92</v>
      </c>
      <c r="F2">
        <f>卡牌时间战力!O2</f>
        <v>15.2</v>
      </c>
    </row>
    <row r="3" spans="1:6">
      <c r="A3">
        <f>卡牌时间战力!B3</f>
        <v>2</v>
      </c>
      <c r="B3">
        <f>卡牌时间战力!C3</f>
        <v>100</v>
      </c>
      <c r="C3">
        <f>卡牌时间战力!E3</f>
        <v>35</v>
      </c>
      <c r="D3">
        <f>卡牌时间战力!N3</f>
        <v>57.65</v>
      </c>
      <c r="E3">
        <f>卡牌时间战力!M3</f>
        <v>42.57</v>
      </c>
      <c r="F3">
        <f>卡牌时间战力!O3</f>
        <v>20.27</v>
      </c>
    </row>
    <row r="4" spans="1:6">
      <c r="A4">
        <f>卡牌时间战力!B4</f>
        <v>3</v>
      </c>
      <c r="B4">
        <f>卡牌时间战力!C4</f>
        <v>150</v>
      </c>
      <c r="C4">
        <f>卡牌时间战力!E4</f>
        <v>40</v>
      </c>
      <c r="D4">
        <f>卡牌时间战力!N4</f>
        <v>72.05</v>
      </c>
      <c r="E4">
        <f>卡牌时间战力!M4</f>
        <v>53.19</v>
      </c>
      <c r="F4">
        <f>卡牌时间战力!O4</f>
        <v>25.33</v>
      </c>
    </row>
    <row r="5" spans="1:6">
      <c r="A5">
        <f>卡牌时间战力!B6</f>
        <v>4</v>
      </c>
      <c r="B5">
        <f>卡牌时间战力!C6</f>
        <v>250</v>
      </c>
      <c r="C5">
        <f>卡牌时间战力!E6</f>
        <v>50</v>
      </c>
      <c r="D5">
        <f>卡牌时间战力!N6</f>
        <v>100.9</v>
      </c>
      <c r="E5">
        <f>卡牌时间战力!M6</f>
        <v>74.510000000000005</v>
      </c>
      <c r="F5">
        <f>卡牌时间战力!O6</f>
        <v>35.479999999999997</v>
      </c>
    </row>
    <row r="6" spans="1:6">
      <c r="A6">
        <f>卡牌时间战力!B8</f>
        <v>5</v>
      </c>
      <c r="B6">
        <f>卡牌时间战力!C8</f>
        <v>350</v>
      </c>
      <c r="C6">
        <f>卡牌时间战力!E8</f>
        <v>60</v>
      </c>
      <c r="D6">
        <f>卡牌时间战力!N8</f>
        <v>129.71</v>
      </c>
      <c r="E6">
        <f>卡牌时间战力!M8</f>
        <v>95.78</v>
      </c>
      <c r="F6">
        <f>卡牌时间战力!O8</f>
        <v>45.61</v>
      </c>
    </row>
    <row r="7" spans="1:6">
      <c r="A7">
        <f>卡牌时间战力!B11</f>
        <v>6</v>
      </c>
      <c r="B7">
        <f>卡牌时间战力!C11</f>
        <v>500</v>
      </c>
      <c r="C7">
        <f>卡牌时间战力!E11</f>
        <v>75</v>
      </c>
      <c r="D7">
        <f>卡牌时间战力!N11</f>
        <v>172.96</v>
      </c>
      <c r="E7">
        <f>卡牌时间战力!M11</f>
        <v>127.72</v>
      </c>
      <c r="F7">
        <f>卡牌时间战力!O11</f>
        <v>60.82</v>
      </c>
    </row>
    <row r="8" spans="1:6">
      <c r="A8">
        <f>卡牌时间战力!B14</f>
        <v>7</v>
      </c>
      <c r="B8">
        <f>卡牌时间战力!C14</f>
        <v>650</v>
      </c>
      <c r="C8">
        <f>卡牌时间战力!E14</f>
        <v>90</v>
      </c>
      <c r="D8">
        <f>卡牌时间战力!N14</f>
        <v>216.22</v>
      </c>
      <c r="E8">
        <f>卡牌时间战力!M14</f>
        <v>159.68</v>
      </c>
      <c r="F8">
        <f>卡牌时间战力!O14</f>
        <v>76.040000000000006</v>
      </c>
    </row>
    <row r="9" spans="1:6">
      <c r="A9">
        <f>卡牌时间战力!B18</f>
        <v>8</v>
      </c>
      <c r="B9">
        <f>卡牌时间战力!C18</f>
        <v>850</v>
      </c>
      <c r="C9">
        <f>卡牌时间战力!E18</f>
        <v>110</v>
      </c>
      <c r="D9">
        <f>卡牌时间战力!N18</f>
        <v>311.91000000000003</v>
      </c>
      <c r="E9">
        <f>卡牌时间战力!M18</f>
        <v>202.29</v>
      </c>
      <c r="F9">
        <f>卡牌时间战力!O18</f>
        <v>96.33</v>
      </c>
    </row>
    <row r="10" spans="1:6">
      <c r="A10">
        <f>卡牌时间战力!B22</f>
        <v>9</v>
      </c>
      <c r="B10">
        <f>卡牌时间战力!C22</f>
        <v>1050</v>
      </c>
      <c r="C10">
        <f>卡牌时间战力!E22</f>
        <v>130</v>
      </c>
      <c r="D10">
        <f>卡牌时间战力!N22</f>
        <v>377.59</v>
      </c>
      <c r="E10">
        <f>卡牌时间战力!M22</f>
        <v>244.9</v>
      </c>
      <c r="F10">
        <f>卡牌时间战力!O22</f>
        <v>116.62</v>
      </c>
    </row>
    <row r="11" spans="1:6">
      <c r="A11">
        <f>卡牌时间战力!B26</f>
        <v>10</v>
      </c>
      <c r="B11">
        <f>卡牌时间战力!C26</f>
        <v>1250</v>
      </c>
      <c r="C11">
        <f>卡牌时间战力!E26</f>
        <v>150</v>
      </c>
      <c r="D11">
        <f>卡牌时间战力!N26</f>
        <v>443.3</v>
      </c>
      <c r="E11">
        <f>卡牌时间战力!M26</f>
        <v>287.55</v>
      </c>
      <c r="F11">
        <f>卡牌时间战力!O26</f>
        <v>136.93</v>
      </c>
    </row>
    <row r="12" spans="1:6">
      <c r="A12">
        <f>卡牌时间战力!B31</f>
        <v>11</v>
      </c>
      <c r="B12">
        <f>卡牌时间战力!C31</f>
        <v>1500</v>
      </c>
      <c r="C12">
        <f>卡牌时间战力!E31</f>
        <v>175</v>
      </c>
      <c r="D12">
        <f>卡牌时间战力!N31</f>
        <v>589.45000000000005</v>
      </c>
      <c r="E12">
        <f>卡牌时间战力!M31</f>
        <v>340.87</v>
      </c>
      <c r="F12">
        <f>卡牌时间战力!O31</f>
        <v>162.32</v>
      </c>
    </row>
    <row r="13" spans="1:6">
      <c r="A13">
        <f>卡牌时间战力!B36</f>
        <v>12</v>
      </c>
      <c r="B13">
        <f>卡牌时间战力!C36</f>
        <v>1750</v>
      </c>
      <c r="C13">
        <f>卡牌时间战力!E36</f>
        <v>200</v>
      </c>
      <c r="D13">
        <f>卡牌时间战力!N36</f>
        <v>681.61</v>
      </c>
      <c r="E13">
        <f>卡牌时间战力!M36</f>
        <v>394.21</v>
      </c>
      <c r="F13">
        <f>卡牌时间战力!O36</f>
        <v>187.72</v>
      </c>
    </row>
    <row r="14" spans="1:6">
      <c r="A14">
        <f>卡牌时间战力!B42</f>
        <v>13</v>
      </c>
      <c r="B14">
        <f>卡牌时间战力!C42</f>
        <v>2050</v>
      </c>
      <c r="C14">
        <f>卡牌时间战力!E42</f>
        <v>230</v>
      </c>
      <c r="D14">
        <f>卡牌时间战力!N42</f>
        <v>792.23</v>
      </c>
      <c r="E14">
        <f>卡牌时间战力!M42</f>
        <v>458.24</v>
      </c>
      <c r="F14">
        <f>卡牌时间战力!O42</f>
        <v>218.21</v>
      </c>
    </row>
    <row r="15" spans="1:6">
      <c r="A15">
        <f>卡牌时间战力!B49</f>
        <v>14</v>
      </c>
      <c r="B15">
        <f>卡牌时间战力!C49</f>
        <v>2400</v>
      </c>
      <c r="C15">
        <f>卡牌时间战力!E49</f>
        <v>265</v>
      </c>
      <c r="D15">
        <f>卡牌时间战力!N49</f>
        <v>1021.31</v>
      </c>
      <c r="E15">
        <f>卡牌时间战力!M49</f>
        <v>532.98</v>
      </c>
      <c r="F15">
        <f>卡牌时间战力!O49</f>
        <v>253.8</v>
      </c>
    </row>
    <row r="16" spans="1:6">
      <c r="A16">
        <f>卡牌时间战力!B58</f>
        <v>15</v>
      </c>
      <c r="B16">
        <f>卡牌时间战力!C58</f>
        <v>2850</v>
      </c>
      <c r="C16">
        <f>卡牌时间战力!E58</f>
        <v>310</v>
      </c>
      <c r="D16">
        <f>卡牌时间战力!N58</f>
        <v>1205.32</v>
      </c>
      <c r="E16">
        <f>卡牌时间战力!M58</f>
        <v>629.14</v>
      </c>
      <c r="F16">
        <f>卡牌时间战力!O58</f>
        <v>299.58999999999997</v>
      </c>
    </row>
    <row r="17" spans="1:6">
      <c r="A17">
        <f>卡牌时间战力!B68</f>
        <v>16</v>
      </c>
      <c r="B17">
        <f>卡牌时间战力!C68</f>
        <v>3350</v>
      </c>
      <c r="C17">
        <f>卡牌时间战力!E68</f>
        <v>360</v>
      </c>
      <c r="D17">
        <f>卡牌时间战力!N68</f>
        <v>1547.85</v>
      </c>
      <c r="E17">
        <f>卡牌时间战力!M68</f>
        <v>736.07</v>
      </c>
      <c r="F17">
        <f>卡牌时间战力!O68</f>
        <v>350.51</v>
      </c>
    </row>
    <row r="18" spans="1:6">
      <c r="A18">
        <f>卡牌时间战力!B79</f>
        <v>17</v>
      </c>
      <c r="B18">
        <f>卡牌时间战力!C79</f>
        <v>3900</v>
      </c>
      <c r="C18">
        <f>卡牌时间战力!E79</f>
        <v>415</v>
      </c>
      <c r="D18">
        <f>卡牌时间战力!N79</f>
        <v>1794.89</v>
      </c>
      <c r="E18">
        <f>卡牌时间战力!M79</f>
        <v>853.78</v>
      </c>
      <c r="F18">
        <f>卡牌时间战力!O79</f>
        <v>406.56</v>
      </c>
    </row>
    <row r="19" spans="1:6">
      <c r="A19">
        <f>卡牌时间战力!B92</f>
        <v>18</v>
      </c>
      <c r="B19">
        <f>卡牌时间战力!C92</f>
        <v>4550</v>
      </c>
      <c r="C19">
        <f>卡牌时间战力!E92</f>
        <v>480</v>
      </c>
      <c r="D19">
        <f>卡牌时间战力!N92</f>
        <v>2086.9699999999998</v>
      </c>
      <c r="E19">
        <f>卡牌时间战力!M92</f>
        <v>993.03</v>
      </c>
      <c r="F19">
        <f>卡牌时间战力!O92</f>
        <v>472.87</v>
      </c>
    </row>
    <row r="20" spans="1:6">
      <c r="A20">
        <f>卡牌时间战力!B111</f>
        <v>19</v>
      </c>
      <c r="B20">
        <f>卡牌时间战力!C111</f>
        <v>5500</v>
      </c>
      <c r="C20">
        <f>卡牌时间战力!E111</f>
        <v>575</v>
      </c>
      <c r="D20">
        <f>卡牌时间战力!N111</f>
        <v>2738.05</v>
      </c>
      <c r="E20">
        <f>卡牌时间战力!M111</f>
        <v>1196.81</v>
      </c>
      <c r="F20">
        <f>卡牌时间战力!O111</f>
        <v>569.91</v>
      </c>
    </row>
    <row r="21" spans="1:6">
      <c r="A21">
        <f>卡牌时间战力!B143</f>
        <v>20</v>
      </c>
      <c r="B21">
        <f>卡牌时间战力!C143</f>
        <v>7100</v>
      </c>
      <c r="C21">
        <f>卡牌时间战力!E143</f>
        <v>735</v>
      </c>
      <c r="D21">
        <f>卡牌时间战力!N143</f>
        <v>3521.88</v>
      </c>
      <c r="E21">
        <f>卡牌时间战力!M143</f>
        <v>1540.69</v>
      </c>
      <c r="F21">
        <f>卡牌时间战力!O143</f>
        <v>733.66</v>
      </c>
    </row>
    <row r="22" spans="1:6">
      <c r="A22">
        <f>卡牌时间战力!B190</f>
        <v>21</v>
      </c>
      <c r="B22">
        <f>卡牌时间战力!C190</f>
        <v>9450</v>
      </c>
      <c r="C22">
        <f>卡牌时间战力!E190</f>
        <v>970</v>
      </c>
      <c r="D22">
        <f>卡牌时间战力!N190</f>
        <v>4674.3500000000004</v>
      </c>
      <c r="E22">
        <f>卡牌时间战力!M190</f>
        <v>2047.31</v>
      </c>
      <c r="F22">
        <f>卡牌时间战力!O190</f>
        <v>974.91</v>
      </c>
    </row>
    <row r="23" spans="1:6">
      <c r="A23">
        <f>卡牌时间战力!B257</f>
        <v>22</v>
      </c>
      <c r="B23">
        <f>卡牌时间战力!C257</f>
        <v>12800</v>
      </c>
      <c r="C23">
        <f>卡牌时间战力!E257</f>
        <v>1305</v>
      </c>
      <c r="D23">
        <f>卡牌时间战力!N257</f>
        <v>6835.8</v>
      </c>
      <c r="E23">
        <f>卡牌时间战力!M257</f>
        <v>2772.76</v>
      </c>
      <c r="F23">
        <f>卡牌时间战力!O257</f>
        <v>1320.36</v>
      </c>
    </row>
    <row r="24" spans="1:6">
      <c r="A24">
        <f>卡牌时间战力!B349</f>
        <v>23</v>
      </c>
      <c r="B24">
        <f>卡牌时间战力!C349</f>
        <v>17400</v>
      </c>
      <c r="C24">
        <f>卡牌时间战力!E349</f>
        <v>1765</v>
      </c>
      <c r="D24">
        <f>卡牌时间战力!N349</f>
        <v>9284.0499999999993</v>
      </c>
      <c r="E24">
        <f>卡牌时间战力!M349</f>
        <v>3775</v>
      </c>
      <c r="F24">
        <f>卡牌时间战力!O349</f>
        <v>1797.62</v>
      </c>
    </row>
    <row r="25" spans="1:6">
      <c r="A25">
        <f>卡牌时间战力!B466</f>
        <v>24</v>
      </c>
      <c r="B25">
        <f>卡牌时间战力!C466</f>
        <v>23250</v>
      </c>
      <c r="C25">
        <f>卡牌时间战力!E466</f>
        <v>2350</v>
      </c>
      <c r="D25">
        <f>卡牌时间战力!N466</f>
        <v>12405.72</v>
      </c>
      <c r="E25">
        <f>卡牌时间战力!M466</f>
        <v>5059.8900000000003</v>
      </c>
      <c r="F25">
        <f>卡牌时间战力!O466</f>
        <v>2409.4699999999998</v>
      </c>
    </row>
    <row r="26" spans="1:6">
      <c r="A26">
        <f>卡牌时间战力!B616</f>
        <v>25</v>
      </c>
      <c r="B26">
        <f>卡牌时间战力!C616</f>
        <v>30750</v>
      </c>
      <c r="C26">
        <f>卡牌时间战力!E616</f>
        <v>3100</v>
      </c>
      <c r="D26">
        <f>卡牌时间战力!N616</f>
        <v>16421.150000000001</v>
      </c>
      <c r="E26">
        <f>卡牌时间战力!M616</f>
        <v>6723.99</v>
      </c>
      <c r="F26">
        <f>卡牌时间战力!O616</f>
        <v>3201.9</v>
      </c>
    </row>
  </sheetData>
  <sortState ref="E2:E133">
    <sortCondition ref="E2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selection activeCell="E3" sqref="E3"/>
    </sheetView>
  </sheetViews>
  <sheetFormatPr defaultRowHeight="13.5"/>
  <cols>
    <col min="2" max="2" width="11.875" customWidth="1"/>
    <col min="3" max="5" width="15.625" customWidth="1"/>
    <col min="6" max="6" width="12" customWidth="1"/>
  </cols>
  <sheetData>
    <row r="1" spans="1:10">
      <c r="A1" t="s">
        <v>305</v>
      </c>
      <c r="B1" t="s">
        <v>306</v>
      </c>
      <c r="C1" t="s">
        <v>361</v>
      </c>
      <c r="D1" t="s">
        <v>362</v>
      </c>
      <c r="E1" t="s">
        <v>363</v>
      </c>
      <c r="F1" t="s">
        <v>307</v>
      </c>
      <c r="G1" t="s">
        <v>308</v>
      </c>
      <c r="H1" t="s">
        <v>309</v>
      </c>
      <c r="I1" t="s">
        <v>310</v>
      </c>
      <c r="J1" t="s">
        <v>311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1:H21"/>
  <sheetViews>
    <sheetView topLeftCell="B1" workbookViewId="0">
      <selection activeCell="D7" sqref="D7"/>
    </sheetView>
  </sheetViews>
  <sheetFormatPr defaultRowHeight="13.5"/>
  <cols>
    <col min="3" max="4" width="9" customWidth="1"/>
    <col min="5" max="5" width="13.75" customWidth="1"/>
    <col min="7" max="7" width="13.75" customWidth="1"/>
    <col min="8" max="8" width="10.5" customWidth="1"/>
  </cols>
  <sheetData>
    <row r="1" spans="1:8" ht="27">
      <c r="A1" t="s">
        <v>23</v>
      </c>
      <c r="B1" s="1" t="s">
        <v>323</v>
      </c>
      <c r="C1" t="s">
        <v>25</v>
      </c>
      <c r="D1" t="s">
        <v>348</v>
      </c>
      <c r="E1" t="s">
        <v>279</v>
      </c>
      <c r="F1" t="s">
        <v>280</v>
      </c>
      <c r="G1" s="1" t="s">
        <v>281</v>
      </c>
      <c r="H1" s="1" t="s">
        <v>282</v>
      </c>
    </row>
    <row r="2" spans="1:8" s="9" customFormat="1">
      <c r="A2" s="9">
        <v>1</v>
      </c>
      <c r="B2" s="9">
        <v>1</v>
      </c>
      <c r="C2" s="9">
        <f>卡牌等级战力!E3</f>
        <v>42.57</v>
      </c>
      <c r="D2" s="9">
        <f>卡牌等级战力!A3</f>
        <v>2</v>
      </c>
      <c r="E2" s="9">
        <f>卡牌等级战力!C3</f>
        <v>35</v>
      </c>
      <c r="F2" s="9">
        <v>0</v>
      </c>
      <c r="G2" s="9">
        <v>1</v>
      </c>
      <c r="H2" s="9">
        <f>ROUND(E2/C2,2)</f>
        <v>0.82</v>
      </c>
    </row>
    <row r="3" spans="1:8" s="9" customFormat="1">
      <c r="A3" s="9">
        <v>2</v>
      </c>
      <c r="B3" s="9">
        <v>2</v>
      </c>
      <c r="C3" s="9">
        <f>卡牌等级战力!E9</f>
        <v>202.29</v>
      </c>
      <c r="D3" s="9">
        <f>卡牌等级战力!A9</f>
        <v>8</v>
      </c>
      <c r="E3" s="9">
        <f>卡牌等级战力!C9</f>
        <v>110</v>
      </c>
      <c r="F3" s="9">
        <f>E3-E2</f>
        <v>75</v>
      </c>
      <c r="G3" s="9">
        <v>1</v>
      </c>
      <c r="H3" s="9">
        <f>ROUND(E3/C3,2)</f>
        <v>0.54</v>
      </c>
    </row>
    <row r="4" spans="1:8" s="9" customFormat="1">
      <c r="A4" s="9">
        <v>3</v>
      </c>
      <c r="B4" s="9">
        <v>3</v>
      </c>
      <c r="C4" s="9">
        <f>卡牌等级战力!E15</f>
        <v>532.98</v>
      </c>
      <c r="D4" s="9">
        <f>卡牌等级战力!A15</f>
        <v>14</v>
      </c>
      <c r="E4" s="9">
        <f>卡牌等级战力!C15</f>
        <v>265</v>
      </c>
      <c r="F4" s="9">
        <f t="shared" ref="F4:F6" si="0">E4-E3</f>
        <v>155</v>
      </c>
      <c r="G4" s="9">
        <f t="shared" ref="G4:G6" si="1">ROUND((F4-F3)/F3,2)</f>
        <v>1.07</v>
      </c>
      <c r="H4" s="9">
        <f>ROUND(E4/C4,2)</f>
        <v>0.5</v>
      </c>
    </row>
    <row r="5" spans="1:8" s="9" customFormat="1">
      <c r="A5" s="9">
        <v>4</v>
      </c>
      <c r="B5" s="9">
        <v>4</v>
      </c>
      <c r="C5" s="9">
        <f>卡牌等级战力!E21</f>
        <v>1540.69</v>
      </c>
      <c r="D5" s="9">
        <f>卡牌等级战力!A21</f>
        <v>20</v>
      </c>
      <c r="E5" s="9">
        <f>卡牌等级战力!C21</f>
        <v>735</v>
      </c>
      <c r="F5" s="9">
        <f t="shared" si="0"/>
        <v>470</v>
      </c>
      <c r="G5" s="9">
        <f t="shared" si="1"/>
        <v>2.0299999999999998</v>
      </c>
      <c r="H5" s="9">
        <f>ROUND(E5/C5,2)</f>
        <v>0.48</v>
      </c>
    </row>
    <row r="6" spans="1:8" s="9" customFormat="1">
      <c r="A6" s="9">
        <v>5</v>
      </c>
      <c r="B6" s="9">
        <v>5</v>
      </c>
      <c r="C6" s="9">
        <f>卡牌等级战力!E25</f>
        <v>5059.8900000000003</v>
      </c>
      <c r="D6" s="9">
        <f>卡牌等级战力!A25</f>
        <v>24</v>
      </c>
      <c r="E6" s="9">
        <f>卡牌等级战力!C25</f>
        <v>2350</v>
      </c>
      <c r="F6" s="9">
        <f t="shared" si="0"/>
        <v>1615</v>
      </c>
      <c r="G6" s="9">
        <f t="shared" si="1"/>
        <v>2.44</v>
      </c>
      <c r="H6" s="9">
        <f>ROUND(E6/C6,2)</f>
        <v>0.46</v>
      </c>
    </row>
    <row r="7" spans="1:8" s="9" customFormat="1">
      <c r="A7" s="9">
        <v>6</v>
      </c>
      <c r="B7" s="9">
        <v>6</v>
      </c>
      <c r="D7" s="9">
        <f>D6+4</f>
        <v>28</v>
      </c>
    </row>
    <row r="8" spans="1:8" s="9" customFormat="1">
      <c r="A8" s="9">
        <v>7</v>
      </c>
      <c r="B8" s="9">
        <v>7</v>
      </c>
      <c r="D8" s="9">
        <f t="shared" ref="D8:D10" si="2">D7+4</f>
        <v>32</v>
      </c>
    </row>
    <row r="9" spans="1:8" s="9" customFormat="1">
      <c r="A9" s="9">
        <v>8</v>
      </c>
      <c r="B9" s="9">
        <v>8</v>
      </c>
      <c r="D9" s="9">
        <f t="shared" si="2"/>
        <v>36</v>
      </c>
    </row>
    <row r="10" spans="1:8" s="9" customFormat="1">
      <c r="A10" s="9">
        <v>9</v>
      </c>
      <c r="B10" s="9">
        <v>9</v>
      </c>
      <c r="D10" s="9">
        <f t="shared" si="2"/>
        <v>40</v>
      </c>
    </row>
    <row r="11" spans="1:8" s="9" customFormat="1">
      <c r="A11" s="9">
        <v>10</v>
      </c>
      <c r="B11" s="9">
        <v>10</v>
      </c>
      <c r="D11" s="9">
        <f>D10+3</f>
        <v>43</v>
      </c>
    </row>
    <row r="12" spans="1:8" s="10" customFormat="1">
      <c r="A12" s="10">
        <v>11</v>
      </c>
      <c r="B12" s="10">
        <v>11</v>
      </c>
      <c r="D12" s="10">
        <f>D11+3</f>
        <v>46</v>
      </c>
    </row>
    <row r="13" spans="1:8" s="10" customFormat="1">
      <c r="A13" s="10">
        <v>12</v>
      </c>
      <c r="B13" s="10">
        <v>12</v>
      </c>
      <c r="D13" s="10">
        <f>D12+2</f>
        <v>48</v>
      </c>
    </row>
    <row r="14" spans="1:8" s="10" customFormat="1">
      <c r="A14" s="10">
        <v>13</v>
      </c>
      <c r="B14" s="10">
        <v>13</v>
      </c>
      <c r="D14" s="10">
        <f t="shared" ref="D14:D15" si="3">D13+2</f>
        <v>50</v>
      </c>
    </row>
    <row r="15" spans="1:8" s="10" customFormat="1">
      <c r="A15" s="10">
        <v>14</v>
      </c>
      <c r="B15" s="10">
        <v>14</v>
      </c>
      <c r="D15" s="10">
        <f t="shared" si="3"/>
        <v>52</v>
      </c>
    </row>
    <row r="16" spans="1:8" s="10" customFormat="1">
      <c r="A16" s="10">
        <v>15</v>
      </c>
      <c r="B16" s="10">
        <v>15</v>
      </c>
      <c r="D16" s="10">
        <f>D15+2</f>
        <v>54</v>
      </c>
    </row>
    <row r="17" spans="1:4" s="10" customFormat="1">
      <c r="A17" s="10">
        <v>16</v>
      </c>
      <c r="B17" s="10">
        <v>16</v>
      </c>
      <c r="D17" s="10">
        <f>D16+2</f>
        <v>56</v>
      </c>
    </row>
    <row r="18" spans="1:4" s="10" customFormat="1">
      <c r="A18" s="10">
        <v>17</v>
      </c>
      <c r="B18" s="10">
        <v>17</v>
      </c>
      <c r="D18" s="10">
        <f>D17+1</f>
        <v>57</v>
      </c>
    </row>
    <row r="19" spans="1:4" s="10" customFormat="1">
      <c r="A19" s="10">
        <v>18</v>
      </c>
      <c r="B19" s="10">
        <v>18</v>
      </c>
      <c r="D19" s="10">
        <f>D18+1</f>
        <v>58</v>
      </c>
    </row>
    <row r="20" spans="1:4" s="10" customFormat="1">
      <c r="A20" s="10">
        <v>19</v>
      </c>
      <c r="B20" s="10">
        <v>19</v>
      </c>
      <c r="D20" s="10">
        <f t="shared" ref="D20:D21" si="4">D19+1</f>
        <v>59</v>
      </c>
    </row>
    <row r="21" spans="1:4" s="10" customFormat="1">
      <c r="A21" s="10">
        <v>20</v>
      </c>
      <c r="B21" s="10">
        <v>20</v>
      </c>
      <c r="D21" s="10">
        <f t="shared" si="4"/>
        <v>60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BI178"/>
  <sheetViews>
    <sheetView topLeftCell="C1" workbookViewId="0">
      <pane xSplit="4" ySplit="2" topLeftCell="G3" activePane="bottomRight" state="frozenSplit"/>
      <selection activeCell="C1" sqref="C1"/>
      <selection pane="topRight" activeCell="Z1" sqref="Z1"/>
      <selection pane="bottomLeft" activeCell="C14" sqref="C14"/>
      <selection pane="bottomRight" activeCell="I4" sqref="I4"/>
    </sheetView>
  </sheetViews>
  <sheetFormatPr defaultRowHeight="13.5"/>
  <cols>
    <col min="1" max="1" width="8" customWidth="1"/>
    <col min="2" max="2" width="15.125" hidden="1" customWidth="1"/>
    <col min="3" max="3" width="8" customWidth="1"/>
    <col min="4" max="4" width="9" style="16"/>
    <col min="5" max="5" width="10.875" customWidth="1"/>
    <col min="6" max="6" width="8.5" customWidth="1"/>
    <col min="7" max="7" width="4.125" customWidth="1"/>
    <col min="8" max="8" width="8.375" customWidth="1"/>
    <col min="9" max="9" width="8.125" customWidth="1"/>
    <col min="10" max="10" width="5.75" customWidth="1"/>
    <col min="11" max="11" width="5.75" hidden="1" customWidth="1"/>
    <col min="12" max="12" width="4.75" customWidth="1"/>
    <col min="13" max="13" width="5.875" hidden="1" customWidth="1"/>
    <col min="14" max="14" width="5" customWidth="1"/>
    <col min="15" max="15" width="5.75" hidden="1" customWidth="1"/>
    <col min="16" max="16" width="9" style="11"/>
    <col min="17" max="17" width="8" customWidth="1"/>
    <col min="18" max="18" width="8" hidden="1" customWidth="1"/>
    <col min="20" max="20" width="16.25" hidden="1" customWidth="1"/>
    <col min="22" max="22" width="17.75" hidden="1" customWidth="1"/>
    <col min="24" max="24" width="16.75" hidden="1" customWidth="1"/>
    <col min="26" max="26" width="16.75" hidden="1" customWidth="1"/>
    <col min="28" max="28" width="16.5" hidden="1" customWidth="1"/>
    <col min="29" max="29" width="10.625" style="11" customWidth="1"/>
    <col min="30" max="30" width="8.375" customWidth="1"/>
    <col min="31" max="31" width="8.375" hidden="1" customWidth="1"/>
    <col min="33" max="33" width="16.25" hidden="1" customWidth="1"/>
    <col min="35" max="35" width="16.25" hidden="1" customWidth="1"/>
    <col min="37" max="37" width="16.75" hidden="1" customWidth="1"/>
    <col min="39" max="39" width="16.75" hidden="1" customWidth="1"/>
    <col min="41" max="41" width="16.5" hidden="1" customWidth="1"/>
    <col min="42" max="43" width="10.625" style="11" customWidth="1"/>
    <col min="44" max="44" width="10.625" customWidth="1"/>
    <col min="45" max="45" width="9" hidden="1" customWidth="1"/>
    <col min="46" max="46" width="10.625" customWidth="1"/>
    <col min="47" max="47" width="9" hidden="1" customWidth="1"/>
    <col min="48" max="48" width="10.625" customWidth="1"/>
    <col min="49" max="49" width="16.125" hidden="1" customWidth="1"/>
    <col min="50" max="50" width="9" customWidth="1"/>
    <col min="51" max="51" width="17.5" hidden="1" customWidth="1"/>
    <col min="52" max="52" width="13.25" customWidth="1"/>
    <col min="53" max="53" width="11" hidden="1" customWidth="1"/>
    <col min="54" max="54" width="15.625" customWidth="1"/>
    <col min="55" max="55" width="12.5" hidden="1" customWidth="1"/>
    <col min="56" max="56" width="12.5" customWidth="1"/>
    <col min="57" max="57" width="12.5" hidden="1" customWidth="1"/>
    <col min="58" max="58" width="13.875" customWidth="1"/>
    <col min="59" max="59" width="19" hidden="1" customWidth="1"/>
    <col min="60" max="60" width="9.375" style="11" customWidth="1"/>
    <col min="61" max="61" width="10.625" customWidth="1"/>
    <col min="65" max="65" width="14.5" customWidth="1"/>
    <col min="66" max="66" width="14" customWidth="1"/>
    <col min="67" max="67" width="14.375" customWidth="1"/>
  </cols>
  <sheetData>
    <row r="1" spans="1:61">
      <c r="J1" t="s">
        <v>366</v>
      </c>
      <c r="L1" t="s">
        <v>367</v>
      </c>
      <c r="N1" t="s">
        <v>368</v>
      </c>
      <c r="Q1" t="s">
        <v>369</v>
      </c>
      <c r="S1" t="s">
        <v>370</v>
      </c>
      <c r="U1" t="s">
        <v>371</v>
      </c>
      <c r="W1" t="s">
        <v>372</v>
      </c>
      <c r="Y1" t="s">
        <v>373</v>
      </c>
      <c r="AA1" t="s">
        <v>374</v>
      </c>
      <c r="AD1" t="s">
        <v>375</v>
      </c>
      <c r="AF1" t="s">
        <v>376</v>
      </c>
      <c r="AH1" t="s">
        <v>377</v>
      </c>
      <c r="AJ1" t="s">
        <v>378</v>
      </c>
      <c r="AL1" t="s">
        <v>379</v>
      </c>
      <c r="AN1" t="s">
        <v>380</v>
      </c>
      <c r="AR1" t="s">
        <v>381</v>
      </c>
      <c r="AT1" t="s">
        <v>382</v>
      </c>
      <c r="AV1" t="s">
        <v>383</v>
      </c>
      <c r="AX1" t="s">
        <v>384</v>
      </c>
      <c r="AZ1" t="s">
        <v>385</v>
      </c>
      <c r="BB1" t="s">
        <v>388</v>
      </c>
      <c r="BD1" t="s">
        <v>389</v>
      </c>
      <c r="BF1" t="s">
        <v>390</v>
      </c>
    </row>
    <row r="2" spans="1:61" ht="40.5">
      <c r="A2" t="s">
        <v>29</v>
      </c>
      <c r="B2" t="s">
        <v>160</v>
      </c>
      <c r="C2" t="s">
        <v>76</v>
      </c>
      <c r="D2" s="16" t="s">
        <v>18</v>
      </c>
      <c r="E2" t="s">
        <v>28</v>
      </c>
      <c r="G2" t="s">
        <v>23</v>
      </c>
      <c r="H2" s="1" t="s">
        <v>145</v>
      </c>
      <c r="I2" s="1" t="s">
        <v>364</v>
      </c>
      <c r="J2" t="s">
        <v>188</v>
      </c>
      <c r="K2" s="1" t="s">
        <v>189</v>
      </c>
      <c r="L2" s="1" t="s">
        <v>190</v>
      </c>
      <c r="M2" s="1" t="s">
        <v>191</v>
      </c>
      <c r="N2" s="1" t="s">
        <v>192</v>
      </c>
      <c r="O2" s="1" t="s">
        <v>193</v>
      </c>
      <c r="P2" s="15" t="s">
        <v>152</v>
      </c>
      <c r="Q2" s="1" t="s">
        <v>194</v>
      </c>
      <c r="R2" s="1" t="s">
        <v>195</v>
      </c>
      <c r="S2" t="s">
        <v>196</v>
      </c>
      <c r="T2" s="1" t="s">
        <v>197</v>
      </c>
      <c r="U2" t="s">
        <v>148</v>
      </c>
      <c r="V2" s="1" t="s">
        <v>198</v>
      </c>
      <c r="W2" t="s">
        <v>199</v>
      </c>
      <c r="X2" s="1" t="s">
        <v>200</v>
      </c>
      <c r="Y2" s="1" t="s">
        <v>201</v>
      </c>
      <c r="Z2" s="1" t="s">
        <v>202</v>
      </c>
      <c r="AA2" s="1" t="s">
        <v>203</v>
      </c>
      <c r="AB2" s="1" t="s">
        <v>204</v>
      </c>
      <c r="AC2" s="15" t="s">
        <v>153</v>
      </c>
      <c r="AD2" s="1" t="s">
        <v>205</v>
      </c>
      <c r="AE2" s="1" t="s">
        <v>206</v>
      </c>
      <c r="AF2" t="s">
        <v>149</v>
      </c>
      <c r="AG2" s="1" t="s">
        <v>207</v>
      </c>
      <c r="AH2" t="s">
        <v>150</v>
      </c>
      <c r="AI2" s="1" t="s">
        <v>208</v>
      </c>
      <c r="AJ2" t="s">
        <v>151</v>
      </c>
      <c r="AK2" s="1" t="s">
        <v>209</v>
      </c>
      <c r="AL2" s="1" t="s">
        <v>186</v>
      </c>
      <c r="AM2" s="1" t="s">
        <v>210</v>
      </c>
      <c r="AN2" s="1" t="s">
        <v>187</v>
      </c>
      <c r="AO2" s="1" t="s">
        <v>211</v>
      </c>
      <c r="AP2" s="1" t="s">
        <v>154</v>
      </c>
      <c r="AQ2" s="15" t="s">
        <v>155</v>
      </c>
      <c r="AR2" s="1" t="s">
        <v>171</v>
      </c>
      <c r="AS2" s="1" t="s">
        <v>172</v>
      </c>
      <c r="AT2" s="1" t="s">
        <v>173</v>
      </c>
      <c r="AU2" s="1" t="s">
        <v>174</v>
      </c>
      <c r="AV2" s="1" t="s">
        <v>175</v>
      </c>
      <c r="AW2" s="1" t="s">
        <v>182</v>
      </c>
      <c r="AX2" s="1" t="s">
        <v>176</v>
      </c>
      <c r="AY2" s="1" t="s">
        <v>183</v>
      </c>
      <c r="AZ2" s="1" t="s">
        <v>365</v>
      </c>
      <c r="BA2" s="1" t="s">
        <v>177</v>
      </c>
      <c r="BB2" s="1" t="s">
        <v>386</v>
      </c>
      <c r="BC2" s="1" t="s">
        <v>178</v>
      </c>
      <c r="BD2" s="1" t="s">
        <v>387</v>
      </c>
      <c r="BE2" s="1" t="s">
        <v>179</v>
      </c>
      <c r="BF2" s="1" t="s">
        <v>180</v>
      </c>
      <c r="BG2" s="1" t="s">
        <v>181</v>
      </c>
      <c r="BH2" s="15" t="s">
        <v>159</v>
      </c>
      <c r="BI2" s="1" t="s">
        <v>170</v>
      </c>
    </row>
    <row r="3" spans="1:61" s="14" customFormat="1">
      <c r="B3" s="14">
        <v>4</v>
      </c>
      <c r="C3" s="14" t="s">
        <v>71</v>
      </c>
    </row>
    <row r="4" spans="1:61">
      <c r="A4" t="s">
        <v>30</v>
      </c>
      <c r="B4" t="s">
        <v>161</v>
      </c>
      <c r="D4" s="16">
        <f t="shared" ref="D4:D13" ca="1" si="0">P4+AC4+AP4+AQ4+BH4</f>
        <v>43</v>
      </c>
      <c r="E4">
        <f ca="1">OFFSET(法宝等级!C2,技能设计!H4-1,0)</f>
        <v>42.57</v>
      </c>
      <c r="F4" t="s">
        <v>81</v>
      </c>
      <c r="G4">
        <v>1</v>
      </c>
      <c r="H4">
        <v>1</v>
      </c>
      <c r="I4" t="s">
        <v>349</v>
      </c>
      <c r="K4">
        <f>J4</f>
        <v>0</v>
      </c>
      <c r="L4">
        <f ca="1">ROUND(E4,0)</f>
        <v>43</v>
      </c>
      <c r="M4">
        <f ca="1">L4</f>
        <v>43</v>
      </c>
      <c r="O4">
        <f>N4</f>
        <v>0</v>
      </c>
      <c r="P4" s="11">
        <f ca="1">K4+M4+O4</f>
        <v>43</v>
      </c>
      <c r="R4">
        <f t="shared" ref="R4:R13" si="1">Q4*BI4</f>
        <v>0</v>
      </c>
      <c r="T4">
        <f t="shared" ref="T4:T13" si="2">S4*BI4*2</f>
        <v>0</v>
      </c>
      <c r="V4">
        <f t="shared" ref="V4:V13" ca="1" si="3">ROUND((E4/2*(1-U4)+2*E4/2*U4-E4/2)*BI4*2,2)</f>
        <v>0</v>
      </c>
      <c r="X4">
        <f t="shared" ref="X4:X13" si="4">W4*BI4*2</f>
        <v>0</v>
      </c>
      <c r="Z4">
        <f t="shared" ref="Z4:Z13" si="5">Y4*BI4*2</f>
        <v>0</v>
      </c>
      <c r="AB4">
        <f t="shared" ref="AB4:AB13" si="6">AA4*BI4*2</f>
        <v>0</v>
      </c>
      <c r="AC4" s="11">
        <f t="shared" ref="AC4:AC13" ca="1" si="7">R4+T4+V4+X4+Z4+AB4</f>
        <v>0</v>
      </c>
      <c r="AE4">
        <f t="shared" ref="AE4:AE13" si="8">-AD4*BI4</f>
        <v>0</v>
      </c>
      <c r="AG4">
        <f t="shared" ref="AG4:AG13" si="9">-AF4*BI4*2</f>
        <v>0</v>
      </c>
      <c r="AI4">
        <f t="shared" ref="AI4:AI13" ca="1" si="10">-(E4/2*(1-AH4)+2*E4/2*AH4-E4/2)*BI4*2</f>
        <v>0</v>
      </c>
      <c r="AK4">
        <f t="shared" ref="AK4:AK13" si="11">-AJ4*BI4*2</f>
        <v>0</v>
      </c>
      <c r="AM4">
        <f t="shared" ref="AM4:AM13" si="12">-AL4*BI4*2</f>
        <v>0</v>
      </c>
      <c r="AO4">
        <f t="shared" ref="AO4:AO13" si="13">-AN4*BI4*2</f>
        <v>0</v>
      </c>
      <c r="AP4" s="11">
        <f t="shared" ref="AP4:AP13" ca="1" si="14">AE4+AG4+AI4+AK4+AM4+AO4</f>
        <v>0</v>
      </c>
      <c r="AQ4" s="11">
        <v>0</v>
      </c>
      <c r="AS4">
        <f>B3*AR4</f>
        <v>0</v>
      </c>
      <c r="AU4">
        <f>B3*AT4</f>
        <v>0</v>
      </c>
      <c r="AW4">
        <f>AV4*B3*B5*BI4*2</f>
        <v>0</v>
      </c>
      <c r="AY4">
        <f ca="1">(E4/2*2*AX4)*B3*B5*BI4*2</f>
        <v>0</v>
      </c>
      <c r="BA4">
        <f ca="1">E4/4*B3*BI4*AZ4</f>
        <v>0</v>
      </c>
      <c r="BC4">
        <f ca="1">E4/4*B3*BI4*BB4</f>
        <v>0</v>
      </c>
      <c r="BE4">
        <f ca="1">E4/4*B3*BI4*BD4</f>
        <v>0</v>
      </c>
      <c r="BG4">
        <f>BF4*B3+0.5*BF4*B3*0.75</f>
        <v>0</v>
      </c>
      <c r="BH4" s="11">
        <f ca="1">AS4+AU4+AW4+AY4+BA4+BC4+BE4+BG4</f>
        <v>0</v>
      </c>
      <c r="BI4">
        <v>3</v>
      </c>
    </row>
    <row r="5" spans="1:61">
      <c r="B5">
        <v>0.5</v>
      </c>
      <c r="D5" s="16">
        <f t="shared" ca="1" si="0"/>
        <v>202</v>
      </c>
      <c r="E5">
        <f ca="1">OFFSET(法宝等级!C2,技能设计!H5-1,0)</f>
        <v>202.29</v>
      </c>
      <c r="F5" t="s">
        <v>81</v>
      </c>
      <c r="G5">
        <v>2</v>
      </c>
      <c r="H5">
        <v>2</v>
      </c>
      <c r="I5" t="s">
        <v>349</v>
      </c>
      <c r="K5">
        <f t="shared" ref="K5:K68" si="15">J5</f>
        <v>0</v>
      </c>
      <c r="L5">
        <f ca="1">ROUND(E5,0)</f>
        <v>202</v>
      </c>
      <c r="M5">
        <f t="shared" ref="M5:M68" ca="1" si="16">L5</f>
        <v>202</v>
      </c>
      <c r="O5">
        <f t="shared" ref="O5:O68" si="17">N5</f>
        <v>0</v>
      </c>
      <c r="P5" s="11">
        <f t="shared" ref="P5:P68" ca="1" si="18">K5+M5+O5</f>
        <v>202</v>
      </c>
      <c r="R5">
        <f t="shared" si="1"/>
        <v>0</v>
      </c>
      <c r="T5">
        <f t="shared" si="2"/>
        <v>0</v>
      </c>
      <c r="V5">
        <f t="shared" ca="1" si="3"/>
        <v>0</v>
      </c>
      <c r="X5">
        <f t="shared" si="4"/>
        <v>0</v>
      </c>
      <c r="Z5">
        <f t="shared" si="5"/>
        <v>0</v>
      </c>
      <c r="AB5">
        <f t="shared" si="6"/>
        <v>0</v>
      </c>
      <c r="AC5" s="11">
        <f t="shared" ca="1" si="7"/>
        <v>0</v>
      </c>
      <c r="AE5">
        <f t="shared" si="8"/>
        <v>0</v>
      </c>
      <c r="AG5">
        <f t="shared" si="9"/>
        <v>0</v>
      </c>
      <c r="AI5">
        <f t="shared" ca="1" si="10"/>
        <v>0</v>
      </c>
      <c r="AK5">
        <f t="shared" si="11"/>
        <v>0</v>
      </c>
      <c r="AM5">
        <f t="shared" si="12"/>
        <v>0</v>
      </c>
      <c r="AO5">
        <f t="shared" si="13"/>
        <v>0</v>
      </c>
      <c r="AP5" s="11">
        <f t="shared" ca="1" si="14"/>
        <v>0</v>
      </c>
      <c r="AQ5" s="11">
        <v>0</v>
      </c>
      <c r="AS5">
        <f>B3*AR5</f>
        <v>0</v>
      </c>
      <c r="AU5">
        <f>B3*AT5</f>
        <v>0</v>
      </c>
      <c r="AW5">
        <f>AV5*B3*B5*BI5*2</f>
        <v>0</v>
      </c>
      <c r="AY5">
        <f ca="1">(E5/2*2*AX5)*B3*B5*BI5*2</f>
        <v>0</v>
      </c>
      <c r="BA5">
        <f ca="1">E5/4*B3*BI5*AZ5</f>
        <v>0</v>
      </c>
      <c r="BC5">
        <f ca="1">E5/4*B3*BI5*BB5</f>
        <v>0</v>
      </c>
      <c r="BE5">
        <f ca="1">E5/4*B3*BI5*BD5</f>
        <v>0</v>
      </c>
      <c r="BG5">
        <f>BF5*B3+0.5*BF5*B3*0.75</f>
        <v>0</v>
      </c>
      <c r="BH5" s="11">
        <f t="shared" ref="BH5:BH68" ca="1" si="19">AS5+AU5+AW5+AY5+BA5+BC5+BE5+BG5</f>
        <v>0</v>
      </c>
      <c r="BI5">
        <v>3</v>
      </c>
    </row>
    <row r="6" spans="1:61">
      <c r="D6" s="16">
        <f t="shared" ca="1" si="0"/>
        <v>1541</v>
      </c>
      <c r="E6">
        <f ca="1">OFFSET(法宝等级!C2,技能设计!H6-1,0)</f>
        <v>1540.69</v>
      </c>
      <c r="F6" t="s">
        <v>81</v>
      </c>
      <c r="G6">
        <v>3</v>
      </c>
      <c r="H6">
        <v>4</v>
      </c>
      <c r="I6" t="s">
        <v>349</v>
      </c>
      <c r="K6">
        <f t="shared" si="15"/>
        <v>0</v>
      </c>
      <c r="L6">
        <f ca="1">ROUND(E6,0)</f>
        <v>1541</v>
      </c>
      <c r="M6">
        <f t="shared" ca="1" si="16"/>
        <v>1541</v>
      </c>
      <c r="O6">
        <f t="shared" si="17"/>
        <v>0</v>
      </c>
      <c r="P6" s="11">
        <f t="shared" ca="1" si="18"/>
        <v>1541</v>
      </c>
      <c r="R6">
        <f t="shared" si="1"/>
        <v>0</v>
      </c>
      <c r="T6">
        <f t="shared" si="2"/>
        <v>0</v>
      </c>
      <c r="V6">
        <f t="shared" ca="1" si="3"/>
        <v>0</v>
      </c>
      <c r="X6">
        <f t="shared" si="4"/>
        <v>0</v>
      </c>
      <c r="Z6">
        <f t="shared" si="5"/>
        <v>0</v>
      </c>
      <c r="AB6">
        <f t="shared" si="6"/>
        <v>0</v>
      </c>
      <c r="AC6" s="11">
        <f t="shared" ca="1" si="7"/>
        <v>0</v>
      </c>
      <c r="AE6">
        <f t="shared" si="8"/>
        <v>0</v>
      </c>
      <c r="AG6">
        <f t="shared" si="9"/>
        <v>0</v>
      </c>
      <c r="AI6">
        <f t="shared" ca="1" si="10"/>
        <v>0</v>
      </c>
      <c r="AK6">
        <f t="shared" si="11"/>
        <v>0</v>
      </c>
      <c r="AM6">
        <f t="shared" si="12"/>
        <v>0</v>
      </c>
      <c r="AO6">
        <f t="shared" si="13"/>
        <v>0</v>
      </c>
      <c r="AP6" s="11">
        <f t="shared" ca="1" si="14"/>
        <v>0</v>
      </c>
      <c r="AQ6" s="11">
        <v>0</v>
      </c>
      <c r="AS6">
        <f>B3*AR6</f>
        <v>0</v>
      </c>
      <c r="AU6">
        <f>B3*AT6</f>
        <v>0</v>
      </c>
      <c r="AW6">
        <f>AV6*B3*B5*BI6*2</f>
        <v>0</v>
      </c>
      <c r="AY6">
        <f ca="1">(E6/2*2*AX6)*B3*B5*BI6*2</f>
        <v>0</v>
      </c>
      <c r="BA6">
        <f ca="1">E6/4*B3*BI6*AZ6</f>
        <v>0</v>
      </c>
      <c r="BC6">
        <f ca="1">E6/4*B3*BI6*BB6</f>
        <v>0</v>
      </c>
      <c r="BE6">
        <f ca="1">E6/4*B3*BI6*BD6</f>
        <v>0</v>
      </c>
      <c r="BG6">
        <f>BF6*B3+0.5*BF6*B3*0.75</f>
        <v>0</v>
      </c>
      <c r="BH6" s="11">
        <f t="shared" ca="1" si="19"/>
        <v>0</v>
      </c>
      <c r="BI6">
        <v>3</v>
      </c>
    </row>
    <row r="7" spans="1:61">
      <c r="D7" s="16">
        <f t="shared" si="0"/>
        <v>0</v>
      </c>
      <c r="F7" t="s">
        <v>81</v>
      </c>
      <c r="G7">
        <v>4</v>
      </c>
      <c r="K7">
        <f t="shared" si="15"/>
        <v>0</v>
      </c>
      <c r="M7">
        <f t="shared" si="16"/>
        <v>0</v>
      </c>
      <c r="O7">
        <f t="shared" si="17"/>
        <v>0</v>
      </c>
      <c r="P7" s="11">
        <f t="shared" si="18"/>
        <v>0</v>
      </c>
      <c r="R7">
        <f t="shared" si="1"/>
        <v>0</v>
      </c>
      <c r="T7">
        <f t="shared" si="2"/>
        <v>0</v>
      </c>
      <c r="V7">
        <f t="shared" si="3"/>
        <v>0</v>
      </c>
      <c r="X7">
        <f t="shared" si="4"/>
        <v>0</v>
      </c>
      <c r="Z7">
        <f t="shared" si="5"/>
        <v>0</v>
      </c>
      <c r="AB7">
        <f t="shared" si="6"/>
        <v>0</v>
      </c>
      <c r="AC7" s="11">
        <f t="shared" si="7"/>
        <v>0</v>
      </c>
      <c r="AE7">
        <f t="shared" si="8"/>
        <v>0</v>
      </c>
      <c r="AG7">
        <f t="shared" si="9"/>
        <v>0</v>
      </c>
      <c r="AI7">
        <f t="shared" si="10"/>
        <v>0</v>
      </c>
      <c r="AK7">
        <f t="shared" si="11"/>
        <v>0</v>
      </c>
      <c r="AM7">
        <f t="shared" si="12"/>
        <v>0</v>
      </c>
      <c r="AN7" s="1"/>
      <c r="AO7">
        <f t="shared" si="13"/>
        <v>0</v>
      </c>
      <c r="AP7" s="11">
        <f t="shared" si="14"/>
        <v>0</v>
      </c>
      <c r="AQ7" s="11">
        <v>0</v>
      </c>
      <c r="AS7">
        <f>B3*AR7</f>
        <v>0</v>
      </c>
      <c r="AU7">
        <f>B3*AT7</f>
        <v>0</v>
      </c>
      <c r="AW7">
        <f>AV7*B3*B5*BI7*2</f>
        <v>0</v>
      </c>
      <c r="AY7">
        <f>(E7/2*2*AX7)*B3*B5*BI7*2</f>
        <v>0</v>
      </c>
      <c r="BA7">
        <f>E7/4*B3*BI7*AZ7</f>
        <v>0</v>
      </c>
      <c r="BC7">
        <f>E7/4*B3*BI7*BB7</f>
        <v>0</v>
      </c>
      <c r="BE7">
        <f>E7/4*B3*BI7*BD7</f>
        <v>0</v>
      </c>
      <c r="BG7">
        <f>BF7*B3+0.5*BF7*B3*0.75</f>
        <v>0</v>
      </c>
      <c r="BH7" s="11">
        <f t="shared" si="19"/>
        <v>0</v>
      </c>
      <c r="BI7">
        <v>3</v>
      </c>
    </row>
    <row r="8" spans="1:61">
      <c r="D8" s="16">
        <f t="shared" si="0"/>
        <v>0</v>
      </c>
      <c r="F8" t="s">
        <v>81</v>
      </c>
      <c r="G8">
        <v>5</v>
      </c>
      <c r="K8">
        <f t="shared" si="15"/>
        <v>0</v>
      </c>
      <c r="M8">
        <f t="shared" si="16"/>
        <v>0</v>
      </c>
      <c r="O8">
        <f t="shared" si="17"/>
        <v>0</v>
      </c>
      <c r="P8" s="11">
        <f t="shared" si="18"/>
        <v>0</v>
      </c>
      <c r="R8">
        <f t="shared" si="1"/>
        <v>0</v>
      </c>
      <c r="T8">
        <f t="shared" si="2"/>
        <v>0</v>
      </c>
      <c r="V8">
        <f t="shared" si="3"/>
        <v>0</v>
      </c>
      <c r="X8">
        <f t="shared" si="4"/>
        <v>0</v>
      </c>
      <c r="Z8">
        <f t="shared" si="5"/>
        <v>0</v>
      </c>
      <c r="AB8">
        <f t="shared" si="6"/>
        <v>0</v>
      </c>
      <c r="AC8" s="11">
        <f t="shared" si="7"/>
        <v>0</v>
      </c>
      <c r="AE8">
        <f t="shared" si="8"/>
        <v>0</v>
      </c>
      <c r="AG8">
        <f t="shared" si="9"/>
        <v>0</v>
      </c>
      <c r="AI8">
        <f t="shared" si="10"/>
        <v>0</v>
      </c>
      <c r="AK8">
        <f t="shared" si="11"/>
        <v>0</v>
      </c>
      <c r="AM8">
        <f t="shared" si="12"/>
        <v>0</v>
      </c>
      <c r="AO8">
        <f t="shared" si="13"/>
        <v>0</v>
      </c>
      <c r="AP8" s="11">
        <f t="shared" si="14"/>
        <v>0</v>
      </c>
      <c r="AQ8" s="11">
        <v>0</v>
      </c>
      <c r="AS8">
        <f>B3*AR8</f>
        <v>0</v>
      </c>
      <c r="AU8">
        <f>B3*AT8</f>
        <v>0</v>
      </c>
      <c r="AW8">
        <f>AV8*B3*B5*BI8*2</f>
        <v>0</v>
      </c>
      <c r="AY8">
        <f>(E8/2*2*AX8)*B3*B5*BI8*2</f>
        <v>0</v>
      </c>
      <c r="BA8">
        <f>E8/4*B3*BI8*AZ8</f>
        <v>0</v>
      </c>
      <c r="BC8">
        <f>E8/4*B3*BI8*BB8</f>
        <v>0</v>
      </c>
      <c r="BE8">
        <f>E8/4*B3*BI8*BD8</f>
        <v>0</v>
      </c>
      <c r="BG8">
        <f>BF8*B3+0.5*BF8*B3*0.75</f>
        <v>0</v>
      </c>
      <c r="BH8" s="11">
        <f t="shared" si="19"/>
        <v>0</v>
      </c>
      <c r="BI8">
        <v>3</v>
      </c>
    </row>
    <row r="9" spans="1:61">
      <c r="D9" s="16">
        <f t="shared" si="0"/>
        <v>0</v>
      </c>
      <c r="F9" t="s">
        <v>347</v>
      </c>
      <c r="G9">
        <v>6</v>
      </c>
      <c r="K9">
        <f t="shared" si="15"/>
        <v>0</v>
      </c>
      <c r="M9">
        <f t="shared" si="16"/>
        <v>0</v>
      </c>
      <c r="O9">
        <f t="shared" si="17"/>
        <v>0</v>
      </c>
      <c r="P9" s="11">
        <f t="shared" si="18"/>
        <v>0</v>
      </c>
      <c r="R9">
        <f t="shared" si="1"/>
        <v>0</v>
      </c>
      <c r="T9">
        <f t="shared" si="2"/>
        <v>0</v>
      </c>
      <c r="V9">
        <f t="shared" si="3"/>
        <v>0</v>
      </c>
      <c r="X9">
        <f t="shared" si="4"/>
        <v>0</v>
      </c>
      <c r="Z9">
        <f t="shared" si="5"/>
        <v>0</v>
      </c>
      <c r="AB9">
        <f t="shared" si="6"/>
        <v>0</v>
      </c>
      <c r="AC9" s="11">
        <f t="shared" si="7"/>
        <v>0</v>
      </c>
      <c r="AE9">
        <f t="shared" si="8"/>
        <v>0</v>
      </c>
      <c r="AG9">
        <f t="shared" si="9"/>
        <v>0</v>
      </c>
      <c r="AI9">
        <f t="shared" si="10"/>
        <v>0</v>
      </c>
      <c r="AK9">
        <f t="shared" si="11"/>
        <v>0</v>
      </c>
      <c r="AM9">
        <f t="shared" si="12"/>
        <v>0</v>
      </c>
      <c r="AO9">
        <f t="shared" si="13"/>
        <v>0</v>
      </c>
      <c r="AP9" s="11">
        <f t="shared" si="14"/>
        <v>0</v>
      </c>
      <c r="AQ9" s="11">
        <v>0</v>
      </c>
      <c r="AS9">
        <f>B3*AR9</f>
        <v>0</v>
      </c>
      <c r="AU9">
        <f>B3*AT9</f>
        <v>0</v>
      </c>
      <c r="AW9">
        <f>AV9*B3*B5*BI9*2</f>
        <v>0</v>
      </c>
      <c r="AY9">
        <f>(E9/2*2*AX9)*B3*B5*BI9*2</f>
        <v>0</v>
      </c>
      <c r="BA9">
        <f>E9/4*B3*BI9*AZ9</f>
        <v>0</v>
      </c>
      <c r="BC9">
        <f>E9/4*B3*BI9*BB9</f>
        <v>0</v>
      </c>
      <c r="BE9">
        <f>E9/4*B3*BI9*BD9</f>
        <v>0</v>
      </c>
      <c r="BG9">
        <f>BF9*B3+0.5*BF9*B3*0.75</f>
        <v>0</v>
      </c>
      <c r="BH9" s="11">
        <f t="shared" si="19"/>
        <v>0</v>
      </c>
      <c r="BI9">
        <v>3</v>
      </c>
    </row>
    <row r="10" spans="1:61">
      <c r="D10" s="16">
        <f t="shared" si="0"/>
        <v>0</v>
      </c>
      <c r="F10" t="s">
        <v>347</v>
      </c>
      <c r="G10">
        <v>7</v>
      </c>
      <c r="K10">
        <f t="shared" si="15"/>
        <v>0</v>
      </c>
      <c r="M10">
        <f t="shared" si="16"/>
        <v>0</v>
      </c>
      <c r="O10">
        <f t="shared" si="17"/>
        <v>0</v>
      </c>
      <c r="P10" s="11">
        <f t="shared" si="18"/>
        <v>0</v>
      </c>
      <c r="R10">
        <f t="shared" si="1"/>
        <v>0</v>
      </c>
      <c r="T10">
        <f t="shared" si="2"/>
        <v>0</v>
      </c>
      <c r="V10">
        <f t="shared" si="3"/>
        <v>0</v>
      </c>
      <c r="X10">
        <f t="shared" si="4"/>
        <v>0</v>
      </c>
      <c r="Z10">
        <f t="shared" si="5"/>
        <v>0</v>
      </c>
      <c r="AB10">
        <f t="shared" si="6"/>
        <v>0</v>
      </c>
      <c r="AC10" s="11">
        <f t="shared" si="7"/>
        <v>0</v>
      </c>
      <c r="AE10">
        <f t="shared" si="8"/>
        <v>0</v>
      </c>
      <c r="AG10">
        <f t="shared" si="9"/>
        <v>0</v>
      </c>
      <c r="AI10">
        <f t="shared" si="10"/>
        <v>0</v>
      </c>
      <c r="AK10">
        <f t="shared" si="11"/>
        <v>0</v>
      </c>
      <c r="AM10">
        <f t="shared" si="12"/>
        <v>0</v>
      </c>
      <c r="AO10">
        <f t="shared" si="13"/>
        <v>0</v>
      </c>
      <c r="AP10" s="11">
        <f t="shared" si="14"/>
        <v>0</v>
      </c>
      <c r="AQ10" s="11">
        <v>0</v>
      </c>
      <c r="AS10">
        <f>B3*AR10</f>
        <v>0</v>
      </c>
      <c r="AU10">
        <f>B3*AT10</f>
        <v>0</v>
      </c>
      <c r="AW10">
        <f>AV10*B3*B5*BI10*2</f>
        <v>0</v>
      </c>
      <c r="AY10">
        <f>(E10/2*2*AX10)*B3*B5*BI10*2</f>
        <v>0</v>
      </c>
      <c r="BA10">
        <f>E10/4*B3*BI10*AZ10</f>
        <v>0</v>
      </c>
      <c r="BC10">
        <f>E10/4*B3*BI10*BB10</f>
        <v>0</v>
      </c>
      <c r="BE10">
        <f>E10/4*B3*BI10*BD10</f>
        <v>0</v>
      </c>
      <c r="BG10">
        <f>BF10*B3+0.5*BF10*B3*0.75</f>
        <v>0</v>
      </c>
      <c r="BH10" s="11">
        <f t="shared" si="19"/>
        <v>0</v>
      </c>
      <c r="BI10">
        <v>3</v>
      </c>
    </row>
    <row r="11" spans="1:61">
      <c r="D11" s="16">
        <f t="shared" si="0"/>
        <v>0</v>
      </c>
      <c r="F11" t="s">
        <v>347</v>
      </c>
      <c r="G11">
        <v>8</v>
      </c>
      <c r="K11">
        <f t="shared" si="15"/>
        <v>0</v>
      </c>
      <c r="M11">
        <f t="shared" si="16"/>
        <v>0</v>
      </c>
      <c r="O11">
        <f t="shared" si="17"/>
        <v>0</v>
      </c>
      <c r="P11" s="11">
        <f t="shared" si="18"/>
        <v>0</v>
      </c>
      <c r="R11">
        <f t="shared" si="1"/>
        <v>0</v>
      </c>
      <c r="T11">
        <f t="shared" si="2"/>
        <v>0</v>
      </c>
      <c r="V11">
        <f t="shared" si="3"/>
        <v>0</v>
      </c>
      <c r="X11">
        <f t="shared" si="4"/>
        <v>0</v>
      </c>
      <c r="Z11">
        <f t="shared" si="5"/>
        <v>0</v>
      </c>
      <c r="AB11">
        <f t="shared" si="6"/>
        <v>0</v>
      </c>
      <c r="AC11" s="11">
        <f t="shared" si="7"/>
        <v>0</v>
      </c>
      <c r="AE11">
        <f t="shared" si="8"/>
        <v>0</v>
      </c>
      <c r="AG11">
        <f t="shared" si="9"/>
        <v>0</v>
      </c>
      <c r="AI11">
        <f t="shared" si="10"/>
        <v>0</v>
      </c>
      <c r="AK11">
        <f t="shared" si="11"/>
        <v>0</v>
      </c>
      <c r="AM11">
        <f t="shared" si="12"/>
        <v>0</v>
      </c>
      <c r="AO11">
        <f t="shared" si="13"/>
        <v>0</v>
      </c>
      <c r="AP11" s="11">
        <f t="shared" si="14"/>
        <v>0</v>
      </c>
      <c r="AQ11" s="11">
        <v>0</v>
      </c>
      <c r="AS11">
        <f>B3*AR11</f>
        <v>0</v>
      </c>
      <c r="AU11">
        <f>B3*AT11</f>
        <v>0</v>
      </c>
      <c r="AW11">
        <f>AV11*B3*B5*BI11*2</f>
        <v>0</v>
      </c>
      <c r="AY11">
        <f>(E11/2*2*AX11)*B3*B5*BI11*2</f>
        <v>0</v>
      </c>
      <c r="BA11">
        <f>E11/4*B3*BI11*AZ11</f>
        <v>0</v>
      </c>
      <c r="BC11">
        <f>E11/4*B3*BI11*BB11</f>
        <v>0</v>
      </c>
      <c r="BE11">
        <f>E11/4*B3*BI11*BD11</f>
        <v>0</v>
      </c>
      <c r="BG11">
        <f>BF11*B3+0.5*BF11*B3*0.75</f>
        <v>0</v>
      </c>
      <c r="BH11" s="11">
        <f t="shared" si="19"/>
        <v>0</v>
      </c>
      <c r="BI11">
        <v>3</v>
      </c>
    </row>
    <row r="12" spans="1:61">
      <c r="D12" s="16">
        <f t="shared" si="0"/>
        <v>0</v>
      </c>
      <c r="F12" t="s">
        <v>347</v>
      </c>
      <c r="G12">
        <v>9</v>
      </c>
      <c r="K12">
        <f t="shared" si="15"/>
        <v>0</v>
      </c>
      <c r="M12">
        <f t="shared" si="16"/>
        <v>0</v>
      </c>
      <c r="O12">
        <f t="shared" si="17"/>
        <v>0</v>
      </c>
      <c r="P12" s="11">
        <f t="shared" si="18"/>
        <v>0</v>
      </c>
      <c r="R12">
        <f t="shared" si="1"/>
        <v>0</v>
      </c>
      <c r="T12">
        <f t="shared" si="2"/>
        <v>0</v>
      </c>
      <c r="V12">
        <f t="shared" si="3"/>
        <v>0</v>
      </c>
      <c r="X12">
        <f t="shared" si="4"/>
        <v>0</v>
      </c>
      <c r="Z12">
        <f t="shared" si="5"/>
        <v>0</v>
      </c>
      <c r="AB12">
        <f t="shared" si="6"/>
        <v>0</v>
      </c>
      <c r="AC12" s="11">
        <f t="shared" si="7"/>
        <v>0</v>
      </c>
      <c r="AE12">
        <f t="shared" si="8"/>
        <v>0</v>
      </c>
      <c r="AG12">
        <f t="shared" si="9"/>
        <v>0</v>
      </c>
      <c r="AI12">
        <f t="shared" si="10"/>
        <v>0</v>
      </c>
      <c r="AK12">
        <f t="shared" si="11"/>
        <v>0</v>
      </c>
      <c r="AM12">
        <f t="shared" si="12"/>
        <v>0</v>
      </c>
      <c r="AO12">
        <f t="shared" si="13"/>
        <v>0</v>
      </c>
      <c r="AP12" s="11">
        <f t="shared" si="14"/>
        <v>0</v>
      </c>
      <c r="AQ12" s="11">
        <v>0</v>
      </c>
      <c r="AS12">
        <f>B3*AR12</f>
        <v>0</v>
      </c>
      <c r="AU12">
        <f>B3*AT12</f>
        <v>0</v>
      </c>
      <c r="AW12">
        <f>AV12*B3*B5*BI12*2</f>
        <v>0</v>
      </c>
      <c r="AY12">
        <f>(E12/2*2*AX12)*B3*B5*BI12*2</f>
        <v>0</v>
      </c>
      <c r="BA12">
        <f>E12/4*B3*BI12*AZ12</f>
        <v>0</v>
      </c>
      <c r="BC12">
        <f>E12/4*B3*BI12*BB12</f>
        <v>0</v>
      </c>
      <c r="BE12">
        <f>E12/4*B3*BI12*BD12</f>
        <v>0</v>
      </c>
      <c r="BG12">
        <f>BF12*B3+0.5*BF12*B3*0.75</f>
        <v>0</v>
      </c>
      <c r="BH12" s="11">
        <f t="shared" si="19"/>
        <v>0</v>
      </c>
      <c r="BI12">
        <v>3</v>
      </c>
    </row>
    <row r="13" spans="1:61">
      <c r="D13" s="16">
        <f t="shared" si="0"/>
        <v>0</v>
      </c>
      <c r="F13" t="s">
        <v>347</v>
      </c>
      <c r="G13">
        <v>10</v>
      </c>
      <c r="K13">
        <f t="shared" si="15"/>
        <v>0</v>
      </c>
      <c r="M13">
        <f t="shared" si="16"/>
        <v>0</v>
      </c>
      <c r="O13">
        <f t="shared" si="17"/>
        <v>0</v>
      </c>
      <c r="P13" s="11">
        <f t="shared" si="18"/>
        <v>0</v>
      </c>
      <c r="R13">
        <f t="shared" si="1"/>
        <v>0</v>
      </c>
      <c r="T13">
        <f t="shared" si="2"/>
        <v>0</v>
      </c>
      <c r="V13">
        <f t="shared" si="3"/>
        <v>0</v>
      </c>
      <c r="X13">
        <f t="shared" si="4"/>
        <v>0</v>
      </c>
      <c r="Z13">
        <f t="shared" si="5"/>
        <v>0</v>
      </c>
      <c r="AB13">
        <f t="shared" si="6"/>
        <v>0</v>
      </c>
      <c r="AC13" s="11">
        <f t="shared" si="7"/>
        <v>0</v>
      </c>
      <c r="AE13">
        <f t="shared" si="8"/>
        <v>0</v>
      </c>
      <c r="AG13">
        <f t="shared" si="9"/>
        <v>0</v>
      </c>
      <c r="AI13">
        <f t="shared" si="10"/>
        <v>0</v>
      </c>
      <c r="AK13">
        <f t="shared" si="11"/>
        <v>0</v>
      </c>
      <c r="AM13">
        <f t="shared" si="12"/>
        <v>0</v>
      </c>
      <c r="AO13">
        <f t="shared" si="13"/>
        <v>0</v>
      </c>
      <c r="AP13" s="11">
        <f t="shared" si="14"/>
        <v>0</v>
      </c>
      <c r="AQ13" s="11">
        <v>0</v>
      </c>
      <c r="AS13">
        <f>B3*AR13</f>
        <v>0</v>
      </c>
      <c r="AU13">
        <f>B3*AT13</f>
        <v>0</v>
      </c>
      <c r="AW13">
        <f>AV13*B3*B5*BI13*2</f>
        <v>0</v>
      </c>
      <c r="AY13">
        <f>(E13/2*2*AX13)*B3*B5*BI13*2</f>
        <v>0</v>
      </c>
      <c r="BA13">
        <f>E13/4*B3*BI13*AZ13</f>
        <v>0</v>
      </c>
      <c r="BC13">
        <f>E13/4*B3*BI13*BB13</f>
        <v>0</v>
      </c>
      <c r="BE13">
        <f>E13/4*B3*BI13*BD13</f>
        <v>0</v>
      </c>
      <c r="BG13">
        <f>BF13*B3+0.5*BF13*B3*0.75</f>
        <v>0</v>
      </c>
      <c r="BH13" s="11">
        <f t="shared" si="19"/>
        <v>0</v>
      </c>
      <c r="BI13">
        <v>3</v>
      </c>
    </row>
    <row r="14" spans="1:61" s="14" customFormat="1"/>
    <row r="15" spans="1:61">
      <c r="D15" s="16">
        <f t="shared" ref="D15:D24" ca="1" si="20">P15+AC15+AP15+AQ15+BH15</f>
        <v>533</v>
      </c>
      <c r="E15">
        <f ca="1">OFFSET(法宝等级!C2,H15-1,0)</f>
        <v>532.98</v>
      </c>
      <c r="F15" t="s">
        <v>75</v>
      </c>
      <c r="G15">
        <v>1</v>
      </c>
      <c r="H15">
        <v>3</v>
      </c>
      <c r="I15" t="s">
        <v>350</v>
      </c>
      <c r="K15">
        <f>J15</f>
        <v>0</v>
      </c>
      <c r="M15">
        <f t="shared" si="16"/>
        <v>0</v>
      </c>
      <c r="N15">
        <f ca="1">ROUND(E15,0)</f>
        <v>533</v>
      </c>
      <c r="O15">
        <f ca="1">N15</f>
        <v>533</v>
      </c>
      <c r="P15" s="11">
        <f t="shared" ca="1" si="18"/>
        <v>533</v>
      </c>
      <c r="R15">
        <f t="shared" ref="R15:R24" si="21">Q15*BI15</f>
        <v>0</v>
      </c>
      <c r="T15">
        <f t="shared" ref="T15:T24" si="22">S15*BI15*2</f>
        <v>0</v>
      </c>
      <c r="V15">
        <f t="shared" ref="V15:V24" ca="1" si="23">ROUND((E15/2*(1-U15)+2*E15/2*U15-E15/2)*BI15*2,2)</f>
        <v>0</v>
      </c>
      <c r="X15">
        <f t="shared" ref="X15:X24" si="24">W15*BI15*2</f>
        <v>0</v>
      </c>
      <c r="Z15">
        <f t="shared" ref="Z15:Z24" si="25">Y15*BI15*2</f>
        <v>0</v>
      </c>
      <c r="AB15">
        <f t="shared" ref="AB15:AB24" si="26">AA15*BI15*2</f>
        <v>0</v>
      </c>
      <c r="AC15" s="11">
        <f t="shared" ref="AC15:AC24" ca="1" si="27">R15+T15+V15+X15+Z15+AB15</f>
        <v>0</v>
      </c>
      <c r="AE15">
        <f t="shared" ref="AE15:AE24" si="28">-AD15*BI15</f>
        <v>0</v>
      </c>
      <c r="AG15">
        <f t="shared" ref="AG15:AG24" si="29">-AF15*BI15*2</f>
        <v>0</v>
      </c>
      <c r="AI15">
        <f t="shared" ref="AI15:AI24" ca="1" si="30">-(E15/2*(1-AH15)+2*E15/2*AH15-E15/2)*BI15*2</f>
        <v>0</v>
      </c>
      <c r="AK15">
        <f t="shared" ref="AK15:AK24" si="31">-AJ15*BI15*2</f>
        <v>0</v>
      </c>
      <c r="AM15">
        <f t="shared" ref="AM15:AM24" si="32">-AL15*BI15*2</f>
        <v>0</v>
      </c>
      <c r="AO15">
        <f t="shared" ref="AO15:AO24" si="33">-AN15*BI15*2</f>
        <v>0</v>
      </c>
      <c r="AP15" s="11">
        <f t="shared" ref="AP15:AP24" ca="1" si="34">AE15+AG15+AI15+AK15+AM15+AO15</f>
        <v>0</v>
      </c>
      <c r="AQ15" s="11">
        <v>0</v>
      </c>
      <c r="AS15">
        <f>B3*AR15</f>
        <v>0</v>
      </c>
      <c r="AU15">
        <f>B3*AT15</f>
        <v>0</v>
      </c>
      <c r="AW15">
        <f>AV15*B3*B5*BI15*2</f>
        <v>0</v>
      </c>
      <c r="AY15">
        <f ca="1">(E15/2*2*AX15)*B3*B5*BI15*2</f>
        <v>0</v>
      </c>
      <c r="BA15">
        <f ca="1">E15/4*B3*BI15*AZ15</f>
        <v>0</v>
      </c>
      <c r="BC15">
        <f ca="1">E15/4*B3*BI15*BB15</f>
        <v>0</v>
      </c>
      <c r="BE15">
        <f ca="1">E15/4*B3*BI15*BD15</f>
        <v>0</v>
      </c>
      <c r="BG15">
        <f>BF15*B3+0.5*BF15*B3*0.75</f>
        <v>0</v>
      </c>
      <c r="BH15" s="11">
        <f t="shared" ca="1" si="19"/>
        <v>0</v>
      </c>
      <c r="BI15">
        <v>3</v>
      </c>
    </row>
    <row r="16" spans="1:61">
      <c r="D16" s="16">
        <f t="shared" ca="1" si="20"/>
        <v>5060</v>
      </c>
      <c r="E16">
        <f ca="1">OFFSET(法宝等级!C2,H16-1,0)</f>
        <v>5059.8900000000003</v>
      </c>
      <c r="F16" t="s">
        <v>75</v>
      </c>
      <c r="G16">
        <v>2</v>
      </c>
      <c r="H16">
        <v>5</v>
      </c>
      <c r="I16" t="s">
        <v>350</v>
      </c>
      <c r="K16">
        <f>J16</f>
        <v>0</v>
      </c>
      <c r="M16">
        <f t="shared" si="16"/>
        <v>0</v>
      </c>
      <c r="N16">
        <f ca="1">ROUND(E16,0)</f>
        <v>5060</v>
      </c>
      <c r="O16">
        <f ca="1">N16</f>
        <v>5060</v>
      </c>
      <c r="P16" s="11">
        <f t="shared" ca="1" si="18"/>
        <v>5060</v>
      </c>
      <c r="R16">
        <f t="shared" si="21"/>
        <v>0</v>
      </c>
      <c r="T16">
        <f t="shared" si="22"/>
        <v>0</v>
      </c>
      <c r="V16">
        <f t="shared" ca="1" si="23"/>
        <v>0</v>
      </c>
      <c r="X16">
        <f t="shared" si="24"/>
        <v>0</v>
      </c>
      <c r="Z16">
        <f t="shared" si="25"/>
        <v>0</v>
      </c>
      <c r="AB16">
        <f t="shared" si="26"/>
        <v>0</v>
      </c>
      <c r="AC16" s="11">
        <f t="shared" ca="1" si="27"/>
        <v>0</v>
      </c>
      <c r="AE16">
        <f t="shared" si="28"/>
        <v>0</v>
      </c>
      <c r="AG16">
        <f t="shared" si="29"/>
        <v>0</v>
      </c>
      <c r="AI16">
        <f t="shared" ca="1" si="30"/>
        <v>0</v>
      </c>
      <c r="AK16">
        <f t="shared" si="31"/>
        <v>0</v>
      </c>
      <c r="AM16">
        <f t="shared" si="32"/>
        <v>0</v>
      </c>
      <c r="AO16">
        <f t="shared" si="33"/>
        <v>0</v>
      </c>
      <c r="AP16" s="11">
        <f t="shared" ca="1" si="34"/>
        <v>0</v>
      </c>
      <c r="AQ16" s="11">
        <v>0</v>
      </c>
      <c r="AS16">
        <f>B3*AR16</f>
        <v>0</v>
      </c>
      <c r="AU16">
        <f>B3*AT16</f>
        <v>0</v>
      </c>
      <c r="AW16">
        <f>AV16*B3*B5*BI16*2</f>
        <v>0</v>
      </c>
      <c r="AY16">
        <f ca="1">(E16/2*2*AX16)*B3*B5*BI16*2</f>
        <v>0</v>
      </c>
      <c r="BA16">
        <f ca="1">E16/4*B3*BI16*AZ16</f>
        <v>0</v>
      </c>
      <c r="BC16">
        <f ca="1">E16/4*B3*BI16*BB16</f>
        <v>0</v>
      </c>
      <c r="BE16">
        <f ca="1">E16/4*B3*BI16*BD16</f>
        <v>0</v>
      </c>
      <c r="BG16">
        <f>BF16*B3+0.5*BF16*B3*0.75</f>
        <v>0</v>
      </c>
      <c r="BH16" s="11">
        <f t="shared" ca="1" si="19"/>
        <v>0</v>
      </c>
      <c r="BI16">
        <v>3</v>
      </c>
    </row>
    <row r="17" spans="3:61">
      <c r="D17" s="16">
        <f t="shared" si="20"/>
        <v>0</v>
      </c>
      <c r="F17" t="s">
        <v>75</v>
      </c>
      <c r="G17">
        <v>3</v>
      </c>
      <c r="K17">
        <f t="shared" si="15"/>
        <v>0</v>
      </c>
      <c r="M17">
        <f t="shared" si="16"/>
        <v>0</v>
      </c>
      <c r="O17">
        <f t="shared" si="17"/>
        <v>0</v>
      </c>
      <c r="P17" s="11">
        <f t="shared" si="18"/>
        <v>0</v>
      </c>
      <c r="R17">
        <f t="shared" si="21"/>
        <v>0</v>
      </c>
      <c r="T17">
        <f t="shared" si="22"/>
        <v>0</v>
      </c>
      <c r="V17">
        <f t="shared" si="23"/>
        <v>0</v>
      </c>
      <c r="X17">
        <f t="shared" si="24"/>
        <v>0</v>
      </c>
      <c r="Z17">
        <f t="shared" si="25"/>
        <v>0</v>
      </c>
      <c r="AB17">
        <f t="shared" si="26"/>
        <v>0</v>
      </c>
      <c r="AC17" s="11">
        <f t="shared" si="27"/>
        <v>0</v>
      </c>
      <c r="AE17">
        <f t="shared" si="28"/>
        <v>0</v>
      </c>
      <c r="AG17">
        <f t="shared" si="29"/>
        <v>0</v>
      </c>
      <c r="AI17">
        <f t="shared" si="30"/>
        <v>0</v>
      </c>
      <c r="AK17">
        <f t="shared" si="31"/>
        <v>0</v>
      </c>
      <c r="AM17">
        <f t="shared" si="32"/>
        <v>0</v>
      </c>
      <c r="AO17">
        <f t="shared" si="33"/>
        <v>0</v>
      </c>
      <c r="AP17" s="11">
        <f t="shared" si="34"/>
        <v>0</v>
      </c>
      <c r="AQ17" s="11">
        <v>0</v>
      </c>
      <c r="AS17">
        <f>B3*AR17</f>
        <v>0</v>
      </c>
      <c r="AU17">
        <f>B3*AT17</f>
        <v>0</v>
      </c>
      <c r="AW17">
        <f>AV17*B3*B5*BI17*2</f>
        <v>0</v>
      </c>
      <c r="AY17">
        <f>(E17/2*2*AX17)*B3*B5*BI17*2</f>
        <v>0</v>
      </c>
      <c r="BA17">
        <f>E17/4*B3*BI17*AZ17</f>
        <v>0</v>
      </c>
      <c r="BC17">
        <f>E17/4*B3*BI17*BB17</f>
        <v>0</v>
      </c>
      <c r="BE17">
        <f>E17/4*B3*BI17*BD17</f>
        <v>0</v>
      </c>
      <c r="BG17">
        <f>BF17*B3+0.5*BF17*B3*0.75</f>
        <v>0</v>
      </c>
      <c r="BH17" s="11">
        <f t="shared" si="19"/>
        <v>0</v>
      </c>
      <c r="BI17">
        <v>3</v>
      </c>
    </row>
    <row r="18" spans="3:61">
      <c r="D18" s="16">
        <f t="shared" si="20"/>
        <v>0</v>
      </c>
      <c r="F18" t="s">
        <v>75</v>
      </c>
      <c r="G18">
        <v>4</v>
      </c>
      <c r="K18">
        <f t="shared" si="15"/>
        <v>0</v>
      </c>
      <c r="M18">
        <f t="shared" si="16"/>
        <v>0</v>
      </c>
      <c r="O18">
        <f t="shared" si="17"/>
        <v>0</v>
      </c>
      <c r="P18" s="11">
        <f t="shared" si="18"/>
        <v>0</v>
      </c>
      <c r="R18">
        <f t="shared" si="21"/>
        <v>0</v>
      </c>
      <c r="T18">
        <f t="shared" si="22"/>
        <v>0</v>
      </c>
      <c r="V18">
        <f t="shared" si="23"/>
        <v>0</v>
      </c>
      <c r="X18">
        <f t="shared" si="24"/>
        <v>0</v>
      </c>
      <c r="Z18">
        <f t="shared" si="25"/>
        <v>0</v>
      </c>
      <c r="AB18">
        <f t="shared" si="26"/>
        <v>0</v>
      </c>
      <c r="AC18" s="11">
        <f t="shared" si="27"/>
        <v>0</v>
      </c>
      <c r="AE18">
        <f t="shared" si="28"/>
        <v>0</v>
      </c>
      <c r="AG18">
        <f t="shared" si="29"/>
        <v>0</v>
      </c>
      <c r="AI18">
        <f t="shared" si="30"/>
        <v>0</v>
      </c>
      <c r="AK18">
        <f t="shared" si="31"/>
        <v>0</v>
      </c>
      <c r="AM18">
        <f t="shared" si="32"/>
        <v>0</v>
      </c>
      <c r="AO18">
        <f t="shared" si="33"/>
        <v>0</v>
      </c>
      <c r="AP18" s="11">
        <f t="shared" si="34"/>
        <v>0</v>
      </c>
      <c r="AQ18" s="11">
        <v>0</v>
      </c>
      <c r="AS18">
        <f>B3*AR18</f>
        <v>0</v>
      </c>
      <c r="AU18">
        <f>B3*AT18</f>
        <v>0</v>
      </c>
      <c r="AW18">
        <f>AV18*B3*B5*BI18*2</f>
        <v>0</v>
      </c>
      <c r="AY18">
        <f>(E18/2*2*AX18)*B3*B5*BI18*2</f>
        <v>0</v>
      </c>
      <c r="BA18">
        <f>E18/4*B3*BI18*AZ18</f>
        <v>0</v>
      </c>
      <c r="BC18">
        <f>E18/4*B3*BI18*BB18</f>
        <v>0</v>
      </c>
      <c r="BE18">
        <f>E18/4*B3*BI18*BD18</f>
        <v>0</v>
      </c>
      <c r="BG18">
        <f>BF18*B3+0.5*BF18*B3*0.75</f>
        <v>0</v>
      </c>
      <c r="BH18" s="11">
        <f t="shared" si="19"/>
        <v>0</v>
      </c>
      <c r="BI18">
        <v>3</v>
      </c>
    </row>
    <row r="19" spans="3:61">
      <c r="D19" s="16">
        <f t="shared" si="20"/>
        <v>0</v>
      </c>
      <c r="F19" t="s">
        <v>75</v>
      </c>
      <c r="G19">
        <v>5</v>
      </c>
      <c r="K19">
        <f t="shared" si="15"/>
        <v>0</v>
      </c>
      <c r="M19">
        <f t="shared" si="16"/>
        <v>0</v>
      </c>
      <c r="O19">
        <f t="shared" si="17"/>
        <v>0</v>
      </c>
      <c r="P19" s="11">
        <f t="shared" si="18"/>
        <v>0</v>
      </c>
      <c r="R19">
        <f t="shared" si="21"/>
        <v>0</v>
      </c>
      <c r="T19">
        <f t="shared" si="22"/>
        <v>0</v>
      </c>
      <c r="V19">
        <f t="shared" si="23"/>
        <v>0</v>
      </c>
      <c r="X19">
        <f t="shared" si="24"/>
        <v>0</v>
      </c>
      <c r="Z19">
        <f t="shared" si="25"/>
        <v>0</v>
      </c>
      <c r="AB19">
        <f t="shared" si="26"/>
        <v>0</v>
      </c>
      <c r="AC19" s="11">
        <f t="shared" si="27"/>
        <v>0</v>
      </c>
      <c r="AE19">
        <f t="shared" si="28"/>
        <v>0</v>
      </c>
      <c r="AG19">
        <f t="shared" si="29"/>
        <v>0</v>
      </c>
      <c r="AI19">
        <f t="shared" si="30"/>
        <v>0</v>
      </c>
      <c r="AK19">
        <f t="shared" si="31"/>
        <v>0</v>
      </c>
      <c r="AM19">
        <f t="shared" si="32"/>
        <v>0</v>
      </c>
      <c r="AO19">
        <f t="shared" si="33"/>
        <v>0</v>
      </c>
      <c r="AP19" s="11">
        <f t="shared" si="34"/>
        <v>0</v>
      </c>
      <c r="AQ19" s="11">
        <v>0</v>
      </c>
      <c r="AS19">
        <f>B3*AR19</f>
        <v>0</v>
      </c>
      <c r="AU19">
        <f>B3*AT19</f>
        <v>0</v>
      </c>
      <c r="AW19">
        <f>AV19*B3*B5*BI19*2</f>
        <v>0</v>
      </c>
      <c r="AY19">
        <f>(E19/2*2*AX19)*B3*B5*BI19*2</f>
        <v>0</v>
      </c>
      <c r="BA19">
        <f>E19/4*B3*BI19*AZ19</f>
        <v>0</v>
      </c>
      <c r="BC19">
        <f>E19/4*B3*BI19*BB19</f>
        <v>0</v>
      </c>
      <c r="BE19">
        <f>E19/4*B3*BI19*BD19</f>
        <v>0</v>
      </c>
      <c r="BG19">
        <f>BF19*B3+0.5*BF19*B3*0.75</f>
        <v>0</v>
      </c>
      <c r="BH19" s="11">
        <f t="shared" si="19"/>
        <v>0</v>
      </c>
      <c r="BI19">
        <v>3</v>
      </c>
    </row>
    <row r="20" spans="3:61">
      <c r="D20" s="16">
        <f t="shared" si="20"/>
        <v>0</v>
      </c>
      <c r="F20" t="s">
        <v>73</v>
      </c>
      <c r="G20">
        <v>6</v>
      </c>
      <c r="K20">
        <f t="shared" si="15"/>
        <v>0</v>
      </c>
      <c r="M20">
        <f t="shared" si="16"/>
        <v>0</v>
      </c>
      <c r="O20">
        <f t="shared" si="17"/>
        <v>0</v>
      </c>
      <c r="P20" s="11">
        <f t="shared" si="18"/>
        <v>0</v>
      </c>
      <c r="R20">
        <f t="shared" si="21"/>
        <v>0</v>
      </c>
      <c r="T20">
        <f t="shared" si="22"/>
        <v>0</v>
      </c>
      <c r="V20">
        <f t="shared" si="23"/>
        <v>0</v>
      </c>
      <c r="X20">
        <f t="shared" si="24"/>
        <v>0</v>
      </c>
      <c r="Z20">
        <f t="shared" si="25"/>
        <v>0</v>
      </c>
      <c r="AB20">
        <f t="shared" si="26"/>
        <v>0</v>
      </c>
      <c r="AC20" s="11">
        <f t="shared" si="27"/>
        <v>0</v>
      </c>
      <c r="AE20">
        <f t="shared" si="28"/>
        <v>0</v>
      </c>
      <c r="AG20">
        <f t="shared" si="29"/>
        <v>0</v>
      </c>
      <c r="AI20">
        <f t="shared" si="30"/>
        <v>0</v>
      </c>
      <c r="AK20">
        <f t="shared" si="31"/>
        <v>0</v>
      </c>
      <c r="AM20">
        <f t="shared" si="32"/>
        <v>0</v>
      </c>
      <c r="AO20">
        <f t="shared" si="33"/>
        <v>0</v>
      </c>
      <c r="AP20" s="11">
        <f t="shared" si="34"/>
        <v>0</v>
      </c>
      <c r="AQ20" s="11">
        <v>0</v>
      </c>
      <c r="AS20">
        <f>B3*AR20</f>
        <v>0</v>
      </c>
      <c r="AU20">
        <f>B3*AT20</f>
        <v>0</v>
      </c>
      <c r="AW20">
        <f>AV20*B3*B5*BI20*2</f>
        <v>0</v>
      </c>
      <c r="AY20">
        <f>(E20/2*2*AX20)*B3*B5*BI20*2</f>
        <v>0</v>
      </c>
      <c r="BA20">
        <f>E20/4*B3*BI20*AZ20</f>
        <v>0</v>
      </c>
      <c r="BC20">
        <f>E20/4*B3*BI20*BB20</f>
        <v>0</v>
      </c>
      <c r="BE20">
        <f>E20/4*B3*BI20*BD20</f>
        <v>0</v>
      </c>
      <c r="BG20">
        <f>BF20*B3+0.5*BF20*B3*0.75</f>
        <v>0</v>
      </c>
      <c r="BH20" s="11">
        <f t="shared" si="19"/>
        <v>0</v>
      </c>
      <c r="BI20">
        <v>3</v>
      </c>
    </row>
    <row r="21" spans="3:61">
      <c r="D21" s="16">
        <f t="shared" si="20"/>
        <v>0</v>
      </c>
      <c r="F21" t="s">
        <v>73</v>
      </c>
      <c r="G21">
        <v>7</v>
      </c>
      <c r="K21">
        <f t="shared" si="15"/>
        <v>0</v>
      </c>
      <c r="M21">
        <f t="shared" si="16"/>
        <v>0</v>
      </c>
      <c r="O21">
        <f t="shared" si="17"/>
        <v>0</v>
      </c>
      <c r="P21" s="11">
        <f t="shared" si="18"/>
        <v>0</v>
      </c>
      <c r="R21">
        <f t="shared" si="21"/>
        <v>0</v>
      </c>
      <c r="T21">
        <f t="shared" si="22"/>
        <v>0</v>
      </c>
      <c r="V21">
        <f t="shared" si="23"/>
        <v>0</v>
      </c>
      <c r="X21">
        <f t="shared" si="24"/>
        <v>0</v>
      </c>
      <c r="Z21">
        <f t="shared" si="25"/>
        <v>0</v>
      </c>
      <c r="AB21">
        <f t="shared" si="26"/>
        <v>0</v>
      </c>
      <c r="AC21" s="11">
        <f t="shared" si="27"/>
        <v>0</v>
      </c>
      <c r="AE21">
        <f t="shared" si="28"/>
        <v>0</v>
      </c>
      <c r="AG21">
        <f t="shared" si="29"/>
        <v>0</v>
      </c>
      <c r="AI21">
        <f t="shared" si="30"/>
        <v>0</v>
      </c>
      <c r="AK21">
        <f t="shared" si="31"/>
        <v>0</v>
      </c>
      <c r="AM21">
        <f t="shared" si="32"/>
        <v>0</v>
      </c>
      <c r="AO21">
        <f t="shared" si="33"/>
        <v>0</v>
      </c>
      <c r="AP21" s="11">
        <f t="shared" si="34"/>
        <v>0</v>
      </c>
      <c r="AQ21" s="11">
        <v>0</v>
      </c>
      <c r="AS21">
        <f>B3*AR21</f>
        <v>0</v>
      </c>
      <c r="AU21">
        <f>B3*AT21</f>
        <v>0</v>
      </c>
      <c r="AW21">
        <f>AV21*B3*B5*BI21*2</f>
        <v>0</v>
      </c>
      <c r="AY21">
        <f>(E21/2*2*AX21)*B3*B5*BI21*2</f>
        <v>0</v>
      </c>
      <c r="BA21">
        <f>E21/4*B3*BI21*AZ21</f>
        <v>0</v>
      </c>
      <c r="BC21">
        <f>E21/4*B3*BI21*BB21</f>
        <v>0</v>
      </c>
      <c r="BE21">
        <f>E21/4*B3*BI21*BD21</f>
        <v>0</v>
      </c>
      <c r="BG21">
        <f>BF21*B3+0.5*BF21*B3*0.75</f>
        <v>0</v>
      </c>
      <c r="BH21" s="11">
        <f t="shared" si="19"/>
        <v>0</v>
      </c>
      <c r="BI21">
        <v>3</v>
      </c>
    </row>
    <row r="22" spans="3:61">
      <c r="D22" s="16">
        <f t="shared" si="20"/>
        <v>0</v>
      </c>
      <c r="F22" t="s">
        <v>73</v>
      </c>
      <c r="G22">
        <v>8</v>
      </c>
      <c r="K22">
        <f t="shared" si="15"/>
        <v>0</v>
      </c>
      <c r="M22">
        <f t="shared" si="16"/>
        <v>0</v>
      </c>
      <c r="O22">
        <f t="shared" si="17"/>
        <v>0</v>
      </c>
      <c r="P22" s="11">
        <f t="shared" si="18"/>
        <v>0</v>
      </c>
      <c r="R22">
        <f t="shared" si="21"/>
        <v>0</v>
      </c>
      <c r="T22">
        <f t="shared" si="22"/>
        <v>0</v>
      </c>
      <c r="V22">
        <f t="shared" si="23"/>
        <v>0</v>
      </c>
      <c r="X22">
        <f t="shared" si="24"/>
        <v>0</v>
      </c>
      <c r="Z22">
        <f t="shared" si="25"/>
        <v>0</v>
      </c>
      <c r="AB22">
        <f t="shared" si="26"/>
        <v>0</v>
      </c>
      <c r="AC22" s="11">
        <f t="shared" si="27"/>
        <v>0</v>
      </c>
      <c r="AE22">
        <f t="shared" si="28"/>
        <v>0</v>
      </c>
      <c r="AG22">
        <f t="shared" si="29"/>
        <v>0</v>
      </c>
      <c r="AI22">
        <f t="shared" si="30"/>
        <v>0</v>
      </c>
      <c r="AK22">
        <f t="shared" si="31"/>
        <v>0</v>
      </c>
      <c r="AM22">
        <f t="shared" si="32"/>
        <v>0</v>
      </c>
      <c r="AO22">
        <f t="shared" si="33"/>
        <v>0</v>
      </c>
      <c r="AP22" s="11">
        <f t="shared" si="34"/>
        <v>0</v>
      </c>
      <c r="AQ22" s="11">
        <v>0</v>
      </c>
      <c r="AS22">
        <f>B3*AR22</f>
        <v>0</v>
      </c>
      <c r="AU22">
        <f>B3*AT22</f>
        <v>0</v>
      </c>
      <c r="AW22">
        <f>AV22*B3*B5*BI22*2</f>
        <v>0</v>
      </c>
      <c r="AY22">
        <f>(E22/2*2*AX22)*B3*B5*BI22*2</f>
        <v>0</v>
      </c>
      <c r="BA22">
        <f>E22/4*B3*BI22*AZ22</f>
        <v>0</v>
      </c>
      <c r="BC22">
        <f>E22/4*B3*BI22*BB22</f>
        <v>0</v>
      </c>
      <c r="BE22">
        <f>E22/4*B3*BI22*BD22</f>
        <v>0</v>
      </c>
      <c r="BG22">
        <f>BF22*B3+0.5*BF22*B3*0.75</f>
        <v>0</v>
      </c>
      <c r="BH22" s="11">
        <f t="shared" si="19"/>
        <v>0</v>
      </c>
      <c r="BI22">
        <v>3</v>
      </c>
    </row>
    <row r="23" spans="3:61">
      <c r="D23" s="16">
        <f t="shared" si="20"/>
        <v>0</v>
      </c>
      <c r="F23" t="s">
        <v>73</v>
      </c>
      <c r="G23">
        <v>9</v>
      </c>
      <c r="K23">
        <f t="shared" si="15"/>
        <v>0</v>
      </c>
      <c r="M23">
        <f t="shared" si="16"/>
        <v>0</v>
      </c>
      <c r="O23">
        <f t="shared" si="17"/>
        <v>0</v>
      </c>
      <c r="P23" s="11">
        <f t="shared" si="18"/>
        <v>0</v>
      </c>
      <c r="R23">
        <f t="shared" si="21"/>
        <v>0</v>
      </c>
      <c r="T23">
        <f t="shared" si="22"/>
        <v>0</v>
      </c>
      <c r="V23">
        <f t="shared" si="23"/>
        <v>0</v>
      </c>
      <c r="X23">
        <f t="shared" si="24"/>
        <v>0</v>
      </c>
      <c r="Z23">
        <f t="shared" si="25"/>
        <v>0</v>
      </c>
      <c r="AB23">
        <f t="shared" si="26"/>
        <v>0</v>
      </c>
      <c r="AC23" s="11">
        <f t="shared" si="27"/>
        <v>0</v>
      </c>
      <c r="AE23">
        <f t="shared" si="28"/>
        <v>0</v>
      </c>
      <c r="AG23">
        <f t="shared" si="29"/>
        <v>0</v>
      </c>
      <c r="AI23">
        <f t="shared" si="30"/>
        <v>0</v>
      </c>
      <c r="AK23">
        <f t="shared" si="31"/>
        <v>0</v>
      </c>
      <c r="AM23">
        <f t="shared" si="32"/>
        <v>0</v>
      </c>
      <c r="AO23">
        <f t="shared" si="33"/>
        <v>0</v>
      </c>
      <c r="AP23" s="11">
        <f t="shared" si="34"/>
        <v>0</v>
      </c>
      <c r="AQ23" s="11">
        <v>0</v>
      </c>
      <c r="AS23">
        <f>B3*AR23</f>
        <v>0</v>
      </c>
      <c r="AU23">
        <f>B3*AT23</f>
        <v>0</v>
      </c>
      <c r="AW23">
        <f>AV23*B3*B5*BI23*2</f>
        <v>0</v>
      </c>
      <c r="AY23">
        <f>(E23/2*2*AX23)*B3*B5*BI23*2</f>
        <v>0</v>
      </c>
      <c r="BA23">
        <f>E23/4*B3*BI23*AZ23</f>
        <v>0</v>
      </c>
      <c r="BC23">
        <f>E23/4*B3*BI23*BB23</f>
        <v>0</v>
      </c>
      <c r="BE23">
        <f>E23/4*B3*BI23*BD23</f>
        <v>0</v>
      </c>
      <c r="BG23">
        <f>BF23*B3+0.5*BF23*B3*0.75</f>
        <v>0</v>
      </c>
      <c r="BH23" s="11">
        <f t="shared" si="19"/>
        <v>0</v>
      </c>
      <c r="BI23">
        <v>3</v>
      </c>
    </row>
    <row r="24" spans="3:61">
      <c r="D24" s="16">
        <f t="shared" si="20"/>
        <v>0</v>
      </c>
      <c r="F24" t="s">
        <v>73</v>
      </c>
      <c r="G24">
        <v>10</v>
      </c>
      <c r="K24">
        <f t="shared" si="15"/>
        <v>0</v>
      </c>
      <c r="M24">
        <f t="shared" si="16"/>
        <v>0</v>
      </c>
      <c r="O24">
        <f t="shared" si="17"/>
        <v>0</v>
      </c>
      <c r="P24" s="11">
        <f t="shared" si="18"/>
        <v>0</v>
      </c>
      <c r="R24">
        <f t="shared" si="21"/>
        <v>0</v>
      </c>
      <c r="T24">
        <f t="shared" si="22"/>
        <v>0</v>
      </c>
      <c r="V24">
        <f t="shared" si="23"/>
        <v>0</v>
      </c>
      <c r="X24">
        <f t="shared" si="24"/>
        <v>0</v>
      </c>
      <c r="Z24">
        <f t="shared" si="25"/>
        <v>0</v>
      </c>
      <c r="AB24">
        <f t="shared" si="26"/>
        <v>0</v>
      </c>
      <c r="AC24" s="11">
        <f t="shared" si="27"/>
        <v>0</v>
      </c>
      <c r="AE24">
        <f t="shared" si="28"/>
        <v>0</v>
      </c>
      <c r="AG24">
        <f t="shared" si="29"/>
        <v>0</v>
      </c>
      <c r="AI24">
        <f t="shared" si="30"/>
        <v>0</v>
      </c>
      <c r="AK24">
        <f t="shared" si="31"/>
        <v>0</v>
      </c>
      <c r="AM24">
        <f t="shared" si="32"/>
        <v>0</v>
      </c>
      <c r="AO24">
        <f t="shared" si="33"/>
        <v>0</v>
      </c>
      <c r="AP24" s="11">
        <f t="shared" si="34"/>
        <v>0</v>
      </c>
      <c r="AQ24" s="11">
        <v>0</v>
      </c>
      <c r="AS24">
        <f>B3*AR24</f>
        <v>0</v>
      </c>
      <c r="AU24">
        <f>B3*AT24</f>
        <v>0</v>
      </c>
      <c r="AW24">
        <f>AV24*B3*B5*BI24*2</f>
        <v>0</v>
      </c>
      <c r="AY24">
        <f>(E24/2*2*AX24)*B3*B5*BI24*2</f>
        <v>0</v>
      </c>
      <c r="BA24">
        <f>E24/4*B3*BI24*AZ24</f>
        <v>0</v>
      </c>
      <c r="BC24">
        <f>E24/4*B3*BI24*BB24</f>
        <v>0</v>
      </c>
      <c r="BE24">
        <f>E24/4*B3*BI24*BD24</f>
        <v>0</v>
      </c>
      <c r="BG24">
        <f>BF24*B3+0.5*BF24*B3*0.75</f>
        <v>0</v>
      </c>
      <c r="BH24" s="11">
        <f t="shared" si="19"/>
        <v>0</v>
      </c>
      <c r="BI24">
        <v>3</v>
      </c>
    </row>
    <row r="25" spans="3:61" s="14" customFormat="1">
      <c r="C25" s="14" t="s">
        <v>62</v>
      </c>
    </row>
    <row r="26" spans="3:61">
      <c r="D26" s="16">
        <f t="shared" ref="D26:D35" ca="1" si="35">P26+AC26+AP26+AQ26+BH26</f>
        <v>42</v>
      </c>
      <c r="E26">
        <f ca="1">OFFSET(法宝等级!C2,H26-1,0)</f>
        <v>42.57</v>
      </c>
      <c r="F26" t="s">
        <v>77</v>
      </c>
      <c r="G26">
        <v>1</v>
      </c>
      <c r="H26">
        <v>1</v>
      </c>
      <c r="I26" t="s">
        <v>351</v>
      </c>
      <c r="K26">
        <f t="shared" si="15"/>
        <v>0</v>
      </c>
      <c r="M26">
        <f t="shared" si="16"/>
        <v>0</v>
      </c>
      <c r="N26">
        <v>0</v>
      </c>
      <c r="O26">
        <f t="shared" si="17"/>
        <v>0</v>
      </c>
      <c r="P26" s="11">
        <f t="shared" si="18"/>
        <v>0</v>
      </c>
      <c r="R26">
        <f t="shared" ref="R26:R35" si="36">Q26*BI26</f>
        <v>0</v>
      </c>
      <c r="T26">
        <f t="shared" ref="T26:T35" si="37">S26*BI26*2</f>
        <v>0</v>
      </c>
      <c r="V26">
        <f t="shared" ref="V26:V35" ca="1" si="38">ROUND((E26/2*(1-U26)+2*E26/2*U26-E26/2)*BI26*2,2)</f>
        <v>0</v>
      </c>
      <c r="X26">
        <f t="shared" ref="X26:X35" si="39">W26*BI26*2</f>
        <v>0</v>
      </c>
      <c r="Z26">
        <f t="shared" ref="Z26:Z35" si="40">Y26*BI26*2</f>
        <v>0</v>
      </c>
      <c r="AB26">
        <f t="shared" ref="AB26:AB35" si="41">AA26*BI26*2</f>
        <v>0</v>
      </c>
      <c r="AC26" s="11">
        <f t="shared" ref="AC26:AC35" ca="1" si="42">R26+T26+V26+X26+Z26+AB26</f>
        <v>0</v>
      </c>
      <c r="AD26">
        <v>-14</v>
      </c>
      <c r="AE26">
        <f t="shared" ref="AE26:AE35" si="43">-AD26*BI26</f>
        <v>42</v>
      </c>
      <c r="AG26">
        <f t="shared" ref="AG26:AG35" si="44">-AF26*BI26*2</f>
        <v>0</v>
      </c>
      <c r="AI26">
        <f t="shared" ref="AI26:AI35" ca="1" si="45">-(E26/2*(1-AH26)+2*E26/2*AH26-E26/2)*BI26*2</f>
        <v>0</v>
      </c>
      <c r="AK26">
        <f t="shared" ref="AK26:AK35" si="46">-AJ26*BI26*2</f>
        <v>0</v>
      </c>
      <c r="AM26">
        <f t="shared" ref="AM26:AM35" si="47">-AL26*BI26*2</f>
        <v>0</v>
      </c>
      <c r="AO26">
        <f t="shared" ref="AO26:AO35" si="48">-AN26*BI26*2</f>
        <v>0</v>
      </c>
      <c r="AP26" s="11">
        <f t="shared" ref="AP26:AP35" ca="1" si="49">AE26+AG26+AI26+AK26+AM26+AO26</f>
        <v>42</v>
      </c>
      <c r="AQ26" s="11">
        <v>0</v>
      </c>
      <c r="AS26">
        <f>B3*AR26</f>
        <v>0</v>
      </c>
      <c r="AU26">
        <f>B3*AT26</f>
        <v>0</v>
      </c>
      <c r="AW26">
        <f>AV26*B3*B5*BI26*2</f>
        <v>0</v>
      </c>
      <c r="AY26">
        <f ca="1">(E26/2*2*AX26)*B3*B5*BI26*2</f>
        <v>0</v>
      </c>
      <c r="BA26">
        <f ca="1">E26/4*B3*BI26*AZ26</f>
        <v>0</v>
      </c>
      <c r="BC26">
        <f ca="1">E26/4*B3*BI26*BB26</f>
        <v>0</v>
      </c>
      <c r="BE26">
        <f ca="1">E26/4*B3*BI26*BD26</f>
        <v>0</v>
      </c>
      <c r="BG26">
        <f>BF26*B3+0.5*BF26*B3*0.75</f>
        <v>0</v>
      </c>
      <c r="BH26" s="11">
        <f t="shared" ca="1" si="19"/>
        <v>0</v>
      </c>
      <c r="BI26">
        <v>3</v>
      </c>
    </row>
    <row r="27" spans="3:61">
      <c r="D27" s="16">
        <f t="shared" ca="1" si="35"/>
        <v>204</v>
      </c>
      <c r="E27">
        <f ca="1">OFFSET(法宝等级!C2,H27-1,0)</f>
        <v>202.29</v>
      </c>
      <c r="F27" t="s">
        <v>77</v>
      </c>
      <c r="G27">
        <v>2</v>
      </c>
      <c r="H27">
        <v>2</v>
      </c>
      <c r="I27" t="s">
        <v>351</v>
      </c>
      <c r="K27">
        <f t="shared" si="15"/>
        <v>0</v>
      </c>
      <c r="M27">
        <f t="shared" si="16"/>
        <v>0</v>
      </c>
      <c r="N27">
        <v>0</v>
      </c>
      <c r="O27">
        <f t="shared" si="17"/>
        <v>0</v>
      </c>
      <c r="P27" s="11">
        <f t="shared" si="18"/>
        <v>0</v>
      </c>
      <c r="R27">
        <f t="shared" si="36"/>
        <v>0</v>
      </c>
      <c r="T27">
        <f t="shared" si="37"/>
        <v>0</v>
      </c>
      <c r="V27">
        <f t="shared" ca="1" si="38"/>
        <v>0</v>
      </c>
      <c r="X27">
        <f t="shared" si="39"/>
        <v>0</v>
      </c>
      <c r="Z27">
        <f t="shared" si="40"/>
        <v>0</v>
      </c>
      <c r="AB27">
        <f t="shared" si="41"/>
        <v>0</v>
      </c>
      <c r="AC27" s="11">
        <f t="shared" ca="1" si="42"/>
        <v>0</v>
      </c>
      <c r="AD27">
        <v>-68</v>
      </c>
      <c r="AE27">
        <f t="shared" si="43"/>
        <v>204</v>
      </c>
      <c r="AG27">
        <f t="shared" si="44"/>
        <v>0</v>
      </c>
      <c r="AI27">
        <f t="shared" ca="1" si="45"/>
        <v>0</v>
      </c>
      <c r="AK27">
        <f t="shared" si="46"/>
        <v>0</v>
      </c>
      <c r="AM27">
        <f t="shared" si="47"/>
        <v>0</v>
      </c>
      <c r="AO27">
        <f t="shared" si="48"/>
        <v>0</v>
      </c>
      <c r="AP27" s="11">
        <f t="shared" ca="1" si="49"/>
        <v>204</v>
      </c>
      <c r="AQ27" s="11">
        <v>0</v>
      </c>
      <c r="AS27">
        <f>B3*AR27</f>
        <v>0</v>
      </c>
      <c r="AU27">
        <f>B3*AT27</f>
        <v>0</v>
      </c>
      <c r="AW27">
        <f>AV27*B3*B5*BI27*2</f>
        <v>0</v>
      </c>
      <c r="AY27">
        <f ca="1">(E27/2*2*AX27)*B3*B5*BI27*2</f>
        <v>0</v>
      </c>
      <c r="BA27">
        <f ca="1">E27/4*B3*BI27*AZ27</f>
        <v>0</v>
      </c>
      <c r="BC27">
        <f ca="1">E27/4*B3*BI27*BB27</f>
        <v>0</v>
      </c>
      <c r="BE27">
        <f ca="1">E27/4*B3*BI27*BD27</f>
        <v>0</v>
      </c>
      <c r="BG27">
        <f>BF27*B3+0.5*BF27*B3*0.75</f>
        <v>0</v>
      </c>
      <c r="BH27" s="11">
        <f t="shared" ca="1" si="19"/>
        <v>0</v>
      </c>
      <c r="BI27">
        <v>3</v>
      </c>
    </row>
    <row r="28" spans="3:61">
      <c r="D28" s="16">
        <f t="shared" ca="1" si="35"/>
        <v>531</v>
      </c>
      <c r="E28">
        <f ca="1">OFFSET(法宝等级!C2,H28-1,0)</f>
        <v>532.98</v>
      </c>
      <c r="F28" t="s">
        <v>77</v>
      </c>
      <c r="G28">
        <v>3</v>
      </c>
      <c r="H28">
        <v>3</v>
      </c>
      <c r="I28" t="s">
        <v>351</v>
      </c>
      <c r="K28">
        <f t="shared" si="15"/>
        <v>0</v>
      </c>
      <c r="M28">
        <f t="shared" si="16"/>
        <v>0</v>
      </c>
      <c r="N28">
        <v>0</v>
      </c>
      <c r="O28">
        <f t="shared" si="17"/>
        <v>0</v>
      </c>
      <c r="P28" s="11">
        <f t="shared" si="18"/>
        <v>0</v>
      </c>
      <c r="R28">
        <f t="shared" si="36"/>
        <v>0</v>
      </c>
      <c r="T28">
        <f t="shared" si="37"/>
        <v>0</v>
      </c>
      <c r="V28">
        <f t="shared" ca="1" si="38"/>
        <v>0</v>
      </c>
      <c r="X28">
        <f t="shared" si="39"/>
        <v>0</v>
      </c>
      <c r="Z28">
        <f t="shared" si="40"/>
        <v>0</v>
      </c>
      <c r="AB28">
        <f t="shared" si="41"/>
        <v>0</v>
      </c>
      <c r="AC28" s="11">
        <f t="shared" ca="1" si="42"/>
        <v>0</v>
      </c>
      <c r="AD28">
        <v>-177</v>
      </c>
      <c r="AE28">
        <f t="shared" si="43"/>
        <v>531</v>
      </c>
      <c r="AG28">
        <f t="shared" si="44"/>
        <v>0</v>
      </c>
      <c r="AI28">
        <f t="shared" ca="1" si="45"/>
        <v>0</v>
      </c>
      <c r="AK28">
        <f t="shared" si="46"/>
        <v>0</v>
      </c>
      <c r="AM28">
        <f t="shared" si="47"/>
        <v>0</v>
      </c>
      <c r="AO28">
        <f t="shared" si="48"/>
        <v>0</v>
      </c>
      <c r="AP28" s="11">
        <f t="shared" ca="1" si="49"/>
        <v>531</v>
      </c>
      <c r="AQ28" s="11">
        <v>0</v>
      </c>
      <c r="AS28">
        <f>B3*AR28</f>
        <v>0</v>
      </c>
      <c r="AU28">
        <f>B3*AT28</f>
        <v>0</v>
      </c>
      <c r="AW28">
        <f>AV28*B3*B5*BI28*2</f>
        <v>0</v>
      </c>
      <c r="AY28">
        <f ca="1">(E28/2*2*AX28)*B3*B5*BI28*2</f>
        <v>0</v>
      </c>
      <c r="BA28">
        <f ca="1">E28/4*B3*BI28*AZ28</f>
        <v>0</v>
      </c>
      <c r="BC28">
        <f ca="1">E28/4*B3*BI28*BB28</f>
        <v>0</v>
      </c>
      <c r="BE28">
        <f ca="1">E28/4*B3*BI28*BD28</f>
        <v>0</v>
      </c>
      <c r="BG28">
        <f>BF28*B3+0.5*BF28*B3*0.75</f>
        <v>0</v>
      </c>
      <c r="BH28" s="11">
        <f t="shared" ca="1" si="19"/>
        <v>0</v>
      </c>
      <c r="BI28">
        <v>3</v>
      </c>
    </row>
    <row r="29" spans="3:61">
      <c r="D29" s="16">
        <f t="shared" ca="1" si="35"/>
        <v>5058</v>
      </c>
      <c r="E29">
        <f ca="1">OFFSET(法宝等级!C2,H29-1,0)</f>
        <v>5059.8900000000003</v>
      </c>
      <c r="F29" t="s">
        <v>77</v>
      </c>
      <c r="G29">
        <v>4</v>
      </c>
      <c r="H29">
        <v>5</v>
      </c>
      <c r="I29" t="s">
        <v>351</v>
      </c>
      <c r="K29">
        <f t="shared" si="15"/>
        <v>0</v>
      </c>
      <c r="M29">
        <f t="shared" si="16"/>
        <v>0</v>
      </c>
      <c r="N29">
        <v>0</v>
      </c>
      <c r="O29">
        <f t="shared" si="17"/>
        <v>0</v>
      </c>
      <c r="P29" s="11">
        <f t="shared" si="18"/>
        <v>0</v>
      </c>
      <c r="R29">
        <f t="shared" si="36"/>
        <v>0</v>
      </c>
      <c r="T29">
        <f t="shared" si="37"/>
        <v>0</v>
      </c>
      <c r="V29">
        <f t="shared" ca="1" si="38"/>
        <v>0</v>
      </c>
      <c r="X29">
        <f t="shared" si="39"/>
        <v>0</v>
      </c>
      <c r="Z29">
        <f t="shared" si="40"/>
        <v>0</v>
      </c>
      <c r="AB29">
        <f t="shared" si="41"/>
        <v>0</v>
      </c>
      <c r="AC29" s="11">
        <f t="shared" ca="1" si="42"/>
        <v>0</v>
      </c>
      <c r="AD29">
        <v>-1686</v>
      </c>
      <c r="AE29">
        <f t="shared" si="43"/>
        <v>5058</v>
      </c>
      <c r="AG29">
        <f t="shared" si="44"/>
        <v>0</v>
      </c>
      <c r="AI29">
        <f t="shared" ca="1" si="45"/>
        <v>0</v>
      </c>
      <c r="AK29">
        <f t="shared" si="46"/>
        <v>0</v>
      </c>
      <c r="AM29">
        <f t="shared" si="47"/>
        <v>0</v>
      </c>
      <c r="AO29">
        <f t="shared" si="48"/>
        <v>0</v>
      </c>
      <c r="AP29" s="11">
        <f t="shared" ca="1" si="49"/>
        <v>5058</v>
      </c>
      <c r="AQ29" s="11">
        <v>0</v>
      </c>
      <c r="AS29">
        <f>B3*AR29</f>
        <v>0</v>
      </c>
      <c r="AU29">
        <f>B3*AT29</f>
        <v>0</v>
      </c>
      <c r="AW29">
        <f>AV29*B3*B5*BI29*2</f>
        <v>0</v>
      </c>
      <c r="AY29">
        <f ca="1">(E29/2*2*AX29)*B3*B5*BI29*2</f>
        <v>0</v>
      </c>
      <c r="BA29">
        <f ca="1">E29/4*B3*BI29*AZ29</f>
        <v>0</v>
      </c>
      <c r="BC29">
        <f ca="1">E29/4*B3*BI29*BB29</f>
        <v>0</v>
      </c>
      <c r="BE29">
        <f ca="1">E29/4*B3*BI29*BD29</f>
        <v>0</v>
      </c>
      <c r="BG29">
        <f>BF29*B3+0.5*BF29*B3*0.75</f>
        <v>0</v>
      </c>
      <c r="BH29" s="11">
        <f t="shared" ca="1" si="19"/>
        <v>0</v>
      </c>
      <c r="BI29">
        <v>3</v>
      </c>
    </row>
    <row r="30" spans="3:61">
      <c r="D30" s="16">
        <f t="shared" si="35"/>
        <v>0</v>
      </c>
      <c r="F30" t="s">
        <v>77</v>
      </c>
      <c r="G30">
        <v>5</v>
      </c>
      <c r="K30">
        <f t="shared" si="15"/>
        <v>0</v>
      </c>
      <c r="M30">
        <f t="shared" si="16"/>
        <v>0</v>
      </c>
      <c r="O30">
        <f t="shared" si="17"/>
        <v>0</v>
      </c>
      <c r="P30" s="11">
        <f t="shared" si="18"/>
        <v>0</v>
      </c>
      <c r="R30">
        <f t="shared" si="36"/>
        <v>0</v>
      </c>
      <c r="T30">
        <f t="shared" si="37"/>
        <v>0</v>
      </c>
      <c r="V30">
        <f t="shared" si="38"/>
        <v>0</v>
      </c>
      <c r="X30">
        <f t="shared" si="39"/>
        <v>0</v>
      </c>
      <c r="Z30">
        <f t="shared" si="40"/>
        <v>0</v>
      </c>
      <c r="AB30">
        <f t="shared" si="41"/>
        <v>0</v>
      </c>
      <c r="AC30" s="11">
        <f t="shared" si="42"/>
        <v>0</v>
      </c>
      <c r="AE30">
        <f t="shared" si="43"/>
        <v>0</v>
      </c>
      <c r="AG30">
        <f t="shared" si="44"/>
        <v>0</v>
      </c>
      <c r="AI30">
        <f t="shared" si="45"/>
        <v>0</v>
      </c>
      <c r="AK30">
        <f t="shared" si="46"/>
        <v>0</v>
      </c>
      <c r="AM30">
        <f t="shared" si="47"/>
        <v>0</v>
      </c>
      <c r="AO30">
        <f t="shared" si="48"/>
        <v>0</v>
      </c>
      <c r="AP30" s="11">
        <f t="shared" si="49"/>
        <v>0</v>
      </c>
      <c r="AQ30" s="11">
        <v>0</v>
      </c>
      <c r="AS30">
        <f>B3*AR30</f>
        <v>0</v>
      </c>
      <c r="AU30">
        <f>B3*AT30</f>
        <v>0</v>
      </c>
      <c r="AW30">
        <f>AV30*B3*B5*BI30*2</f>
        <v>0</v>
      </c>
      <c r="AY30">
        <f>(E30/2*2*AX30)*B3*B5*BI30*2</f>
        <v>0</v>
      </c>
      <c r="BA30">
        <f>E30/4*B3*BI30*AZ30</f>
        <v>0</v>
      </c>
      <c r="BC30">
        <f>E30/4*B3*BI30*BB30</f>
        <v>0</v>
      </c>
      <c r="BE30">
        <f>E30/4*B3*BI30*BD30</f>
        <v>0</v>
      </c>
      <c r="BG30">
        <f>BF30*B3+0.5*BF30*B3*0.75</f>
        <v>0</v>
      </c>
      <c r="BH30" s="11">
        <f t="shared" si="19"/>
        <v>0</v>
      </c>
      <c r="BI30">
        <v>3</v>
      </c>
    </row>
    <row r="31" spans="3:61">
      <c r="D31" s="16">
        <f t="shared" si="35"/>
        <v>0</v>
      </c>
      <c r="F31" t="s">
        <v>100</v>
      </c>
      <c r="G31">
        <v>6</v>
      </c>
      <c r="K31">
        <f t="shared" si="15"/>
        <v>0</v>
      </c>
      <c r="M31">
        <f t="shared" si="16"/>
        <v>0</v>
      </c>
      <c r="O31">
        <f t="shared" si="17"/>
        <v>0</v>
      </c>
      <c r="P31" s="11">
        <f t="shared" si="18"/>
        <v>0</v>
      </c>
      <c r="R31">
        <f t="shared" si="36"/>
        <v>0</v>
      </c>
      <c r="T31">
        <f t="shared" si="37"/>
        <v>0</v>
      </c>
      <c r="V31">
        <f t="shared" si="38"/>
        <v>0</v>
      </c>
      <c r="X31">
        <f t="shared" si="39"/>
        <v>0</v>
      </c>
      <c r="Z31">
        <f t="shared" si="40"/>
        <v>0</v>
      </c>
      <c r="AB31">
        <f t="shared" si="41"/>
        <v>0</v>
      </c>
      <c r="AC31" s="11">
        <f t="shared" si="42"/>
        <v>0</v>
      </c>
      <c r="AE31">
        <f t="shared" si="43"/>
        <v>0</v>
      </c>
      <c r="AG31">
        <f t="shared" si="44"/>
        <v>0</v>
      </c>
      <c r="AI31">
        <f t="shared" si="45"/>
        <v>0</v>
      </c>
      <c r="AK31">
        <f t="shared" si="46"/>
        <v>0</v>
      </c>
      <c r="AM31">
        <f t="shared" si="47"/>
        <v>0</v>
      </c>
      <c r="AO31">
        <f t="shared" si="48"/>
        <v>0</v>
      </c>
      <c r="AP31" s="11">
        <f t="shared" si="49"/>
        <v>0</v>
      </c>
      <c r="AQ31" s="11">
        <v>0</v>
      </c>
      <c r="AS31">
        <f>B3*AR31</f>
        <v>0</v>
      </c>
      <c r="AU31">
        <f>B3*AT31</f>
        <v>0</v>
      </c>
      <c r="AW31">
        <f>AV31*B3*B5*BI31*2</f>
        <v>0</v>
      </c>
      <c r="AY31">
        <f>(E31/2*2*AX31)*B3*B5*BI31*2</f>
        <v>0</v>
      </c>
      <c r="BA31">
        <f>E31/4*B3*BI31*AZ31</f>
        <v>0</v>
      </c>
      <c r="BC31">
        <f>E31/4*B3*BI31*BB31</f>
        <v>0</v>
      </c>
      <c r="BE31">
        <f>E31/4*B3*BI31*BD31</f>
        <v>0</v>
      </c>
      <c r="BG31">
        <f>BF31*B3+0.5*BF31*B3*0.75</f>
        <v>0</v>
      </c>
      <c r="BH31" s="11">
        <f t="shared" si="19"/>
        <v>0</v>
      </c>
      <c r="BI31">
        <v>3</v>
      </c>
    </row>
    <row r="32" spans="3:61">
      <c r="D32" s="16">
        <f t="shared" si="35"/>
        <v>0</v>
      </c>
      <c r="F32" t="s">
        <v>100</v>
      </c>
      <c r="G32">
        <v>7</v>
      </c>
      <c r="K32">
        <f t="shared" si="15"/>
        <v>0</v>
      </c>
      <c r="M32">
        <f t="shared" si="16"/>
        <v>0</v>
      </c>
      <c r="O32">
        <f t="shared" si="17"/>
        <v>0</v>
      </c>
      <c r="P32" s="11">
        <f t="shared" si="18"/>
        <v>0</v>
      </c>
      <c r="R32">
        <f t="shared" si="36"/>
        <v>0</v>
      </c>
      <c r="T32">
        <f t="shared" si="37"/>
        <v>0</v>
      </c>
      <c r="V32">
        <f t="shared" si="38"/>
        <v>0</v>
      </c>
      <c r="X32">
        <f t="shared" si="39"/>
        <v>0</v>
      </c>
      <c r="Z32">
        <f t="shared" si="40"/>
        <v>0</v>
      </c>
      <c r="AB32">
        <f t="shared" si="41"/>
        <v>0</v>
      </c>
      <c r="AC32" s="11">
        <f t="shared" si="42"/>
        <v>0</v>
      </c>
      <c r="AE32">
        <f t="shared" si="43"/>
        <v>0</v>
      </c>
      <c r="AG32">
        <f t="shared" si="44"/>
        <v>0</v>
      </c>
      <c r="AI32">
        <f t="shared" si="45"/>
        <v>0</v>
      </c>
      <c r="AK32">
        <f t="shared" si="46"/>
        <v>0</v>
      </c>
      <c r="AM32">
        <f t="shared" si="47"/>
        <v>0</v>
      </c>
      <c r="AO32">
        <f t="shared" si="48"/>
        <v>0</v>
      </c>
      <c r="AP32" s="11">
        <f t="shared" si="49"/>
        <v>0</v>
      </c>
      <c r="AQ32" s="11">
        <v>0</v>
      </c>
      <c r="AS32">
        <f>B3*AR32</f>
        <v>0</v>
      </c>
      <c r="AU32">
        <f>B3*AT32</f>
        <v>0</v>
      </c>
      <c r="AW32">
        <f>AV32*B3*B5*BI32*2</f>
        <v>0</v>
      </c>
      <c r="AY32">
        <f>(E32/2*2*AX32)*B3*B5*BI32*2</f>
        <v>0</v>
      </c>
      <c r="BA32">
        <f>E32/4*B3*BI32*AZ32</f>
        <v>0</v>
      </c>
      <c r="BC32">
        <f>E32/4*B3*BI32*BB32</f>
        <v>0</v>
      </c>
      <c r="BE32">
        <f>E32/4*B3*BI32*BD32</f>
        <v>0</v>
      </c>
      <c r="BG32">
        <f>BF32*B3+0.5*BF32*B3*0.75</f>
        <v>0</v>
      </c>
      <c r="BH32" s="11">
        <f t="shared" si="19"/>
        <v>0</v>
      </c>
      <c r="BI32">
        <v>3</v>
      </c>
    </row>
    <row r="33" spans="3:61">
      <c r="D33" s="16">
        <f t="shared" si="35"/>
        <v>0</v>
      </c>
      <c r="F33" t="s">
        <v>100</v>
      </c>
      <c r="G33">
        <v>8</v>
      </c>
      <c r="K33">
        <f t="shared" si="15"/>
        <v>0</v>
      </c>
      <c r="M33">
        <f t="shared" si="16"/>
        <v>0</v>
      </c>
      <c r="O33">
        <f t="shared" si="17"/>
        <v>0</v>
      </c>
      <c r="P33" s="11">
        <f t="shared" si="18"/>
        <v>0</v>
      </c>
      <c r="R33">
        <f t="shared" si="36"/>
        <v>0</v>
      </c>
      <c r="T33">
        <f t="shared" si="37"/>
        <v>0</v>
      </c>
      <c r="V33">
        <f t="shared" si="38"/>
        <v>0</v>
      </c>
      <c r="X33">
        <f t="shared" si="39"/>
        <v>0</v>
      </c>
      <c r="Z33">
        <f t="shared" si="40"/>
        <v>0</v>
      </c>
      <c r="AB33">
        <f t="shared" si="41"/>
        <v>0</v>
      </c>
      <c r="AC33" s="11">
        <f t="shared" si="42"/>
        <v>0</v>
      </c>
      <c r="AE33">
        <f t="shared" si="43"/>
        <v>0</v>
      </c>
      <c r="AG33">
        <f t="shared" si="44"/>
        <v>0</v>
      </c>
      <c r="AI33">
        <f t="shared" si="45"/>
        <v>0</v>
      </c>
      <c r="AK33">
        <f t="shared" si="46"/>
        <v>0</v>
      </c>
      <c r="AM33">
        <f t="shared" si="47"/>
        <v>0</v>
      </c>
      <c r="AO33">
        <f t="shared" si="48"/>
        <v>0</v>
      </c>
      <c r="AP33" s="11">
        <f t="shared" si="49"/>
        <v>0</v>
      </c>
      <c r="AQ33" s="11">
        <v>0</v>
      </c>
      <c r="AS33">
        <f>B3*AR33</f>
        <v>0</v>
      </c>
      <c r="AU33">
        <f>B3*AT33</f>
        <v>0</v>
      </c>
      <c r="AW33">
        <f>AV33*B3*B5*BI33*2</f>
        <v>0</v>
      </c>
      <c r="AY33">
        <f>(E33/2*2*AX33)*B3*B5*BI33*2</f>
        <v>0</v>
      </c>
      <c r="BA33">
        <f>E33/4*B3*BI33*AZ33</f>
        <v>0</v>
      </c>
      <c r="BC33">
        <f>E33/4*B3*BI33*BB33</f>
        <v>0</v>
      </c>
      <c r="BE33">
        <f>E33/4*B3*BI33*BD33</f>
        <v>0</v>
      </c>
      <c r="BG33">
        <f>BF33*B3+0.5*BF33*B3*0.75</f>
        <v>0</v>
      </c>
      <c r="BH33" s="11">
        <f t="shared" si="19"/>
        <v>0</v>
      </c>
      <c r="BI33">
        <v>3</v>
      </c>
    </row>
    <row r="34" spans="3:61">
      <c r="D34" s="16">
        <f t="shared" si="35"/>
        <v>0</v>
      </c>
      <c r="F34" t="s">
        <v>100</v>
      </c>
      <c r="G34">
        <v>9</v>
      </c>
      <c r="K34">
        <f t="shared" si="15"/>
        <v>0</v>
      </c>
      <c r="M34">
        <f t="shared" si="16"/>
        <v>0</v>
      </c>
      <c r="O34">
        <f t="shared" si="17"/>
        <v>0</v>
      </c>
      <c r="P34" s="11">
        <f t="shared" si="18"/>
        <v>0</v>
      </c>
      <c r="R34">
        <f t="shared" si="36"/>
        <v>0</v>
      </c>
      <c r="T34">
        <f t="shared" si="37"/>
        <v>0</v>
      </c>
      <c r="V34">
        <f t="shared" si="38"/>
        <v>0</v>
      </c>
      <c r="X34">
        <f t="shared" si="39"/>
        <v>0</v>
      </c>
      <c r="Z34">
        <f t="shared" si="40"/>
        <v>0</v>
      </c>
      <c r="AB34">
        <f t="shared" si="41"/>
        <v>0</v>
      </c>
      <c r="AC34" s="11">
        <f t="shared" si="42"/>
        <v>0</v>
      </c>
      <c r="AE34">
        <f t="shared" si="43"/>
        <v>0</v>
      </c>
      <c r="AG34">
        <f t="shared" si="44"/>
        <v>0</v>
      </c>
      <c r="AI34">
        <f t="shared" si="45"/>
        <v>0</v>
      </c>
      <c r="AK34">
        <f t="shared" si="46"/>
        <v>0</v>
      </c>
      <c r="AM34">
        <f t="shared" si="47"/>
        <v>0</v>
      </c>
      <c r="AO34">
        <f t="shared" si="48"/>
        <v>0</v>
      </c>
      <c r="AP34" s="11">
        <f t="shared" si="49"/>
        <v>0</v>
      </c>
      <c r="AQ34" s="11">
        <v>0</v>
      </c>
      <c r="AS34">
        <f>B3*AR34</f>
        <v>0</v>
      </c>
      <c r="AU34">
        <f>B3*AT34</f>
        <v>0</v>
      </c>
      <c r="AW34">
        <f>AV34*B3*B5*BI34*2</f>
        <v>0</v>
      </c>
      <c r="AY34">
        <f>(E34/2*2*AX34)*B3*B5*BI34*2</f>
        <v>0</v>
      </c>
      <c r="BA34">
        <f>E34/4*B3*BI34*AZ34</f>
        <v>0</v>
      </c>
      <c r="BC34">
        <f>E34/4*B3*BI34*BB34</f>
        <v>0</v>
      </c>
      <c r="BE34">
        <f>E34/4*B3*BI34*BD34</f>
        <v>0</v>
      </c>
      <c r="BG34">
        <f>BF34*B3+0.5*BF34*B3*0.75</f>
        <v>0</v>
      </c>
      <c r="BH34" s="11">
        <f t="shared" si="19"/>
        <v>0</v>
      </c>
      <c r="BI34">
        <v>3</v>
      </c>
    </row>
    <row r="35" spans="3:61">
      <c r="D35" s="16">
        <f t="shared" si="35"/>
        <v>0</v>
      </c>
      <c r="F35" t="s">
        <v>100</v>
      </c>
      <c r="G35">
        <v>10</v>
      </c>
      <c r="K35">
        <f t="shared" si="15"/>
        <v>0</v>
      </c>
      <c r="M35">
        <f t="shared" si="16"/>
        <v>0</v>
      </c>
      <c r="O35">
        <f t="shared" si="17"/>
        <v>0</v>
      </c>
      <c r="P35" s="11">
        <f t="shared" si="18"/>
        <v>0</v>
      </c>
      <c r="R35">
        <f t="shared" si="36"/>
        <v>0</v>
      </c>
      <c r="T35">
        <f t="shared" si="37"/>
        <v>0</v>
      </c>
      <c r="V35">
        <f t="shared" si="38"/>
        <v>0</v>
      </c>
      <c r="X35">
        <f t="shared" si="39"/>
        <v>0</v>
      </c>
      <c r="Z35">
        <f t="shared" si="40"/>
        <v>0</v>
      </c>
      <c r="AB35">
        <f t="shared" si="41"/>
        <v>0</v>
      </c>
      <c r="AC35" s="11">
        <f t="shared" si="42"/>
        <v>0</v>
      </c>
      <c r="AE35">
        <f t="shared" si="43"/>
        <v>0</v>
      </c>
      <c r="AG35">
        <f t="shared" si="44"/>
        <v>0</v>
      </c>
      <c r="AI35">
        <f t="shared" si="45"/>
        <v>0</v>
      </c>
      <c r="AK35">
        <f t="shared" si="46"/>
        <v>0</v>
      </c>
      <c r="AM35">
        <f t="shared" si="47"/>
        <v>0</v>
      </c>
      <c r="AO35">
        <f t="shared" si="48"/>
        <v>0</v>
      </c>
      <c r="AP35" s="11">
        <f t="shared" si="49"/>
        <v>0</v>
      </c>
      <c r="AQ35" s="11">
        <v>0</v>
      </c>
      <c r="AS35">
        <f>B3*AR35</f>
        <v>0</v>
      </c>
      <c r="AU35">
        <f>B3*AT35</f>
        <v>0</v>
      </c>
      <c r="AW35">
        <f>AV35*B3*B5*BI35*2</f>
        <v>0</v>
      </c>
      <c r="AY35">
        <f>(E35/2*2*AX35)*B3*B5*BI35*2</f>
        <v>0</v>
      </c>
      <c r="BA35">
        <f>E35/4*B3*BI35*AZ35</f>
        <v>0</v>
      </c>
      <c r="BC35">
        <f>E35/4*B3*BI35*BB35</f>
        <v>0</v>
      </c>
      <c r="BE35">
        <f>E35/4*B3*BI35*BD35</f>
        <v>0</v>
      </c>
      <c r="BG35">
        <f>BF35*B3+0.5*BF35*B3*0.75</f>
        <v>0</v>
      </c>
      <c r="BH35" s="11">
        <f t="shared" si="19"/>
        <v>0</v>
      </c>
      <c r="BI35">
        <v>3</v>
      </c>
    </row>
    <row r="36" spans="3:61" s="14" customFormat="1"/>
    <row r="37" spans="3:61">
      <c r="D37" s="16">
        <f t="shared" ref="D37:D46" ca="1" si="50">P37+AC37+AP37+AQ37+BH37</f>
        <v>1540</v>
      </c>
      <c r="E37">
        <f ca="1">OFFSET(法宝等级!C2,H37-1,0)</f>
        <v>1540.69</v>
      </c>
      <c r="F37" t="s">
        <v>78</v>
      </c>
      <c r="G37">
        <v>1</v>
      </c>
      <c r="H37">
        <v>4</v>
      </c>
      <c r="I37" t="s">
        <v>352</v>
      </c>
      <c r="K37">
        <f t="shared" si="15"/>
        <v>0</v>
      </c>
      <c r="M37">
        <f t="shared" si="16"/>
        <v>0</v>
      </c>
      <c r="O37">
        <f t="shared" si="17"/>
        <v>0</v>
      </c>
      <c r="P37" s="11">
        <f t="shared" si="18"/>
        <v>0</v>
      </c>
      <c r="R37">
        <f t="shared" ref="R37:R46" si="51">Q37*BI37</f>
        <v>0</v>
      </c>
      <c r="T37">
        <f t="shared" ref="T37:T46" si="52">S37*BI37*2</f>
        <v>0</v>
      </c>
      <c r="V37">
        <f t="shared" ref="V37:V46" ca="1" si="53">ROUND((E37/2*(1-U37)+2*E37/2*U37-E37/2)*BI37*2,2)</f>
        <v>0</v>
      </c>
      <c r="X37">
        <f t="shared" ref="X37:X46" si="54">W37*BI37*2</f>
        <v>0</v>
      </c>
      <c r="Z37">
        <f t="shared" ref="Z37:Z46" si="55">Y37*BI37*2</f>
        <v>0</v>
      </c>
      <c r="AB37">
        <f t="shared" ref="AB37:AB46" si="56">AA37*BI37*2</f>
        <v>0</v>
      </c>
      <c r="AC37" s="11">
        <f t="shared" ref="AC37:AC46" ca="1" si="57">R37+T37+V37+X37+Z37+AB37</f>
        <v>0</v>
      </c>
      <c r="AE37">
        <f t="shared" ref="AE37:AE46" si="58">-AD37*BI37</f>
        <v>0</v>
      </c>
      <c r="AG37">
        <f t="shared" ref="AG37:AG46" si="59">-AF37*BI37*2</f>
        <v>0</v>
      </c>
      <c r="AI37">
        <f t="shared" ref="AI37:AI46" ca="1" si="60">-(E37/2*(1-AH37)+2*E37/2*AH37-E37/2)*BI37*2</f>
        <v>0</v>
      </c>
      <c r="AK37">
        <f t="shared" ref="AK37:AK46" si="61">-AJ37*BI37*2</f>
        <v>0</v>
      </c>
      <c r="AM37">
        <f t="shared" ref="AM37:AM46" si="62">-AL37*BI37*2</f>
        <v>0</v>
      </c>
      <c r="AO37">
        <f t="shared" ref="AO37:AO46" si="63">-AN37*BI37*2</f>
        <v>0</v>
      </c>
      <c r="AP37" s="11">
        <f t="shared" ref="AP37:AP46" ca="1" si="64">AE37+AG37+AI37+AK37+AM37+AO37</f>
        <v>0</v>
      </c>
      <c r="AQ37" s="11">
        <v>0</v>
      </c>
      <c r="AR37">
        <v>385</v>
      </c>
      <c r="AS37">
        <f>B3*AR37</f>
        <v>1540</v>
      </c>
      <c r="AU37">
        <f>B3*AT37</f>
        <v>0</v>
      </c>
      <c r="AW37">
        <f>AV37*B3*B5*BI37*2</f>
        <v>0</v>
      </c>
      <c r="AY37">
        <f ca="1">(E37/2*2*AX37)*B3*B5*BI37*2</f>
        <v>0</v>
      </c>
      <c r="BA37">
        <f ca="1">E37/4*B3*BI37*AZ37</f>
        <v>0</v>
      </c>
      <c r="BC37">
        <f ca="1">E37/4*B3*BI37*BB37</f>
        <v>0</v>
      </c>
      <c r="BE37">
        <f ca="1">E37/4*B3*BI37*BD37</f>
        <v>0</v>
      </c>
      <c r="BG37">
        <f>BF37*B3+0.5*BF37*B3*0.75</f>
        <v>0</v>
      </c>
      <c r="BH37" s="11">
        <f t="shared" ca="1" si="19"/>
        <v>1540</v>
      </c>
      <c r="BI37">
        <v>3</v>
      </c>
    </row>
    <row r="38" spans="3:61">
      <c r="D38" s="16">
        <f t="shared" si="50"/>
        <v>0</v>
      </c>
      <c r="F38" t="s">
        <v>78</v>
      </c>
      <c r="G38">
        <v>2</v>
      </c>
      <c r="K38">
        <f t="shared" si="15"/>
        <v>0</v>
      </c>
      <c r="M38">
        <f t="shared" si="16"/>
        <v>0</v>
      </c>
      <c r="O38">
        <f t="shared" si="17"/>
        <v>0</v>
      </c>
      <c r="P38" s="11">
        <f t="shared" si="18"/>
        <v>0</v>
      </c>
      <c r="R38">
        <f t="shared" si="51"/>
        <v>0</v>
      </c>
      <c r="T38">
        <f t="shared" si="52"/>
        <v>0</v>
      </c>
      <c r="V38">
        <f t="shared" si="53"/>
        <v>0</v>
      </c>
      <c r="X38">
        <f t="shared" si="54"/>
        <v>0</v>
      </c>
      <c r="Z38">
        <f t="shared" si="55"/>
        <v>0</v>
      </c>
      <c r="AB38">
        <f t="shared" si="56"/>
        <v>0</v>
      </c>
      <c r="AC38" s="11">
        <f t="shared" si="57"/>
        <v>0</v>
      </c>
      <c r="AE38">
        <f t="shared" si="58"/>
        <v>0</v>
      </c>
      <c r="AG38">
        <f t="shared" si="59"/>
        <v>0</v>
      </c>
      <c r="AI38">
        <f t="shared" si="60"/>
        <v>0</v>
      </c>
      <c r="AK38">
        <f t="shared" si="61"/>
        <v>0</v>
      </c>
      <c r="AM38">
        <f t="shared" si="62"/>
        <v>0</v>
      </c>
      <c r="AO38">
        <f t="shared" si="63"/>
        <v>0</v>
      </c>
      <c r="AP38" s="11">
        <f t="shared" si="64"/>
        <v>0</v>
      </c>
      <c r="AQ38" s="11">
        <v>0</v>
      </c>
      <c r="AS38">
        <f>B3*AR38</f>
        <v>0</v>
      </c>
      <c r="AU38">
        <f>B3*AT38</f>
        <v>0</v>
      </c>
      <c r="AW38">
        <f>AV38*B3*B5*BI38*2</f>
        <v>0</v>
      </c>
      <c r="AY38">
        <f>(E38/2*2*AX38)*B3*B5*BI38*2</f>
        <v>0</v>
      </c>
      <c r="BA38">
        <f>E38/4*B3*BI38*AZ38</f>
        <v>0</v>
      </c>
      <c r="BC38">
        <f>E38/4*B3*BI38*BB38</f>
        <v>0</v>
      </c>
      <c r="BE38">
        <f>E38/4*B3*BI38*BD38</f>
        <v>0</v>
      </c>
      <c r="BG38">
        <f>BF38*B3+0.5*BF38*B3*0.75</f>
        <v>0</v>
      </c>
      <c r="BH38" s="11">
        <f t="shared" si="19"/>
        <v>0</v>
      </c>
      <c r="BI38">
        <v>3</v>
      </c>
    </row>
    <row r="39" spans="3:61">
      <c r="D39" s="16">
        <f t="shared" si="50"/>
        <v>0</v>
      </c>
      <c r="F39" t="s">
        <v>78</v>
      </c>
      <c r="G39">
        <v>3</v>
      </c>
      <c r="K39">
        <f t="shared" si="15"/>
        <v>0</v>
      </c>
      <c r="M39">
        <f t="shared" si="16"/>
        <v>0</v>
      </c>
      <c r="O39">
        <f t="shared" si="17"/>
        <v>0</v>
      </c>
      <c r="P39" s="11">
        <f t="shared" si="18"/>
        <v>0</v>
      </c>
      <c r="R39">
        <f t="shared" si="51"/>
        <v>0</v>
      </c>
      <c r="T39">
        <f t="shared" si="52"/>
        <v>0</v>
      </c>
      <c r="V39">
        <f t="shared" si="53"/>
        <v>0</v>
      </c>
      <c r="X39">
        <f t="shared" si="54"/>
        <v>0</v>
      </c>
      <c r="Z39">
        <f t="shared" si="55"/>
        <v>0</v>
      </c>
      <c r="AB39">
        <f t="shared" si="56"/>
        <v>0</v>
      </c>
      <c r="AC39" s="11">
        <f t="shared" si="57"/>
        <v>0</v>
      </c>
      <c r="AE39">
        <f t="shared" si="58"/>
        <v>0</v>
      </c>
      <c r="AG39">
        <f t="shared" si="59"/>
        <v>0</v>
      </c>
      <c r="AI39">
        <f t="shared" si="60"/>
        <v>0</v>
      </c>
      <c r="AK39">
        <f t="shared" si="61"/>
        <v>0</v>
      </c>
      <c r="AM39">
        <f t="shared" si="62"/>
        <v>0</v>
      </c>
      <c r="AO39">
        <f t="shared" si="63"/>
        <v>0</v>
      </c>
      <c r="AP39" s="11">
        <f t="shared" si="64"/>
        <v>0</v>
      </c>
      <c r="AQ39" s="11">
        <v>0</v>
      </c>
      <c r="AS39">
        <f>B3*AR39</f>
        <v>0</v>
      </c>
      <c r="AU39">
        <f>B3*AT39</f>
        <v>0</v>
      </c>
      <c r="AW39">
        <f>AV39*B3*B5*BI39*2</f>
        <v>0</v>
      </c>
      <c r="AY39">
        <f>(E39/2*2*AX39)*B3*B5*BI39*2</f>
        <v>0</v>
      </c>
      <c r="BA39">
        <f>E39/4*B3*BI39*AZ39</f>
        <v>0</v>
      </c>
      <c r="BC39">
        <f>E39/4*B3*BI39*BB39</f>
        <v>0</v>
      </c>
      <c r="BE39">
        <f>E39/4*B3*BI39*BD39</f>
        <v>0</v>
      </c>
      <c r="BG39">
        <f>BF39*B3+0.5*BF39*B3*0.75</f>
        <v>0</v>
      </c>
      <c r="BH39" s="11">
        <f t="shared" si="19"/>
        <v>0</v>
      </c>
      <c r="BI39">
        <v>3</v>
      </c>
    </row>
    <row r="40" spans="3:61">
      <c r="D40" s="16">
        <f t="shared" si="50"/>
        <v>0</v>
      </c>
      <c r="F40" t="s">
        <v>78</v>
      </c>
      <c r="G40">
        <v>4</v>
      </c>
      <c r="K40">
        <f t="shared" si="15"/>
        <v>0</v>
      </c>
      <c r="M40">
        <f t="shared" si="16"/>
        <v>0</v>
      </c>
      <c r="O40">
        <f t="shared" si="17"/>
        <v>0</v>
      </c>
      <c r="P40" s="11">
        <f t="shared" si="18"/>
        <v>0</v>
      </c>
      <c r="R40">
        <f t="shared" si="51"/>
        <v>0</v>
      </c>
      <c r="T40">
        <f t="shared" si="52"/>
        <v>0</v>
      </c>
      <c r="V40">
        <f t="shared" si="53"/>
        <v>0</v>
      </c>
      <c r="X40">
        <f t="shared" si="54"/>
        <v>0</v>
      </c>
      <c r="Z40">
        <f t="shared" si="55"/>
        <v>0</v>
      </c>
      <c r="AB40">
        <f t="shared" si="56"/>
        <v>0</v>
      </c>
      <c r="AC40" s="11">
        <f t="shared" si="57"/>
        <v>0</v>
      </c>
      <c r="AE40">
        <f t="shared" si="58"/>
        <v>0</v>
      </c>
      <c r="AG40">
        <f t="shared" si="59"/>
        <v>0</v>
      </c>
      <c r="AI40">
        <f t="shared" si="60"/>
        <v>0</v>
      </c>
      <c r="AK40">
        <f t="shared" si="61"/>
        <v>0</v>
      </c>
      <c r="AM40">
        <f t="shared" si="62"/>
        <v>0</v>
      </c>
      <c r="AO40">
        <f t="shared" si="63"/>
        <v>0</v>
      </c>
      <c r="AP40" s="11">
        <f t="shared" si="64"/>
        <v>0</v>
      </c>
      <c r="AQ40" s="11">
        <v>0</v>
      </c>
      <c r="AS40">
        <f>B3*AR40</f>
        <v>0</v>
      </c>
      <c r="AU40">
        <f>B3*AT40</f>
        <v>0</v>
      </c>
      <c r="AW40">
        <f>AV40*B3*B5*BI40*2</f>
        <v>0</v>
      </c>
      <c r="AY40">
        <f>(E40/2*2*AX40)*B3*B5*BI40*2</f>
        <v>0</v>
      </c>
      <c r="BA40">
        <f>E40/4*B3*BI40*AZ40</f>
        <v>0</v>
      </c>
      <c r="BC40">
        <f>E40/4*B3*BI40*BB40</f>
        <v>0</v>
      </c>
      <c r="BE40">
        <f>E40/4*B3*BI40*BD40</f>
        <v>0</v>
      </c>
      <c r="BG40">
        <f>BF40*B3+0.5*BF40*B3*0.75</f>
        <v>0</v>
      </c>
      <c r="BH40" s="11">
        <f t="shared" si="19"/>
        <v>0</v>
      </c>
      <c r="BI40">
        <v>3</v>
      </c>
    </row>
    <row r="41" spans="3:61">
      <c r="D41" s="16">
        <f t="shared" si="50"/>
        <v>0</v>
      </c>
      <c r="F41" t="s">
        <v>78</v>
      </c>
      <c r="G41">
        <v>5</v>
      </c>
      <c r="K41">
        <f t="shared" si="15"/>
        <v>0</v>
      </c>
      <c r="M41">
        <f t="shared" si="16"/>
        <v>0</v>
      </c>
      <c r="O41">
        <f t="shared" si="17"/>
        <v>0</v>
      </c>
      <c r="P41" s="11">
        <f t="shared" si="18"/>
        <v>0</v>
      </c>
      <c r="R41">
        <f t="shared" si="51"/>
        <v>0</v>
      </c>
      <c r="T41">
        <f t="shared" si="52"/>
        <v>0</v>
      </c>
      <c r="V41">
        <f t="shared" si="53"/>
        <v>0</v>
      </c>
      <c r="X41">
        <f t="shared" si="54"/>
        <v>0</v>
      </c>
      <c r="Z41">
        <f t="shared" si="55"/>
        <v>0</v>
      </c>
      <c r="AB41">
        <f t="shared" si="56"/>
        <v>0</v>
      </c>
      <c r="AC41" s="11">
        <f t="shared" si="57"/>
        <v>0</v>
      </c>
      <c r="AE41">
        <f t="shared" si="58"/>
        <v>0</v>
      </c>
      <c r="AG41">
        <f t="shared" si="59"/>
        <v>0</v>
      </c>
      <c r="AI41">
        <f t="shared" si="60"/>
        <v>0</v>
      </c>
      <c r="AK41">
        <f t="shared" si="61"/>
        <v>0</v>
      </c>
      <c r="AM41">
        <f t="shared" si="62"/>
        <v>0</v>
      </c>
      <c r="AO41">
        <f t="shared" si="63"/>
        <v>0</v>
      </c>
      <c r="AP41" s="11">
        <f t="shared" si="64"/>
        <v>0</v>
      </c>
      <c r="AQ41" s="11">
        <v>0</v>
      </c>
      <c r="AS41">
        <f>B3*AR41</f>
        <v>0</v>
      </c>
      <c r="AU41">
        <f>B3*AT41</f>
        <v>0</v>
      </c>
      <c r="AW41">
        <f>AV41*B3*B5*BI41*2</f>
        <v>0</v>
      </c>
      <c r="AY41">
        <f>(E41/2*2*AX41)*B3*B5*BI41*2</f>
        <v>0</v>
      </c>
      <c r="BA41">
        <f>E41/4*B3*BI41*AZ41</f>
        <v>0</v>
      </c>
      <c r="BC41">
        <f>E41/4*B3*BI41*BB41</f>
        <v>0</v>
      </c>
      <c r="BE41">
        <f>E41/4*B3*BI41*BD41</f>
        <v>0</v>
      </c>
      <c r="BG41">
        <f>BF41*B3+0.5*BF41*B3*0.75</f>
        <v>0</v>
      </c>
      <c r="BH41" s="11">
        <f t="shared" si="19"/>
        <v>0</v>
      </c>
      <c r="BI41">
        <v>3</v>
      </c>
    </row>
    <row r="42" spans="3:61">
      <c r="D42" s="16">
        <f t="shared" si="50"/>
        <v>0</v>
      </c>
      <c r="F42" t="s">
        <v>79</v>
      </c>
      <c r="G42">
        <v>6</v>
      </c>
      <c r="K42">
        <f t="shared" si="15"/>
        <v>0</v>
      </c>
      <c r="M42">
        <f t="shared" si="16"/>
        <v>0</v>
      </c>
      <c r="O42">
        <f t="shared" si="17"/>
        <v>0</v>
      </c>
      <c r="P42" s="11">
        <f t="shared" si="18"/>
        <v>0</v>
      </c>
      <c r="R42">
        <f t="shared" si="51"/>
        <v>0</v>
      </c>
      <c r="T42">
        <f t="shared" si="52"/>
        <v>0</v>
      </c>
      <c r="V42">
        <f t="shared" si="53"/>
        <v>0</v>
      </c>
      <c r="X42">
        <f t="shared" si="54"/>
        <v>0</v>
      </c>
      <c r="Z42">
        <f t="shared" si="55"/>
        <v>0</v>
      </c>
      <c r="AB42">
        <f t="shared" si="56"/>
        <v>0</v>
      </c>
      <c r="AC42" s="11">
        <f t="shared" si="57"/>
        <v>0</v>
      </c>
      <c r="AE42">
        <f t="shared" si="58"/>
        <v>0</v>
      </c>
      <c r="AG42">
        <f t="shared" si="59"/>
        <v>0</v>
      </c>
      <c r="AI42">
        <f t="shared" si="60"/>
        <v>0</v>
      </c>
      <c r="AK42">
        <f t="shared" si="61"/>
        <v>0</v>
      </c>
      <c r="AM42">
        <f t="shared" si="62"/>
        <v>0</v>
      </c>
      <c r="AO42">
        <f t="shared" si="63"/>
        <v>0</v>
      </c>
      <c r="AP42" s="11">
        <f t="shared" si="64"/>
        <v>0</v>
      </c>
      <c r="AQ42" s="11">
        <v>0</v>
      </c>
      <c r="AS42">
        <f>B3*AR42</f>
        <v>0</v>
      </c>
      <c r="AU42">
        <f>B3*AT42</f>
        <v>0</v>
      </c>
      <c r="AW42">
        <f>AV42*B3*B5*BI42*2</f>
        <v>0</v>
      </c>
      <c r="AY42">
        <f>(E42/2*2*AX42)*B3*B5*BI42*2</f>
        <v>0</v>
      </c>
      <c r="BA42">
        <f>E42/4*B3*BI42*AZ42</f>
        <v>0</v>
      </c>
      <c r="BC42">
        <f>E42/4*B3*BI42*BB42</f>
        <v>0</v>
      </c>
      <c r="BE42">
        <f>E42/4*B3*BI42*BD42</f>
        <v>0</v>
      </c>
      <c r="BG42">
        <f>BF42*B3+0.5*BF42*B3*0.75</f>
        <v>0</v>
      </c>
      <c r="BH42" s="11">
        <f t="shared" si="19"/>
        <v>0</v>
      </c>
      <c r="BI42">
        <v>3</v>
      </c>
    </row>
    <row r="43" spans="3:61">
      <c r="D43" s="16">
        <f t="shared" si="50"/>
        <v>0</v>
      </c>
      <c r="F43" t="s">
        <v>79</v>
      </c>
      <c r="G43">
        <v>7</v>
      </c>
      <c r="K43">
        <f t="shared" si="15"/>
        <v>0</v>
      </c>
      <c r="M43">
        <f t="shared" si="16"/>
        <v>0</v>
      </c>
      <c r="O43">
        <f t="shared" si="17"/>
        <v>0</v>
      </c>
      <c r="P43" s="11">
        <f t="shared" si="18"/>
        <v>0</v>
      </c>
      <c r="R43">
        <f t="shared" si="51"/>
        <v>0</v>
      </c>
      <c r="T43">
        <f t="shared" si="52"/>
        <v>0</v>
      </c>
      <c r="V43">
        <f t="shared" si="53"/>
        <v>0</v>
      </c>
      <c r="X43">
        <f t="shared" si="54"/>
        <v>0</v>
      </c>
      <c r="Z43">
        <f t="shared" si="55"/>
        <v>0</v>
      </c>
      <c r="AB43">
        <f t="shared" si="56"/>
        <v>0</v>
      </c>
      <c r="AC43" s="11">
        <f t="shared" si="57"/>
        <v>0</v>
      </c>
      <c r="AE43">
        <f t="shared" si="58"/>
        <v>0</v>
      </c>
      <c r="AG43">
        <f t="shared" si="59"/>
        <v>0</v>
      </c>
      <c r="AI43">
        <f t="shared" si="60"/>
        <v>0</v>
      </c>
      <c r="AK43">
        <f t="shared" si="61"/>
        <v>0</v>
      </c>
      <c r="AM43">
        <f t="shared" si="62"/>
        <v>0</v>
      </c>
      <c r="AO43">
        <f t="shared" si="63"/>
        <v>0</v>
      </c>
      <c r="AP43" s="11">
        <f t="shared" si="64"/>
        <v>0</v>
      </c>
      <c r="AQ43" s="11">
        <v>0</v>
      </c>
      <c r="AS43">
        <f>B3*AR43</f>
        <v>0</v>
      </c>
      <c r="AU43">
        <f>B3*AT43</f>
        <v>0</v>
      </c>
      <c r="AW43">
        <f>AV43*B3*B5*BI43*2</f>
        <v>0</v>
      </c>
      <c r="AY43">
        <f>(E43/2*2*AX43)*B3*B5*BI43*2</f>
        <v>0</v>
      </c>
      <c r="BA43">
        <f>E43/4*B3*BI43*AZ43</f>
        <v>0</v>
      </c>
      <c r="BC43">
        <f>E43/4*B3*BI43*BB43</f>
        <v>0</v>
      </c>
      <c r="BE43">
        <f>E43/4*B3*BI43*BD43</f>
        <v>0</v>
      </c>
      <c r="BG43">
        <f>BF43*B3+0.5*BF43*B3*0.75</f>
        <v>0</v>
      </c>
      <c r="BH43" s="11">
        <f t="shared" si="19"/>
        <v>0</v>
      </c>
      <c r="BI43">
        <v>3</v>
      </c>
    </row>
    <row r="44" spans="3:61">
      <c r="D44" s="16">
        <f t="shared" si="50"/>
        <v>0</v>
      </c>
      <c r="F44" t="s">
        <v>79</v>
      </c>
      <c r="G44">
        <v>8</v>
      </c>
      <c r="K44">
        <f t="shared" si="15"/>
        <v>0</v>
      </c>
      <c r="M44">
        <f t="shared" si="16"/>
        <v>0</v>
      </c>
      <c r="O44">
        <f t="shared" si="17"/>
        <v>0</v>
      </c>
      <c r="P44" s="11">
        <f t="shared" si="18"/>
        <v>0</v>
      </c>
      <c r="R44">
        <f t="shared" si="51"/>
        <v>0</v>
      </c>
      <c r="T44">
        <f t="shared" si="52"/>
        <v>0</v>
      </c>
      <c r="V44">
        <f t="shared" si="53"/>
        <v>0</v>
      </c>
      <c r="X44">
        <f t="shared" si="54"/>
        <v>0</v>
      </c>
      <c r="Z44">
        <f t="shared" si="55"/>
        <v>0</v>
      </c>
      <c r="AB44">
        <f t="shared" si="56"/>
        <v>0</v>
      </c>
      <c r="AC44" s="11">
        <f t="shared" si="57"/>
        <v>0</v>
      </c>
      <c r="AE44">
        <f t="shared" si="58"/>
        <v>0</v>
      </c>
      <c r="AG44">
        <f t="shared" si="59"/>
        <v>0</v>
      </c>
      <c r="AI44">
        <f t="shared" si="60"/>
        <v>0</v>
      </c>
      <c r="AK44">
        <f t="shared" si="61"/>
        <v>0</v>
      </c>
      <c r="AM44">
        <f t="shared" si="62"/>
        <v>0</v>
      </c>
      <c r="AO44">
        <f t="shared" si="63"/>
        <v>0</v>
      </c>
      <c r="AP44" s="11">
        <f t="shared" si="64"/>
        <v>0</v>
      </c>
      <c r="AQ44" s="11">
        <v>0</v>
      </c>
      <c r="AS44">
        <f>B3*AR44</f>
        <v>0</v>
      </c>
      <c r="AU44">
        <f>B3*AT44</f>
        <v>0</v>
      </c>
      <c r="AW44">
        <f>AV44*B3*B5*BI44*2</f>
        <v>0</v>
      </c>
      <c r="AY44">
        <f>(E44/2*2*AX44)*B3*B5*BI44*2</f>
        <v>0</v>
      </c>
      <c r="BA44">
        <f>E44/4*B3*BI44*AZ44</f>
        <v>0</v>
      </c>
      <c r="BC44">
        <f>E44/4*B3*BI44*BB44</f>
        <v>0</v>
      </c>
      <c r="BE44">
        <f>E44/4*B3*BI44*BD44</f>
        <v>0</v>
      </c>
      <c r="BG44">
        <f>BF44*B3+0.5*BF44*B3*0.75</f>
        <v>0</v>
      </c>
      <c r="BH44" s="11">
        <f t="shared" si="19"/>
        <v>0</v>
      </c>
      <c r="BI44">
        <v>3</v>
      </c>
    </row>
    <row r="45" spans="3:61">
      <c r="D45" s="16">
        <f t="shared" si="50"/>
        <v>0</v>
      </c>
      <c r="F45" t="s">
        <v>79</v>
      </c>
      <c r="G45">
        <v>9</v>
      </c>
      <c r="K45">
        <f t="shared" si="15"/>
        <v>0</v>
      </c>
      <c r="M45">
        <f t="shared" si="16"/>
        <v>0</v>
      </c>
      <c r="O45">
        <f t="shared" si="17"/>
        <v>0</v>
      </c>
      <c r="P45" s="11">
        <f t="shared" si="18"/>
        <v>0</v>
      </c>
      <c r="R45">
        <f t="shared" si="51"/>
        <v>0</v>
      </c>
      <c r="T45">
        <f t="shared" si="52"/>
        <v>0</v>
      </c>
      <c r="V45">
        <f t="shared" si="53"/>
        <v>0</v>
      </c>
      <c r="X45">
        <f t="shared" si="54"/>
        <v>0</v>
      </c>
      <c r="Z45">
        <f t="shared" si="55"/>
        <v>0</v>
      </c>
      <c r="AB45">
        <f t="shared" si="56"/>
        <v>0</v>
      </c>
      <c r="AC45" s="11">
        <f t="shared" si="57"/>
        <v>0</v>
      </c>
      <c r="AE45">
        <f t="shared" si="58"/>
        <v>0</v>
      </c>
      <c r="AG45">
        <f t="shared" si="59"/>
        <v>0</v>
      </c>
      <c r="AI45">
        <f t="shared" si="60"/>
        <v>0</v>
      </c>
      <c r="AK45">
        <f t="shared" si="61"/>
        <v>0</v>
      </c>
      <c r="AM45">
        <f t="shared" si="62"/>
        <v>0</v>
      </c>
      <c r="AO45">
        <f t="shared" si="63"/>
        <v>0</v>
      </c>
      <c r="AP45" s="11">
        <f t="shared" si="64"/>
        <v>0</v>
      </c>
      <c r="AQ45" s="11">
        <v>0</v>
      </c>
      <c r="AS45">
        <f>B3*AR45</f>
        <v>0</v>
      </c>
      <c r="AU45">
        <f>B3*AT45</f>
        <v>0</v>
      </c>
      <c r="AW45">
        <f>AV45*B3*B5*BI45*2</f>
        <v>0</v>
      </c>
      <c r="AY45">
        <f>(E45/2*2*AX45)*B3*B5*BI45*2</f>
        <v>0</v>
      </c>
      <c r="BA45">
        <f>E45/4*B3*BI45*AZ45</f>
        <v>0</v>
      </c>
      <c r="BC45">
        <f>E45/4*B3*BI45*BB45</f>
        <v>0</v>
      </c>
      <c r="BE45">
        <f>E45/4*B3*BI45*BD45</f>
        <v>0</v>
      </c>
      <c r="BG45">
        <f>BF45*B3+0.5*BF45*B3*0.75</f>
        <v>0</v>
      </c>
      <c r="BH45" s="11">
        <f t="shared" si="19"/>
        <v>0</v>
      </c>
      <c r="BI45">
        <v>3</v>
      </c>
    </row>
    <row r="46" spans="3:61">
      <c r="D46" s="16">
        <f t="shared" si="50"/>
        <v>0</v>
      </c>
      <c r="F46" t="s">
        <v>79</v>
      </c>
      <c r="G46">
        <v>10</v>
      </c>
      <c r="K46">
        <f t="shared" si="15"/>
        <v>0</v>
      </c>
      <c r="M46">
        <f t="shared" si="16"/>
        <v>0</v>
      </c>
      <c r="O46">
        <f t="shared" si="17"/>
        <v>0</v>
      </c>
      <c r="P46" s="11">
        <f t="shared" si="18"/>
        <v>0</v>
      </c>
      <c r="R46">
        <f t="shared" si="51"/>
        <v>0</v>
      </c>
      <c r="T46">
        <f t="shared" si="52"/>
        <v>0</v>
      </c>
      <c r="V46">
        <f t="shared" si="53"/>
        <v>0</v>
      </c>
      <c r="X46">
        <f t="shared" si="54"/>
        <v>0</v>
      </c>
      <c r="Z46">
        <f t="shared" si="55"/>
        <v>0</v>
      </c>
      <c r="AB46">
        <f t="shared" si="56"/>
        <v>0</v>
      </c>
      <c r="AC46" s="11">
        <f t="shared" si="57"/>
        <v>0</v>
      </c>
      <c r="AE46">
        <f t="shared" si="58"/>
        <v>0</v>
      </c>
      <c r="AG46">
        <f t="shared" si="59"/>
        <v>0</v>
      </c>
      <c r="AI46">
        <f t="shared" si="60"/>
        <v>0</v>
      </c>
      <c r="AK46">
        <f t="shared" si="61"/>
        <v>0</v>
      </c>
      <c r="AM46">
        <f t="shared" si="62"/>
        <v>0</v>
      </c>
      <c r="AO46">
        <f t="shared" si="63"/>
        <v>0</v>
      </c>
      <c r="AP46" s="11">
        <f t="shared" si="64"/>
        <v>0</v>
      </c>
      <c r="AQ46" s="11">
        <v>0</v>
      </c>
      <c r="AS46">
        <f>B3*AR46</f>
        <v>0</v>
      </c>
      <c r="AU46">
        <f>B3*AT46</f>
        <v>0</v>
      </c>
      <c r="AW46">
        <f>AV46*B3*B5*BI46*2</f>
        <v>0</v>
      </c>
      <c r="AY46">
        <f>(E46/2*2*AX46)*B3*B5*BI46*2</f>
        <v>0</v>
      </c>
      <c r="BA46">
        <f>E46/4*B3*BI46*AZ46</f>
        <v>0</v>
      </c>
      <c r="BC46">
        <f>E46/4*B3*BI46*BB46</f>
        <v>0</v>
      </c>
      <c r="BE46">
        <f>E46/4*B3*BI46*BD46</f>
        <v>0</v>
      </c>
      <c r="BG46">
        <f>BF46*B3+0.5*BF46*B3*0.75</f>
        <v>0</v>
      </c>
      <c r="BH46" s="11">
        <f t="shared" si="19"/>
        <v>0</v>
      </c>
      <c r="BI46">
        <v>3</v>
      </c>
    </row>
    <row r="47" spans="3:61" s="14" customFormat="1">
      <c r="C47" s="14" t="s">
        <v>63</v>
      </c>
    </row>
    <row r="48" spans="3:61">
      <c r="D48" s="16">
        <f t="shared" ref="D48:D57" ca="1" si="65">P48+AC48+AP48+AQ48+BH48</f>
        <v>43</v>
      </c>
      <c r="E48">
        <f ca="1">OFFSET(法宝等级!C2,H48-1,0)</f>
        <v>42.57</v>
      </c>
      <c r="F48" t="s">
        <v>82</v>
      </c>
      <c r="G48">
        <v>1</v>
      </c>
      <c r="H48">
        <v>1</v>
      </c>
      <c r="I48" t="s">
        <v>353</v>
      </c>
      <c r="K48">
        <f t="shared" si="15"/>
        <v>0</v>
      </c>
      <c r="L48">
        <v>25</v>
      </c>
      <c r="M48">
        <f t="shared" si="16"/>
        <v>25</v>
      </c>
      <c r="O48">
        <f t="shared" si="17"/>
        <v>0</v>
      </c>
      <c r="P48" s="11">
        <f t="shared" si="18"/>
        <v>25</v>
      </c>
      <c r="R48">
        <f t="shared" ref="R48:R57" si="66">Q48*BI48</f>
        <v>0</v>
      </c>
      <c r="T48">
        <f t="shared" ref="T48:T57" si="67">S48*BI48*2</f>
        <v>0</v>
      </c>
      <c r="V48">
        <f t="shared" ref="V48:V57" ca="1" si="68">ROUND((E48/2*(1-U48)+2*E48/2*U48-E48/2)*BI48*2,2)</f>
        <v>0</v>
      </c>
      <c r="W48">
        <v>3</v>
      </c>
      <c r="X48">
        <f t="shared" ref="X48:X57" si="69">W48*BI48*2</f>
        <v>18</v>
      </c>
      <c r="Z48">
        <f t="shared" ref="Z48:Z57" si="70">Y48*BI48*2</f>
        <v>0</v>
      </c>
      <c r="AB48">
        <f t="shared" ref="AB48:AB57" si="71">AA48*BI48*2</f>
        <v>0</v>
      </c>
      <c r="AC48" s="11">
        <f t="shared" ref="AC48:AC57" ca="1" si="72">R48+T48+V48+X48+Z48+AB48</f>
        <v>18</v>
      </c>
      <c r="AE48">
        <f t="shared" ref="AE48:AE57" si="73">-AD48*BI48</f>
        <v>0</v>
      </c>
      <c r="AG48">
        <f t="shared" ref="AG48:AG57" si="74">-AF48*BI48*2</f>
        <v>0</v>
      </c>
      <c r="AI48">
        <f t="shared" ref="AI48:AI57" ca="1" si="75">-(E48/2*(1-AH48)+2*E48/2*AH48-E48/2)*BI48*2</f>
        <v>0</v>
      </c>
      <c r="AK48">
        <f t="shared" ref="AK48:AK57" si="76">-AJ48*BI48*2</f>
        <v>0</v>
      </c>
      <c r="AM48">
        <f t="shared" ref="AM48:AM57" si="77">-AL48*BI48*2</f>
        <v>0</v>
      </c>
      <c r="AO48">
        <f t="shared" ref="AO48:AO57" si="78">-AN48*BI48*2</f>
        <v>0</v>
      </c>
      <c r="AP48" s="11">
        <f t="shared" ref="AP48:AP57" ca="1" si="79">AE48+AG48+AI48+AK48+AM48+AO48</f>
        <v>0</v>
      </c>
      <c r="AQ48" s="11">
        <v>0</v>
      </c>
      <c r="AS48">
        <f>B3*AR48</f>
        <v>0</v>
      </c>
      <c r="AU48">
        <f>B3*AT48</f>
        <v>0</v>
      </c>
      <c r="AW48">
        <f>AV48*B3*B5*BI48*2</f>
        <v>0</v>
      </c>
      <c r="AY48">
        <f ca="1">(E48/2*2*AX48)*B3*B5*BI48*2</f>
        <v>0</v>
      </c>
      <c r="BA48">
        <f ca="1">E48/4*B3*BI48*AZ48</f>
        <v>0</v>
      </c>
      <c r="BC48">
        <f ca="1">E48/4*B3*BI48*BB48</f>
        <v>0</v>
      </c>
      <c r="BE48">
        <f ca="1">E48/4*B3*BI48*BD48</f>
        <v>0</v>
      </c>
      <c r="BG48">
        <f>BF48*B3+0.5*BF48*B3*0.75</f>
        <v>0</v>
      </c>
      <c r="BH48" s="11">
        <f t="shared" ca="1" si="19"/>
        <v>0</v>
      </c>
      <c r="BI48">
        <v>3</v>
      </c>
    </row>
    <row r="49" spans="3:61">
      <c r="D49" s="16">
        <f t="shared" ca="1" si="65"/>
        <v>202</v>
      </c>
      <c r="E49">
        <f ca="1">OFFSET(法宝等级!C2,H49-1,0)</f>
        <v>202.29</v>
      </c>
      <c r="F49" t="s">
        <v>82</v>
      </c>
      <c r="G49">
        <v>2</v>
      </c>
      <c r="H49">
        <v>2</v>
      </c>
      <c r="I49" t="s">
        <v>353</v>
      </c>
      <c r="K49">
        <f t="shared" si="15"/>
        <v>0</v>
      </c>
      <c r="L49">
        <v>82</v>
      </c>
      <c r="M49">
        <f t="shared" si="16"/>
        <v>82</v>
      </c>
      <c r="O49">
        <f t="shared" si="17"/>
        <v>0</v>
      </c>
      <c r="P49" s="11">
        <f t="shared" si="18"/>
        <v>82</v>
      </c>
      <c r="R49">
        <f t="shared" si="66"/>
        <v>0</v>
      </c>
      <c r="T49">
        <f t="shared" si="67"/>
        <v>0</v>
      </c>
      <c r="V49">
        <f t="shared" ca="1" si="68"/>
        <v>0</v>
      </c>
      <c r="W49">
        <v>20</v>
      </c>
      <c r="X49">
        <f t="shared" si="69"/>
        <v>120</v>
      </c>
      <c r="Z49">
        <f t="shared" si="70"/>
        <v>0</v>
      </c>
      <c r="AB49">
        <f t="shared" si="71"/>
        <v>0</v>
      </c>
      <c r="AC49" s="11">
        <f t="shared" ca="1" si="72"/>
        <v>120</v>
      </c>
      <c r="AE49">
        <f t="shared" si="73"/>
        <v>0</v>
      </c>
      <c r="AG49">
        <f t="shared" si="74"/>
        <v>0</v>
      </c>
      <c r="AI49">
        <f t="shared" ca="1" si="75"/>
        <v>0</v>
      </c>
      <c r="AK49">
        <f t="shared" si="76"/>
        <v>0</v>
      </c>
      <c r="AM49">
        <f t="shared" si="77"/>
        <v>0</v>
      </c>
      <c r="AO49">
        <f t="shared" si="78"/>
        <v>0</v>
      </c>
      <c r="AP49" s="11">
        <f t="shared" ca="1" si="79"/>
        <v>0</v>
      </c>
      <c r="AQ49" s="11">
        <v>0</v>
      </c>
      <c r="AS49">
        <f>B3*AR49</f>
        <v>0</v>
      </c>
      <c r="AU49">
        <f>B3*AT49</f>
        <v>0</v>
      </c>
      <c r="AW49">
        <f>AV49*B3*B5*BI49*2</f>
        <v>0</v>
      </c>
      <c r="AY49">
        <f ca="1">(E49/2*2*AX49)*B3*B5*BI49*2</f>
        <v>0</v>
      </c>
      <c r="BA49">
        <f ca="1">E49/4*B3*BI49*AZ49</f>
        <v>0</v>
      </c>
      <c r="BC49">
        <f ca="1">E49/4*B3*BI49*BB49</f>
        <v>0</v>
      </c>
      <c r="BE49">
        <f ca="1">E49/4*B3*BI49*BD49</f>
        <v>0</v>
      </c>
      <c r="BG49">
        <f>BF49*B3+0.5*BF49*B3*0.75</f>
        <v>0</v>
      </c>
      <c r="BH49" s="11">
        <f t="shared" ca="1" si="19"/>
        <v>0</v>
      </c>
      <c r="BI49">
        <v>3</v>
      </c>
    </row>
    <row r="50" spans="3:61">
      <c r="D50" s="16">
        <f t="shared" si="65"/>
        <v>0</v>
      </c>
      <c r="F50" t="s">
        <v>82</v>
      </c>
      <c r="G50">
        <v>3</v>
      </c>
      <c r="K50">
        <f t="shared" si="15"/>
        <v>0</v>
      </c>
      <c r="M50">
        <f t="shared" si="16"/>
        <v>0</v>
      </c>
      <c r="O50">
        <f t="shared" si="17"/>
        <v>0</v>
      </c>
      <c r="P50" s="11">
        <f t="shared" si="18"/>
        <v>0</v>
      </c>
      <c r="R50">
        <f t="shared" si="66"/>
        <v>0</v>
      </c>
      <c r="T50">
        <f t="shared" si="67"/>
        <v>0</v>
      </c>
      <c r="V50">
        <f t="shared" si="68"/>
        <v>0</v>
      </c>
      <c r="X50">
        <f t="shared" si="69"/>
        <v>0</v>
      </c>
      <c r="Z50">
        <f t="shared" si="70"/>
        <v>0</v>
      </c>
      <c r="AB50">
        <f t="shared" si="71"/>
        <v>0</v>
      </c>
      <c r="AC50" s="11">
        <f t="shared" si="72"/>
        <v>0</v>
      </c>
      <c r="AE50">
        <f t="shared" si="73"/>
        <v>0</v>
      </c>
      <c r="AG50">
        <f t="shared" si="74"/>
        <v>0</v>
      </c>
      <c r="AI50">
        <f t="shared" si="75"/>
        <v>0</v>
      </c>
      <c r="AK50">
        <f t="shared" si="76"/>
        <v>0</v>
      </c>
      <c r="AM50">
        <f t="shared" si="77"/>
        <v>0</v>
      </c>
      <c r="AO50">
        <f t="shared" si="78"/>
        <v>0</v>
      </c>
      <c r="AP50" s="11">
        <f t="shared" si="79"/>
        <v>0</v>
      </c>
      <c r="AQ50" s="11">
        <v>0</v>
      </c>
      <c r="AS50">
        <f>B3*AR50</f>
        <v>0</v>
      </c>
      <c r="AU50">
        <f>B3*AT50</f>
        <v>0</v>
      </c>
      <c r="AW50">
        <f>AV50*B3*B5*BI50*2</f>
        <v>0</v>
      </c>
      <c r="AY50">
        <f>(E50/2*2*AX50)*B3*B5*BI50*2</f>
        <v>0</v>
      </c>
      <c r="BA50">
        <f>E50/4*B3*BI50*AZ50</f>
        <v>0</v>
      </c>
      <c r="BC50">
        <f>E50/4*B3*BI50*BB50</f>
        <v>0</v>
      </c>
      <c r="BE50">
        <f>E50/4*B3*BI50*BD50</f>
        <v>0</v>
      </c>
      <c r="BG50">
        <f>BF50*B3+0.5*BF50*B3*0.75</f>
        <v>0</v>
      </c>
      <c r="BH50" s="11">
        <f t="shared" si="19"/>
        <v>0</v>
      </c>
      <c r="BI50">
        <v>3</v>
      </c>
    </row>
    <row r="51" spans="3:61">
      <c r="D51" s="16">
        <f t="shared" si="65"/>
        <v>0</v>
      </c>
      <c r="F51" t="s">
        <v>82</v>
      </c>
      <c r="G51">
        <v>4</v>
      </c>
      <c r="K51">
        <f t="shared" si="15"/>
        <v>0</v>
      </c>
      <c r="M51">
        <f t="shared" si="16"/>
        <v>0</v>
      </c>
      <c r="O51">
        <f t="shared" si="17"/>
        <v>0</v>
      </c>
      <c r="P51" s="11">
        <f t="shared" si="18"/>
        <v>0</v>
      </c>
      <c r="R51">
        <f t="shared" si="66"/>
        <v>0</v>
      </c>
      <c r="T51">
        <f t="shared" si="67"/>
        <v>0</v>
      </c>
      <c r="V51">
        <f t="shared" si="68"/>
        <v>0</v>
      </c>
      <c r="X51">
        <f t="shared" si="69"/>
        <v>0</v>
      </c>
      <c r="Z51">
        <f t="shared" si="70"/>
        <v>0</v>
      </c>
      <c r="AB51">
        <f t="shared" si="71"/>
        <v>0</v>
      </c>
      <c r="AC51" s="11">
        <f t="shared" si="72"/>
        <v>0</v>
      </c>
      <c r="AE51">
        <f t="shared" si="73"/>
        <v>0</v>
      </c>
      <c r="AG51">
        <f t="shared" si="74"/>
        <v>0</v>
      </c>
      <c r="AI51">
        <f t="shared" si="75"/>
        <v>0</v>
      </c>
      <c r="AK51">
        <f t="shared" si="76"/>
        <v>0</v>
      </c>
      <c r="AM51">
        <f t="shared" si="77"/>
        <v>0</v>
      </c>
      <c r="AO51">
        <f t="shared" si="78"/>
        <v>0</v>
      </c>
      <c r="AP51" s="11">
        <f t="shared" si="79"/>
        <v>0</v>
      </c>
      <c r="AQ51" s="11">
        <v>0</v>
      </c>
      <c r="AS51">
        <f>B3*AR51</f>
        <v>0</v>
      </c>
      <c r="AU51">
        <f>B3*AT51</f>
        <v>0</v>
      </c>
      <c r="AW51">
        <f>AV51*B3*B5*BI51*2</f>
        <v>0</v>
      </c>
      <c r="AY51">
        <f>(E51/2*2*AX51)*B3*B5*BI51*2</f>
        <v>0</v>
      </c>
      <c r="BA51">
        <f>E51/4*B3*BI51*AZ51</f>
        <v>0</v>
      </c>
      <c r="BC51">
        <f>E51/4*B3*BI51*BB51</f>
        <v>0</v>
      </c>
      <c r="BE51">
        <f>E51/4*B3*BI51*BD51</f>
        <v>0</v>
      </c>
      <c r="BG51">
        <f>BF51*B3+0.5*BF51*B3*0.75</f>
        <v>0</v>
      </c>
      <c r="BH51" s="11">
        <f t="shared" si="19"/>
        <v>0</v>
      </c>
      <c r="BI51">
        <v>3</v>
      </c>
    </row>
    <row r="52" spans="3:61">
      <c r="D52" s="16">
        <f t="shared" si="65"/>
        <v>0</v>
      </c>
      <c r="F52" t="s">
        <v>82</v>
      </c>
      <c r="G52">
        <v>5</v>
      </c>
      <c r="K52">
        <f t="shared" si="15"/>
        <v>0</v>
      </c>
      <c r="M52">
        <f t="shared" si="16"/>
        <v>0</v>
      </c>
      <c r="O52">
        <f t="shared" si="17"/>
        <v>0</v>
      </c>
      <c r="P52" s="11">
        <f t="shared" si="18"/>
        <v>0</v>
      </c>
      <c r="R52">
        <f t="shared" si="66"/>
        <v>0</v>
      </c>
      <c r="T52">
        <f t="shared" si="67"/>
        <v>0</v>
      </c>
      <c r="V52">
        <f t="shared" si="68"/>
        <v>0</v>
      </c>
      <c r="X52">
        <f t="shared" si="69"/>
        <v>0</v>
      </c>
      <c r="Z52">
        <f t="shared" si="70"/>
        <v>0</v>
      </c>
      <c r="AB52">
        <f t="shared" si="71"/>
        <v>0</v>
      </c>
      <c r="AC52" s="11">
        <f t="shared" si="72"/>
        <v>0</v>
      </c>
      <c r="AE52">
        <f t="shared" si="73"/>
        <v>0</v>
      </c>
      <c r="AG52">
        <f t="shared" si="74"/>
        <v>0</v>
      </c>
      <c r="AI52">
        <f t="shared" si="75"/>
        <v>0</v>
      </c>
      <c r="AK52">
        <f t="shared" si="76"/>
        <v>0</v>
      </c>
      <c r="AM52">
        <f t="shared" si="77"/>
        <v>0</v>
      </c>
      <c r="AO52">
        <f t="shared" si="78"/>
        <v>0</v>
      </c>
      <c r="AP52" s="11">
        <f t="shared" si="79"/>
        <v>0</v>
      </c>
      <c r="AQ52" s="11">
        <v>0</v>
      </c>
      <c r="AS52">
        <f>B3*AR52</f>
        <v>0</v>
      </c>
      <c r="AU52">
        <f>B3*AT52</f>
        <v>0</v>
      </c>
      <c r="AW52">
        <f>AV52*B3*B5*BI52*2</f>
        <v>0</v>
      </c>
      <c r="AY52">
        <f>(E52/2*2*AX52)*B3*B5*BI52*2</f>
        <v>0</v>
      </c>
      <c r="BA52">
        <f>E52/4*B3*BI52*AZ52</f>
        <v>0</v>
      </c>
      <c r="BC52">
        <f>E52/4*B3*BI52*BB52</f>
        <v>0</v>
      </c>
      <c r="BE52">
        <f>E52/4*B3*BI52*BD52</f>
        <v>0</v>
      </c>
      <c r="BG52">
        <f>BF52*B3+0.5*BF52*B3*0.75</f>
        <v>0</v>
      </c>
      <c r="BH52" s="11">
        <f t="shared" si="19"/>
        <v>0</v>
      </c>
      <c r="BI52">
        <v>3</v>
      </c>
    </row>
    <row r="53" spans="3:61">
      <c r="D53" s="16">
        <f t="shared" si="65"/>
        <v>0</v>
      </c>
      <c r="F53" t="s">
        <v>83</v>
      </c>
      <c r="G53">
        <v>6</v>
      </c>
      <c r="K53">
        <f t="shared" si="15"/>
        <v>0</v>
      </c>
      <c r="M53">
        <f t="shared" si="16"/>
        <v>0</v>
      </c>
      <c r="O53">
        <f t="shared" si="17"/>
        <v>0</v>
      </c>
      <c r="P53" s="11">
        <f t="shared" si="18"/>
        <v>0</v>
      </c>
      <c r="R53">
        <f t="shared" si="66"/>
        <v>0</v>
      </c>
      <c r="T53">
        <f t="shared" si="67"/>
        <v>0</v>
      </c>
      <c r="V53">
        <f t="shared" si="68"/>
        <v>0</v>
      </c>
      <c r="X53">
        <f t="shared" si="69"/>
        <v>0</v>
      </c>
      <c r="Z53">
        <f t="shared" si="70"/>
        <v>0</v>
      </c>
      <c r="AB53">
        <f t="shared" si="71"/>
        <v>0</v>
      </c>
      <c r="AC53" s="11">
        <f t="shared" si="72"/>
        <v>0</v>
      </c>
      <c r="AE53">
        <f t="shared" si="73"/>
        <v>0</v>
      </c>
      <c r="AG53">
        <f t="shared" si="74"/>
        <v>0</v>
      </c>
      <c r="AI53">
        <f t="shared" si="75"/>
        <v>0</v>
      </c>
      <c r="AK53">
        <f t="shared" si="76"/>
        <v>0</v>
      </c>
      <c r="AM53">
        <f t="shared" si="77"/>
        <v>0</v>
      </c>
      <c r="AO53">
        <f t="shared" si="78"/>
        <v>0</v>
      </c>
      <c r="AP53" s="11">
        <f t="shared" si="79"/>
        <v>0</v>
      </c>
      <c r="AQ53" s="11">
        <v>0</v>
      </c>
      <c r="AS53">
        <f>B3*AR53</f>
        <v>0</v>
      </c>
      <c r="AU53">
        <f>B3*AT53</f>
        <v>0</v>
      </c>
      <c r="AW53">
        <f>AV53*B3*B5*BI53*2</f>
        <v>0</v>
      </c>
      <c r="AY53">
        <f>(E53/2*2*AX53)*B3*B5*BI53*2</f>
        <v>0</v>
      </c>
      <c r="BA53">
        <f>E53/4*B3*BI53*AZ53</f>
        <v>0</v>
      </c>
      <c r="BC53">
        <f>E53/4*B3*BI53*BB53</f>
        <v>0</v>
      </c>
      <c r="BE53">
        <f>E53/4*B3*BI53*BD53</f>
        <v>0</v>
      </c>
      <c r="BG53">
        <f>BF53*B3+0.5*BF53*B3*0.75</f>
        <v>0</v>
      </c>
      <c r="BH53" s="11">
        <f t="shared" si="19"/>
        <v>0</v>
      </c>
      <c r="BI53">
        <v>3</v>
      </c>
    </row>
    <row r="54" spans="3:61">
      <c r="D54" s="16">
        <f t="shared" si="65"/>
        <v>0</v>
      </c>
      <c r="F54" t="s">
        <v>83</v>
      </c>
      <c r="G54">
        <v>7</v>
      </c>
      <c r="K54">
        <f t="shared" si="15"/>
        <v>0</v>
      </c>
      <c r="M54">
        <f t="shared" si="16"/>
        <v>0</v>
      </c>
      <c r="O54">
        <f t="shared" si="17"/>
        <v>0</v>
      </c>
      <c r="P54" s="11">
        <f t="shared" si="18"/>
        <v>0</v>
      </c>
      <c r="R54">
        <f t="shared" si="66"/>
        <v>0</v>
      </c>
      <c r="T54">
        <f t="shared" si="67"/>
        <v>0</v>
      </c>
      <c r="V54">
        <f t="shared" si="68"/>
        <v>0</v>
      </c>
      <c r="X54">
        <f t="shared" si="69"/>
        <v>0</v>
      </c>
      <c r="Z54">
        <f t="shared" si="70"/>
        <v>0</v>
      </c>
      <c r="AB54">
        <f t="shared" si="71"/>
        <v>0</v>
      </c>
      <c r="AC54" s="11">
        <f t="shared" si="72"/>
        <v>0</v>
      </c>
      <c r="AE54">
        <f t="shared" si="73"/>
        <v>0</v>
      </c>
      <c r="AG54">
        <f t="shared" si="74"/>
        <v>0</v>
      </c>
      <c r="AI54">
        <f t="shared" si="75"/>
        <v>0</v>
      </c>
      <c r="AK54">
        <f t="shared" si="76"/>
        <v>0</v>
      </c>
      <c r="AM54">
        <f t="shared" si="77"/>
        <v>0</v>
      </c>
      <c r="AO54">
        <f t="shared" si="78"/>
        <v>0</v>
      </c>
      <c r="AP54" s="11">
        <f t="shared" si="79"/>
        <v>0</v>
      </c>
      <c r="AQ54" s="11">
        <v>0</v>
      </c>
      <c r="AS54">
        <f>B3*AR54</f>
        <v>0</v>
      </c>
      <c r="AU54">
        <f>B3*AT54</f>
        <v>0</v>
      </c>
      <c r="AW54">
        <f>AV54*B3*B5*BI54*2</f>
        <v>0</v>
      </c>
      <c r="AY54">
        <f>(E54/2*2*AX54)*B3*B5*BI54*2</f>
        <v>0</v>
      </c>
      <c r="BA54">
        <f>E54/4*B3*BI54*AZ54</f>
        <v>0</v>
      </c>
      <c r="BC54">
        <f>E54/4*B3*BI54*BB54</f>
        <v>0</v>
      </c>
      <c r="BE54">
        <f>E54/4*B3*BI54*BD54</f>
        <v>0</v>
      </c>
      <c r="BG54">
        <f>BF54*B3+0.5*BF54*B3*0.75</f>
        <v>0</v>
      </c>
      <c r="BH54" s="11">
        <f t="shared" si="19"/>
        <v>0</v>
      </c>
      <c r="BI54">
        <v>3</v>
      </c>
    </row>
    <row r="55" spans="3:61">
      <c r="D55" s="16">
        <f t="shared" si="65"/>
        <v>0</v>
      </c>
      <c r="F55" t="s">
        <v>83</v>
      </c>
      <c r="G55">
        <v>8</v>
      </c>
      <c r="K55">
        <f t="shared" si="15"/>
        <v>0</v>
      </c>
      <c r="M55">
        <f t="shared" si="16"/>
        <v>0</v>
      </c>
      <c r="O55">
        <f t="shared" si="17"/>
        <v>0</v>
      </c>
      <c r="P55" s="11">
        <f t="shared" si="18"/>
        <v>0</v>
      </c>
      <c r="R55">
        <f t="shared" si="66"/>
        <v>0</v>
      </c>
      <c r="T55">
        <f t="shared" si="67"/>
        <v>0</v>
      </c>
      <c r="V55">
        <f t="shared" si="68"/>
        <v>0</v>
      </c>
      <c r="X55">
        <f t="shared" si="69"/>
        <v>0</v>
      </c>
      <c r="Z55">
        <f t="shared" si="70"/>
        <v>0</v>
      </c>
      <c r="AB55">
        <f t="shared" si="71"/>
        <v>0</v>
      </c>
      <c r="AC55" s="11">
        <f t="shared" si="72"/>
        <v>0</v>
      </c>
      <c r="AE55">
        <f t="shared" si="73"/>
        <v>0</v>
      </c>
      <c r="AG55">
        <f t="shared" si="74"/>
        <v>0</v>
      </c>
      <c r="AI55">
        <f t="shared" si="75"/>
        <v>0</v>
      </c>
      <c r="AK55">
        <f t="shared" si="76"/>
        <v>0</v>
      </c>
      <c r="AM55">
        <f t="shared" si="77"/>
        <v>0</v>
      </c>
      <c r="AO55">
        <f t="shared" si="78"/>
        <v>0</v>
      </c>
      <c r="AP55" s="11">
        <f t="shared" si="79"/>
        <v>0</v>
      </c>
      <c r="AQ55" s="11">
        <v>0</v>
      </c>
      <c r="AS55">
        <f>B3*AR55</f>
        <v>0</v>
      </c>
      <c r="AU55">
        <f>B3*AT55</f>
        <v>0</v>
      </c>
      <c r="AW55">
        <f>AV55*B3*B5*BI55*2</f>
        <v>0</v>
      </c>
      <c r="AY55">
        <f>(E55/2*2*AX55)*B3*B5*BI55*2</f>
        <v>0</v>
      </c>
      <c r="BA55">
        <f>E55/4*B3*BI55*AZ55</f>
        <v>0</v>
      </c>
      <c r="BC55">
        <f>E55/4*B3*BI55*BB55</f>
        <v>0</v>
      </c>
      <c r="BE55">
        <f>E55/4*B3*BI55*BD55</f>
        <v>0</v>
      </c>
      <c r="BG55">
        <f>BF55*B3+0.5*BF55*B3*0.75</f>
        <v>0</v>
      </c>
      <c r="BH55" s="11">
        <f t="shared" si="19"/>
        <v>0</v>
      </c>
      <c r="BI55">
        <v>3</v>
      </c>
    </row>
    <row r="56" spans="3:61">
      <c r="D56" s="16">
        <f t="shared" si="65"/>
        <v>0</v>
      </c>
      <c r="F56" t="s">
        <v>83</v>
      </c>
      <c r="G56">
        <v>9</v>
      </c>
      <c r="K56">
        <f t="shared" si="15"/>
        <v>0</v>
      </c>
      <c r="M56">
        <f t="shared" si="16"/>
        <v>0</v>
      </c>
      <c r="O56">
        <f t="shared" si="17"/>
        <v>0</v>
      </c>
      <c r="P56" s="11">
        <f t="shared" si="18"/>
        <v>0</v>
      </c>
      <c r="R56">
        <f t="shared" si="66"/>
        <v>0</v>
      </c>
      <c r="T56">
        <f t="shared" si="67"/>
        <v>0</v>
      </c>
      <c r="V56">
        <f t="shared" si="68"/>
        <v>0</v>
      </c>
      <c r="X56">
        <f t="shared" si="69"/>
        <v>0</v>
      </c>
      <c r="Z56">
        <f t="shared" si="70"/>
        <v>0</v>
      </c>
      <c r="AB56">
        <f t="shared" si="71"/>
        <v>0</v>
      </c>
      <c r="AC56" s="11">
        <f t="shared" si="72"/>
        <v>0</v>
      </c>
      <c r="AE56">
        <f t="shared" si="73"/>
        <v>0</v>
      </c>
      <c r="AG56">
        <f t="shared" si="74"/>
        <v>0</v>
      </c>
      <c r="AI56">
        <f t="shared" si="75"/>
        <v>0</v>
      </c>
      <c r="AK56">
        <f t="shared" si="76"/>
        <v>0</v>
      </c>
      <c r="AM56">
        <f t="shared" si="77"/>
        <v>0</v>
      </c>
      <c r="AO56">
        <f t="shared" si="78"/>
        <v>0</v>
      </c>
      <c r="AP56" s="11">
        <f t="shared" si="79"/>
        <v>0</v>
      </c>
      <c r="AQ56" s="11">
        <v>0</v>
      </c>
      <c r="AS56">
        <f>B3*AR56</f>
        <v>0</v>
      </c>
      <c r="AU56">
        <f>B3*AT56</f>
        <v>0</v>
      </c>
      <c r="AW56">
        <f>AV56*B3*B5*BI56*2</f>
        <v>0</v>
      </c>
      <c r="AY56">
        <f>(E56/2*2*AX56)*B3*B5*BI56*2</f>
        <v>0</v>
      </c>
      <c r="BA56">
        <f>E56/4*B3*BI56*AZ56</f>
        <v>0</v>
      </c>
      <c r="BC56">
        <f>E56/4*B3*BI56*BB56</f>
        <v>0</v>
      </c>
      <c r="BE56">
        <f>E56/4*B3*BI56*BD56</f>
        <v>0</v>
      </c>
      <c r="BG56">
        <f>BF56*B3+0.5*BF56*B3*0.75</f>
        <v>0</v>
      </c>
      <c r="BH56" s="11">
        <f t="shared" si="19"/>
        <v>0</v>
      </c>
      <c r="BI56">
        <v>3</v>
      </c>
    </row>
    <row r="57" spans="3:61">
      <c r="D57" s="16">
        <f t="shared" si="65"/>
        <v>0</v>
      </c>
      <c r="F57" t="s">
        <v>83</v>
      </c>
      <c r="G57">
        <v>10</v>
      </c>
      <c r="K57">
        <f t="shared" si="15"/>
        <v>0</v>
      </c>
      <c r="M57">
        <f t="shared" si="16"/>
        <v>0</v>
      </c>
      <c r="O57">
        <f t="shared" si="17"/>
        <v>0</v>
      </c>
      <c r="P57" s="11">
        <f t="shared" si="18"/>
        <v>0</v>
      </c>
      <c r="R57">
        <f t="shared" si="66"/>
        <v>0</v>
      </c>
      <c r="T57">
        <f t="shared" si="67"/>
        <v>0</v>
      </c>
      <c r="V57">
        <f t="shared" si="68"/>
        <v>0</v>
      </c>
      <c r="X57">
        <f t="shared" si="69"/>
        <v>0</v>
      </c>
      <c r="Z57">
        <f t="shared" si="70"/>
        <v>0</v>
      </c>
      <c r="AB57">
        <f t="shared" si="71"/>
        <v>0</v>
      </c>
      <c r="AC57" s="11">
        <f t="shared" si="72"/>
        <v>0</v>
      </c>
      <c r="AE57">
        <f t="shared" si="73"/>
        <v>0</v>
      </c>
      <c r="AG57">
        <f t="shared" si="74"/>
        <v>0</v>
      </c>
      <c r="AI57">
        <f t="shared" si="75"/>
        <v>0</v>
      </c>
      <c r="AK57">
        <f t="shared" si="76"/>
        <v>0</v>
      </c>
      <c r="AM57">
        <f t="shared" si="77"/>
        <v>0</v>
      </c>
      <c r="AO57">
        <f t="shared" si="78"/>
        <v>0</v>
      </c>
      <c r="AP57" s="11">
        <f t="shared" si="79"/>
        <v>0</v>
      </c>
      <c r="AQ57" s="11">
        <v>0</v>
      </c>
      <c r="AS57">
        <f>B3*AR57</f>
        <v>0</v>
      </c>
      <c r="AU57">
        <f>B3*AT57</f>
        <v>0</v>
      </c>
      <c r="AW57">
        <f>AV57*B3*B5*BI57*2</f>
        <v>0</v>
      </c>
      <c r="AY57">
        <f>(E57/2*2*AX57)*B3*B5*BI57*2</f>
        <v>0</v>
      </c>
      <c r="BA57">
        <f>E57/4*B3*BI57*AZ57</f>
        <v>0</v>
      </c>
      <c r="BC57">
        <f>E57/4*B3*BI57*BB57</f>
        <v>0</v>
      </c>
      <c r="BE57">
        <f>E57/4*B3*BI57*BD57</f>
        <v>0</v>
      </c>
      <c r="BG57">
        <f>BF57*B3+0.5*BF57*B3*0.75</f>
        <v>0</v>
      </c>
      <c r="BH57" s="11">
        <f t="shared" si="19"/>
        <v>0</v>
      </c>
      <c r="BI57">
        <v>3</v>
      </c>
    </row>
    <row r="58" spans="3:61" s="14" customFormat="1">
      <c r="C58" s="14" t="s">
        <v>85</v>
      </c>
    </row>
    <row r="59" spans="3:61">
      <c r="D59" s="16">
        <f t="shared" ref="D59:D68" ca="1" si="80">P59+AC59+AP59+AQ59+BH59</f>
        <v>43</v>
      </c>
      <c r="E59">
        <f ca="1">OFFSET(法宝等级!C2,H59-1,0)</f>
        <v>42.57</v>
      </c>
      <c r="F59" t="s">
        <v>86</v>
      </c>
      <c r="G59">
        <v>1</v>
      </c>
      <c r="H59">
        <v>1</v>
      </c>
      <c r="I59" t="s">
        <v>351</v>
      </c>
      <c r="K59">
        <f>J59</f>
        <v>0</v>
      </c>
      <c r="M59">
        <f t="shared" si="16"/>
        <v>0</v>
      </c>
      <c r="N59">
        <v>31</v>
      </c>
      <c r="O59">
        <f>N59</f>
        <v>31</v>
      </c>
      <c r="P59" s="11">
        <f t="shared" si="18"/>
        <v>31</v>
      </c>
      <c r="R59">
        <f t="shared" ref="R59:R68" si="81">Q59*BI59</f>
        <v>0</v>
      </c>
      <c r="T59">
        <f t="shared" ref="T59:T68" si="82">S59*BI59*2</f>
        <v>0</v>
      </c>
      <c r="V59">
        <f t="shared" ref="V59:V68" ca="1" si="83">ROUND((E59/2*(1-U59)+2*E59/2*U59-E59/2)*BI59*2,2)</f>
        <v>0</v>
      </c>
      <c r="X59">
        <f t="shared" ref="X59:X68" si="84">W59*BI59*2</f>
        <v>0</v>
      </c>
      <c r="Z59">
        <f t="shared" ref="Z59:Z68" si="85">Y59*BI59*2</f>
        <v>0</v>
      </c>
      <c r="AB59">
        <f t="shared" ref="AB59:AB68" si="86">AA59*BI59*2</f>
        <v>0</v>
      </c>
      <c r="AC59" s="11">
        <f t="shared" ref="AC59:AC68" ca="1" si="87">R59+T59+V59+X59+Z59+AB59</f>
        <v>0</v>
      </c>
      <c r="AE59">
        <f t="shared" ref="AE59:AE68" si="88">-AD59*BI59</f>
        <v>0</v>
      </c>
      <c r="AF59">
        <v>-2</v>
      </c>
      <c r="AG59">
        <f t="shared" ref="AG59:AG68" si="89">-AF59*BI59*2</f>
        <v>12</v>
      </c>
      <c r="AI59">
        <f t="shared" ref="AI59:AI68" ca="1" si="90">-(E59/2*(1-AH59)+2*E59/2*AH59-E59/2)*BI59*2</f>
        <v>0</v>
      </c>
      <c r="AK59">
        <f t="shared" ref="AK59:AK68" si="91">-AJ59*BI59*2</f>
        <v>0</v>
      </c>
      <c r="AM59">
        <f t="shared" ref="AM59:AM68" si="92">-AL59*BI59*2</f>
        <v>0</v>
      </c>
      <c r="AO59">
        <f t="shared" ref="AO59:AO68" si="93">-AN59*BI59*2</f>
        <v>0</v>
      </c>
      <c r="AP59" s="11">
        <f t="shared" ref="AP59:AP68" ca="1" si="94">AE59+AG59+AI59+AK59+AM59+AO59</f>
        <v>12</v>
      </c>
      <c r="AQ59" s="11">
        <v>0</v>
      </c>
      <c r="AS59">
        <f>B3*AR59</f>
        <v>0</v>
      </c>
      <c r="AU59">
        <f>B3*AT59</f>
        <v>0</v>
      </c>
      <c r="AW59">
        <f>AV59*B3*B5*BI59*2</f>
        <v>0</v>
      </c>
      <c r="AY59">
        <f ca="1">(E59/2*2*AX59)*B3*B5*BI59*2</f>
        <v>0</v>
      </c>
      <c r="BA59">
        <f ca="1">E59/4*B3*BI59*AZ59</f>
        <v>0</v>
      </c>
      <c r="BC59">
        <f ca="1">E59/4*B3*BI59*BB59</f>
        <v>0</v>
      </c>
      <c r="BE59">
        <f ca="1">E59/4*B3*BI59*BD59</f>
        <v>0</v>
      </c>
      <c r="BG59">
        <f>BF59*B3+0.5*BF59*B3*0.75</f>
        <v>0</v>
      </c>
      <c r="BH59" s="11">
        <f t="shared" ca="1" si="19"/>
        <v>0</v>
      </c>
      <c r="BI59">
        <v>3</v>
      </c>
    </row>
    <row r="60" spans="3:61">
      <c r="D60" s="16">
        <f t="shared" ca="1" si="80"/>
        <v>202</v>
      </c>
      <c r="E60">
        <f ca="1">OFFSET(法宝等级!C2,H60-1,0)</f>
        <v>202.29</v>
      </c>
      <c r="F60" t="s">
        <v>86</v>
      </c>
      <c r="G60">
        <v>2</v>
      </c>
      <c r="H60">
        <v>2</v>
      </c>
      <c r="I60" t="s">
        <v>351</v>
      </c>
      <c r="K60">
        <f>J60</f>
        <v>0</v>
      </c>
      <c r="M60">
        <f t="shared" si="16"/>
        <v>0</v>
      </c>
      <c r="N60">
        <v>142</v>
      </c>
      <c r="O60">
        <f>N60</f>
        <v>142</v>
      </c>
      <c r="P60" s="11">
        <f t="shared" si="18"/>
        <v>142</v>
      </c>
      <c r="R60">
        <f t="shared" si="81"/>
        <v>0</v>
      </c>
      <c r="T60">
        <f t="shared" si="82"/>
        <v>0</v>
      </c>
      <c r="V60">
        <f t="shared" ca="1" si="83"/>
        <v>0</v>
      </c>
      <c r="X60">
        <f t="shared" si="84"/>
        <v>0</v>
      </c>
      <c r="Z60">
        <f t="shared" si="85"/>
        <v>0</v>
      </c>
      <c r="AB60">
        <f t="shared" si="86"/>
        <v>0</v>
      </c>
      <c r="AC60" s="11">
        <f t="shared" ca="1" si="87"/>
        <v>0</v>
      </c>
      <c r="AE60">
        <f t="shared" si="88"/>
        <v>0</v>
      </c>
      <c r="AF60">
        <v>-10</v>
      </c>
      <c r="AG60">
        <f t="shared" si="89"/>
        <v>60</v>
      </c>
      <c r="AI60">
        <f t="shared" ca="1" si="90"/>
        <v>0</v>
      </c>
      <c r="AK60">
        <f t="shared" si="91"/>
        <v>0</v>
      </c>
      <c r="AM60">
        <f t="shared" si="92"/>
        <v>0</v>
      </c>
      <c r="AO60">
        <f t="shared" si="93"/>
        <v>0</v>
      </c>
      <c r="AP60" s="11">
        <f t="shared" ca="1" si="94"/>
        <v>60</v>
      </c>
      <c r="AQ60" s="11">
        <v>0</v>
      </c>
      <c r="AS60">
        <f>B3*AR60</f>
        <v>0</v>
      </c>
      <c r="AU60">
        <f>B3*AT60</f>
        <v>0</v>
      </c>
      <c r="AW60">
        <f>AV60*B3*B5*BI60*2</f>
        <v>0</v>
      </c>
      <c r="AY60">
        <f ca="1">(E60/2*2*AX60)*B3*B5*BI60*2</f>
        <v>0</v>
      </c>
      <c r="BA60">
        <f ca="1">E60/4*B3*BI60*AZ60</f>
        <v>0</v>
      </c>
      <c r="BC60">
        <f ca="1">E60/4*B3*BI60*BB60</f>
        <v>0</v>
      </c>
      <c r="BE60">
        <f ca="1">E60/4*B3*BI60*BD60</f>
        <v>0</v>
      </c>
      <c r="BG60">
        <f>BF60*B3+0.5*BF60*B3*0.75</f>
        <v>0</v>
      </c>
      <c r="BH60" s="11">
        <f t="shared" ca="1" si="19"/>
        <v>0</v>
      </c>
      <c r="BI60">
        <v>3</v>
      </c>
    </row>
    <row r="61" spans="3:61">
      <c r="D61" s="16">
        <f t="shared" si="80"/>
        <v>0</v>
      </c>
      <c r="F61" t="s">
        <v>86</v>
      </c>
      <c r="G61">
        <v>3</v>
      </c>
      <c r="K61">
        <f t="shared" si="15"/>
        <v>0</v>
      </c>
      <c r="M61">
        <f t="shared" si="16"/>
        <v>0</v>
      </c>
      <c r="O61">
        <f t="shared" si="17"/>
        <v>0</v>
      </c>
      <c r="P61" s="11">
        <f t="shared" si="18"/>
        <v>0</v>
      </c>
      <c r="R61">
        <f t="shared" si="81"/>
        <v>0</v>
      </c>
      <c r="T61">
        <f t="shared" si="82"/>
        <v>0</v>
      </c>
      <c r="V61">
        <f t="shared" si="83"/>
        <v>0</v>
      </c>
      <c r="X61">
        <f t="shared" si="84"/>
        <v>0</v>
      </c>
      <c r="Z61">
        <f t="shared" si="85"/>
        <v>0</v>
      </c>
      <c r="AB61">
        <f t="shared" si="86"/>
        <v>0</v>
      </c>
      <c r="AC61" s="11">
        <f t="shared" si="87"/>
        <v>0</v>
      </c>
      <c r="AE61">
        <f t="shared" si="88"/>
        <v>0</v>
      </c>
      <c r="AG61">
        <f t="shared" si="89"/>
        <v>0</v>
      </c>
      <c r="AI61">
        <f t="shared" si="90"/>
        <v>0</v>
      </c>
      <c r="AK61">
        <f t="shared" si="91"/>
        <v>0</v>
      </c>
      <c r="AM61">
        <f t="shared" si="92"/>
        <v>0</v>
      </c>
      <c r="AO61">
        <f t="shared" si="93"/>
        <v>0</v>
      </c>
      <c r="AP61" s="11">
        <f t="shared" si="94"/>
        <v>0</v>
      </c>
      <c r="AQ61" s="11">
        <v>0</v>
      </c>
      <c r="AS61">
        <f>B3*AR61</f>
        <v>0</v>
      </c>
      <c r="AU61">
        <f>B3*AT61</f>
        <v>0</v>
      </c>
      <c r="AW61">
        <f>AV61*B3*B5*BI61*2</f>
        <v>0</v>
      </c>
      <c r="AY61">
        <f>(E61/2*2*AX61)*B3*B5*BI61*2</f>
        <v>0</v>
      </c>
      <c r="BA61">
        <f>E61/4*B3*BI61*AZ61</f>
        <v>0</v>
      </c>
      <c r="BC61">
        <f>E61/4*B3*BI61*BB61</f>
        <v>0</v>
      </c>
      <c r="BE61">
        <f>E61/4*B3*BI61*BD61</f>
        <v>0</v>
      </c>
      <c r="BG61">
        <f>BF61*B3+0.5*BF61*B3*0.75</f>
        <v>0</v>
      </c>
      <c r="BH61" s="11">
        <f t="shared" si="19"/>
        <v>0</v>
      </c>
      <c r="BI61">
        <v>3</v>
      </c>
    </row>
    <row r="62" spans="3:61">
      <c r="D62" s="16">
        <f t="shared" si="80"/>
        <v>0</v>
      </c>
      <c r="F62" t="s">
        <v>86</v>
      </c>
      <c r="G62">
        <v>4</v>
      </c>
      <c r="K62">
        <f t="shared" si="15"/>
        <v>0</v>
      </c>
      <c r="M62">
        <f t="shared" si="16"/>
        <v>0</v>
      </c>
      <c r="O62">
        <f t="shared" si="17"/>
        <v>0</v>
      </c>
      <c r="P62" s="11">
        <f t="shared" si="18"/>
        <v>0</v>
      </c>
      <c r="R62">
        <f t="shared" si="81"/>
        <v>0</v>
      </c>
      <c r="T62">
        <f t="shared" si="82"/>
        <v>0</v>
      </c>
      <c r="V62">
        <f t="shared" si="83"/>
        <v>0</v>
      </c>
      <c r="X62">
        <f t="shared" si="84"/>
        <v>0</v>
      </c>
      <c r="Z62">
        <f t="shared" si="85"/>
        <v>0</v>
      </c>
      <c r="AB62">
        <f t="shared" si="86"/>
        <v>0</v>
      </c>
      <c r="AC62" s="11">
        <f t="shared" si="87"/>
        <v>0</v>
      </c>
      <c r="AE62">
        <f t="shared" si="88"/>
        <v>0</v>
      </c>
      <c r="AG62">
        <f t="shared" si="89"/>
        <v>0</v>
      </c>
      <c r="AI62">
        <f t="shared" si="90"/>
        <v>0</v>
      </c>
      <c r="AK62">
        <f t="shared" si="91"/>
        <v>0</v>
      </c>
      <c r="AM62">
        <f t="shared" si="92"/>
        <v>0</v>
      </c>
      <c r="AO62">
        <f t="shared" si="93"/>
        <v>0</v>
      </c>
      <c r="AP62" s="11">
        <f t="shared" si="94"/>
        <v>0</v>
      </c>
      <c r="AQ62" s="11">
        <v>0</v>
      </c>
      <c r="AS62">
        <f>B3*AR62</f>
        <v>0</v>
      </c>
      <c r="AU62">
        <f>B3*AT62</f>
        <v>0</v>
      </c>
      <c r="AW62">
        <f>AV62*B3*B5*BI62*2</f>
        <v>0</v>
      </c>
      <c r="AY62">
        <f>(E62/2*2*AX62)*B3*B5*BI62*2</f>
        <v>0</v>
      </c>
      <c r="BA62">
        <f>E62/4*B3*BI62*AZ62</f>
        <v>0</v>
      </c>
      <c r="BC62">
        <f>E62/4*B3*BI62*BB62</f>
        <v>0</v>
      </c>
      <c r="BE62">
        <f>E62/4*B3*BI62*BD62</f>
        <v>0</v>
      </c>
      <c r="BG62">
        <f>BF62*B3+0.5*BF62*B3*0.75</f>
        <v>0</v>
      </c>
      <c r="BH62" s="11">
        <f t="shared" si="19"/>
        <v>0</v>
      </c>
      <c r="BI62">
        <v>3</v>
      </c>
    </row>
    <row r="63" spans="3:61">
      <c r="D63" s="16">
        <f t="shared" si="80"/>
        <v>0</v>
      </c>
      <c r="F63" t="s">
        <v>86</v>
      </c>
      <c r="G63">
        <v>5</v>
      </c>
      <c r="K63">
        <f t="shared" si="15"/>
        <v>0</v>
      </c>
      <c r="M63">
        <f t="shared" si="16"/>
        <v>0</v>
      </c>
      <c r="O63">
        <f t="shared" si="17"/>
        <v>0</v>
      </c>
      <c r="P63" s="11">
        <f t="shared" si="18"/>
        <v>0</v>
      </c>
      <c r="R63">
        <f t="shared" si="81"/>
        <v>0</v>
      </c>
      <c r="T63">
        <f t="shared" si="82"/>
        <v>0</v>
      </c>
      <c r="V63">
        <f t="shared" si="83"/>
        <v>0</v>
      </c>
      <c r="X63">
        <f t="shared" si="84"/>
        <v>0</v>
      </c>
      <c r="Z63">
        <f t="shared" si="85"/>
        <v>0</v>
      </c>
      <c r="AB63">
        <f t="shared" si="86"/>
        <v>0</v>
      </c>
      <c r="AC63" s="11">
        <f t="shared" si="87"/>
        <v>0</v>
      </c>
      <c r="AE63">
        <f t="shared" si="88"/>
        <v>0</v>
      </c>
      <c r="AG63">
        <f t="shared" si="89"/>
        <v>0</v>
      </c>
      <c r="AI63">
        <f t="shared" si="90"/>
        <v>0</v>
      </c>
      <c r="AK63">
        <f t="shared" si="91"/>
        <v>0</v>
      </c>
      <c r="AM63">
        <f t="shared" si="92"/>
        <v>0</v>
      </c>
      <c r="AO63">
        <f t="shared" si="93"/>
        <v>0</v>
      </c>
      <c r="AP63" s="11">
        <f t="shared" si="94"/>
        <v>0</v>
      </c>
      <c r="AQ63" s="11">
        <v>0</v>
      </c>
      <c r="AS63">
        <f>B3*AR63</f>
        <v>0</v>
      </c>
      <c r="AU63">
        <f>B3*AT63</f>
        <v>0</v>
      </c>
      <c r="AW63">
        <f>AV63*B3*B5*BI63*2</f>
        <v>0</v>
      </c>
      <c r="AY63">
        <f>(E63/2*2*AX63)*B3*B5*BI63*2</f>
        <v>0</v>
      </c>
      <c r="BA63">
        <f>E63/4*B3*BI63*AZ63</f>
        <v>0</v>
      </c>
      <c r="BC63">
        <f>E63/4*B3*BI63*BB63</f>
        <v>0</v>
      </c>
      <c r="BE63">
        <f>E63/4*B3*BI63*BD63</f>
        <v>0</v>
      </c>
      <c r="BG63">
        <f>BF63*B3+0.5*BF63*B3*0.75</f>
        <v>0</v>
      </c>
      <c r="BH63" s="11">
        <f t="shared" si="19"/>
        <v>0</v>
      </c>
      <c r="BI63">
        <v>3</v>
      </c>
    </row>
    <row r="64" spans="3:61">
      <c r="D64" s="16">
        <f t="shared" si="80"/>
        <v>0</v>
      </c>
      <c r="F64" t="s">
        <v>87</v>
      </c>
      <c r="G64">
        <v>6</v>
      </c>
      <c r="K64">
        <f t="shared" si="15"/>
        <v>0</v>
      </c>
      <c r="M64">
        <f t="shared" si="16"/>
        <v>0</v>
      </c>
      <c r="O64">
        <f t="shared" si="17"/>
        <v>0</v>
      </c>
      <c r="P64" s="11">
        <f t="shared" si="18"/>
        <v>0</v>
      </c>
      <c r="R64">
        <f t="shared" si="81"/>
        <v>0</v>
      </c>
      <c r="T64">
        <f t="shared" si="82"/>
        <v>0</v>
      </c>
      <c r="V64">
        <f t="shared" si="83"/>
        <v>0</v>
      </c>
      <c r="X64">
        <f t="shared" si="84"/>
        <v>0</v>
      </c>
      <c r="Z64">
        <f t="shared" si="85"/>
        <v>0</v>
      </c>
      <c r="AB64">
        <f t="shared" si="86"/>
        <v>0</v>
      </c>
      <c r="AC64" s="11">
        <f t="shared" si="87"/>
        <v>0</v>
      </c>
      <c r="AE64">
        <f t="shared" si="88"/>
        <v>0</v>
      </c>
      <c r="AG64">
        <f t="shared" si="89"/>
        <v>0</v>
      </c>
      <c r="AI64">
        <f t="shared" si="90"/>
        <v>0</v>
      </c>
      <c r="AK64">
        <f t="shared" si="91"/>
        <v>0</v>
      </c>
      <c r="AM64">
        <f t="shared" si="92"/>
        <v>0</v>
      </c>
      <c r="AO64">
        <f t="shared" si="93"/>
        <v>0</v>
      </c>
      <c r="AP64" s="11">
        <f t="shared" si="94"/>
        <v>0</v>
      </c>
      <c r="AQ64" s="11">
        <v>0</v>
      </c>
      <c r="AS64">
        <f>B3*AR64</f>
        <v>0</v>
      </c>
      <c r="AU64">
        <f>B3*AT64</f>
        <v>0</v>
      </c>
      <c r="AW64">
        <f>AV64*B3*B5*BI64*2</f>
        <v>0</v>
      </c>
      <c r="AY64">
        <f>(E64/2*2*AX64)*B3*B5*BI64*2</f>
        <v>0</v>
      </c>
      <c r="BA64">
        <f>E64/4*B3*BI64*AZ64</f>
        <v>0</v>
      </c>
      <c r="BC64">
        <f>E64/4*B3*BI64*BB64</f>
        <v>0</v>
      </c>
      <c r="BE64">
        <f>E64/4*B3*BI64*BD64</f>
        <v>0</v>
      </c>
      <c r="BG64">
        <f>BF64*B3+0.5*BF64*B3*0.75</f>
        <v>0</v>
      </c>
      <c r="BH64" s="11">
        <f t="shared" si="19"/>
        <v>0</v>
      </c>
      <c r="BI64">
        <v>3</v>
      </c>
    </row>
    <row r="65" spans="3:61">
      <c r="D65" s="16">
        <f t="shared" si="80"/>
        <v>0</v>
      </c>
      <c r="F65" t="s">
        <v>87</v>
      </c>
      <c r="G65">
        <v>7</v>
      </c>
      <c r="K65">
        <f t="shared" si="15"/>
        <v>0</v>
      </c>
      <c r="M65">
        <f t="shared" si="16"/>
        <v>0</v>
      </c>
      <c r="O65">
        <f t="shared" si="17"/>
        <v>0</v>
      </c>
      <c r="P65" s="11">
        <f t="shared" si="18"/>
        <v>0</v>
      </c>
      <c r="R65">
        <f t="shared" si="81"/>
        <v>0</v>
      </c>
      <c r="T65">
        <f t="shared" si="82"/>
        <v>0</v>
      </c>
      <c r="V65">
        <f t="shared" si="83"/>
        <v>0</v>
      </c>
      <c r="X65">
        <f t="shared" si="84"/>
        <v>0</v>
      </c>
      <c r="Z65">
        <f t="shared" si="85"/>
        <v>0</v>
      </c>
      <c r="AB65">
        <f t="shared" si="86"/>
        <v>0</v>
      </c>
      <c r="AC65" s="11">
        <f t="shared" si="87"/>
        <v>0</v>
      </c>
      <c r="AE65">
        <f t="shared" si="88"/>
        <v>0</v>
      </c>
      <c r="AG65">
        <f t="shared" si="89"/>
        <v>0</v>
      </c>
      <c r="AI65">
        <f t="shared" si="90"/>
        <v>0</v>
      </c>
      <c r="AK65">
        <f t="shared" si="91"/>
        <v>0</v>
      </c>
      <c r="AM65">
        <f t="shared" si="92"/>
        <v>0</v>
      </c>
      <c r="AO65">
        <f t="shared" si="93"/>
        <v>0</v>
      </c>
      <c r="AP65" s="11">
        <f t="shared" si="94"/>
        <v>0</v>
      </c>
      <c r="AQ65" s="11">
        <v>0</v>
      </c>
      <c r="AS65">
        <f>B3*AR65</f>
        <v>0</v>
      </c>
      <c r="AU65">
        <f>B3*AT65</f>
        <v>0</v>
      </c>
      <c r="AW65">
        <f>AV65*B3*B5*BI65*2</f>
        <v>0</v>
      </c>
      <c r="AY65">
        <f>(E65/2*2*AX65)*B3*B5*BI65*2</f>
        <v>0</v>
      </c>
      <c r="BA65">
        <f>E65/4*B3*BI65*AZ65</f>
        <v>0</v>
      </c>
      <c r="BC65">
        <f>E65/4*B3*BI65*BB65</f>
        <v>0</v>
      </c>
      <c r="BE65">
        <f>E65/4*B3*BI65*BD65</f>
        <v>0</v>
      </c>
      <c r="BG65">
        <f>BF65*B3+0.5*BF65*B3*0.75</f>
        <v>0</v>
      </c>
      <c r="BH65" s="11">
        <f t="shared" si="19"/>
        <v>0</v>
      </c>
      <c r="BI65">
        <v>3</v>
      </c>
    </row>
    <row r="66" spans="3:61">
      <c r="D66" s="16">
        <f t="shared" si="80"/>
        <v>0</v>
      </c>
      <c r="F66" t="s">
        <v>87</v>
      </c>
      <c r="G66">
        <v>8</v>
      </c>
      <c r="K66">
        <f t="shared" si="15"/>
        <v>0</v>
      </c>
      <c r="M66">
        <f t="shared" si="16"/>
        <v>0</v>
      </c>
      <c r="O66">
        <f t="shared" si="17"/>
        <v>0</v>
      </c>
      <c r="P66" s="11">
        <f t="shared" si="18"/>
        <v>0</v>
      </c>
      <c r="R66">
        <f t="shared" si="81"/>
        <v>0</v>
      </c>
      <c r="T66">
        <f t="shared" si="82"/>
        <v>0</v>
      </c>
      <c r="V66">
        <f t="shared" si="83"/>
        <v>0</v>
      </c>
      <c r="X66">
        <f t="shared" si="84"/>
        <v>0</v>
      </c>
      <c r="Z66">
        <f t="shared" si="85"/>
        <v>0</v>
      </c>
      <c r="AB66">
        <f t="shared" si="86"/>
        <v>0</v>
      </c>
      <c r="AC66" s="11">
        <f t="shared" si="87"/>
        <v>0</v>
      </c>
      <c r="AE66">
        <f t="shared" si="88"/>
        <v>0</v>
      </c>
      <c r="AG66">
        <f t="shared" si="89"/>
        <v>0</v>
      </c>
      <c r="AI66">
        <f t="shared" si="90"/>
        <v>0</v>
      </c>
      <c r="AK66">
        <f t="shared" si="91"/>
        <v>0</v>
      </c>
      <c r="AM66">
        <f t="shared" si="92"/>
        <v>0</v>
      </c>
      <c r="AO66">
        <f t="shared" si="93"/>
        <v>0</v>
      </c>
      <c r="AP66" s="11">
        <f t="shared" si="94"/>
        <v>0</v>
      </c>
      <c r="AQ66" s="11">
        <v>0</v>
      </c>
      <c r="AS66">
        <f>B3*AR66</f>
        <v>0</v>
      </c>
      <c r="AU66">
        <f>B3*AT66</f>
        <v>0</v>
      </c>
      <c r="AW66">
        <f>AV66*B3*B5*BI66*2</f>
        <v>0</v>
      </c>
      <c r="AY66">
        <f>(E66/2*2*AX66)*B3*B5*BI66*2</f>
        <v>0</v>
      </c>
      <c r="BA66">
        <f>E66/4*B3*BI66*AZ66</f>
        <v>0</v>
      </c>
      <c r="BC66">
        <f>E66/4*B3*BI66*BB66</f>
        <v>0</v>
      </c>
      <c r="BE66">
        <f>E66/4*B3*BI66*BD66</f>
        <v>0</v>
      </c>
      <c r="BG66">
        <f>BF66*B3+0.5*BF66*B3*0.75</f>
        <v>0</v>
      </c>
      <c r="BH66" s="11">
        <f t="shared" si="19"/>
        <v>0</v>
      </c>
      <c r="BI66">
        <v>3</v>
      </c>
    </row>
    <row r="67" spans="3:61">
      <c r="D67" s="16">
        <f t="shared" si="80"/>
        <v>0</v>
      </c>
      <c r="F67" t="s">
        <v>88</v>
      </c>
      <c r="G67">
        <v>9</v>
      </c>
      <c r="K67">
        <f t="shared" si="15"/>
        <v>0</v>
      </c>
      <c r="M67">
        <f t="shared" si="16"/>
        <v>0</v>
      </c>
      <c r="O67">
        <f t="shared" si="17"/>
        <v>0</v>
      </c>
      <c r="P67" s="11">
        <f t="shared" si="18"/>
        <v>0</v>
      </c>
      <c r="R67">
        <f t="shared" si="81"/>
        <v>0</v>
      </c>
      <c r="T67">
        <f t="shared" si="82"/>
        <v>0</v>
      </c>
      <c r="V67">
        <f t="shared" si="83"/>
        <v>0</v>
      </c>
      <c r="X67">
        <f t="shared" si="84"/>
        <v>0</v>
      </c>
      <c r="Z67">
        <f t="shared" si="85"/>
        <v>0</v>
      </c>
      <c r="AB67">
        <f t="shared" si="86"/>
        <v>0</v>
      </c>
      <c r="AC67" s="11">
        <f t="shared" si="87"/>
        <v>0</v>
      </c>
      <c r="AE67">
        <f t="shared" si="88"/>
        <v>0</v>
      </c>
      <c r="AG67">
        <f t="shared" si="89"/>
        <v>0</v>
      </c>
      <c r="AI67">
        <f t="shared" si="90"/>
        <v>0</v>
      </c>
      <c r="AK67">
        <f t="shared" si="91"/>
        <v>0</v>
      </c>
      <c r="AM67">
        <f t="shared" si="92"/>
        <v>0</v>
      </c>
      <c r="AO67">
        <f t="shared" si="93"/>
        <v>0</v>
      </c>
      <c r="AP67" s="11">
        <f t="shared" si="94"/>
        <v>0</v>
      </c>
      <c r="AQ67" s="11">
        <v>0</v>
      </c>
      <c r="AS67">
        <f>B3*AR67</f>
        <v>0</v>
      </c>
      <c r="AU67">
        <f>B3*AT67</f>
        <v>0</v>
      </c>
      <c r="AW67">
        <f>AV67*B3*B5*BI67*2</f>
        <v>0</v>
      </c>
      <c r="AY67">
        <f>(E67/2*2*AX67)*B3*B5*BI67*2</f>
        <v>0</v>
      </c>
      <c r="BA67">
        <f>E67/4*B3*BI67*AZ67</f>
        <v>0</v>
      </c>
      <c r="BC67">
        <f>E67/4*B3*BI67*BB67</f>
        <v>0</v>
      </c>
      <c r="BE67">
        <f>E67/4*B3*BI67*BD67</f>
        <v>0</v>
      </c>
      <c r="BG67">
        <f>BF67*B3+0.5*BF67*B3*0.75</f>
        <v>0</v>
      </c>
      <c r="BH67" s="11">
        <f t="shared" si="19"/>
        <v>0</v>
      </c>
      <c r="BI67">
        <v>3</v>
      </c>
    </row>
    <row r="68" spans="3:61">
      <c r="D68" s="16">
        <f t="shared" si="80"/>
        <v>0</v>
      </c>
      <c r="F68" t="s">
        <v>88</v>
      </c>
      <c r="G68">
        <v>10</v>
      </c>
      <c r="K68">
        <f t="shared" si="15"/>
        <v>0</v>
      </c>
      <c r="M68">
        <f t="shared" si="16"/>
        <v>0</v>
      </c>
      <c r="O68">
        <f t="shared" si="17"/>
        <v>0</v>
      </c>
      <c r="P68" s="11">
        <f t="shared" si="18"/>
        <v>0</v>
      </c>
      <c r="R68">
        <f t="shared" si="81"/>
        <v>0</v>
      </c>
      <c r="T68">
        <f t="shared" si="82"/>
        <v>0</v>
      </c>
      <c r="V68">
        <f t="shared" si="83"/>
        <v>0</v>
      </c>
      <c r="X68">
        <f t="shared" si="84"/>
        <v>0</v>
      </c>
      <c r="Z68">
        <f t="shared" si="85"/>
        <v>0</v>
      </c>
      <c r="AB68">
        <f t="shared" si="86"/>
        <v>0</v>
      </c>
      <c r="AC68" s="11">
        <f t="shared" si="87"/>
        <v>0</v>
      </c>
      <c r="AE68">
        <f t="shared" si="88"/>
        <v>0</v>
      </c>
      <c r="AG68">
        <f t="shared" si="89"/>
        <v>0</v>
      </c>
      <c r="AI68">
        <f t="shared" si="90"/>
        <v>0</v>
      </c>
      <c r="AK68">
        <f t="shared" si="91"/>
        <v>0</v>
      </c>
      <c r="AM68">
        <f t="shared" si="92"/>
        <v>0</v>
      </c>
      <c r="AO68">
        <f t="shared" si="93"/>
        <v>0</v>
      </c>
      <c r="AP68" s="11">
        <f t="shared" si="94"/>
        <v>0</v>
      </c>
      <c r="AQ68" s="11">
        <v>0</v>
      </c>
      <c r="AS68">
        <f>B3*AR68</f>
        <v>0</v>
      </c>
      <c r="AU68">
        <f>B3*AT68</f>
        <v>0</v>
      </c>
      <c r="AW68">
        <f>AV68*B3*B5*BI68*2</f>
        <v>0</v>
      </c>
      <c r="AY68">
        <f>(E68/2*2*AX68)*B3*B5*BI68*2</f>
        <v>0</v>
      </c>
      <c r="BA68">
        <f>E68/4*B3*BI68*AZ68</f>
        <v>0</v>
      </c>
      <c r="BC68">
        <f>E68/4*B3*BI68*BB68</f>
        <v>0</v>
      </c>
      <c r="BE68">
        <f>E68/4*B3*BI68*BD68</f>
        <v>0</v>
      </c>
      <c r="BG68">
        <f>BF68*B3+0.5*BF68*B3*0.75</f>
        <v>0</v>
      </c>
      <c r="BH68" s="11">
        <f t="shared" si="19"/>
        <v>0</v>
      </c>
      <c r="BI68">
        <v>3</v>
      </c>
    </row>
    <row r="69" spans="3:61" s="14" customFormat="1">
      <c r="C69" s="14" t="s">
        <v>64</v>
      </c>
    </row>
    <row r="70" spans="3:61">
      <c r="D70" s="16">
        <f t="shared" ref="D70:D79" ca="1" si="95">P70+AC70+AP70+AQ70+BH70</f>
        <v>43</v>
      </c>
      <c r="E70">
        <f ca="1">OFFSET(法宝等级!C2,H70-1,0)</f>
        <v>42.57</v>
      </c>
      <c r="F70" t="s">
        <v>89</v>
      </c>
      <c r="G70">
        <v>1</v>
      </c>
      <c r="H70">
        <v>1</v>
      </c>
      <c r="I70" t="s">
        <v>354</v>
      </c>
      <c r="J70">
        <f ca="1">ROUND(E70,0)</f>
        <v>43</v>
      </c>
      <c r="K70">
        <f t="shared" ref="K70:K132" ca="1" si="96">J70</f>
        <v>43</v>
      </c>
      <c r="M70">
        <f t="shared" ref="M70:M132" si="97">L70</f>
        <v>0</v>
      </c>
      <c r="O70">
        <f t="shared" ref="O70:O132" si="98">N70</f>
        <v>0</v>
      </c>
      <c r="P70" s="11">
        <f t="shared" ref="P70:P132" ca="1" si="99">K70+M70+O70</f>
        <v>43</v>
      </c>
      <c r="R70">
        <f t="shared" ref="R70:R79" si="100">Q70*BI70</f>
        <v>0</v>
      </c>
      <c r="T70">
        <f t="shared" ref="T70:T79" si="101">S70*BI70*2</f>
        <v>0</v>
      </c>
      <c r="V70">
        <f t="shared" ref="V70:V79" ca="1" si="102">ROUND((E70/2*(1-U70)+2*E70/2*U70-E70/2)*BI70*2,2)</f>
        <v>0</v>
      </c>
      <c r="X70">
        <f t="shared" ref="X70:X79" si="103">W70*BI70*2</f>
        <v>0</v>
      </c>
      <c r="Z70">
        <f t="shared" ref="Z70:Z79" si="104">Y70*BI70*2</f>
        <v>0</v>
      </c>
      <c r="AB70">
        <f t="shared" ref="AB70:AB79" si="105">AA70*BI70*2</f>
        <v>0</v>
      </c>
      <c r="AC70" s="11">
        <f t="shared" ref="AC70:AC79" ca="1" si="106">R70+T70+V70+X70+Z70+AB70</f>
        <v>0</v>
      </c>
      <c r="AE70">
        <f t="shared" ref="AE70:AE79" si="107">-AD70*BI70</f>
        <v>0</v>
      </c>
      <c r="AG70">
        <f t="shared" ref="AG70:AG79" si="108">-AF70*BI70*2</f>
        <v>0</v>
      </c>
      <c r="AI70">
        <f t="shared" ref="AI70:AI79" ca="1" si="109">-(E70/2*(1-AH70)+2*E70/2*AH70-E70/2)*BI70*2</f>
        <v>0</v>
      </c>
      <c r="AK70">
        <f t="shared" ref="AK70:AK79" si="110">-AJ70*BI70*2</f>
        <v>0</v>
      </c>
      <c r="AM70">
        <f t="shared" ref="AM70:AM79" si="111">-AL70*BI70*2</f>
        <v>0</v>
      </c>
      <c r="AO70">
        <f t="shared" ref="AO70:AO79" si="112">-AN70*BI70*2</f>
        <v>0</v>
      </c>
      <c r="AP70" s="11">
        <f t="shared" ref="AP70:AP79" ca="1" si="113">AE70+AG70+AI70+AK70+AM70+AO70</f>
        <v>0</v>
      </c>
      <c r="AQ70" s="11">
        <v>0</v>
      </c>
      <c r="AS70">
        <f>B3*AR70</f>
        <v>0</v>
      </c>
      <c r="AU70">
        <f>B3*AT70</f>
        <v>0</v>
      </c>
      <c r="AW70">
        <f>AV70*B3*B5*BI70*2</f>
        <v>0</v>
      </c>
      <c r="AY70">
        <f ca="1">(E70/2*2*AX70)*B3*B5*BI70*2</f>
        <v>0</v>
      </c>
      <c r="BA70">
        <f ca="1">E70/4*B3*BI70*AZ70</f>
        <v>0</v>
      </c>
      <c r="BC70">
        <f ca="1">E70/4*B3*BI70*BB70</f>
        <v>0</v>
      </c>
      <c r="BE70">
        <f ca="1">E70/4*B3*BI70*BD70</f>
        <v>0</v>
      </c>
      <c r="BG70">
        <f>BF70*B3+0.5*BF70*B3*0.75</f>
        <v>0</v>
      </c>
      <c r="BH70" s="11">
        <f t="shared" ref="BH70:BH132" ca="1" si="114">AS70+AU70+AW70+AY70+BA70+BC70+BE70+BG70</f>
        <v>0</v>
      </c>
      <c r="BI70">
        <v>3</v>
      </c>
    </row>
    <row r="71" spans="3:61">
      <c r="D71" s="16">
        <f t="shared" ca="1" si="95"/>
        <v>202</v>
      </c>
      <c r="E71">
        <f ca="1">OFFSET(法宝等级!C2,H71-1,0)</f>
        <v>202.29</v>
      </c>
      <c r="F71" t="s">
        <v>89</v>
      </c>
      <c r="G71">
        <v>2</v>
      </c>
      <c r="H71">
        <v>2</v>
      </c>
      <c r="I71" t="s">
        <v>354</v>
      </c>
      <c r="J71">
        <f t="shared" ref="J71:J73" ca="1" si="115">ROUND(E71,0)</f>
        <v>202</v>
      </c>
      <c r="K71">
        <f t="shared" ca="1" si="96"/>
        <v>202</v>
      </c>
      <c r="M71">
        <f t="shared" si="97"/>
        <v>0</v>
      </c>
      <c r="O71">
        <f t="shared" si="98"/>
        <v>0</v>
      </c>
      <c r="P71" s="11">
        <f t="shared" ca="1" si="99"/>
        <v>202</v>
      </c>
      <c r="R71">
        <f t="shared" si="100"/>
        <v>0</v>
      </c>
      <c r="T71">
        <f t="shared" si="101"/>
        <v>0</v>
      </c>
      <c r="V71">
        <f t="shared" ca="1" si="102"/>
        <v>0</v>
      </c>
      <c r="X71">
        <f t="shared" si="103"/>
        <v>0</v>
      </c>
      <c r="Z71">
        <f t="shared" si="104"/>
        <v>0</v>
      </c>
      <c r="AB71">
        <f t="shared" si="105"/>
        <v>0</v>
      </c>
      <c r="AC71" s="11">
        <f t="shared" ca="1" si="106"/>
        <v>0</v>
      </c>
      <c r="AE71">
        <f t="shared" si="107"/>
        <v>0</v>
      </c>
      <c r="AG71">
        <f t="shared" si="108"/>
        <v>0</v>
      </c>
      <c r="AI71">
        <f t="shared" ca="1" si="109"/>
        <v>0</v>
      </c>
      <c r="AK71">
        <f t="shared" si="110"/>
        <v>0</v>
      </c>
      <c r="AM71">
        <f t="shared" si="111"/>
        <v>0</v>
      </c>
      <c r="AO71">
        <f t="shared" si="112"/>
        <v>0</v>
      </c>
      <c r="AP71" s="11">
        <f t="shared" ca="1" si="113"/>
        <v>0</v>
      </c>
      <c r="AQ71" s="11">
        <v>0</v>
      </c>
      <c r="AS71">
        <f>B3*AR71</f>
        <v>0</v>
      </c>
      <c r="AU71">
        <f>B3*AT71</f>
        <v>0</v>
      </c>
      <c r="AW71">
        <f>AV71*B3*B5*BI71*2</f>
        <v>0</v>
      </c>
      <c r="AY71">
        <f ca="1">(E71/2*2*AX71)*B3*B5*BI71*2</f>
        <v>0</v>
      </c>
      <c r="BA71">
        <f ca="1">E71/4*B3*BI71*AZ71</f>
        <v>0</v>
      </c>
      <c r="BC71">
        <f ca="1">E71/4*B3*BI71*BB71</f>
        <v>0</v>
      </c>
      <c r="BE71">
        <f ca="1">E71/4*B3*BI71*BD71</f>
        <v>0</v>
      </c>
      <c r="BG71">
        <f>BF71*B3+0.5*BF71*B3*0.75</f>
        <v>0</v>
      </c>
      <c r="BH71" s="11">
        <f t="shared" ca="1" si="114"/>
        <v>0</v>
      </c>
      <c r="BI71">
        <v>3</v>
      </c>
    </row>
    <row r="72" spans="3:61">
      <c r="D72" s="16">
        <f t="shared" ca="1" si="95"/>
        <v>533</v>
      </c>
      <c r="E72">
        <f ca="1">OFFSET(法宝等级!C2,H72-1,0)</f>
        <v>532.98</v>
      </c>
      <c r="F72" t="s">
        <v>89</v>
      </c>
      <c r="G72">
        <v>3</v>
      </c>
      <c r="H72">
        <v>3</v>
      </c>
      <c r="I72" t="s">
        <v>354</v>
      </c>
      <c r="J72">
        <f t="shared" ca="1" si="115"/>
        <v>533</v>
      </c>
      <c r="K72">
        <f t="shared" ca="1" si="96"/>
        <v>533</v>
      </c>
      <c r="M72">
        <f t="shared" si="97"/>
        <v>0</v>
      </c>
      <c r="O72">
        <f t="shared" si="98"/>
        <v>0</v>
      </c>
      <c r="P72" s="11">
        <f t="shared" ca="1" si="99"/>
        <v>533</v>
      </c>
      <c r="R72">
        <f t="shared" si="100"/>
        <v>0</v>
      </c>
      <c r="T72">
        <f t="shared" si="101"/>
        <v>0</v>
      </c>
      <c r="V72">
        <f t="shared" ca="1" si="102"/>
        <v>0</v>
      </c>
      <c r="X72">
        <f t="shared" si="103"/>
        <v>0</v>
      </c>
      <c r="Z72">
        <f t="shared" si="104"/>
        <v>0</v>
      </c>
      <c r="AB72">
        <f t="shared" si="105"/>
        <v>0</v>
      </c>
      <c r="AC72" s="11">
        <f t="shared" ca="1" si="106"/>
        <v>0</v>
      </c>
      <c r="AE72">
        <f t="shared" si="107"/>
        <v>0</v>
      </c>
      <c r="AG72">
        <f t="shared" si="108"/>
        <v>0</v>
      </c>
      <c r="AI72">
        <f t="shared" ca="1" si="109"/>
        <v>0</v>
      </c>
      <c r="AK72">
        <f t="shared" si="110"/>
        <v>0</v>
      </c>
      <c r="AM72">
        <f t="shared" si="111"/>
        <v>0</v>
      </c>
      <c r="AO72">
        <f t="shared" si="112"/>
        <v>0</v>
      </c>
      <c r="AP72" s="11">
        <f t="shared" ca="1" si="113"/>
        <v>0</v>
      </c>
      <c r="AQ72" s="11">
        <v>0</v>
      </c>
      <c r="AS72">
        <f>B3*AR72</f>
        <v>0</v>
      </c>
      <c r="AU72">
        <f>B3*AT72</f>
        <v>0</v>
      </c>
      <c r="AW72">
        <f>AV72*B3*B5*BI72*2</f>
        <v>0</v>
      </c>
      <c r="AY72">
        <f ca="1">(E72/2*2*AX72)*B3*B5*BI72*2</f>
        <v>0</v>
      </c>
      <c r="BA72">
        <f ca="1">E72/4*B3*BI72*AZ72</f>
        <v>0</v>
      </c>
      <c r="BC72">
        <f ca="1">E72/4*B3*BI72*BB72</f>
        <v>0</v>
      </c>
      <c r="BE72">
        <f ca="1">E72/4*B3*BI72*BD72</f>
        <v>0</v>
      </c>
      <c r="BG72">
        <f>BF72*B3+0.5*BF72*B3*0.75</f>
        <v>0</v>
      </c>
      <c r="BH72" s="11">
        <f t="shared" ca="1" si="114"/>
        <v>0</v>
      </c>
      <c r="BI72">
        <v>3</v>
      </c>
    </row>
    <row r="73" spans="3:61">
      <c r="D73" s="16">
        <f t="shared" ca="1" si="95"/>
        <v>5060</v>
      </c>
      <c r="E73">
        <f ca="1">OFFSET(法宝等级!C2,H73-1,0)</f>
        <v>5059.8900000000003</v>
      </c>
      <c r="F73" t="s">
        <v>89</v>
      </c>
      <c r="G73">
        <v>4</v>
      </c>
      <c r="H73">
        <v>5</v>
      </c>
      <c r="I73" t="s">
        <v>354</v>
      </c>
      <c r="J73">
        <f t="shared" ca="1" si="115"/>
        <v>5060</v>
      </c>
      <c r="K73">
        <f t="shared" ca="1" si="96"/>
        <v>5060</v>
      </c>
      <c r="M73">
        <f t="shared" si="97"/>
        <v>0</v>
      </c>
      <c r="O73">
        <f t="shared" si="98"/>
        <v>0</v>
      </c>
      <c r="P73" s="11">
        <f t="shared" ca="1" si="99"/>
        <v>5060</v>
      </c>
      <c r="R73">
        <f t="shared" si="100"/>
        <v>0</v>
      </c>
      <c r="T73">
        <f t="shared" si="101"/>
        <v>0</v>
      </c>
      <c r="V73">
        <f t="shared" ca="1" si="102"/>
        <v>0</v>
      </c>
      <c r="X73">
        <f t="shared" si="103"/>
        <v>0</v>
      </c>
      <c r="Z73">
        <f t="shared" si="104"/>
        <v>0</v>
      </c>
      <c r="AB73">
        <f t="shared" si="105"/>
        <v>0</v>
      </c>
      <c r="AC73" s="11">
        <f t="shared" ca="1" si="106"/>
        <v>0</v>
      </c>
      <c r="AE73">
        <f t="shared" si="107"/>
        <v>0</v>
      </c>
      <c r="AG73">
        <f t="shared" si="108"/>
        <v>0</v>
      </c>
      <c r="AI73">
        <f t="shared" ca="1" si="109"/>
        <v>0</v>
      </c>
      <c r="AK73">
        <f t="shared" si="110"/>
        <v>0</v>
      </c>
      <c r="AM73">
        <f t="shared" si="111"/>
        <v>0</v>
      </c>
      <c r="AO73">
        <f t="shared" si="112"/>
        <v>0</v>
      </c>
      <c r="AP73" s="11">
        <f t="shared" ca="1" si="113"/>
        <v>0</v>
      </c>
      <c r="AQ73" s="11">
        <v>0</v>
      </c>
      <c r="AS73">
        <f>B3*AR73</f>
        <v>0</v>
      </c>
      <c r="AU73">
        <f>B3*AT73</f>
        <v>0</v>
      </c>
      <c r="AW73">
        <f>AV73*B3*B5*BI73*2</f>
        <v>0</v>
      </c>
      <c r="AY73">
        <f ca="1">(E73/2*2*AX73)*B3*B5*BI73*2</f>
        <v>0</v>
      </c>
      <c r="BA73">
        <f ca="1">E73/4*B3*BI73*AZ73</f>
        <v>0</v>
      </c>
      <c r="BC73">
        <f ca="1">E73/4*B3*BI73*BB73</f>
        <v>0</v>
      </c>
      <c r="BE73">
        <f ca="1">E73/4*B3*BI73*BD73</f>
        <v>0</v>
      </c>
      <c r="BG73">
        <f>BF73*B3+0.5*BF73*B3*0.75</f>
        <v>0</v>
      </c>
      <c r="BH73" s="11">
        <f t="shared" ca="1" si="114"/>
        <v>0</v>
      </c>
      <c r="BI73">
        <v>3</v>
      </c>
    </row>
    <row r="74" spans="3:61">
      <c r="D74" s="16">
        <f t="shared" si="95"/>
        <v>0</v>
      </c>
      <c r="F74" t="s">
        <v>89</v>
      </c>
      <c r="G74">
        <v>5</v>
      </c>
      <c r="K74">
        <f t="shared" si="96"/>
        <v>0</v>
      </c>
      <c r="M74">
        <f t="shared" si="97"/>
        <v>0</v>
      </c>
      <c r="O74">
        <f t="shared" si="98"/>
        <v>0</v>
      </c>
      <c r="P74" s="11">
        <f t="shared" si="99"/>
        <v>0</v>
      </c>
      <c r="R74">
        <f t="shared" si="100"/>
        <v>0</v>
      </c>
      <c r="T74">
        <f t="shared" si="101"/>
        <v>0</v>
      </c>
      <c r="V74">
        <f t="shared" si="102"/>
        <v>0</v>
      </c>
      <c r="X74">
        <f t="shared" si="103"/>
        <v>0</v>
      </c>
      <c r="Z74">
        <f t="shared" si="104"/>
        <v>0</v>
      </c>
      <c r="AB74">
        <f t="shared" si="105"/>
        <v>0</v>
      </c>
      <c r="AC74" s="11">
        <f t="shared" si="106"/>
        <v>0</v>
      </c>
      <c r="AE74">
        <f t="shared" si="107"/>
        <v>0</v>
      </c>
      <c r="AG74">
        <f t="shared" si="108"/>
        <v>0</v>
      </c>
      <c r="AI74">
        <f t="shared" si="109"/>
        <v>0</v>
      </c>
      <c r="AK74">
        <f t="shared" si="110"/>
        <v>0</v>
      </c>
      <c r="AM74">
        <f t="shared" si="111"/>
        <v>0</v>
      </c>
      <c r="AO74">
        <f t="shared" si="112"/>
        <v>0</v>
      </c>
      <c r="AP74" s="11">
        <f t="shared" si="113"/>
        <v>0</v>
      </c>
      <c r="AQ74" s="11">
        <v>0</v>
      </c>
      <c r="AS74">
        <f>B3*AR74</f>
        <v>0</v>
      </c>
      <c r="AU74">
        <f>B3*AT74</f>
        <v>0</v>
      </c>
      <c r="AW74">
        <f>AV74*B3*B5*BI74*2</f>
        <v>0</v>
      </c>
      <c r="AY74">
        <f>(E74/2*2*AX74)*B3*B5*BI74*2</f>
        <v>0</v>
      </c>
      <c r="BA74">
        <f>E74/4*B3*BI74*AZ74</f>
        <v>0</v>
      </c>
      <c r="BC74">
        <f>E74/4*B3*BI74*BB74</f>
        <v>0</v>
      </c>
      <c r="BE74">
        <f>E74/4*B3*BI74*BD74</f>
        <v>0</v>
      </c>
      <c r="BG74">
        <f>BF74*B3+0.5*BF74*B3*0.75</f>
        <v>0</v>
      </c>
      <c r="BH74" s="11">
        <f t="shared" si="114"/>
        <v>0</v>
      </c>
      <c r="BI74">
        <v>3</v>
      </c>
    </row>
    <row r="75" spans="3:61">
      <c r="D75" s="16">
        <f t="shared" si="95"/>
        <v>0</v>
      </c>
      <c r="F75" t="s">
        <v>90</v>
      </c>
      <c r="G75">
        <v>6</v>
      </c>
      <c r="K75">
        <f t="shared" si="96"/>
        <v>0</v>
      </c>
      <c r="M75">
        <f t="shared" si="97"/>
        <v>0</v>
      </c>
      <c r="O75">
        <f t="shared" si="98"/>
        <v>0</v>
      </c>
      <c r="P75" s="11">
        <f t="shared" si="99"/>
        <v>0</v>
      </c>
      <c r="R75">
        <f t="shared" si="100"/>
        <v>0</v>
      </c>
      <c r="T75">
        <f t="shared" si="101"/>
        <v>0</v>
      </c>
      <c r="V75">
        <f t="shared" si="102"/>
        <v>0</v>
      </c>
      <c r="X75">
        <f t="shared" si="103"/>
        <v>0</v>
      </c>
      <c r="Z75">
        <f t="shared" si="104"/>
        <v>0</v>
      </c>
      <c r="AB75">
        <f t="shared" si="105"/>
        <v>0</v>
      </c>
      <c r="AC75" s="11">
        <f t="shared" si="106"/>
        <v>0</v>
      </c>
      <c r="AE75">
        <f t="shared" si="107"/>
        <v>0</v>
      </c>
      <c r="AG75">
        <f t="shared" si="108"/>
        <v>0</v>
      </c>
      <c r="AI75">
        <f t="shared" si="109"/>
        <v>0</v>
      </c>
      <c r="AK75">
        <f t="shared" si="110"/>
        <v>0</v>
      </c>
      <c r="AM75">
        <f t="shared" si="111"/>
        <v>0</v>
      </c>
      <c r="AO75">
        <f t="shared" si="112"/>
        <v>0</v>
      </c>
      <c r="AP75" s="11">
        <f t="shared" si="113"/>
        <v>0</v>
      </c>
      <c r="AQ75" s="11">
        <v>0</v>
      </c>
      <c r="AS75">
        <f>B3*AR75</f>
        <v>0</v>
      </c>
      <c r="AU75">
        <f>B3*AT75</f>
        <v>0</v>
      </c>
      <c r="AW75">
        <f>AV75*B3*B5*BI75*2</f>
        <v>0</v>
      </c>
      <c r="AY75">
        <f>(E75/2*2*AX75)*B3*B5*BI75*2</f>
        <v>0</v>
      </c>
      <c r="BA75">
        <f>E75/4*B3*BI75*AZ75</f>
        <v>0</v>
      </c>
      <c r="BC75">
        <f>E75/4*B3*BI75*BB75</f>
        <v>0</v>
      </c>
      <c r="BE75">
        <f>E75/4*B3*BI75*BD75</f>
        <v>0</v>
      </c>
      <c r="BG75">
        <f>BF75*B3+0.5*BF75*B3*0.75</f>
        <v>0</v>
      </c>
      <c r="BH75" s="11">
        <f t="shared" si="114"/>
        <v>0</v>
      </c>
      <c r="BI75">
        <v>3</v>
      </c>
    </row>
    <row r="76" spans="3:61">
      <c r="D76" s="16">
        <f t="shared" si="95"/>
        <v>0</v>
      </c>
      <c r="F76" t="s">
        <v>90</v>
      </c>
      <c r="G76">
        <v>7</v>
      </c>
      <c r="K76">
        <f t="shared" si="96"/>
        <v>0</v>
      </c>
      <c r="M76">
        <f t="shared" si="97"/>
        <v>0</v>
      </c>
      <c r="O76">
        <f t="shared" si="98"/>
        <v>0</v>
      </c>
      <c r="P76" s="11">
        <f t="shared" si="99"/>
        <v>0</v>
      </c>
      <c r="R76">
        <f t="shared" si="100"/>
        <v>0</v>
      </c>
      <c r="T76">
        <f t="shared" si="101"/>
        <v>0</v>
      </c>
      <c r="V76">
        <f t="shared" si="102"/>
        <v>0</v>
      </c>
      <c r="X76">
        <f t="shared" si="103"/>
        <v>0</v>
      </c>
      <c r="Z76">
        <f t="shared" si="104"/>
        <v>0</v>
      </c>
      <c r="AB76">
        <f t="shared" si="105"/>
        <v>0</v>
      </c>
      <c r="AC76" s="11">
        <f t="shared" si="106"/>
        <v>0</v>
      </c>
      <c r="AE76">
        <f t="shared" si="107"/>
        <v>0</v>
      </c>
      <c r="AG76">
        <f t="shared" si="108"/>
        <v>0</v>
      </c>
      <c r="AI76">
        <f t="shared" si="109"/>
        <v>0</v>
      </c>
      <c r="AK76">
        <f t="shared" si="110"/>
        <v>0</v>
      </c>
      <c r="AM76">
        <f t="shared" si="111"/>
        <v>0</v>
      </c>
      <c r="AO76">
        <f t="shared" si="112"/>
        <v>0</v>
      </c>
      <c r="AP76" s="11">
        <f t="shared" si="113"/>
        <v>0</v>
      </c>
      <c r="AQ76" s="11">
        <v>0</v>
      </c>
      <c r="AS76">
        <f>B3*AR76</f>
        <v>0</v>
      </c>
      <c r="AU76">
        <f>B3*AT76</f>
        <v>0</v>
      </c>
      <c r="AW76">
        <f>AV76*B3*B5*BI76*2</f>
        <v>0</v>
      </c>
      <c r="AY76">
        <f>(E76/2*2*AX76)*B3*B5*BI76*2</f>
        <v>0</v>
      </c>
      <c r="BA76">
        <f>E76/4*B3*BI76*AZ76</f>
        <v>0</v>
      </c>
      <c r="BC76">
        <f>E76/4*B3*BI76*BB76</f>
        <v>0</v>
      </c>
      <c r="BE76">
        <f>E76/4*B3*BI76*BD76</f>
        <v>0</v>
      </c>
      <c r="BG76">
        <f>BF76*B3+0.5*BF76*B3*0.75</f>
        <v>0</v>
      </c>
      <c r="BH76" s="11">
        <f t="shared" si="114"/>
        <v>0</v>
      </c>
      <c r="BI76">
        <v>3</v>
      </c>
    </row>
    <row r="77" spans="3:61">
      <c r="D77" s="16">
        <f t="shared" si="95"/>
        <v>0</v>
      </c>
      <c r="F77" t="s">
        <v>90</v>
      </c>
      <c r="G77">
        <v>8</v>
      </c>
      <c r="K77">
        <f t="shared" si="96"/>
        <v>0</v>
      </c>
      <c r="M77">
        <f t="shared" si="97"/>
        <v>0</v>
      </c>
      <c r="O77">
        <f t="shared" si="98"/>
        <v>0</v>
      </c>
      <c r="P77" s="11">
        <f t="shared" si="99"/>
        <v>0</v>
      </c>
      <c r="R77">
        <f t="shared" si="100"/>
        <v>0</v>
      </c>
      <c r="T77">
        <f t="shared" si="101"/>
        <v>0</v>
      </c>
      <c r="V77">
        <f t="shared" si="102"/>
        <v>0</v>
      </c>
      <c r="X77">
        <f t="shared" si="103"/>
        <v>0</v>
      </c>
      <c r="Z77">
        <f t="shared" si="104"/>
        <v>0</v>
      </c>
      <c r="AB77">
        <f t="shared" si="105"/>
        <v>0</v>
      </c>
      <c r="AC77" s="11">
        <f t="shared" si="106"/>
        <v>0</v>
      </c>
      <c r="AE77">
        <f t="shared" si="107"/>
        <v>0</v>
      </c>
      <c r="AG77">
        <f t="shared" si="108"/>
        <v>0</v>
      </c>
      <c r="AI77">
        <f t="shared" si="109"/>
        <v>0</v>
      </c>
      <c r="AK77">
        <f t="shared" si="110"/>
        <v>0</v>
      </c>
      <c r="AM77">
        <f t="shared" si="111"/>
        <v>0</v>
      </c>
      <c r="AO77">
        <f t="shared" si="112"/>
        <v>0</v>
      </c>
      <c r="AP77" s="11">
        <f t="shared" si="113"/>
        <v>0</v>
      </c>
      <c r="AQ77" s="11">
        <v>0</v>
      </c>
      <c r="AS77">
        <f>B3*AR77</f>
        <v>0</v>
      </c>
      <c r="AU77">
        <f>B3*AT77</f>
        <v>0</v>
      </c>
      <c r="AW77">
        <f>AV77*B3*B5*BI77*2</f>
        <v>0</v>
      </c>
      <c r="AY77">
        <f>(E77/2*2*AX77)*B3*B5*BI77*2</f>
        <v>0</v>
      </c>
      <c r="BA77">
        <f>E77/4*B3*BI77*AZ77</f>
        <v>0</v>
      </c>
      <c r="BC77">
        <f>E77/4*B3*BI77*BB77</f>
        <v>0</v>
      </c>
      <c r="BE77">
        <f>E77/4*B3*BI77*BD77</f>
        <v>0</v>
      </c>
      <c r="BG77">
        <f>BF77*B3+0.5*BF77*B3*0.75</f>
        <v>0</v>
      </c>
      <c r="BH77" s="11">
        <f t="shared" si="114"/>
        <v>0</v>
      </c>
      <c r="BI77">
        <v>3</v>
      </c>
    </row>
    <row r="78" spans="3:61">
      <c r="D78" s="16">
        <f t="shared" si="95"/>
        <v>0</v>
      </c>
      <c r="F78" t="s">
        <v>90</v>
      </c>
      <c r="G78">
        <v>9</v>
      </c>
      <c r="K78">
        <f t="shared" si="96"/>
        <v>0</v>
      </c>
      <c r="M78">
        <f t="shared" si="97"/>
        <v>0</v>
      </c>
      <c r="O78">
        <f t="shared" si="98"/>
        <v>0</v>
      </c>
      <c r="P78" s="11">
        <f t="shared" si="99"/>
        <v>0</v>
      </c>
      <c r="R78">
        <f t="shared" si="100"/>
        <v>0</v>
      </c>
      <c r="T78">
        <f t="shared" si="101"/>
        <v>0</v>
      </c>
      <c r="V78">
        <f t="shared" si="102"/>
        <v>0</v>
      </c>
      <c r="X78">
        <f t="shared" si="103"/>
        <v>0</v>
      </c>
      <c r="Z78">
        <f t="shared" si="104"/>
        <v>0</v>
      </c>
      <c r="AB78">
        <f t="shared" si="105"/>
        <v>0</v>
      </c>
      <c r="AC78" s="11">
        <f t="shared" si="106"/>
        <v>0</v>
      </c>
      <c r="AE78">
        <f t="shared" si="107"/>
        <v>0</v>
      </c>
      <c r="AG78">
        <f t="shared" si="108"/>
        <v>0</v>
      </c>
      <c r="AI78">
        <f t="shared" si="109"/>
        <v>0</v>
      </c>
      <c r="AK78">
        <f t="shared" si="110"/>
        <v>0</v>
      </c>
      <c r="AM78">
        <f t="shared" si="111"/>
        <v>0</v>
      </c>
      <c r="AO78">
        <f t="shared" si="112"/>
        <v>0</v>
      </c>
      <c r="AP78" s="11">
        <f t="shared" si="113"/>
        <v>0</v>
      </c>
      <c r="AQ78" s="11">
        <v>0</v>
      </c>
      <c r="AS78">
        <f>B3*AR78</f>
        <v>0</v>
      </c>
      <c r="AU78">
        <f>B3*AT78</f>
        <v>0</v>
      </c>
      <c r="AW78">
        <f>AV78*B3*B5*BI78*2</f>
        <v>0</v>
      </c>
      <c r="AY78">
        <f>(E78/2*2*AX78)*B3*B5*BI78*2</f>
        <v>0</v>
      </c>
      <c r="BA78">
        <f>E78/4*B3*BI78*AZ78</f>
        <v>0</v>
      </c>
      <c r="BC78">
        <f>E78/4*B3*BI78*BB78</f>
        <v>0</v>
      </c>
      <c r="BE78">
        <f>E78/4*B3*BI78*BD78</f>
        <v>0</v>
      </c>
      <c r="BG78">
        <f>BF78*B3+0.5*BF78*B3*0.75</f>
        <v>0</v>
      </c>
      <c r="BH78" s="11">
        <f t="shared" si="114"/>
        <v>0</v>
      </c>
      <c r="BI78">
        <v>3</v>
      </c>
    </row>
    <row r="79" spans="3:61">
      <c r="D79" s="16">
        <f t="shared" si="95"/>
        <v>0</v>
      </c>
      <c r="F79" t="s">
        <v>90</v>
      </c>
      <c r="G79">
        <v>10</v>
      </c>
      <c r="K79">
        <f t="shared" si="96"/>
        <v>0</v>
      </c>
      <c r="M79">
        <f t="shared" si="97"/>
        <v>0</v>
      </c>
      <c r="O79">
        <f t="shared" si="98"/>
        <v>0</v>
      </c>
      <c r="P79" s="11">
        <f t="shared" si="99"/>
        <v>0</v>
      </c>
      <c r="R79">
        <f t="shared" si="100"/>
        <v>0</v>
      </c>
      <c r="T79">
        <f t="shared" si="101"/>
        <v>0</v>
      </c>
      <c r="V79">
        <f t="shared" si="102"/>
        <v>0</v>
      </c>
      <c r="X79">
        <f t="shared" si="103"/>
        <v>0</v>
      </c>
      <c r="Z79">
        <f t="shared" si="104"/>
        <v>0</v>
      </c>
      <c r="AB79">
        <f t="shared" si="105"/>
        <v>0</v>
      </c>
      <c r="AC79" s="11">
        <f t="shared" si="106"/>
        <v>0</v>
      </c>
      <c r="AE79">
        <f t="shared" si="107"/>
        <v>0</v>
      </c>
      <c r="AG79">
        <f t="shared" si="108"/>
        <v>0</v>
      </c>
      <c r="AI79">
        <f t="shared" si="109"/>
        <v>0</v>
      </c>
      <c r="AK79">
        <f t="shared" si="110"/>
        <v>0</v>
      </c>
      <c r="AM79">
        <f t="shared" si="111"/>
        <v>0</v>
      </c>
      <c r="AO79">
        <f t="shared" si="112"/>
        <v>0</v>
      </c>
      <c r="AP79" s="11">
        <f t="shared" si="113"/>
        <v>0</v>
      </c>
      <c r="AQ79" s="11">
        <v>0</v>
      </c>
      <c r="AS79">
        <f>B3*AR79</f>
        <v>0</v>
      </c>
      <c r="AU79">
        <f>B3*AT79</f>
        <v>0</v>
      </c>
      <c r="AW79">
        <f>AV79*B3*B5*BI79*2</f>
        <v>0</v>
      </c>
      <c r="AY79">
        <f>(E79/2*2*AX79)*B3*B5*BI79*2</f>
        <v>0</v>
      </c>
      <c r="BA79">
        <f>E79/4*B3*BI79*AZ79</f>
        <v>0</v>
      </c>
      <c r="BC79">
        <f>E79/4*B3*BI79*BB79</f>
        <v>0</v>
      </c>
      <c r="BE79">
        <f>E79/4*B3*BI79*BD79</f>
        <v>0</v>
      </c>
      <c r="BG79">
        <f>BF79*B3+0.5*BF79*B3*0.75</f>
        <v>0</v>
      </c>
      <c r="BH79" s="11">
        <f t="shared" si="114"/>
        <v>0</v>
      </c>
      <c r="BI79">
        <v>3</v>
      </c>
    </row>
    <row r="80" spans="3:61" s="14" customFormat="1"/>
    <row r="81" spans="3:61">
      <c r="D81" s="16">
        <f t="shared" ref="D81:D90" ca="1" si="116">P81+AC81+AP81+AQ81+BH81</f>
        <v>1540</v>
      </c>
      <c r="E81">
        <f ca="1">OFFSET(法宝等级!C2,H81-1,0)</f>
        <v>1540.69</v>
      </c>
      <c r="F81" t="s">
        <v>91</v>
      </c>
      <c r="G81">
        <v>1</v>
      </c>
      <c r="H81">
        <v>4</v>
      </c>
      <c r="I81" t="s">
        <v>355</v>
      </c>
      <c r="K81">
        <f t="shared" si="96"/>
        <v>0</v>
      </c>
      <c r="M81">
        <f t="shared" si="97"/>
        <v>0</v>
      </c>
      <c r="O81">
        <f t="shared" si="98"/>
        <v>0</v>
      </c>
      <c r="P81" s="11">
        <f t="shared" si="99"/>
        <v>0</v>
      </c>
      <c r="R81">
        <f t="shared" ref="R81:R90" si="117">Q81*BI81</f>
        <v>0</v>
      </c>
      <c r="T81">
        <f t="shared" ref="T81:T90" si="118">S81*BI81*2</f>
        <v>0</v>
      </c>
      <c r="V81">
        <f t="shared" ref="V81:V90" ca="1" si="119">ROUND((E81/2*(1-U81)+2*E81/2*U81-E81/2)*BI81*2,2)</f>
        <v>0</v>
      </c>
      <c r="X81">
        <f t="shared" ref="X81:X90" si="120">W81*BI81*2</f>
        <v>0</v>
      </c>
      <c r="Z81">
        <f t="shared" ref="Z81:Z90" si="121">Y81*BI81*2</f>
        <v>0</v>
      </c>
      <c r="AB81">
        <f t="shared" ref="AB81:AB90" si="122">AA81*BI81*2</f>
        <v>0</v>
      </c>
      <c r="AC81" s="11">
        <f t="shared" ref="AC81:AC90" ca="1" si="123">R81+T81+V81+X81+Z81+AB81</f>
        <v>0</v>
      </c>
      <c r="AE81">
        <f t="shared" ref="AE81:AE90" si="124">-AD81*BI81</f>
        <v>0</v>
      </c>
      <c r="AG81">
        <f t="shared" ref="AG81:AG90" si="125">-AF81*BI81*2</f>
        <v>0</v>
      </c>
      <c r="AI81">
        <f t="shared" ref="AI81:AI90" ca="1" si="126">-(E81/2*(1-AH81)+2*E81/2*AH81-E81/2)*BI81*2</f>
        <v>0</v>
      </c>
      <c r="AK81">
        <f t="shared" ref="AK81:AK90" si="127">-AJ81*BI81*2</f>
        <v>0</v>
      </c>
      <c r="AM81">
        <f t="shared" ref="AM81:AM90" si="128">-AL81*BI81*2</f>
        <v>0</v>
      </c>
      <c r="AO81">
        <f t="shared" ref="AO81:AO90" si="129">-AN81*BI81*2</f>
        <v>0</v>
      </c>
      <c r="AP81" s="11">
        <f t="shared" ref="AP81:AP90" ca="1" si="130">AE81+AG81+AI81+AK81+AM81+AO81</f>
        <v>0</v>
      </c>
      <c r="AQ81" s="11">
        <v>0</v>
      </c>
      <c r="AR81">
        <v>385</v>
      </c>
      <c r="AS81">
        <f>B3*AR81</f>
        <v>1540</v>
      </c>
      <c r="AU81">
        <f>B3*AT81</f>
        <v>0</v>
      </c>
      <c r="AW81">
        <f>AV81*B3*B5*BI81*2</f>
        <v>0</v>
      </c>
      <c r="AY81">
        <f ca="1">(E81/2*2*AX81)*B3*B5*BI81*2</f>
        <v>0</v>
      </c>
      <c r="BA81">
        <f ca="1">E81/4*B3*BI81*AZ81</f>
        <v>0</v>
      </c>
      <c r="BC81">
        <f ca="1">E81/4*B3*BI81*BB81</f>
        <v>0</v>
      </c>
      <c r="BE81">
        <f ca="1">E81/4*B3*BI81*BD81</f>
        <v>0</v>
      </c>
      <c r="BG81">
        <f>BF81*B3+0.5*BF81*B3*0.75</f>
        <v>0</v>
      </c>
      <c r="BH81" s="11">
        <f t="shared" ca="1" si="114"/>
        <v>1540</v>
      </c>
      <c r="BI81">
        <v>3</v>
      </c>
    </row>
    <row r="82" spans="3:61">
      <c r="D82" s="16">
        <f t="shared" si="116"/>
        <v>0</v>
      </c>
      <c r="F82" t="s">
        <v>91</v>
      </c>
      <c r="G82">
        <v>2</v>
      </c>
      <c r="K82">
        <f t="shared" si="96"/>
        <v>0</v>
      </c>
      <c r="M82">
        <f t="shared" si="97"/>
        <v>0</v>
      </c>
      <c r="O82">
        <f t="shared" si="98"/>
        <v>0</v>
      </c>
      <c r="P82" s="11">
        <f t="shared" si="99"/>
        <v>0</v>
      </c>
      <c r="R82">
        <f t="shared" si="117"/>
        <v>0</v>
      </c>
      <c r="T82">
        <f t="shared" si="118"/>
        <v>0</v>
      </c>
      <c r="V82">
        <f t="shared" si="119"/>
        <v>0</v>
      </c>
      <c r="X82">
        <f t="shared" si="120"/>
        <v>0</v>
      </c>
      <c r="Z82">
        <f t="shared" si="121"/>
        <v>0</v>
      </c>
      <c r="AB82">
        <f t="shared" si="122"/>
        <v>0</v>
      </c>
      <c r="AC82" s="11">
        <f t="shared" si="123"/>
        <v>0</v>
      </c>
      <c r="AE82">
        <f t="shared" si="124"/>
        <v>0</v>
      </c>
      <c r="AG82">
        <f t="shared" si="125"/>
        <v>0</v>
      </c>
      <c r="AI82">
        <f t="shared" si="126"/>
        <v>0</v>
      </c>
      <c r="AK82">
        <f t="shared" si="127"/>
        <v>0</v>
      </c>
      <c r="AM82">
        <f t="shared" si="128"/>
        <v>0</v>
      </c>
      <c r="AO82">
        <f t="shared" si="129"/>
        <v>0</v>
      </c>
      <c r="AP82" s="11">
        <f t="shared" si="130"/>
        <v>0</v>
      </c>
      <c r="AQ82" s="11">
        <v>0</v>
      </c>
      <c r="AS82">
        <f>B3*AR82</f>
        <v>0</v>
      </c>
      <c r="AU82">
        <f>B3*AT82</f>
        <v>0</v>
      </c>
      <c r="AW82">
        <f>AV82*B3*B5*BI82*2</f>
        <v>0</v>
      </c>
      <c r="AY82">
        <f>(E82/2*2*AX82)*B3*B5*BI82*2</f>
        <v>0</v>
      </c>
      <c r="BA82">
        <f>E82/4*B3*BI82*AZ82</f>
        <v>0</v>
      </c>
      <c r="BC82">
        <f>E82/4*B3*BI82*BB82</f>
        <v>0</v>
      </c>
      <c r="BE82">
        <f>E82/4*B3*BI82*BD82</f>
        <v>0</v>
      </c>
      <c r="BG82">
        <f>BF82*B3+0.5*BF82*B3*0.75</f>
        <v>0</v>
      </c>
      <c r="BH82" s="11">
        <f t="shared" si="114"/>
        <v>0</v>
      </c>
      <c r="BI82">
        <v>3</v>
      </c>
    </row>
    <row r="83" spans="3:61">
      <c r="D83" s="16">
        <f t="shared" si="116"/>
        <v>0</v>
      </c>
      <c r="F83" t="s">
        <v>91</v>
      </c>
      <c r="G83">
        <v>3</v>
      </c>
      <c r="K83">
        <f t="shared" si="96"/>
        <v>0</v>
      </c>
      <c r="M83">
        <f t="shared" si="97"/>
        <v>0</v>
      </c>
      <c r="O83">
        <f t="shared" si="98"/>
        <v>0</v>
      </c>
      <c r="P83" s="11">
        <f t="shared" si="99"/>
        <v>0</v>
      </c>
      <c r="R83">
        <f t="shared" si="117"/>
        <v>0</v>
      </c>
      <c r="T83">
        <f t="shared" si="118"/>
        <v>0</v>
      </c>
      <c r="V83">
        <f t="shared" si="119"/>
        <v>0</v>
      </c>
      <c r="X83">
        <f t="shared" si="120"/>
        <v>0</v>
      </c>
      <c r="Z83">
        <f t="shared" si="121"/>
        <v>0</v>
      </c>
      <c r="AB83">
        <f t="shared" si="122"/>
        <v>0</v>
      </c>
      <c r="AC83" s="11">
        <f t="shared" si="123"/>
        <v>0</v>
      </c>
      <c r="AE83">
        <f t="shared" si="124"/>
        <v>0</v>
      </c>
      <c r="AG83">
        <f t="shared" si="125"/>
        <v>0</v>
      </c>
      <c r="AI83">
        <f t="shared" si="126"/>
        <v>0</v>
      </c>
      <c r="AK83">
        <f t="shared" si="127"/>
        <v>0</v>
      </c>
      <c r="AM83">
        <f t="shared" si="128"/>
        <v>0</v>
      </c>
      <c r="AO83">
        <f t="shared" si="129"/>
        <v>0</v>
      </c>
      <c r="AP83" s="11">
        <f t="shared" si="130"/>
        <v>0</v>
      </c>
      <c r="AQ83" s="11">
        <v>0</v>
      </c>
      <c r="AS83">
        <f>B3*AR83</f>
        <v>0</v>
      </c>
      <c r="AU83">
        <f>B3*AT83</f>
        <v>0</v>
      </c>
      <c r="AW83">
        <f>AV83*B3*B5*BI83*2</f>
        <v>0</v>
      </c>
      <c r="AY83">
        <f>(E83/2*2*AX83)*B3*B5*BI83*2</f>
        <v>0</v>
      </c>
      <c r="BA83">
        <f>E83/4*B3*BI83*AZ83</f>
        <v>0</v>
      </c>
      <c r="BC83">
        <f>E83/4*B3*BI83*BB83</f>
        <v>0</v>
      </c>
      <c r="BE83">
        <f>E83/4*B3*BI83*BD83</f>
        <v>0</v>
      </c>
      <c r="BG83">
        <f>BF83*B3+0.5*BF83*B3*0.75</f>
        <v>0</v>
      </c>
      <c r="BH83" s="11">
        <f t="shared" si="114"/>
        <v>0</v>
      </c>
      <c r="BI83">
        <v>3</v>
      </c>
    </row>
    <row r="84" spans="3:61">
      <c r="D84" s="16">
        <f t="shared" si="116"/>
        <v>0</v>
      </c>
      <c r="F84" t="s">
        <v>91</v>
      </c>
      <c r="G84">
        <v>4</v>
      </c>
      <c r="K84">
        <f t="shared" si="96"/>
        <v>0</v>
      </c>
      <c r="M84">
        <f t="shared" si="97"/>
        <v>0</v>
      </c>
      <c r="O84">
        <f t="shared" si="98"/>
        <v>0</v>
      </c>
      <c r="P84" s="11">
        <f t="shared" si="99"/>
        <v>0</v>
      </c>
      <c r="R84">
        <f t="shared" si="117"/>
        <v>0</v>
      </c>
      <c r="T84">
        <f t="shared" si="118"/>
        <v>0</v>
      </c>
      <c r="V84">
        <f t="shared" si="119"/>
        <v>0</v>
      </c>
      <c r="X84">
        <f t="shared" si="120"/>
        <v>0</v>
      </c>
      <c r="Z84">
        <f t="shared" si="121"/>
        <v>0</v>
      </c>
      <c r="AB84">
        <f t="shared" si="122"/>
        <v>0</v>
      </c>
      <c r="AC84" s="11">
        <f t="shared" si="123"/>
        <v>0</v>
      </c>
      <c r="AE84">
        <f t="shared" si="124"/>
        <v>0</v>
      </c>
      <c r="AG84">
        <f t="shared" si="125"/>
        <v>0</v>
      </c>
      <c r="AI84">
        <f t="shared" si="126"/>
        <v>0</v>
      </c>
      <c r="AK84">
        <f t="shared" si="127"/>
        <v>0</v>
      </c>
      <c r="AM84">
        <f t="shared" si="128"/>
        <v>0</v>
      </c>
      <c r="AO84">
        <f t="shared" si="129"/>
        <v>0</v>
      </c>
      <c r="AP84" s="11">
        <f t="shared" si="130"/>
        <v>0</v>
      </c>
      <c r="AQ84" s="11">
        <v>0</v>
      </c>
      <c r="AS84">
        <f>B3*AR84</f>
        <v>0</v>
      </c>
      <c r="AU84">
        <f>B3*AT84</f>
        <v>0</v>
      </c>
      <c r="AW84">
        <f>AV84*B3*B5*BI84*2</f>
        <v>0</v>
      </c>
      <c r="AY84">
        <f>(E84/2*2*AX84)*B3*B5*BI84*2</f>
        <v>0</v>
      </c>
      <c r="BA84">
        <f>E84/4*B3*BI84*AZ84</f>
        <v>0</v>
      </c>
      <c r="BC84">
        <f>E84/4*B3*BI84*BB84</f>
        <v>0</v>
      </c>
      <c r="BE84">
        <f>E84/4*B3*BI84*BD84</f>
        <v>0</v>
      </c>
      <c r="BG84">
        <f>BF84*B3+0.5*BF84*B3*0.75</f>
        <v>0</v>
      </c>
      <c r="BH84" s="11">
        <f t="shared" si="114"/>
        <v>0</v>
      </c>
      <c r="BI84">
        <v>3</v>
      </c>
    </row>
    <row r="85" spans="3:61">
      <c r="D85" s="16">
        <f t="shared" si="116"/>
        <v>0</v>
      </c>
      <c r="F85" t="s">
        <v>91</v>
      </c>
      <c r="G85">
        <v>5</v>
      </c>
      <c r="K85">
        <f t="shared" si="96"/>
        <v>0</v>
      </c>
      <c r="M85">
        <f t="shared" si="97"/>
        <v>0</v>
      </c>
      <c r="O85">
        <f t="shared" si="98"/>
        <v>0</v>
      </c>
      <c r="P85" s="11">
        <f t="shared" si="99"/>
        <v>0</v>
      </c>
      <c r="R85">
        <f t="shared" si="117"/>
        <v>0</v>
      </c>
      <c r="T85">
        <f t="shared" si="118"/>
        <v>0</v>
      </c>
      <c r="V85">
        <f t="shared" si="119"/>
        <v>0</v>
      </c>
      <c r="X85">
        <f t="shared" si="120"/>
        <v>0</v>
      </c>
      <c r="Z85">
        <f t="shared" si="121"/>
        <v>0</v>
      </c>
      <c r="AB85">
        <f t="shared" si="122"/>
        <v>0</v>
      </c>
      <c r="AC85" s="11">
        <f t="shared" si="123"/>
        <v>0</v>
      </c>
      <c r="AE85">
        <f t="shared" si="124"/>
        <v>0</v>
      </c>
      <c r="AG85">
        <f t="shared" si="125"/>
        <v>0</v>
      </c>
      <c r="AI85">
        <f t="shared" si="126"/>
        <v>0</v>
      </c>
      <c r="AK85">
        <f t="shared" si="127"/>
        <v>0</v>
      </c>
      <c r="AM85">
        <f t="shared" si="128"/>
        <v>0</v>
      </c>
      <c r="AO85">
        <f t="shared" si="129"/>
        <v>0</v>
      </c>
      <c r="AP85" s="11">
        <f t="shared" si="130"/>
        <v>0</v>
      </c>
      <c r="AQ85" s="11">
        <v>0</v>
      </c>
      <c r="AS85">
        <f>B3*AR85</f>
        <v>0</v>
      </c>
      <c r="AU85">
        <f>B3*AT85</f>
        <v>0</v>
      </c>
      <c r="AW85">
        <f>AV85*B3*B5*BI85*2</f>
        <v>0</v>
      </c>
      <c r="AY85">
        <f>(E85/2*2*AX85)*B3*B5*BI85*2</f>
        <v>0</v>
      </c>
      <c r="BA85">
        <f>E85/4*B3*BI85*AZ85</f>
        <v>0</v>
      </c>
      <c r="BC85">
        <f>E85/4*B3*BI85*BB85</f>
        <v>0</v>
      </c>
      <c r="BE85">
        <f>E85/4*B3*BI85*BD85</f>
        <v>0</v>
      </c>
      <c r="BG85">
        <f>BF85*B3+0.5*BF85*B3*0.75</f>
        <v>0</v>
      </c>
      <c r="BH85" s="11">
        <f t="shared" si="114"/>
        <v>0</v>
      </c>
      <c r="BI85">
        <v>3</v>
      </c>
    </row>
    <row r="86" spans="3:61">
      <c r="D86" s="16">
        <f t="shared" si="116"/>
        <v>0</v>
      </c>
      <c r="F86" t="s">
        <v>92</v>
      </c>
      <c r="G86">
        <v>6</v>
      </c>
      <c r="K86">
        <f t="shared" si="96"/>
        <v>0</v>
      </c>
      <c r="M86">
        <f t="shared" si="97"/>
        <v>0</v>
      </c>
      <c r="O86">
        <f t="shared" si="98"/>
        <v>0</v>
      </c>
      <c r="P86" s="11">
        <f t="shared" si="99"/>
        <v>0</v>
      </c>
      <c r="R86">
        <f t="shared" si="117"/>
        <v>0</v>
      </c>
      <c r="T86">
        <f t="shared" si="118"/>
        <v>0</v>
      </c>
      <c r="V86">
        <f t="shared" si="119"/>
        <v>0</v>
      </c>
      <c r="X86">
        <f t="shared" si="120"/>
        <v>0</v>
      </c>
      <c r="Z86">
        <f t="shared" si="121"/>
        <v>0</v>
      </c>
      <c r="AB86">
        <f t="shared" si="122"/>
        <v>0</v>
      </c>
      <c r="AC86" s="11">
        <f t="shared" si="123"/>
        <v>0</v>
      </c>
      <c r="AE86">
        <f t="shared" si="124"/>
        <v>0</v>
      </c>
      <c r="AG86">
        <f t="shared" si="125"/>
        <v>0</v>
      </c>
      <c r="AI86">
        <f t="shared" si="126"/>
        <v>0</v>
      </c>
      <c r="AK86">
        <f t="shared" si="127"/>
        <v>0</v>
      </c>
      <c r="AM86">
        <f t="shared" si="128"/>
        <v>0</v>
      </c>
      <c r="AO86">
        <f t="shared" si="129"/>
        <v>0</v>
      </c>
      <c r="AP86" s="11">
        <f t="shared" si="130"/>
        <v>0</v>
      </c>
      <c r="AQ86" s="11">
        <v>0</v>
      </c>
      <c r="AS86">
        <f>B3*AR86</f>
        <v>0</v>
      </c>
      <c r="AU86">
        <f>B3*AT86</f>
        <v>0</v>
      </c>
      <c r="AW86">
        <f>AV86*B3*B5*BI86*2</f>
        <v>0</v>
      </c>
      <c r="AY86">
        <f>(E86/2*2*AX86)*B3*B5*BI86*2</f>
        <v>0</v>
      </c>
      <c r="BA86">
        <f>E86/4*B3*BI86*AZ86</f>
        <v>0</v>
      </c>
      <c r="BC86">
        <f>E86/4*B3*BI86*BB86</f>
        <v>0</v>
      </c>
      <c r="BE86">
        <f>E86/4*B3*BI86*BD86</f>
        <v>0</v>
      </c>
      <c r="BG86">
        <f>BF86*B3+0.5*BF86*B3*0.75</f>
        <v>0</v>
      </c>
      <c r="BH86" s="11">
        <f t="shared" si="114"/>
        <v>0</v>
      </c>
      <c r="BI86">
        <v>3</v>
      </c>
    </row>
    <row r="87" spans="3:61">
      <c r="D87" s="16">
        <f t="shared" si="116"/>
        <v>0</v>
      </c>
      <c r="F87" t="s">
        <v>92</v>
      </c>
      <c r="G87">
        <v>7</v>
      </c>
      <c r="K87">
        <f t="shared" si="96"/>
        <v>0</v>
      </c>
      <c r="M87">
        <f t="shared" si="97"/>
        <v>0</v>
      </c>
      <c r="O87">
        <f t="shared" si="98"/>
        <v>0</v>
      </c>
      <c r="P87" s="11">
        <f t="shared" si="99"/>
        <v>0</v>
      </c>
      <c r="R87">
        <f t="shared" si="117"/>
        <v>0</v>
      </c>
      <c r="T87">
        <f t="shared" si="118"/>
        <v>0</v>
      </c>
      <c r="V87">
        <f t="shared" si="119"/>
        <v>0</v>
      </c>
      <c r="X87">
        <f t="shared" si="120"/>
        <v>0</v>
      </c>
      <c r="Z87">
        <f t="shared" si="121"/>
        <v>0</v>
      </c>
      <c r="AB87">
        <f t="shared" si="122"/>
        <v>0</v>
      </c>
      <c r="AC87" s="11">
        <f t="shared" si="123"/>
        <v>0</v>
      </c>
      <c r="AE87">
        <f t="shared" si="124"/>
        <v>0</v>
      </c>
      <c r="AG87">
        <f t="shared" si="125"/>
        <v>0</v>
      </c>
      <c r="AI87">
        <f t="shared" si="126"/>
        <v>0</v>
      </c>
      <c r="AK87">
        <f t="shared" si="127"/>
        <v>0</v>
      </c>
      <c r="AM87">
        <f t="shared" si="128"/>
        <v>0</v>
      </c>
      <c r="AO87">
        <f t="shared" si="129"/>
        <v>0</v>
      </c>
      <c r="AP87" s="11">
        <f t="shared" si="130"/>
        <v>0</v>
      </c>
      <c r="AQ87" s="11">
        <v>0</v>
      </c>
      <c r="AS87">
        <f>B3*AR87</f>
        <v>0</v>
      </c>
      <c r="AU87">
        <f>B3*AT87</f>
        <v>0</v>
      </c>
      <c r="AW87">
        <f>AV87*B3*B5*BI87*2</f>
        <v>0</v>
      </c>
      <c r="AY87">
        <f>(E87/2*2*AX87)*B3*B5*BI87*2</f>
        <v>0</v>
      </c>
      <c r="BA87">
        <f>E87/4*B3*BI87*AZ87</f>
        <v>0</v>
      </c>
      <c r="BC87">
        <f>E87/4*B3*BI87*BB87</f>
        <v>0</v>
      </c>
      <c r="BE87">
        <f>E87/4*B3*BI87*BD87</f>
        <v>0</v>
      </c>
      <c r="BG87">
        <f>BF87*B3+0.5*BF87*B3*0.75</f>
        <v>0</v>
      </c>
      <c r="BH87" s="11">
        <f t="shared" si="114"/>
        <v>0</v>
      </c>
      <c r="BI87">
        <v>3</v>
      </c>
    </row>
    <row r="88" spans="3:61">
      <c r="D88" s="16">
        <f t="shared" si="116"/>
        <v>0</v>
      </c>
      <c r="F88" t="s">
        <v>92</v>
      </c>
      <c r="G88">
        <v>8</v>
      </c>
      <c r="K88">
        <f t="shared" si="96"/>
        <v>0</v>
      </c>
      <c r="M88">
        <f t="shared" si="97"/>
        <v>0</v>
      </c>
      <c r="O88">
        <f t="shared" si="98"/>
        <v>0</v>
      </c>
      <c r="P88" s="11">
        <f t="shared" si="99"/>
        <v>0</v>
      </c>
      <c r="R88">
        <f t="shared" si="117"/>
        <v>0</v>
      </c>
      <c r="T88">
        <f t="shared" si="118"/>
        <v>0</v>
      </c>
      <c r="V88">
        <f t="shared" si="119"/>
        <v>0</v>
      </c>
      <c r="X88">
        <f t="shared" si="120"/>
        <v>0</v>
      </c>
      <c r="Z88">
        <f t="shared" si="121"/>
        <v>0</v>
      </c>
      <c r="AB88">
        <f t="shared" si="122"/>
        <v>0</v>
      </c>
      <c r="AC88" s="11">
        <f t="shared" si="123"/>
        <v>0</v>
      </c>
      <c r="AE88">
        <f t="shared" si="124"/>
        <v>0</v>
      </c>
      <c r="AG88">
        <f t="shared" si="125"/>
        <v>0</v>
      </c>
      <c r="AI88">
        <f t="shared" si="126"/>
        <v>0</v>
      </c>
      <c r="AK88">
        <f t="shared" si="127"/>
        <v>0</v>
      </c>
      <c r="AM88">
        <f t="shared" si="128"/>
        <v>0</v>
      </c>
      <c r="AO88">
        <f t="shared" si="129"/>
        <v>0</v>
      </c>
      <c r="AP88" s="11">
        <f t="shared" si="130"/>
        <v>0</v>
      </c>
      <c r="AQ88" s="11">
        <v>0</v>
      </c>
      <c r="AS88">
        <f>B3*AR88</f>
        <v>0</v>
      </c>
      <c r="AU88">
        <f>B3*AT88</f>
        <v>0</v>
      </c>
      <c r="AW88">
        <f>AV88*B3*B5*BI88*2</f>
        <v>0</v>
      </c>
      <c r="AY88">
        <f>(E88/2*2*AX88)*B3*B5*BI88*2</f>
        <v>0</v>
      </c>
      <c r="BA88">
        <f>E88/4*B3*BI88*AZ88</f>
        <v>0</v>
      </c>
      <c r="BC88">
        <f>E88/4*B3*BI88*BB88</f>
        <v>0</v>
      </c>
      <c r="BE88">
        <f>E88/4*B3*BI88*BD88</f>
        <v>0</v>
      </c>
      <c r="BG88">
        <f>BF88*B3+0.5*BF88*B3*0.75</f>
        <v>0</v>
      </c>
      <c r="BH88" s="11">
        <f t="shared" si="114"/>
        <v>0</v>
      </c>
      <c r="BI88">
        <v>3</v>
      </c>
    </row>
    <row r="89" spans="3:61">
      <c r="D89" s="16">
        <f t="shared" si="116"/>
        <v>0</v>
      </c>
      <c r="F89" t="s">
        <v>92</v>
      </c>
      <c r="G89">
        <v>9</v>
      </c>
      <c r="K89">
        <f t="shared" si="96"/>
        <v>0</v>
      </c>
      <c r="M89">
        <f t="shared" si="97"/>
        <v>0</v>
      </c>
      <c r="O89">
        <f t="shared" si="98"/>
        <v>0</v>
      </c>
      <c r="P89" s="11">
        <f t="shared" si="99"/>
        <v>0</v>
      </c>
      <c r="R89">
        <f t="shared" si="117"/>
        <v>0</v>
      </c>
      <c r="T89">
        <f t="shared" si="118"/>
        <v>0</v>
      </c>
      <c r="V89">
        <f t="shared" si="119"/>
        <v>0</v>
      </c>
      <c r="X89">
        <f t="shared" si="120"/>
        <v>0</v>
      </c>
      <c r="Z89">
        <f t="shared" si="121"/>
        <v>0</v>
      </c>
      <c r="AB89">
        <f t="shared" si="122"/>
        <v>0</v>
      </c>
      <c r="AC89" s="11">
        <f t="shared" si="123"/>
        <v>0</v>
      </c>
      <c r="AE89">
        <f t="shared" si="124"/>
        <v>0</v>
      </c>
      <c r="AG89">
        <f t="shared" si="125"/>
        <v>0</v>
      </c>
      <c r="AI89">
        <f t="shared" si="126"/>
        <v>0</v>
      </c>
      <c r="AK89">
        <f t="shared" si="127"/>
        <v>0</v>
      </c>
      <c r="AM89">
        <f t="shared" si="128"/>
        <v>0</v>
      </c>
      <c r="AO89">
        <f t="shared" si="129"/>
        <v>0</v>
      </c>
      <c r="AP89" s="11">
        <f t="shared" si="130"/>
        <v>0</v>
      </c>
      <c r="AQ89" s="11">
        <v>0</v>
      </c>
      <c r="AS89">
        <f>B3*AR89</f>
        <v>0</v>
      </c>
      <c r="AU89">
        <f>B3*AT89</f>
        <v>0</v>
      </c>
      <c r="AW89">
        <f>AV89*B3*B5*BI89*2</f>
        <v>0</v>
      </c>
      <c r="AY89">
        <f>(E89/2*2*AX89)*B3*B5*BI89*2</f>
        <v>0</v>
      </c>
      <c r="BA89">
        <f>E89/4*B3*BI89*AZ89</f>
        <v>0</v>
      </c>
      <c r="BC89">
        <f>E89/4*B3*BI89*BB89</f>
        <v>0</v>
      </c>
      <c r="BE89">
        <f>E89/4*B3*BI89*BD89</f>
        <v>0</v>
      </c>
      <c r="BG89">
        <f>BF89*B3+0.5*BF89*B3*0.75</f>
        <v>0</v>
      </c>
      <c r="BH89" s="11">
        <f t="shared" si="114"/>
        <v>0</v>
      </c>
      <c r="BI89">
        <v>3</v>
      </c>
    </row>
    <row r="90" spans="3:61">
      <c r="D90" s="16">
        <f t="shared" si="116"/>
        <v>0</v>
      </c>
      <c r="F90" t="s">
        <v>92</v>
      </c>
      <c r="G90">
        <v>10</v>
      </c>
      <c r="K90">
        <f t="shared" si="96"/>
        <v>0</v>
      </c>
      <c r="M90">
        <f t="shared" si="97"/>
        <v>0</v>
      </c>
      <c r="O90">
        <f t="shared" si="98"/>
        <v>0</v>
      </c>
      <c r="P90" s="11">
        <f t="shared" si="99"/>
        <v>0</v>
      </c>
      <c r="R90">
        <f t="shared" si="117"/>
        <v>0</v>
      </c>
      <c r="T90">
        <f t="shared" si="118"/>
        <v>0</v>
      </c>
      <c r="V90">
        <f t="shared" si="119"/>
        <v>0</v>
      </c>
      <c r="X90">
        <f t="shared" si="120"/>
        <v>0</v>
      </c>
      <c r="Z90">
        <f t="shared" si="121"/>
        <v>0</v>
      </c>
      <c r="AB90">
        <f t="shared" si="122"/>
        <v>0</v>
      </c>
      <c r="AC90" s="11">
        <f t="shared" si="123"/>
        <v>0</v>
      </c>
      <c r="AE90">
        <f t="shared" si="124"/>
        <v>0</v>
      </c>
      <c r="AG90">
        <f t="shared" si="125"/>
        <v>0</v>
      </c>
      <c r="AI90">
        <f t="shared" si="126"/>
        <v>0</v>
      </c>
      <c r="AK90">
        <f t="shared" si="127"/>
        <v>0</v>
      </c>
      <c r="AM90">
        <f t="shared" si="128"/>
        <v>0</v>
      </c>
      <c r="AO90">
        <f t="shared" si="129"/>
        <v>0</v>
      </c>
      <c r="AP90" s="11">
        <f t="shared" si="130"/>
        <v>0</v>
      </c>
      <c r="AQ90" s="11">
        <v>0</v>
      </c>
      <c r="AS90">
        <f>B3*AR90</f>
        <v>0</v>
      </c>
      <c r="AU90">
        <f>B3*AT90</f>
        <v>0</v>
      </c>
      <c r="AW90">
        <f>AV90*B3*B5*BI90*2</f>
        <v>0</v>
      </c>
      <c r="AY90">
        <f>(E90/2*2*AX90)*B3*B5*BI90*2</f>
        <v>0</v>
      </c>
      <c r="BA90">
        <f>E90/4*B3*BI90*AZ90</f>
        <v>0</v>
      </c>
      <c r="BC90">
        <f>E90/4*B3*BI90*BB90</f>
        <v>0</v>
      </c>
      <c r="BE90">
        <f>E90/4*B3*BI90*BD90</f>
        <v>0</v>
      </c>
      <c r="BG90">
        <f>BF90*B3+0.5*BF90*B3*0.75</f>
        <v>0</v>
      </c>
      <c r="BH90" s="11">
        <f t="shared" si="114"/>
        <v>0</v>
      </c>
      <c r="BI90">
        <v>3</v>
      </c>
    </row>
    <row r="91" spans="3:61" s="14" customFormat="1">
      <c r="C91" s="14" t="s">
        <v>93</v>
      </c>
    </row>
    <row r="92" spans="3:61">
      <c r="D92" s="16">
        <f t="shared" ref="D92:D101" ca="1" si="131">P92+AC92+AP92+AQ92+BH92</f>
        <v>43</v>
      </c>
      <c r="E92">
        <f ca="1">OFFSET(法宝等级!C2,H92-1,0)</f>
        <v>42.57</v>
      </c>
      <c r="F92" t="s">
        <v>95</v>
      </c>
      <c r="G92">
        <v>1</v>
      </c>
      <c r="H92">
        <v>1</v>
      </c>
      <c r="I92" t="s">
        <v>355</v>
      </c>
      <c r="J92">
        <f ca="1">ROUND(E92,0)</f>
        <v>43</v>
      </c>
      <c r="K92">
        <f t="shared" ca="1" si="96"/>
        <v>43</v>
      </c>
      <c r="M92">
        <f t="shared" si="97"/>
        <v>0</v>
      </c>
      <c r="O92">
        <f t="shared" si="98"/>
        <v>0</v>
      </c>
      <c r="P92" s="11">
        <f t="shared" ca="1" si="99"/>
        <v>43</v>
      </c>
      <c r="R92">
        <f t="shared" ref="R92:R101" si="132">Q92*BI92</f>
        <v>0</v>
      </c>
      <c r="T92">
        <f t="shared" ref="T92:T101" si="133">S92*BI92*2</f>
        <v>0</v>
      </c>
      <c r="V92">
        <f t="shared" ref="V92:V101" ca="1" si="134">ROUND((E92/2*(1-U92)+2*E92/2*U92-E92/2)*BI92*2,2)</f>
        <v>0</v>
      </c>
      <c r="X92">
        <f t="shared" ref="X92:X101" si="135">W92*BI92*2</f>
        <v>0</v>
      </c>
      <c r="Z92">
        <f t="shared" ref="Z92:Z101" si="136">Y92*BI92*2</f>
        <v>0</v>
      </c>
      <c r="AB92">
        <f t="shared" ref="AB92:AB101" si="137">AA92*BI92*2</f>
        <v>0</v>
      </c>
      <c r="AC92" s="11">
        <f t="shared" ref="AC92:AC101" ca="1" si="138">R92+T92+V92+X92+Z92+AB92</f>
        <v>0</v>
      </c>
      <c r="AE92">
        <f t="shared" ref="AE92:AE101" si="139">-AD92*BI92</f>
        <v>0</v>
      </c>
      <c r="AG92">
        <f t="shared" ref="AG92:AG101" si="140">-AF92*BI92*2</f>
        <v>0</v>
      </c>
      <c r="AI92">
        <f t="shared" ref="AI92:AI101" ca="1" si="141">-(E92/2*(1-AH92)+2*E92/2*AH92-E92/2)*BI92*2</f>
        <v>0</v>
      </c>
      <c r="AK92">
        <f t="shared" ref="AK92:AK101" si="142">-AJ92*BI92*2</f>
        <v>0</v>
      </c>
      <c r="AM92">
        <f t="shared" ref="AM92:AM101" si="143">-AL92*BI92*2</f>
        <v>0</v>
      </c>
      <c r="AO92">
        <f t="shared" ref="AO92:AO101" si="144">-AN92*BI92*2</f>
        <v>0</v>
      </c>
      <c r="AP92" s="11">
        <f t="shared" ref="AP92:AP101" ca="1" si="145">AE92+AG92+AI92+AK92+AM92+AO92</f>
        <v>0</v>
      </c>
      <c r="AQ92" s="11">
        <v>0</v>
      </c>
      <c r="AS92">
        <f>B3*AR92</f>
        <v>0</v>
      </c>
      <c r="AU92">
        <f>B3*AT92</f>
        <v>0</v>
      </c>
      <c r="AW92">
        <f>AV92*B3*B5*BI92*2</f>
        <v>0</v>
      </c>
      <c r="AY92">
        <f ca="1">(E92/2*2*AX92)*B3*B5*BI92*2</f>
        <v>0</v>
      </c>
      <c r="BA92">
        <f ca="1">E92/4*B3*BI92*AZ92</f>
        <v>0</v>
      </c>
      <c r="BC92">
        <f ca="1">E92/4*B3*BI92*BB92</f>
        <v>0</v>
      </c>
      <c r="BE92">
        <f ca="1">E92/4*B3*BI92*BD92</f>
        <v>0</v>
      </c>
      <c r="BG92">
        <f>BF92*B3+0.5*BF92*B3*0.75</f>
        <v>0</v>
      </c>
      <c r="BH92" s="11">
        <f t="shared" ca="1" si="114"/>
        <v>0</v>
      </c>
      <c r="BI92">
        <v>3</v>
      </c>
    </row>
    <row r="93" spans="3:61">
      <c r="D93" s="16">
        <f t="shared" ca="1" si="131"/>
        <v>202</v>
      </c>
      <c r="E93">
        <f ca="1">OFFSET(法宝等级!C2,H93-1,0)</f>
        <v>202.29</v>
      </c>
      <c r="F93" t="s">
        <v>95</v>
      </c>
      <c r="G93">
        <v>2</v>
      </c>
      <c r="H93">
        <v>2</v>
      </c>
      <c r="I93" t="s">
        <v>355</v>
      </c>
      <c r="J93">
        <f ca="1">ROUND(E93,0)</f>
        <v>202</v>
      </c>
      <c r="K93">
        <f t="shared" ca="1" si="96"/>
        <v>202</v>
      </c>
      <c r="M93">
        <f t="shared" si="97"/>
        <v>0</v>
      </c>
      <c r="O93">
        <f t="shared" si="98"/>
        <v>0</v>
      </c>
      <c r="P93" s="11">
        <f t="shared" ca="1" si="99"/>
        <v>202</v>
      </c>
      <c r="R93">
        <f t="shared" si="132"/>
        <v>0</v>
      </c>
      <c r="T93">
        <f t="shared" si="133"/>
        <v>0</v>
      </c>
      <c r="V93">
        <f t="shared" ca="1" si="134"/>
        <v>0</v>
      </c>
      <c r="X93">
        <f t="shared" si="135"/>
        <v>0</v>
      </c>
      <c r="Z93">
        <f t="shared" si="136"/>
        <v>0</v>
      </c>
      <c r="AB93">
        <f t="shared" si="137"/>
        <v>0</v>
      </c>
      <c r="AC93" s="11">
        <f t="shared" ca="1" si="138"/>
        <v>0</v>
      </c>
      <c r="AE93">
        <f t="shared" si="139"/>
        <v>0</v>
      </c>
      <c r="AG93">
        <f t="shared" si="140"/>
        <v>0</v>
      </c>
      <c r="AI93">
        <f t="shared" ca="1" si="141"/>
        <v>0</v>
      </c>
      <c r="AK93">
        <f t="shared" si="142"/>
        <v>0</v>
      </c>
      <c r="AM93">
        <f t="shared" si="143"/>
        <v>0</v>
      </c>
      <c r="AO93">
        <f t="shared" si="144"/>
        <v>0</v>
      </c>
      <c r="AP93" s="11">
        <f t="shared" ca="1" si="145"/>
        <v>0</v>
      </c>
      <c r="AQ93" s="11">
        <v>0</v>
      </c>
      <c r="AS93">
        <f>B3*AR93</f>
        <v>0</v>
      </c>
      <c r="AU93">
        <f>B3*AT93</f>
        <v>0</v>
      </c>
      <c r="AW93">
        <f>AV93*B3*B5*BI93*2</f>
        <v>0</v>
      </c>
      <c r="AY93">
        <f ca="1">(E93/2*2*AX93)*B3*B5*BI93*2</f>
        <v>0</v>
      </c>
      <c r="BA93">
        <f ca="1">E93/4*B3*BI93*AZ93</f>
        <v>0</v>
      </c>
      <c r="BC93">
        <f ca="1">E93/4*B3*BI93*BB93</f>
        <v>0</v>
      </c>
      <c r="BE93">
        <f ca="1">E93/4*B3*BI93*BD93</f>
        <v>0</v>
      </c>
      <c r="BG93">
        <f>BF93*B3+0.5*BF93*B3*0.75</f>
        <v>0</v>
      </c>
      <c r="BH93" s="11">
        <f t="shared" ca="1" si="114"/>
        <v>0</v>
      </c>
      <c r="BI93">
        <v>3</v>
      </c>
    </row>
    <row r="94" spans="3:61">
      <c r="D94" s="16">
        <f t="shared" si="131"/>
        <v>0</v>
      </c>
      <c r="F94" t="s">
        <v>95</v>
      </c>
      <c r="G94">
        <v>3</v>
      </c>
      <c r="K94">
        <f t="shared" si="96"/>
        <v>0</v>
      </c>
      <c r="M94">
        <f t="shared" si="97"/>
        <v>0</v>
      </c>
      <c r="O94">
        <f t="shared" si="98"/>
        <v>0</v>
      </c>
      <c r="P94" s="11">
        <f t="shared" si="99"/>
        <v>0</v>
      </c>
      <c r="R94">
        <f t="shared" si="132"/>
        <v>0</v>
      </c>
      <c r="T94">
        <f t="shared" si="133"/>
        <v>0</v>
      </c>
      <c r="V94">
        <f t="shared" si="134"/>
        <v>0</v>
      </c>
      <c r="X94">
        <f t="shared" si="135"/>
        <v>0</v>
      </c>
      <c r="Z94">
        <f t="shared" si="136"/>
        <v>0</v>
      </c>
      <c r="AB94">
        <f t="shared" si="137"/>
        <v>0</v>
      </c>
      <c r="AC94" s="11">
        <f t="shared" si="138"/>
        <v>0</v>
      </c>
      <c r="AE94">
        <f t="shared" si="139"/>
        <v>0</v>
      </c>
      <c r="AG94">
        <f t="shared" si="140"/>
        <v>0</v>
      </c>
      <c r="AI94">
        <f t="shared" si="141"/>
        <v>0</v>
      </c>
      <c r="AK94">
        <f t="shared" si="142"/>
        <v>0</v>
      </c>
      <c r="AM94">
        <f t="shared" si="143"/>
        <v>0</v>
      </c>
      <c r="AO94">
        <f t="shared" si="144"/>
        <v>0</v>
      </c>
      <c r="AP94" s="11">
        <f t="shared" si="145"/>
        <v>0</v>
      </c>
      <c r="AQ94" s="11">
        <v>0</v>
      </c>
      <c r="AS94">
        <f>B3*AR94</f>
        <v>0</v>
      </c>
      <c r="AU94">
        <f>B3*AT94</f>
        <v>0</v>
      </c>
      <c r="AW94">
        <f>AV94*B3*B5*BI94*2</f>
        <v>0</v>
      </c>
      <c r="AY94">
        <f>(E94/2*2*AX94)*B3*B5*BI94*2</f>
        <v>0</v>
      </c>
      <c r="BA94">
        <f>E94/4*B3*BI94*AZ94</f>
        <v>0</v>
      </c>
      <c r="BC94">
        <f>E94/4*B3*BI94*BB94</f>
        <v>0</v>
      </c>
      <c r="BE94">
        <f>E94/4*B3*BI94*BD94</f>
        <v>0</v>
      </c>
      <c r="BG94">
        <f>BF94*B3+0.5*BF94*B3*0.75</f>
        <v>0</v>
      </c>
      <c r="BH94" s="11">
        <f t="shared" si="114"/>
        <v>0</v>
      </c>
      <c r="BI94">
        <v>3</v>
      </c>
    </row>
    <row r="95" spans="3:61">
      <c r="D95" s="16">
        <f t="shared" si="131"/>
        <v>0</v>
      </c>
      <c r="F95" t="s">
        <v>95</v>
      </c>
      <c r="G95">
        <v>4</v>
      </c>
      <c r="K95">
        <f t="shared" si="96"/>
        <v>0</v>
      </c>
      <c r="M95">
        <f t="shared" si="97"/>
        <v>0</v>
      </c>
      <c r="O95">
        <f t="shared" si="98"/>
        <v>0</v>
      </c>
      <c r="P95" s="11">
        <f t="shared" si="99"/>
        <v>0</v>
      </c>
      <c r="R95">
        <f t="shared" si="132"/>
        <v>0</v>
      </c>
      <c r="T95">
        <f t="shared" si="133"/>
        <v>0</v>
      </c>
      <c r="V95">
        <f t="shared" si="134"/>
        <v>0</v>
      </c>
      <c r="X95">
        <f t="shared" si="135"/>
        <v>0</v>
      </c>
      <c r="Z95">
        <f t="shared" si="136"/>
        <v>0</v>
      </c>
      <c r="AB95">
        <f t="shared" si="137"/>
        <v>0</v>
      </c>
      <c r="AC95" s="11">
        <f t="shared" si="138"/>
        <v>0</v>
      </c>
      <c r="AE95">
        <f t="shared" si="139"/>
        <v>0</v>
      </c>
      <c r="AG95">
        <f t="shared" si="140"/>
        <v>0</v>
      </c>
      <c r="AI95">
        <f t="shared" si="141"/>
        <v>0</v>
      </c>
      <c r="AK95">
        <f t="shared" si="142"/>
        <v>0</v>
      </c>
      <c r="AM95">
        <f t="shared" si="143"/>
        <v>0</v>
      </c>
      <c r="AO95">
        <f t="shared" si="144"/>
        <v>0</v>
      </c>
      <c r="AP95" s="11">
        <f t="shared" si="145"/>
        <v>0</v>
      </c>
      <c r="AQ95" s="11">
        <v>0</v>
      </c>
      <c r="AS95">
        <f>B3*AR95</f>
        <v>0</v>
      </c>
      <c r="AU95">
        <f>B3*AT95</f>
        <v>0</v>
      </c>
      <c r="AW95">
        <f>AV95*B3*B5*BI95*2</f>
        <v>0</v>
      </c>
      <c r="AY95">
        <f>(E95/2*2*AX95)*B3*B5*BI95*2</f>
        <v>0</v>
      </c>
      <c r="BA95">
        <f>E95/4*B3*BI95*AZ95</f>
        <v>0</v>
      </c>
      <c r="BC95">
        <f>E95/4*B3*BI95*BB95</f>
        <v>0</v>
      </c>
      <c r="BE95">
        <f>E95/4*B3*BI95*BD95</f>
        <v>0</v>
      </c>
      <c r="BG95">
        <f>BF95*B3+0.5*BF95*B3*0.75</f>
        <v>0</v>
      </c>
      <c r="BH95" s="11">
        <f t="shared" si="114"/>
        <v>0</v>
      </c>
      <c r="BI95">
        <v>3</v>
      </c>
    </row>
    <row r="96" spans="3:61">
      <c r="D96" s="16">
        <f t="shared" si="131"/>
        <v>0</v>
      </c>
      <c r="F96" t="s">
        <v>95</v>
      </c>
      <c r="G96">
        <v>5</v>
      </c>
      <c r="K96">
        <f t="shared" si="96"/>
        <v>0</v>
      </c>
      <c r="M96">
        <f t="shared" si="97"/>
        <v>0</v>
      </c>
      <c r="O96">
        <f t="shared" si="98"/>
        <v>0</v>
      </c>
      <c r="P96" s="11">
        <f t="shared" si="99"/>
        <v>0</v>
      </c>
      <c r="R96">
        <f t="shared" si="132"/>
        <v>0</v>
      </c>
      <c r="T96">
        <f t="shared" si="133"/>
        <v>0</v>
      </c>
      <c r="V96">
        <f t="shared" si="134"/>
        <v>0</v>
      </c>
      <c r="X96">
        <f t="shared" si="135"/>
        <v>0</v>
      </c>
      <c r="Z96">
        <f t="shared" si="136"/>
        <v>0</v>
      </c>
      <c r="AB96">
        <f t="shared" si="137"/>
        <v>0</v>
      </c>
      <c r="AC96" s="11">
        <f t="shared" si="138"/>
        <v>0</v>
      </c>
      <c r="AE96">
        <f t="shared" si="139"/>
        <v>0</v>
      </c>
      <c r="AG96">
        <f t="shared" si="140"/>
        <v>0</v>
      </c>
      <c r="AI96">
        <f t="shared" si="141"/>
        <v>0</v>
      </c>
      <c r="AK96">
        <f t="shared" si="142"/>
        <v>0</v>
      </c>
      <c r="AM96">
        <f t="shared" si="143"/>
        <v>0</v>
      </c>
      <c r="AO96">
        <f t="shared" si="144"/>
        <v>0</v>
      </c>
      <c r="AP96" s="11">
        <f t="shared" si="145"/>
        <v>0</v>
      </c>
      <c r="AQ96" s="11">
        <v>0</v>
      </c>
      <c r="AS96">
        <f>B3*AR96</f>
        <v>0</v>
      </c>
      <c r="AU96">
        <f>B3*AT96</f>
        <v>0</v>
      </c>
      <c r="AW96">
        <f>AV96*B3*B5*BI96*2</f>
        <v>0</v>
      </c>
      <c r="AY96">
        <f>(E96/2*2*AX96)*B3*B5*BI96*2</f>
        <v>0</v>
      </c>
      <c r="BA96">
        <f>E96/4*B3*BI96*AZ96</f>
        <v>0</v>
      </c>
      <c r="BC96">
        <f>E96/4*B3*BI96*BB96</f>
        <v>0</v>
      </c>
      <c r="BE96">
        <f>E96/4*B3*BI96*BD96</f>
        <v>0</v>
      </c>
      <c r="BG96">
        <f>BF96*B3+0.5*BF96*B3*0.75</f>
        <v>0</v>
      </c>
      <c r="BH96" s="11">
        <f t="shared" si="114"/>
        <v>0</v>
      </c>
      <c r="BI96">
        <v>3</v>
      </c>
    </row>
    <row r="97" spans="3:61">
      <c r="D97" s="16">
        <f t="shared" si="131"/>
        <v>0</v>
      </c>
      <c r="F97" t="s">
        <v>96</v>
      </c>
      <c r="G97">
        <v>6</v>
      </c>
      <c r="K97">
        <f t="shared" si="96"/>
        <v>0</v>
      </c>
      <c r="M97">
        <f t="shared" si="97"/>
        <v>0</v>
      </c>
      <c r="O97">
        <f t="shared" si="98"/>
        <v>0</v>
      </c>
      <c r="P97" s="11">
        <f t="shared" si="99"/>
        <v>0</v>
      </c>
      <c r="R97">
        <f t="shared" si="132"/>
        <v>0</v>
      </c>
      <c r="T97">
        <f t="shared" si="133"/>
        <v>0</v>
      </c>
      <c r="V97">
        <f t="shared" si="134"/>
        <v>0</v>
      </c>
      <c r="X97">
        <f t="shared" si="135"/>
        <v>0</v>
      </c>
      <c r="Z97">
        <f t="shared" si="136"/>
        <v>0</v>
      </c>
      <c r="AB97">
        <f t="shared" si="137"/>
        <v>0</v>
      </c>
      <c r="AC97" s="11">
        <f t="shared" si="138"/>
        <v>0</v>
      </c>
      <c r="AE97">
        <f t="shared" si="139"/>
        <v>0</v>
      </c>
      <c r="AG97">
        <f t="shared" si="140"/>
        <v>0</v>
      </c>
      <c r="AI97">
        <f t="shared" si="141"/>
        <v>0</v>
      </c>
      <c r="AK97">
        <f t="shared" si="142"/>
        <v>0</v>
      </c>
      <c r="AM97">
        <f t="shared" si="143"/>
        <v>0</v>
      </c>
      <c r="AO97">
        <f t="shared" si="144"/>
        <v>0</v>
      </c>
      <c r="AP97" s="11">
        <f t="shared" si="145"/>
        <v>0</v>
      </c>
      <c r="AQ97" s="11">
        <v>0</v>
      </c>
      <c r="AS97">
        <f>B3*AR97</f>
        <v>0</v>
      </c>
      <c r="AU97">
        <f>B3*AT97</f>
        <v>0</v>
      </c>
      <c r="AW97">
        <f>AV97*B3*B5*BI97*2</f>
        <v>0</v>
      </c>
      <c r="AY97">
        <f>(E97/2*2*AX97)*B3*B5*BI97*2</f>
        <v>0</v>
      </c>
      <c r="BA97">
        <f>E97/4*B3*BI97*AZ97</f>
        <v>0</v>
      </c>
      <c r="BC97">
        <f>E97/4*B3*BI97*BB97</f>
        <v>0</v>
      </c>
      <c r="BE97">
        <f>E97/4*B3*BI97*BD97</f>
        <v>0</v>
      </c>
      <c r="BG97">
        <f>BF97*B3+0.5*BF97*B3*0.75</f>
        <v>0</v>
      </c>
      <c r="BH97" s="11">
        <f t="shared" si="114"/>
        <v>0</v>
      </c>
      <c r="BI97">
        <v>3</v>
      </c>
    </row>
    <row r="98" spans="3:61">
      <c r="D98" s="16">
        <f t="shared" si="131"/>
        <v>0</v>
      </c>
      <c r="F98" t="s">
        <v>96</v>
      </c>
      <c r="G98">
        <v>7</v>
      </c>
      <c r="K98">
        <f t="shared" si="96"/>
        <v>0</v>
      </c>
      <c r="M98">
        <f t="shared" si="97"/>
        <v>0</v>
      </c>
      <c r="O98">
        <f t="shared" si="98"/>
        <v>0</v>
      </c>
      <c r="P98" s="11">
        <f t="shared" si="99"/>
        <v>0</v>
      </c>
      <c r="R98">
        <f t="shared" si="132"/>
        <v>0</v>
      </c>
      <c r="T98">
        <f t="shared" si="133"/>
        <v>0</v>
      </c>
      <c r="V98">
        <f t="shared" si="134"/>
        <v>0</v>
      </c>
      <c r="X98">
        <f t="shared" si="135"/>
        <v>0</v>
      </c>
      <c r="Z98">
        <f t="shared" si="136"/>
        <v>0</v>
      </c>
      <c r="AB98">
        <f t="shared" si="137"/>
        <v>0</v>
      </c>
      <c r="AC98" s="11">
        <f t="shared" si="138"/>
        <v>0</v>
      </c>
      <c r="AE98">
        <f t="shared" si="139"/>
        <v>0</v>
      </c>
      <c r="AG98">
        <f t="shared" si="140"/>
        <v>0</v>
      </c>
      <c r="AI98">
        <f t="shared" si="141"/>
        <v>0</v>
      </c>
      <c r="AK98">
        <f t="shared" si="142"/>
        <v>0</v>
      </c>
      <c r="AM98">
        <f t="shared" si="143"/>
        <v>0</v>
      </c>
      <c r="AO98">
        <f t="shared" si="144"/>
        <v>0</v>
      </c>
      <c r="AP98" s="11">
        <f t="shared" si="145"/>
        <v>0</v>
      </c>
      <c r="AQ98" s="11">
        <v>0</v>
      </c>
      <c r="AS98">
        <f>B3*AR98</f>
        <v>0</v>
      </c>
      <c r="AU98">
        <f>B3*AT98</f>
        <v>0</v>
      </c>
      <c r="AW98">
        <f>AV98*B3*B5*BI98*2</f>
        <v>0</v>
      </c>
      <c r="AY98">
        <f>(E98/2*2*AX98)*B3*B5*BI98*2</f>
        <v>0</v>
      </c>
      <c r="BA98">
        <f>E98/4*B3*BI98*AZ98</f>
        <v>0</v>
      </c>
      <c r="BC98">
        <f>E98/4*B3*BI98*BB98</f>
        <v>0</v>
      </c>
      <c r="BE98">
        <f>E98/4*B3*BI98*BD98</f>
        <v>0</v>
      </c>
      <c r="BG98">
        <f>BF98*B3+0.5*BF98*B3*0.75</f>
        <v>0</v>
      </c>
      <c r="BH98" s="11">
        <f t="shared" si="114"/>
        <v>0</v>
      </c>
      <c r="BI98">
        <v>3</v>
      </c>
    </row>
    <row r="99" spans="3:61">
      <c r="D99" s="16">
        <f t="shared" si="131"/>
        <v>0</v>
      </c>
      <c r="F99" t="s">
        <v>96</v>
      </c>
      <c r="G99">
        <v>8</v>
      </c>
      <c r="K99">
        <f t="shared" si="96"/>
        <v>0</v>
      </c>
      <c r="M99">
        <f t="shared" si="97"/>
        <v>0</v>
      </c>
      <c r="O99">
        <f t="shared" si="98"/>
        <v>0</v>
      </c>
      <c r="P99" s="11">
        <f t="shared" si="99"/>
        <v>0</v>
      </c>
      <c r="R99">
        <f t="shared" si="132"/>
        <v>0</v>
      </c>
      <c r="T99">
        <f t="shared" si="133"/>
        <v>0</v>
      </c>
      <c r="V99">
        <f t="shared" si="134"/>
        <v>0</v>
      </c>
      <c r="X99">
        <f t="shared" si="135"/>
        <v>0</v>
      </c>
      <c r="Z99">
        <f t="shared" si="136"/>
        <v>0</v>
      </c>
      <c r="AB99">
        <f t="shared" si="137"/>
        <v>0</v>
      </c>
      <c r="AC99" s="11">
        <f t="shared" si="138"/>
        <v>0</v>
      </c>
      <c r="AE99">
        <f t="shared" si="139"/>
        <v>0</v>
      </c>
      <c r="AG99">
        <f t="shared" si="140"/>
        <v>0</v>
      </c>
      <c r="AI99">
        <f t="shared" si="141"/>
        <v>0</v>
      </c>
      <c r="AK99">
        <f t="shared" si="142"/>
        <v>0</v>
      </c>
      <c r="AM99">
        <f t="shared" si="143"/>
        <v>0</v>
      </c>
      <c r="AO99">
        <f t="shared" si="144"/>
        <v>0</v>
      </c>
      <c r="AP99" s="11">
        <f t="shared" si="145"/>
        <v>0</v>
      </c>
      <c r="AQ99" s="11">
        <v>0</v>
      </c>
      <c r="AS99">
        <f>B3*AR99</f>
        <v>0</v>
      </c>
      <c r="AU99">
        <f>B3*AT99</f>
        <v>0</v>
      </c>
      <c r="AW99">
        <f>AV99*B3*B5*BI99*2</f>
        <v>0</v>
      </c>
      <c r="AY99">
        <f>(E99/2*2*AX99)*B3*B5*BI99*2</f>
        <v>0</v>
      </c>
      <c r="BA99">
        <f>E99/4*B3*BI99*AZ99</f>
        <v>0</v>
      </c>
      <c r="BC99">
        <f>E99/4*B3*BI99*BB99</f>
        <v>0</v>
      </c>
      <c r="BE99">
        <f>E99/4*B3*BI99*BD99</f>
        <v>0</v>
      </c>
      <c r="BG99">
        <f>BF99*B3+0.5*BF99*B3*0.75</f>
        <v>0</v>
      </c>
      <c r="BH99" s="11">
        <f t="shared" si="114"/>
        <v>0</v>
      </c>
      <c r="BI99">
        <v>3</v>
      </c>
    </row>
    <row r="100" spans="3:61">
      <c r="D100" s="16">
        <f t="shared" si="131"/>
        <v>0</v>
      </c>
      <c r="F100" t="s">
        <v>96</v>
      </c>
      <c r="G100">
        <v>9</v>
      </c>
      <c r="K100">
        <f t="shared" si="96"/>
        <v>0</v>
      </c>
      <c r="M100">
        <f t="shared" si="97"/>
        <v>0</v>
      </c>
      <c r="O100">
        <f t="shared" si="98"/>
        <v>0</v>
      </c>
      <c r="P100" s="11">
        <f t="shared" si="99"/>
        <v>0</v>
      </c>
      <c r="R100">
        <f t="shared" si="132"/>
        <v>0</v>
      </c>
      <c r="T100">
        <f t="shared" si="133"/>
        <v>0</v>
      </c>
      <c r="V100">
        <f t="shared" si="134"/>
        <v>0</v>
      </c>
      <c r="X100">
        <f t="shared" si="135"/>
        <v>0</v>
      </c>
      <c r="Z100">
        <f t="shared" si="136"/>
        <v>0</v>
      </c>
      <c r="AB100">
        <f t="shared" si="137"/>
        <v>0</v>
      </c>
      <c r="AC100" s="11">
        <f t="shared" si="138"/>
        <v>0</v>
      </c>
      <c r="AE100">
        <f t="shared" si="139"/>
        <v>0</v>
      </c>
      <c r="AG100">
        <f t="shared" si="140"/>
        <v>0</v>
      </c>
      <c r="AI100">
        <f t="shared" si="141"/>
        <v>0</v>
      </c>
      <c r="AK100">
        <f t="shared" si="142"/>
        <v>0</v>
      </c>
      <c r="AM100">
        <f t="shared" si="143"/>
        <v>0</v>
      </c>
      <c r="AO100">
        <f t="shared" si="144"/>
        <v>0</v>
      </c>
      <c r="AP100" s="11">
        <f t="shared" si="145"/>
        <v>0</v>
      </c>
      <c r="AQ100" s="11">
        <v>0</v>
      </c>
      <c r="AS100">
        <f>B3*AR100</f>
        <v>0</v>
      </c>
      <c r="AU100">
        <f>B3*AT100</f>
        <v>0</v>
      </c>
      <c r="AW100">
        <f>AV100*B3*B5*BI100*2</f>
        <v>0</v>
      </c>
      <c r="AY100">
        <f>(E100/2*2*AX100)*B3*B5*BI100*2</f>
        <v>0</v>
      </c>
      <c r="BA100">
        <f>E100/4*B3*BI100*AZ100</f>
        <v>0</v>
      </c>
      <c r="BC100">
        <f>E100/4*B3*BI100*BB100</f>
        <v>0</v>
      </c>
      <c r="BE100">
        <f>E100/4*B3*BI100*BD100</f>
        <v>0</v>
      </c>
      <c r="BG100">
        <f>BF100*B3+0.5*BF100*B3*0.75</f>
        <v>0</v>
      </c>
      <c r="BH100" s="11">
        <f t="shared" si="114"/>
        <v>0</v>
      </c>
      <c r="BI100">
        <v>3</v>
      </c>
    </row>
    <row r="101" spans="3:61">
      <c r="D101" s="16">
        <f t="shared" si="131"/>
        <v>0</v>
      </c>
      <c r="F101" t="s">
        <v>96</v>
      </c>
      <c r="G101">
        <v>10</v>
      </c>
      <c r="K101">
        <f t="shared" si="96"/>
        <v>0</v>
      </c>
      <c r="M101">
        <f t="shared" si="97"/>
        <v>0</v>
      </c>
      <c r="O101">
        <f t="shared" si="98"/>
        <v>0</v>
      </c>
      <c r="P101" s="11">
        <f t="shared" si="99"/>
        <v>0</v>
      </c>
      <c r="R101">
        <f t="shared" si="132"/>
        <v>0</v>
      </c>
      <c r="T101">
        <f t="shared" si="133"/>
        <v>0</v>
      </c>
      <c r="V101">
        <f t="shared" si="134"/>
        <v>0</v>
      </c>
      <c r="X101">
        <f t="shared" si="135"/>
        <v>0</v>
      </c>
      <c r="Z101">
        <f t="shared" si="136"/>
        <v>0</v>
      </c>
      <c r="AB101">
        <f t="shared" si="137"/>
        <v>0</v>
      </c>
      <c r="AC101" s="11">
        <f t="shared" si="138"/>
        <v>0</v>
      </c>
      <c r="AE101">
        <f t="shared" si="139"/>
        <v>0</v>
      </c>
      <c r="AG101">
        <f t="shared" si="140"/>
        <v>0</v>
      </c>
      <c r="AI101">
        <f t="shared" si="141"/>
        <v>0</v>
      </c>
      <c r="AK101">
        <f t="shared" si="142"/>
        <v>0</v>
      </c>
      <c r="AM101">
        <f t="shared" si="143"/>
        <v>0</v>
      </c>
      <c r="AO101">
        <f t="shared" si="144"/>
        <v>0</v>
      </c>
      <c r="AP101" s="11">
        <f t="shared" si="145"/>
        <v>0</v>
      </c>
      <c r="AQ101" s="11">
        <v>0</v>
      </c>
      <c r="AS101">
        <f>B3*AR101</f>
        <v>0</v>
      </c>
      <c r="AU101">
        <f>B3*AT101</f>
        <v>0</v>
      </c>
      <c r="AW101">
        <f>AV101*B3*B5*BI101*2</f>
        <v>0</v>
      </c>
      <c r="AY101">
        <f>(E101/2*2*AX101)*B3*B5*BI101*2</f>
        <v>0</v>
      </c>
      <c r="BA101">
        <f>E101/4*B3*BI101*AZ101</f>
        <v>0</v>
      </c>
      <c r="BC101">
        <f>E101/4*B3*BI101*BB101</f>
        <v>0</v>
      </c>
      <c r="BE101">
        <f>E101/4*B3*BI101*BD101</f>
        <v>0</v>
      </c>
      <c r="BG101">
        <f>BF101*B3+0.5*BF101*B3*0.75</f>
        <v>0</v>
      </c>
      <c r="BH101" s="11">
        <f t="shared" si="114"/>
        <v>0</v>
      </c>
      <c r="BI101">
        <v>3</v>
      </c>
    </row>
    <row r="102" spans="3:61" s="14" customFormat="1">
      <c r="C102" s="14" t="s">
        <v>97</v>
      </c>
    </row>
    <row r="103" spans="3:61">
      <c r="D103" s="16">
        <f t="shared" ref="D103:D112" ca="1" si="146">P103+AC103+AP103+AQ103+BH103</f>
        <v>42</v>
      </c>
      <c r="E103">
        <f ca="1">OFFSET(法宝等级!C2,H103-1,0)</f>
        <v>42.57</v>
      </c>
      <c r="F103" t="s">
        <v>98</v>
      </c>
      <c r="G103">
        <v>1</v>
      </c>
      <c r="H103">
        <v>1</v>
      </c>
      <c r="I103" t="s">
        <v>359</v>
      </c>
      <c r="K103">
        <f t="shared" si="96"/>
        <v>0</v>
      </c>
      <c r="L103">
        <v>0</v>
      </c>
      <c r="M103">
        <f t="shared" si="97"/>
        <v>0</v>
      </c>
      <c r="O103">
        <f t="shared" si="98"/>
        <v>0</v>
      </c>
      <c r="P103" s="11">
        <f t="shared" si="99"/>
        <v>0</v>
      </c>
      <c r="R103">
        <f t="shared" ref="R103:R112" si="147">Q103*BI103</f>
        <v>0</v>
      </c>
      <c r="T103">
        <f t="shared" ref="T103:T112" si="148">S103*BI103*2</f>
        <v>0</v>
      </c>
      <c r="V103">
        <f t="shared" ref="V103:V112" ca="1" si="149">ROUND((E103/2*(1-U103)+2*E103/2*U103-E103/2)*BI103*2,2)</f>
        <v>0</v>
      </c>
      <c r="W103">
        <v>2</v>
      </c>
      <c r="X103">
        <f t="shared" ref="X103:X112" si="150">W103*BI103*2</f>
        <v>12</v>
      </c>
      <c r="Y103">
        <v>5</v>
      </c>
      <c r="Z103">
        <f t="shared" ref="Z103:Z112" si="151">Y103*BI103*2</f>
        <v>30</v>
      </c>
      <c r="AB103">
        <f t="shared" ref="AB103:AB112" si="152">AA103*BI103*2</f>
        <v>0</v>
      </c>
      <c r="AC103" s="11">
        <f t="shared" ref="AC103:AC112" ca="1" si="153">R103+T103+V103+X103+Z103+AB103</f>
        <v>42</v>
      </c>
      <c r="AE103">
        <f t="shared" ref="AE103:AE112" si="154">-AD103*BI103</f>
        <v>0</v>
      </c>
      <c r="AG103">
        <f t="shared" ref="AG103:AG112" si="155">-AF103*BI103*2</f>
        <v>0</v>
      </c>
      <c r="AI103">
        <f t="shared" ref="AI103:AI112" ca="1" si="156">-(E103/2*(1-AH103)+2*E103/2*AH103-E103/2)*BI103*2</f>
        <v>0</v>
      </c>
      <c r="AK103">
        <f t="shared" ref="AK103:AK112" si="157">-AJ103*BI103*2</f>
        <v>0</v>
      </c>
      <c r="AM103">
        <f t="shared" ref="AM103:AM112" si="158">-AL103*BI103*2</f>
        <v>0</v>
      </c>
      <c r="AO103">
        <f t="shared" ref="AO103:AO112" si="159">-AN103*BI103*2</f>
        <v>0</v>
      </c>
      <c r="AP103" s="11">
        <f t="shared" ref="AP103:AP112" ca="1" si="160">AE103+AG103+AI103+AK103+AM103+AO103</f>
        <v>0</v>
      </c>
      <c r="AQ103" s="11">
        <v>0</v>
      </c>
      <c r="AS103">
        <f>B3*AR103</f>
        <v>0</v>
      </c>
      <c r="AU103">
        <f>B3*AT103</f>
        <v>0</v>
      </c>
      <c r="AW103">
        <f>AV103*B3*B5*BI103*2</f>
        <v>0</v>
      </c>
      <c r="AY103">
        <f ca="1">(E103/2*2*AX103)*B3*B5*BI103*2</f>
        <v>0</v>
      </c>
      <c r="BA103">
        <f ca="1">E103/4*B3*BI103*AZ103</f>
        <v>0</v>
      </c>
      <c r="BC103">
        <f ca="1">E103/4*B3*BI103*BB103</f>
        <v>0</v>
      </c>
      <c r="BE103">
        <f ca="1">E103/4*B3*BI103*BD103</f>
        <v>0</v>
      </c>
      <c r="BG103">
        <f>BF103*B3+0.5*BF103*B3*0.75</f>
        <v>0</v>
      </c>
      <c r="BH103" s="11">
        <f t="shared" ca="1" si="114"/>
        <v>0</v>
      </c>
      <c r="BI103">
        <v>3</v>
      </c>
    </row>
    <row r="104" spans="3:61">
      <c r="D104" s="16">
        <f t="shared" ca="1" si="146"/>
        <v>204</v>
      </c>
      <c r="E104">
        <f ca="1">OFFSET(法宝等级!C2,H104-1,0)</f>
        <v>202.29</v>
      </c>
      <c r="F104" t="s">
        <v>98</v>
      </c>
      <c r="G104">
        <v>2</v>
      </c>
      <c r="H104">
        <v>2</v>
      </c>
      <c r="I104" t="s">
        <v>359</v>
      </c>
      <c r="K104">
        <f t="shared" si="96"/>
        <v>0</v>
      </c>
      <c r="L104">
        <v>0</v>
      </c>
      <c r="M104">
        <f t="shared" si="97"/>
        <v>0</v>
      </c>
      <c r="O104">
        <f t="shared" si="98"/>
        <v>0</v>
      </c>
      <c r="P104" s="11">
        <f t="shared" si="99"/>
        <v>0</v>
      </c>
      <c r="R104">
        <f t="shared" si="147"/>
        <v>0</v>
      </c>
      <c r="T104">
        <f t="shared" si="148"/>
        <v>0</v>
      </c>
      <c r="V104">
        <f t="shared" ca="1" si="149"/>
        <v>0</v>
      </c>
      <c r="W104">
        <v>10</v>
      </c>
      <c r="X104">
        <f t="shared" si="150"/>
        <v>60</v>
      </c>
      <c r="Y104">
        <v>24</v>
      </c>
      <c r="Z104">
        <f t="shared" si="151"/>
        <v>144</v>
      </c>
      <c r="AB104">
        <f t="shared" si="152"/>
        <v>0</v>
      </c>
      <c r="AC104" s="11">
        <f t="shared" ca="1" si="153"/>
        <v>204</v>
      </c>
      <c r="AE104">
        <f t="shared" si="154"/>
        <v>0</v>
      </c>
      <c r="AG104">
        <f t="shared" si="155"/>
        <v>0</v>
      </c>
      <c r="AI104">
        <f t="shared" ca="1" si="156"/>
        <v>0</v>
      </c>
      <c r="AK104">
        <f t="shared" si="157"/>
        <v>0</v>
      </c>
      <c r="AM104">
        <f t="shared" si="158"/>
        <v>0</v>
      </c>
      <c r="AO104">
        <f t="shared" si="159"/>
        <v>0</v>
      </c>
      <c r="AP104" s="11">
        <f t="shared" ca="1" si="160"/>
        <v>0</v>
      </c>
      <c r="AQ104" s="11">
        <v>0</v>
      </c>
      <c r="AS104">
        <f>B3*AR104</f>
        <v>0</v>
      </c>
      <c r="AU104">
        <f>B3*AT104</f>
        <v>0</v>
      </c>
      <c r="AW104">
        <f>AV104*B3*B5*BI104*2</f>
        <v>0</v>
      </c>
      <c r="AY104">
        <f ca="1">(E104/2*2*AX104)*B3*B5*BI104*2</f>
        <v>0</v>
      </c>
      <c r="BA104">
        <f ca="1">E104/4*B3*BI104*AZ104</f>
        <v>0</v>
      </c>
      <c r="BC104">
        <f ca="1">E104/4*B3*BI104*BB104</f>
        <v>0</v>
      </c>
      <c r="BE104">
        <f ca="1">E104/4*B3*BI104*BD104</f>
        <v>0</v>
      </c>
      <c r="BG104">
        <f>BF104*B3+0.5*BF104*B3*0.75</f>
        <v>0</v>
      </c>
      <c r="BH104" s="11">
        <f t="shared" ca="1" si="114"/>
        <v>0</v>
      </c>
      <c r="BI104">
        <v>3</v>
      </c>
    </row>
    <row r="105" spans="3:61">
      <c r="D105" s="16">
        <f t="shared" ca="1" si="146"/>
        <v>1542</v>
      </c>
      <c r="E105">
        <f ca="1">OFFSET(法宝等级!C2,H105-1,0)</f>
        <v>1540.69</v>
      </c>
      <c r="F105" t="s">
        <v>98</v>
      </c>
      <c r="G105">
        <v>3</v>
      </c>
      <c r="H105">
        <v>4</v>
      </c>
      <c r="I105" t="s">
        <v>359</v>
      </c>
      <c r="K105">
        <f t="shared" si="96"/>
        <v>0</v>
      </c>
      <c r="L105">
        <v>0</v>
      </c>
      <c r="M105">
        <f t="shared" si="97"/>
        <v>0</v>
      </c>
      <c r="O105">
        <f t="shared" si="98"/>
        <v>0</v>
      </c>
      <c r="P105" s="11">
        <f t="shared" si="99"/>
        <v>0</v>
      </c>
      <c r="R105">
        <f t="shared" si="147"/>
        <v>0</v>
      </c>
      <c r="T105">
        <f t="shared" si="148"/>
        <v>0</v>
      </c>
      <c r="V105">
        <f t="shared" ca="1" si="149"/>
        <v>0</v>
      </c>
      <c r="W105">
        <v>50</v>
      </c>
      <c r="X105">
        <f t="shared" si="150"/>
        <v>300</v>
      </c>
      <c r="Y105">
        <v>207</v>
      </c>
      <c r="Z105">
        <f t="shared" si="151"/>
        <v>1242</v>
      </c>
      <c r="AB105">
        <f t="shared" si="152"/>
        <v>0</v>
      </c>
      <c r="AC105" s="11">
        <f t="shared" ca="1" si="153"/>
        <v>1542</v>
      </c>
      <c r="AE105">
        <f t="shared" si="154"/>
        <v>0</v>
      </c>
      <c r="AG105">
        <f t="shared" si="155"/>
        <v>0</v>
      </c>
      <c r="AI105">
        <f t="shared" ca="1" si="156"/>
        <v>0</v>
      </c>
      <c r="AK105">
        <f t="shared" si="157"/>
        <v>0</v>
      </c>
      <c r="AM105">
        <f t="shared" si="158"/>
        <v>0</v>
      </c>
      <c r="AO105">
        <f t="shared" si="159"/>
        <v>0</v>
      </c>
      <c r="AP105" s="11">
        <f t="shared" ca="1" si="160"/>
        <v>0</v>
      </c>
      <c r="AQ105" s="11">
        <v>0</v>
      </c>
      <c r="AS105">
        <f>B3*AR105</f>
        <v>0</v>
      </c>
      <c r="AU105">
        <f>B3*AT105</f>
        <v>0</v>
      </c>
      <c r="AW105">
        <f>AV105*B3*B5*BI105*2</f>
        <v>0</v>
      </c>
      <c r="AY105">
        <f ca="1">(E105/2*2*AX105)*B3*B5*BI105*2</f>
        <v>0</v>
      </c>
      <c r="BA105">
        <f ca="1">E105/4*B3*BI105*AZ105</f>
        <v>0</v>
      </c>
      <c r="BC105">
        <f ca="1">E105/4*B3*BI105*BB105</f>
        <v>0</v>
      </c>
      <c r="BE105">
        <f ca="1">E105/4*B3*BI105*BD105</f>
        <v>0</v>
      </c>
      <c r="BG105">
        <f>BF105*B3+0.5*BF105*B3*0.75</f>
        <v>0</v>
      </c>
      <c r="BH105" s="11">
        <f t="shared" ca="1" si="114"/>
        <v>0</v>
      </c>
      <c r="BI105">
        <v>3</v>
      </c>
    </row>
    <row r="106" spans="3:61">
      <c r="D106" s="16">
        <f t="shared" si="146"/>
        <v>0</v>
      </c>
      <c r="F106" t="s">
        <v>98</v>
      </c>
      <c r="G106">
        <v>4</v>
      </c>
      <c r="K106">
        <f t="shared" si="96"/>
        <v>0</v>
      </c>
      <c r="M106">
        <f t="shared" si="97"/>
        <v>0</v>
      </c>
      <c r="O106">
        <f t="shared" si="98"/>
        <v>0</v>
      </c>
      <c r="P106" s="11">
        <f t="shared" si="99"/>
        <v>0</v>
      </c>
      <c r="R106">
        <f t="shared" si="147"/>
        <v>0</v>
      </c>
      <c r="T106">
        <f t="shared" si="148"/>
        <v>0</v>
      </c>
      <c r="V106">
        <f t="shared" si="149"/>
        <v>0</v>
      </c>
      <c r="X106">
        <f t="shared" si="150"/>
        <v>0</v>
      </c>
      <c r="Z106">
        <f t="shared" si="151"/>
        <v>0</v>
      </c>
      <c r="AB106">
        <f t="shared" si="152"/>
        <v>0</v>
      </c>
      <c r="AC106" s="11">
        <f t="shared" si="153"/>
        <v>0</v>
      </c>
      <c r="AE106">
        <f t="shared" si="154"/>
        <v>0</v>
      </c>
      <c r="AG106">
        <f t="shared" si="155"/>
        <v>0</v>
      </c>
      <c r="AI106">
        <f t="shared" si="156"/>
        <v>0</v>
      </c>
      <c r="AK106">
        <f t="shared" si="157"/>
        <v>0</v>
      </c>
      <c r="AM106">
        <f t="shared" si="158"/>
        <v>0</v>
      </c>
      <c r="AO106">
        <f t="shared" si="159"/>
        <v>0</v>
      </c>
      <c r="AP106" s="11">
        <f t="shared" si="160"/>
        <v>0</v>
      </c>
      <c r="AQ106" s="11">
        <v>0</v>
      </c>
      <c r="AS106">
        <f>B3*AR106</f>
        <v>0</v>
      </c>
      <c r="AU106">
        <f>B3*AT106</f>
        <v>0</v>
      </c>
      <c r="AW106">
        <f>AV106*B3*B5*BI106*2</f>
        <v>0</v>
      </c>
      <c r="AY106">
        <f>(E106/2*2*AX106)*B3*B5*BI106*2</f>
        <v>0</v>
      </c>
      <c r="BA106">
        <f>E106/4*B3*BI106*AZ106</f>
        <v>0</v>
      </c>
      <c r="BC106">
        <f>E106/4*B3*BI106*BB106</f>
        <v>0</v>
      </c>
      <c r="BE106">
        <f>E106/4*B3*BI106*BD106</f>
        <v>0</v>
      </c>
      <c r="BG106">
        <f>BF106*B3+0.5*BF106*B3*0.75</f>
        <v>0</v>
      </c>
      <c r="BH106" s="11">
        <f t="shared" si="114"/>
        <v>0</v>
      </c>
      <c r="BI106">
        <v>3</v>
      </c>
    </row>
    <row r="107" spans="3:61">
      <c r="D107" s="16">
        <f t="shared" si="146"/>
        <v>0</v>
      </c>
      <c r="F107" t="s">
        <v>98</v>
      </c>
      <c r="G107">
        <v>5</v>
      </c>
      <c r="K107">
        <f t="shared" si="96"/>
        <v>0</v>
      </c>
      <c r="M107">
        <f t="shared" si="97"/>
        <v>0</v>
      </c>
      <c r="O107">
        <f t="shared" si="98"/>
        <v>0</v>
      </c>
      <c r="P107" s="11">
        <f t="shared" si="99"/>
        <v>0</v>
      </c>
      <c r="R107">
        <f t="shared" si="147"/>
        <v>0</v>
      </c>
      <c r="T107">
        <f t="shared" si="148"/>
        <v>0</v>
      </c>
      <c r="V107">
        <f t="shared" si="149"/>
        <v>0</v>
      </c>
      <c r="X107">
        <f t="shared" si="150"/>
        <v>0</v>
      </c>
      <c r="Z107">
        <f t="shared" si="151"/>
        <v>0</v>
      </c>
      <c r="AB107">
        <f t="shared" si="152"/>
        <v>0</v>
      </c>
      <c r="AC107" s="11">
        <f t="shared" si="153"/>
        <v>0</v>
      </c>
      <c r="AE107">
        <f t="shared" si="154"/>
        <v>0</v>
      </c>
      <c r="AG107">
        <f t="shared" si="155"/>
        <v>0</v>
      </c>
      <c r="AI107">
        <f t="shared" si="156"/>
        <v>0</v>
      </c>
      <c r="AK107">
        <f t="shared" si="157"/>
        <v>0</v>
      </c>
      <c r="AM107">
        <f t="shared" si="158"/>
        <v>0</v>
      </c>
      <c r="AO107">
        <f t="shared" si="159"/>
        <v>0</v>
      </c>
      <c r="AP107" s="11">
        <f t="shared" si="160"/>
        <v>0</v>
      </c>
      <c r="AQ107" s="11">
        <v>0</v>
      </c>
      <c r="AS107">
        <f>B3*AR107</f>
        <v>0</v>
      </c>
      <c r="AU107">
        <f>B3*AT107</f>
        <v>0</v>
      </c>
      <c r="AW107">
        <f>AV107*B3*B5*BI107*2</f>
        <v>0</v>
      </c>
      <c r="AY107">
        <f>(E107/2*2*AX107)*B3*B5*BI107*2</f>
        <v>0</v>
      </c>
      <c r="BA107">
        <f>E107/4*B3*BI107*AZ107</f>
        <v>0</v>
      </c>
      <c r="BC107">
        <f>E107/4*B3*BI107*BB107</f>
        <v>0</v>
      </c>
      <c r="BE107">
        <f>E107/4*B3*BI107*BD107</f>
        <v>0</v>
      </c>
      <c r="BG107">
        <f>BF107*B3+0.5*BF107*B3*0.75</f>
        <v>0</v>
      </c>
      <c r="BH107" s="11">
        <f t="shared" si="114"/>
        <v>0</v>
      </c>
      <c r="BI107">
        <v>3</v>
      </c>
    </row>
    <row r="108" spans="3:61">
      <c r="D108" s="16">
        <f t="shared" si="146"/>
        <v>0</v>
      </c>
      <c r="F108" t="s">
        <v>358</v>
      </c>
      <c r="G108">
        <v>6</v>
      </c>
      <c r="K108">
        <f t="shared" si="96"/>
        <v>0</v>
      </c>
      <c r="M108">
        <f t="shared" si="97"/>
        <v>0</v>
      </c>
      <c r="O108">
        <f t="shared" si="98"/>
        <v>0</v>
      </c>
      <c r="P108" s="11">
        <f t="shared" si="99"/>
        <v>0</v>
      </c>
      <c r="R108">
        <f t="shared" si="147"/>
        <v>0</v>
      </c>
      <c r="T108">
        <f t="shared" si="148"/>
        <v>0</v>
      </c>
      <c r="V108">
        <f t="shared" si="149"/>
        <v>0</v>
      </c>
      <c r="X108">
        <f t="shared" si="150"/>
        <v>0</v>
      </c>
      <c r="Z108">
        <f t="shared" si="151"/>
        <v>0</v>
      </c>
      <c r="AB108">
        <f t="shared" si="152"/>
        <v>0</v>
      </c>
      <c r="AC108" s="11">
        <f t="shared" si="153"/>
        <v>0</v>
      </c>
      <c r="AE108">
        <f t="shared" si="154"/>
        <v>0</v>
      </c>
      <c r="AG108">
        <f t="shared" si="155"/>
        <v>0</v>
      </c>
      <c r="AI108">
        <f t="shared" si="156"/>
        <v>0</v>
      </c>
      <c r="AK108">
        <f t="shared" si="157"/>
        <v>0</v>
      </c>
      <c r="AM108">
        <f t="shared" si="158"/>
        <v>0</v>
      </c>
      <c r="AO108">
        <f t="shared" si="159"/>
        <v>0</v>
      </c>
      <c r="AP108" s="11">
        <f t="shared" si="160"/>
        <v>0</v>
      </c>
      <c r="AQ108" s="11">
        <v>0</v>
      </c>
      <c r="AS108">
        <f>B3*AR108</f>
        <v>0</v>
      </c>
      <c r="AU108">
        <f>B3*AT108</f>
        <v>0</v>
      </c>
      <c r="AW108">
        <f>AV108*B3*B5*BI108*2</f>
        <v>0</v>
      </c>
      <c r="AY108">
        <f>(E108/2*2*AX108)*B3*B5*BI108*2</f>
        <v>0</v>
      </c>
      <c r="BA108">
        <f>E108/4*B3*BI108*AZ108</f>
        <v>0</v>
      </c>
      <c r="BC108">
        <f>E108/4*B3*BI108*BB108</f>
        <v>0</v>
      </c>
      <c r="BE108">
        <f>E108/4*B3*BI108*BD108</f>
        <v>0</v>
      </c>
      <c r="BG108">
        <f>BF108*B3+0.5*BF108*B3*0.75</f>
        <v>0</v>
      </c>
      <c r="BH108" s="11">
        <f t="shared" si="114"/>
        <v>0</v>
      </c>
      <c r="BI108">
        <v>3</v>
      </c>
    </row>
    <row r="109" spans="3:61">
      <c r="D109" s="16">
        <f t="shared" si="146"/>
        <v>0</v>
      </c>
      <c r="F109" t="s">
        <v>358</v>
      </c>
      <c r="G109">
        <v>7</v>
      </c>
      <c r="K109">
        <f t="shared" si="96"/>
        <v>0</v>
      </c>
      <c r="M109">
        <f t="shared" si="97"/>
        <v>0</v>
      </c>
      <c r="O109">
        <f t="shared" si="98"/>
        <v>0</v>
      </c>
      <c r="P109" s="11">
        <f t="shared" si="99"/>
        <v>0</v>
      </c>
      <c r="R109">
        <f t="shared" si="147"/>
        <v>0</v>
      </c>
      <c r="T109">
        <f t="shared" si="148"/>
        <v>0</v>
      </c>
      <c r="V109">
        <f t="shared" si="149"/>
        <v>0</v>
      </c>
      <c r="X109">
        <f t="shared" si="150"/>
        <v>0</v>
      </c>
      <c r="Z109">
        <f t="shared" si="151"/>
        <v>0</v>
      </c>
      <c r="AB109">
        <f t="shared" si="152"/>
        <v>0</v>
      </c>
      <c r="AC109" s="11">
        <f t="shared" si="153"/>
        <v>0</v>
      </c>
      <c r="AE109">
        <f t="shared" si="154"/>
        <v>0</v>
      </c>
      <c r="AG109">
        <f t="shared" si="155"/>
        <v>0</v>
      </c>
      <c r="AI109">
        <f t="shared" si="156"/>
        <v>0</v>
      </c>
      <c r="AK109">
        <f t="shared" si="157"/>
        <v>0</v>
      </c>
      <c r="AM109">
        <f t="shared" si="158"/>
        <v>0</v>
      </c>
      <c r="AO109">
        <f t="shared" si="159"/>
        <v>0</v>
      </c>
      <c r="AP109" s="11">
        <f t="shared" si="160"/>
        <v>0</v>
      </c>
      <c r="AQ109" s="11">
        <v>0</v>
      </c>
      <c r="AS109">
        <f>B3*AR109</f>
        <v>0</v>
      </c>
      <c r="AU109">
        <f>B3*AT109</f>
        <v>0</v>
      </c>
      <c r="AW109">
        <f>AV109*B3*B5*BI109*2</f>
        <v>0</v>
      </c>
      <c r="AY109">
        <f>(E109/2*2*AX109)*B3*B5*BI109*2</f>
        <v>0</v>
      </c>
      <c r="BA109">
        <f>E109/4*B3*BI109*AZ109</f>
        <v>0</v>
      </c>
      <c r="BC109">
        <f>E109/4*B3*BI109*BB109</f>
        <v>0</v>
      </c>
      <c r="BE109">
        <f>E109/4*B3*BI109*BD109</f>
        <v>0</v>
      </c>
      <c r="BG109">
        <f>BF109*B3+0.5*BF109*B3*0.75</f>
        <v>0</v>
      </c>
      <c r="BH109" s="11">
        <f t="shared" si="114"/>
        <v>0</v>
      </c>
      <c r="BI109">
        <v>3</v>
      </c>
    </row>
    <row r="110" spans="3:61">
      <c r="D110" s="16">
        <f t="shared" si="146"/>
        <v>0</v>
      </c>
      <c r="F110" t="s">
        <v>358</v>
      </c>
      <c r="G110">
        <v>8</v>
      </c>
      <c r="K110">
        <f t="shared" si="96"/>
        <v>0</v>
      </c>
      <c r="M110">
        <f t="shared" si="97"/>
        <v>0</v>
      </c>
      <c r="O110">
        <f t="shared" si="98"/>
        <v>0</v>
      </c>
      <c r="P110" s="11">
        <f t="shared" si="99"/>
        <v>0</v>
      </c>
      <c r="R110">
        <f t="shared" si="147"/>
        <v>0</v>
      </c>
      <c r="T110">
        <f t="shared" si="148"/>
        <v>0</v>
      </c>
      <c r="V110">
        <f t="shared" si="149"/>
        <v>0</v>
      </c>
      <c r="X110">
        <f t="shared" si="150"/>
        <v>0</v>
      </c>
      <c r="Z110">
        <f t="shared" si="151"/>
        <v>0</v>
      </c>
      <c r="AB110">
        <f t="shared" si="152"/>
        <v>0</v>
      </c>
      <c r="AC110" s="11">
        <f t="shared" si="153"/>
        <v>0</v>
      </c>
      <c r="AE110">
        <f t="shared" si="154"/>
        <v>0</v>
      </c>
      <c r="AG110">
        <f t="shared" si="155"/>
        <v>0</v>
      </c>
      <c r="AI110">
        <f t="shared" si="156"/>
        <v>0</v>
      </c>
      <c r="AK110">
        <f t="shared" si="157"/>
        <v>0</v>
      </c>
      <c r="AM110">
        <f t="shared" si="158"/>
        <v>0</v>
      </c>
      <c r="AO110">
        <f t="shared" si="159"/>
        <v>0</v>
      </c>
      <c r="AP110" s="11">
        <f t="shared" si="160"/>
        <v>0</v>
      </c>
      <c r="AQ110" s="11">
        <v>0</v>
      </c>
      <c r="AS110">
        <f>B3*AR110</f>
        <v>0</v>
      </c>
      <c r="AU110">
        <f>B3*AT110</f>
        <v>0</v>
      </c>
      <c r="AW110">
        <f>AV110*B3*B5*BI110*2</f>
        <v>0</v>
      </c>
      <c r="AY110">
        <f>(E110/2*2*AX110)*B3*B5*BI110*2</f>
        <v>0</v>
      </c>
      <c r="BA110">
        <f>E110/4*B3*BI110*AZ110</f>
        <v>0</v>
      </c>
      <c r="BC110">
        <f>E110/4*B3*BI110*BB110</f>
        <v>0</v>
      </c>
      <c r="BE110">
        <f>E110/4*B3*BI110*BD110</f>
        <v>0</v>
      </c>
      <c r="BG110">
        <f>BF110*B3+0.5*BF110*B3*0.75</f>
        <v>0</v>
      </c>
      <c r="BH110" s="11">
        <f t="shared" si="114"/>
        <v>0</v>
      </c>
      <c r="BI110">
        <v>3</v>
      </c>
    </row>
    <row r="111" spans="3:61">
      <c r="D111" s="16">
        <f t="shared" si="146"/>
        <v>0</v>
      </c>
      <c r="F111" t="s">
        <v>358</v>
      </c>
      <c r="G111">
        <v>9</v>
      </c>
      <c r="K111">
        <f t="shared" si="96"/>
        <v>0</v>
      </c>
      <c r="M111">
        <f t="shared" si="97"/>
        <v>0</v>
      </c>
      <c r="O111">
        <f t="shared" si="98"/>
        <v>0</v>
      </c>
      <c r="P111" s="11">
        <f t="shared" si="99"/>
        <v>0</v>
      </c>
      <c r="R111">
        <f t="shared" si="147"/>
        <v>0</v>
      </c>
      <c r="T111">
        <f t="shared" si="148"/>
        <v>0</v>
      </c>
      <c r="V111">
        <f t="shared" si="149"/>
        <v>0</v>
      </c>
      <c r="X111">
        <f t="shared" si="150"/>
        <v>0</v>
      </c>
      <c r="Z111">
        <f t="shared" si="151"/>
        <v>0</v>
      </c>
      <c r="AB111">
        <f t="shared" si="152"/>
        <v>0</v>
      </c>
      <c r="AC111" s="11">
        <f t="shared" si="153"/>
        <v>0</v>
      </c>
      <c r="AE111">
        <f t="shared" si="154"/>
        <v>0</v>
      </c>
      <c r="AG111">
        <f t="shared" si="155"/>
        <v>0</v>
      </c>
      <c r="AI111">
        <f t="shared" si="156"/>
        <v>0</v>
      </c>
      <c r="AK111">
        <f t="shared" si="157"/>
        <v>0</v>
      </c>
      <c r="AM111">
        <f t="shared" si="158"/>
        <v>0</v>
      </c>
      <c r="AO111">
        <f t="shared" si="159"/>
        <v>0</v>
      </c>
      <c r="AP111" s="11">
        <f t="shared" si="160"/>
        <v>0</v>
      </c>
      <c r="AQ111" s="11">
        <v>0</v>
      </c>
      <c r="AS111">
        <f>B3*AR111</f>
        <v>0</v>
      </c>
      <c r="AU111">
        <f>B3*AT111</f>
        <v>0</v>
      </c>
      <c r="AW111">
        <f>AV111*B3*B5*BI111*2</f>
        <v>0</v>
      </c>
      <c r="AY111">
        <f>(E111/2*2*AX111)*B3*B5*BI111*2</f>
        <v>0</v>
      </c>
      <c r="BA111">
        <f>E111/4*B3*BI111*AZ111</f>
        <v>0</v>
      </c>
      <c r="BC111">
        <f>E111/4*B3*BI111*BB111</f>
        <v>0</v>
      </c>
      <c r="BE111">
        <f>E111/4*B3*BI111*BD111</f>
        <v>0</v>
      </c>
      <c r="BG111">
        <f>BF111*B3+0.5*BF111*B3*0.75</f>
        <v>0</v>
      </c>
      <c r="BH111" s="11">
        <f t="shared" si="114"/>
        <v>0</v>
      </c>
      <c r="BI111">
        <v>3</v>
      </c>
    </row>
    <row r="112" spans="3:61">
      <c r="D112" s="16">
        <f t="shared" si="146"/>
        <v>0</v>
      </c>
      <c r="F112" t="s">
        <v>358</v>
      </c>
      <c r="G112">
        <v>10</v>
      </c>
      <c r="K112">
        <f t="shared" si="96"/>
        <v>0</v>
      </c>
      <c r="M112">
        <f t="shared" si="97"/>
        <v>0</v>
      </c>
      <c r="O112">
        <f t="shared" si="98"/>
        <v>0</v>
      </c>
      <c r="P112" s="11">
        <f t="shared" si="99"/>
        <v>0</v>
      </c>
      <c r="R112">
        <f t="shared" si="147"/>
        <v>0</v>
      </c>
      <c r="T112">
        <f t="shared" si="148"/>
        <v>0</v>
      </c>
      <c r="V112">
        <f t="shared" si="149"/>
        <v>0</v>
      </c>
      <c r="X112">
        <f t="shared" si="150"/>
        <v>0</v>
      </c>
      <c r="Z112">
        <f t="shared" si="151"/>
        <v>0</v>
      </c>
      <c r="AB112">
        <f t="shared" si="152"/>
        <v>0</v>
      </c>
      <c r="AC112" s="11">
        <f t="shared" si="153"/>
        <v>0</v>
      </c>
      <c r="AE112">
        <f t="shared" si="154"/>
        <v>0</v>
      </c>
      <c r="AG112">
        <f t="shared" si="155"/>
        <v>0</v>
      </c>
      <c r="AI112">
        <f t="shared" si="156"/>
        <v>0</v>
      </c>
      <c r="AK112">
        <f t="shared" si="157"/>
        <v>0</v>
      </c>
      <c r="AM112">
        <f t="shared" si="158"/>
        <v>0</v>
      </c>
      <c r="AO112">
        <f t="shared" si="159"/>
        <v>0</v>
      </c>
      <c r="AP112" s="11">
        <f t="shared" si="160"/>
        <v>0</v>
      </c>
      <c r="AQ112" s="11">
        <v>0</v>
      </c>
      <c r="AS112">
        <f>B3*AR112</f>
        <v>0</v>
      </c>
      <c r="AU112">
        <f>B3*AT112</f>
        <v>0</v>
      </c>
      <c r="AW112">
        <f>AV112*B3*B5*BI112*2</f>
        <v>0</v>
      </c>
      <c r="AY112">
        <f>(E112/2*2*AX112)*B3*B5*BI112*2</f>
        <v>0</v>
      </c>
      <c r="BA112">
        <f>E112/4*B3*BI112*AZ112</f>
        <v>0</v>
      </c>
      <c r="BC112">
        <f>E112/4*B3*BI112*BB112</f>
        <v>0</v>
      </c>
      <c r="BE112">
        <f>E112/4*B3*BI112*BD112</f>
        <v>0</v>
      </c>
      <c r="BG112">
        <f>BF112*B3+0.5*BF112*B3*0.75</f>
        <v>0</v>
      </c>
      <c r="BH112" s="11">
        <f t="shared" si="114"/>
        <v>0</v>
      </c>
      <c r="BI112">
        <v>3</v>
      </c>
    </row>
    <row r="113" spans="3:61" s="14" customFormat="1"/>
    <row r="114" spans="3:61">
      <c r="D114" s="16">
        <f t="shared" ref="D114:D123" ca="1" si="161">P114+AC114+AP114+AQ114+BH114</f>
        <v>532</v>
      </c>
      <c r="E114">
        <f ca="1">OFFSET(法宝等级!C2,H114-1,0)</f>
        <v>532.98</v>
      </c>
      <c r="F114" t="s">
        <v>99</v>
      </c>
      <c r="G114">
        <v>1</v>
      </c>
      <c r="H114">
        <v>3</v>
      </c>
      <c r="I114" t="s">
        <v>355</v>
      </c>
      <c r="K114">
        <f t="shared" si="96"/>
        <v>0</v>
      </c>
      <c r="M114">
        <f t="shared" si="97"/>
        <v>0</v>
      </c>
      <c r="O114">
        <f t="shared" si="98"/>
        <v>0</v>
      </c>
      <c r="P114" s="11">
        <f t="shared" si="99"/>
        <v>0</v>
      </c>
      <c r="R114">
        <f t="shared" ref="R114:R123" si="162">Q114*BI114</f>
        <v>0</v>
      </c>
      <c r="T114">
        <f t="shared" ref="T114:T123" si="163">S114*BI114*2</f>
        <v>0</v>
      </c>
      <c r="V114">
        <f t="shared" ref="V114:V123" ca="1" si="164">ROUND((E114/2*(1-U114)+2*E114/2*U114-E114/2)*BI114*2,2)</f>
        <v>0</v>
      </c>
      <c r="X114">
        <f t="shared" ref="X114:X123" si="165">W114*BI114*2</f>
        <v>0</v>
      </c>
      <c r="Z114">
        <f t="shared" ref="Z114:Z123" si="166">Y114*BI114*2</f>
        <v>0</v>
      </c>
      <c r="AB114">
        <f t="shared" ref="AB114:AB123" si="167">AA114*BI114*2</f>
        <v>0</v>
      </c>
      <c r="AC114" s="11">
        <f t="shared" ref="AC114:AC123" ca="1" si="168">R114+T114+V114+X114+Z114+AB114</f>
        <v>0</v>
      </c>
      <c r="AE114">
        <f t="shared" ref="AE114:AE123" si="169">-AD114*BI114</f>
        <v>0</v>
      </c>
      <c r="AG114">
        <f t="shared" ref="AG114:AG123" si="170">-AF114*BI114*2</f>
        <v>0</v>
      </c>
      <c r="AI114">
        <f t="shared" ref="AI114:AI123" ca="1" si="171">-(E114/2*(1-AH114)+2*E114/2*AH114-E114/2)*BI114*2</f>
        <v>0</v>
      </c>
      <c r="AK114">
        <f t="shared" ref="AK114:AK123" si="172">-AJ114*BI114*2</f>
        <v>0</v>
      </c>
      <c r="AM114">
        <f t="shared" ref="AM114:AM123" si="173">-AL114*BI114*2</f>
        <v>0</v>
      </c>
      <c r="AO114">
        <f t="shared" ref="AO114:AO123" si="174">-AN114*BI114*2</f>
        <v>0</v>
      </c>
      <c r="AP114" s="11">
        <f t="shared" ref="AP114:AP123" ca="1" si="175">AE114+AG114+AI114+AK114+AM114+AO114</f>
        <v>0</v>
      </c>
      <c r="AQ114" s="11">
        <v>0</v>
      </c>
      <c r="AR114">
        <v>133</v>
      </c>
      <c r="AS114">
        <f>B3*AR114</f>
        <v>532</v>
      </c>
      <c r="AU114">
        <f>B3*AT114</f>
        <v>0</v>
      </c>
      <c r="AW114">
        <f>AV114*B3*B5*BI114*2</f>
        <v>0</v>
      </c>
      <c r="AY114">
        <f ca="1">(E114/2*2*AX114)*B3*B5*BI114*2</f>
        <v>0</v>
      </c>
      <c r="BA114">
        <f ca="1">E114/4*B3*BI114*AZ114</f>
        <v>0</v>
      </c>
      <c r="BC114">
        <f ca="1">E114/4*B3*BI114*BB114</f>
        <v>0</v>
      </c>
      <c r="BE114">
        <f ca="1">E114/4*B3*BI114*BD114</f>
        <v>0</v>
      </c>
      <c r="BG114">
        <f>BF114*B3+0.5*BF114*B3*0.75</f>
        <v>0</v>
      </c>
      <c r="BH114" s="11">
        <f t="shared" ca="1" si="114"/>
        <v>532</v>
      </c>
      <c r="BI114">
        <v>3</v>
      </c>
    </row>
    <row r="115" spans="3:61">
      <c r="D115" s="16">
        <f t="shared" ca="1" si="161"/>
        <v>5060</v>
      </c>
      <c r="E115">
        <f ca="1">OFFSET(法宝等级!C2,H115-1,0)</f>
        <v>5059.8900000000003</v>
      </c>
      <c r="F115" t="s">
        <v>99</v>
      </c>
      <c r="G115">
        <v>2</v>
      </c>
      <c r="H115">
        <v>5</v>
      </c>
      <c r="I115" t="s">
        <v>355</v>
      </c>
      <c r="K115">
        <f t="shared" si="96"/>
        <v>0</v>
      </c>
      <c r="M115">
        <f t="shared" si="97"/>
        <v>0</v>
      </c>
      <c r="O115">
        <f t="shared" si="98"/>
        <v>0</v>
      </c>
      <c r="P115" s="11">
        <f t="shared" si="99"/>
        <v>0</v>
      </c>
      <c r="R115">
        <f t="shared" si="162"/>
        <v>0</v>
      </c>
      <c r="T115">
        <f t="shared" si="163"/>
        <v>0</v>
      </c>
      <c r="V115">
        <f t="shared" ca="1" si="164"/>
        <v>0</v>
      </c>
      <c r="X115">
        <f t="shared" si="165"/>
        <v>0</v>
      </c>
      <c r="Z115">
        <f t="shared" si="166"/>
        <v>0</v>
      </c>
      <c r="AB115">
        <f t="shared" si="167"/>
        <v>0</v>
      </c>
      <c r="AC115" s="11">
        <f t="shared" ca="1" si="168"/>
        <v>0</v>
      </c>
      <c r="AE115">
        <f t="shared" si="169"/>
        <v>0</v>
      </c>
      <c r="AG115">
        <f t="shared" si="170"/>
        <v>0</v>
      </c>
      <c r="AI115">
        <f t="shared" ca="1" si="171"/>
        <v>0</v>
      </c>
      <c r="AK115">
        <f t="shared" si="172"/>
        <v>0</v>
      </c>
      <c r="AM115">
        <f t="shared" si="173"/>
        <v>0</v>
      </c>
      <c r="AO115">
        <f t="shared" si="174"/>
        <v>0</v>
      </c>
      <c r="AP115" s="11">
        <f t="shared" ca="1" si="175"/>
        <v>0</v>
      </c>
      <c r="AQ115" s="11">
        <v>0</v>
      </c>
      <c r="AR115">
        <v>1265</v>
      </c>
      <c r="AS115">
        <f>B3*AR115</f>
        <v>5060</v>
      </c>
      <c r="AU115">
        <f>B3*AT115</f>
        <v>0</v>
      </c>
      <c r="AW115">
        <f>AV115*B3*B5*BI115*2</f>
        <v>0</v>
      </c>
      <c r="AY115">
        <f ca="1">(E115/2*2*AX115)*B3*B5*BI115*2</f>
        <v>0</v>
      </c>
      <c r="BA115">
        <f ca="1">E115/4*B3*BI115*AZ115</f>
        <v>0</v>
      </c>
      <c r="BC115">
        <f ca="1">E115/4*B3*BI115*BB115</f>
        <v>0</v>
      </c>
      <c r="BE115">
        <f ca="1">E115/4*B3*BI115*BD115</f>
        <v>0</v>
      </c>
      <c r="BG115">
        <f>BF115*B3+0.5*BF115*B3*0.75</f>
        <v>0</v>
      </c>
      <c r="BH115" s="11">
        <f t="shared" ca="1" si="114"/>
        <v>5060</v>
      </c>
      <c r="BI115">
        <v>3</v>
      </c>
    </row>
    <row r="116" spans="3:61">
      <c r="D116" s="16">
        <f t="shared" si="161"/>
        <v>0</v>
      </c>
      <c r="F116" t="s">
        <v>99</v>
      </c>
      <c r="G116">
        <v>3</v>
      </c>
      <c r="K116">
        <f t="shared" si="96"/>
        <v>0</v>
      </c>
      <c r="M116">
        <f t="shared" si="97"/>
        <v>0</v>
      </c>
      <c r="O116">
        <f t="shared" si="98"/>
        <v>0</v>
      </c>
      <c r="P116" s="11">
        <f t="shared" si="99"/>
        <v>0</v>
      </c>
      <c r="R116">
        <f t="shared" si="162"/>
        <v>0</v>
      </c>
      <c r="T116">
        <f t="shared" si="163"/>
        <v>0</v>
      </c>
      <c r="V116">
        <f t="shared" si="164"/>
        <v>0</v>
      </c>
      <c r="X116">
        <f t="shared" si="165"/>
        <v>0</v>
      </c>
      <c r="Z116">
        <f t="shared" si="166"/>
        <v>0</v>
      </c>
      <c r="AB116">
        <f t="shared" si="167"/>
        <v>0</v>
      </c>
      <c r="AC116" s="11">
        <f t="shared" si="168"/>
        <v>0</v>
      </c>
      <c r="AE116">
        <f t="shared" si="169"/>
        <v>0</v>
      </c>
      <c r="AG116">
        <f t="shared" si="170"/>
        <v>0</v>
      </c>
      <c r="AI116">
        <f t="shared" si="171"/>
        <v>0</v>
      </c>
      <c r="AK116">
        <f t="shared" si="172"/>
        <v>0</v>
      </c>
      <c r="AM116">
        <f t="shared" si="173"/>
        <v>0</v>
      </c>
      <c r="AO116">
        <f t="shared" si="174"/>
        <v>0</v>
      </c>
      <c r="AP116" s="11">
        <f t="shared" si="175"/>
        <v>0</v>
      </c>
      <c r="AQ116" s="11">
        <v>0</v>
      </c>
      <c r="AS116">
        <f>B3*AR116</f>
        <v>0</v>
      </c>
      <c r="AU116">
        <f>B3*AT116</f>
        <v>0</v>
      </c>
      <c r="AW116">
        <f>AV116*B3*B5*BI116*2</f>
        <v>0</v>
      </c>
      <c r="AY116">
        <f>(E116/2*2*AX116)*B3*B5*BI116*2</f>
        <v>0</v>
      </c>
      <c r="BA116">
        <f>E116/4*B3*BI116*AZ116</f>
        <v>0</v>
      </c>
      <c r="BC116">
        <f>E116/4*B3*BI116*BB116</f>
        <v>0</v>
      </c>
      <c r="BE116">
        <f>E116/4*B3*BI116*BD116</f>
        <v>0</v>
      </c>
      <c r="BG116">
        <f>BF116*B3+0.5*BF116*B3*0.75</f>
        <v>0</v>
      </c>
      <c r="BH116" s="11">
        <f t="shared" si="114"/>
        <v>0</v>
      </c>
      <c r="BI116">
        <v>3</v>
      </c>
    </row>
    <row r="117" spans="3:61">
      <c r="D117" s="16">
        <f t="shared" si="161"/>
        <v>0</v>
      </c>
      <c r="F117" t="s">
        <v>99</v>
      </c>
      <c r="G117">
        <v>4</v>
      </c>
      <c r="K117">
        <f t="shared" si="96"/>
        <v>0</v>
      </c>
      <c r="M117">
        <f t="shared" si="97"/>
        <v>0</v>
      </c>
      <c r="O117">
        <f t="shared" si="98"/>
        <v>0</v>
      </c>
      <c r="P117" s="11">
        <f t="shared" si="99"/>
        <v>0</v>
      </c>
      <c r="R117">
        <f t="shared" si="162"/>
        <v>0</v>
      </c>
      <c r="T117">
        <f t="shared" si="163"/>
        <v>0</v>
      </c>
      <c r="V117">
        <f t="shared" si="164"/>
        <v>0</v>
      </c>
      <c r="X117">
        <f t="shared" si="165"/>
        <v>0</v>
      </c>
      <c r="Z117">
        <f t="shared" si="166"/>
        <v>0</v>
      </c>
      <c r="AB117">
        <f t="shared" si="167"/>
        <v>0</v>
      </c>
      <c r="AC117" s="11">
        <f t="shared" si="168"/>
        <v>0</v>
      </c>
      <c r="AE117">
        <f t="shared" si="169"/>
        <v>0</v>
      </c>
      <c r="AG117">
        <f t="shared" si="170"/>
        <v>0</v>
      </c>
      <c r="AI117">
        <f t="shared" si="171"/>
        <v>0</v>
      </c>
      <c r="AK117">
        <f t="shared" si="172"/>
        <v>0</v>
      </c>
      <c r="AM117">
        <f t="shared" si="173"/>
        <v>0</v>
      </c>
      <c r="AO117">
        <f t="shared" si="174"/>
        <v>0</v>
      </c>
      <c r="AP117" s="11">
        <f t="shared" si="175"/>
        <v>0</v>
      </c>
      <c r="AQ117" s="11">
        <v>0</v>
      </c>
      <c r="AS117">
        <f>B3*AR117</f>
        <v>0</v>
      </c>
      <c r="AU117">
        <f>B3*AT117</f>
        <v>0</v>
      </c>
      <c r="AW117">
        <f>AV117*B3*B5*BI117*2</f>
        <v>0</v>
      </c>
      <c r="AY117">
        <f>(E117/2*2*AX117)*B3*B5*BI117*2</f>
        <v>0</v>
      </c>
      <c r="BA117">
        <f>E117/4*B3*BI117*AZ117</f>
        <v>0</v>
      </c>
      <c r="BC117">
        <f>E117/4*B3*BI117*BB117</f>
        <v>0</v>
      </c>
      <c r="BE117">
        <f>E117/4*B3*BI117*BD117</f>
        <v>0</v>
      </c>
      <c r="BG117">
        <f>BF117*B3+0.5*BF117*B3*0.75</f>
        <v>0</v>
      </c>
      <c r="BH117" s="11">
        <f t="shared" si="114"/>
        <v>0</v>
      </c>
      <c r="BI117">
        <v>3</v>
      </c>
    </row>
    <row r="118" spans="3:61">
      <c r="D118" s="16">
        <f t="shared" si="161"/>
        <v>0</v>
      </c>
      <c r="F118" t="s">
        <v>99</v>
      </c>
      <c r="G118">
        <v>5</v>
      </c>
      <c r="K118">
        <f t="shared" si="96"/>
        <v>0</v>
      </c>
      <c r="M118">
        <f t="shared" si="97"/>
        <v>0</v>
      </c>
      <c r="O118">
        <f t="shared" si="98"/>
        <v>0</v>
      </c>
      <c r="P118" s="11">
        <f t="shared" si="99"/>
        <v>0</v>
      </c>
      <c r="R118">
        <f t="shared" si="162"/>
        <v>0</v>
      </c>
      <c r="T118">
        <f t="shared" si="163"/>
        <v>0</v>
      </c>
      <c r="V118">
        <f t="shared" si="164"/>
        <v>0</v>
      </c>
      <c r="X118">
        <f t="shared" si="165"/>
        <v>0</v>
      </c>
      <c r="Z118">
        <f t="shared" si="166"/>
        <v>0</v>
      </c>
      <c r="AB118">
        <f t="shared" si="167"/>
        <v>0</v>
      </c>
      <c r="AC118" s="11">
        <f t="shared" si="168"/>
        <v>0</v>
      </c>
      <c r="AE118">
        <f t="shared" si="169"/>
        <v>0</v>
      </c>
      <c r="AG118">
        <f t="shared" si="170"/>
        <v>0</v>
      </c>
      <c r="AI118">
        <f t="shared" si="171"/>
        <v>0</v>
      </c>
      <c r="AK118">
        <f t="shared" si="172"/>
        <v>0</v>
      </c>
      <c r="AM118">
        <f t="shared" si="173"/>
        <v>0</v>
      </c>
      <c r="AO118">
        <f t="shared" si="174"/>
        <v>0</v>
      </c>
      <c r="AP118" s="11">
        <f t="shared" si="175"/>
        <v>0</v>
      </c>
      <c r="AQ118" s="11">
        <v>0</v>
      </c>
      <c r="AS118">
        <f>B3*AR118</f>
        <v>0</v>
      </c>
      <c r="AU118">
        <f>B3*AT118</f>
        <v>0</v>
      </c>
      <c r="AW118">
        <f>AV118*B3*B5*BI118*2</f>
        <v>0</v>
      </c>
      <c r="AY118">
        <f>(E118/2*2*AX118)*B3*B5*BI118*2</f>
        <v>0</v>
      </c>
      <c r="BA118">
        <f>E118/4*B3*BI118*AZ118</f>
        <v>0</v>
      </c>
      <c r="BC118">
        <f>E118/4*B3*BI118*BB118</f>
        <v>0</v>
      </c>
      <c r="BE118">
        <f>E118/4*B3*BI118*BD118</f>
        <v>0</v>
      </c>
      <c r="BG118">
        <f>BF118*B3+0.5*BF118*B3*0.75</f>
        <v>0</v>
      </c>
      <c r="BH118" s="11">
        <f t="shared" si="114"/>
        <v>0</v>
      </c>
      <c r="BI118">
        <v>3</v>
      </c>
    </row>
    <row r="119" spans="3:61">
      <c r="D119" s="16">
        <f t="shared" si="161"/>
        <v>0</v>
      </c>
      <c r="F119" t="s">
        <v>101</v>
      </c>
      <c r="G119">
        <v>6</v>
      </c>
      <c r="K119">
        <f t="shared" si="96"/>
        <v>0</v>
      </c>
      <c r="M119">
        <f t="shared" si="97"/>
        <v>0</v>
      </c>
      <c r="O119">
        <f t="shared" si="98"/>
        <v>0</v>
      </c>
      <c r="P119" s="11">
        <f t="shared" si="99"/>
        <v>0</v>
      </c>
      <c r="R119">
        <f t="shared" si="162"/>
        <v>0</v>
      </c>
      <c r="T119">
        <f t="shared" si="163"/>
        <v>0</v>
      </c>
      <c r="V119">
        <f t="shared" si="164"/>
        <v>0</v>
      </c>
      <c r="X119">
        <f t="shared" si="165"/>
        <v>0</v>
      </c>
      <c r="Z119">
        <f t="shared" si="166"/>
        <v>0</v>
      </c>
      <c r="AB119">
        <f t="shared" si="167"/>
        <v>0</v>
      </c>
      <c r="AC119" s="11">
        <f t="shared" si="168"/>
        <v>0</v>
      </c>
      <c r="AE119">
        <f t="shared" si="169"/>
        <v>0</v>
      </c>
      <c r="AG119">
        <f t="shared" si="170"/>
        <v>0</v>
      </c>
      <c r="AI119">
        <f t="shared" si="171"/>
        <v>0</v>
      </c>
      <c r="AK119">
        <f t="shared" si="172"/>
        <v>0</v>
      </c>
      <c r="AM119">
        <f t="shared" si="173"/>
        <v>0</v>
      </c>
      <c r="AO119">
        <f t="shared" si="174"/>
        <v>0</v>
      </c>
      <c r="AP119" s="11">
        <f t="shared" si="175"/>
        <v>0</v>
      </c>
      <c r="AQ119" s="11">
        <v>0</v>
      </c>
      <c r="AS119">
        <f>B3*AR119</f>
        <v>0</v>
      </c>
      <c r="AU119">
        <f>B3*AT119</f>
        <v>0</v>
      </c>
      <c r="AW119">
        <f>AV119*B3*B5*BI119*2</f>
        <v>0</v>
      </c>
      <c r="AY119">
        <f>(E119/2*2*AX119)*B3*B5*BI119*2</f>
        <v>0</v>
      </c>
      <c r="BA119">
        <f>E119/4*B3*BI119*AZ119</f>
        <v>0</v>
      </c>
      <c r="BC119">
        <f>E119/4*B3*BI119*BB119</f>
        <v>0</v>
      </c>
      <c r="BE119">
        <f>E119/4*B3*BI119*BD119</f>
        <v>0</v>
      </c>
      <c r="BG119">
        <f>BF119*B3+0.5*BF119*B3*0.75</f>
        <v>0</v>
      </c>
      <c r="BH119" s="11">
        <f t="shared" si="114"/>
        <v>0</v>
      </c>
      <c r="BI119">
        <v>3</v>
      </c>
    </row>
    <row r="120" spans="3:61">
      <c r="D120" s="16">
        <f t="shared" si="161"/>
        <v>0</v>
      </c>
      <c r="F120" t="s">
        <v>101</v>
      </c>
      <c r="G120">
        <v>7</v>
      </c>
      <c r="K120">
        <f t="shared" si="96"/>
        <v>0</v>
      </c>
      <c r="M120">
        <f t="shared" si="97"/>
        <v>0</v>
      </c>
      <c r="O120">
        <f t="shared" si="98"/>
        <v>0</v>
      </c>
      <c r="P120" s="11">
        <f t="shared" si="99"/>
        <v>0</v>
      </c>
      <c r="R120">
        <f t="shared" si="162"/>
        <v>0</v>
      </c>
      <c r="T120">
        <f t="shared" si="163"/>
        <v>0</v>
      </c>
      <c r="V120">
        <f t="shared" si="164"/>
        <v>0</v>
      </c>
      <c r="X120">
        <f t="shared" si="165"/>
        <v>0</v>
      </c>
      <c r="Z120">
        <f t="shared" si="166"/>
        <v>0</v>
      </c>
      <c r="AB120">
        <f t="shared" si="167"/>
        <v>0</v>
      </c>
      <c r="AC120" s="11">
        <f t="shared" si="168"/>
        <v>0</v>
      </c>
      <c r="AE120">
        <f t="shared" si="169"/>
        <v>0</v>
      </c>
      <c r="AG120">
        <f t="shared" si="170"/>
        <v>0</v>
      </c>
      <c r="AI120">
        <f t="shared" si="171"/>
        <v>0</v>
      </c>
      <c r="AK120">
        <f t="shared" si="172"/>
        <v>0</v>
      </c>
      <c r="AM120">
        <f t="shared" si="173"/>
        <v>0</v>
      </c>
      <c r="AO120">
        <f t="shared" si="174"/>
        <v>0</v>
      </c>
      <c r="AP120" s="11">
        <f t="shared" si="175"/>
        <v>0</v>
      </c>
      <c r="AQ120" s="11">
        <v>0</v>
      </c>
      <c r="AS120">
        <f>B3*AR120</f>
        <v>0</v>
      </c>
      <c r="AU120">
        <f>B3*AT120</f>
        <v>0</v>
      </c>
      <c r="AW120">
        <f>AV120*B3*B5*BI120*2</f>
        <v>0</v>
      </c>
      <c r="AY120">
        <f>(E120/2*2*AX120)*B3*B5*BI120*2</f>
        <v>0</v>
      </c>
      <c r="BA120">
        <f>E120/4*B3*BI120*AZ120</f>
        <v>0</v>
      </c>
      <c r="BC120">
        <f>E120/4*B3*BI120*BB120</f>
        <v>0</v>
      </c>
      <c r="BE120">
        <f>E120/4*B3*BI120*BD120</f>
        <v>0</v>
      </c>
      <c r="BG120">
        <f>BF120*B3+0.5*BF120*B3*0.75</f>
        <v>0</v>
      </c>
      <c r="BH120" s="11">
        <f t="shared" si="114"/>
        <v>0</v>
      </c>
      <c r="BI120">
        <v>3</v>
      </c>
    </row>
    <row r="121" spans="3:61">
      <c r="D121" s="16">
        <f t="shared" si="161"/>
        <v>0</v>
      </c>
      <c r="F121" t="s">
        <v>101</v>
      </c>
      <c r="G121">
        <v>8</v>
      </c>
      <c r="K121">
        <f t="shared" si="96"/>
        <v>0</v>
      </c>
      <c r="M121">
        <f t="shared" si="97"/>
        <v>0</v>
      </c>
      <c r="O121">
        <f t="shared" si="98"/>
        <v>0</v>
      </c>
      <c r="P121" s="11">
        <f t="shared" si="99"/>
        <v>0</v>
      </c>
      <c r="R121">
        <f t="shared" si="162"/>
        <v>0</v>
      </c>
      <c r="T121">
        <f t="shared" si="163"/>
        <v>0</v>
      </c>
      <c r="V121">
        <f t="shared" si="164"/>
        <v>0</v>
      </c>
      <c r="X121">
        <f t="shared" si="165"/>
        <v>0</v>
      </c>
      <c r="Z121">
        <f t="shared" si="166"/>
        <v>0</v>
      </c>
      <c r="AB121">
        <f t="shared" si="167"/>
        <v>0</v>
      </c>
      <c r="AC121" s="11">
        <f t="shared" si="168"/>
        <v>0</v>
      </c>
      <c r="AE121">
        <f t="shared" si="169"/>
        <v>0</v>
      </c>
      <c r="AG121">
        <f t="shared" si="170"/>
        <v>0</v>
      </c>
      <c r="AI121">
        <f t="shared" si="171"/>
        <v>0</v>
      </c>
      <c r="AK121">
        <f t="shared" si="172"/>
        <v>0</v>
      </c>
      <c r="AM121">
        <f t="shared" si="173"/>
        <v>0</v>
      </c>
      <c r="AO121">
        <f t="shared" si="174"/>
        <v>0</v>
      </c>
      <c r="AP121" s="11">
        <f t="shared" si="175"/>
        <v>0</v>
      </c>
      <c r="AQ121" s="11">
        <v>0</v>
      </c>
      <c r="AS121">
        <f>B3*AR121</f>
        <v>0</v>
      </c>
      <c r="AU121">
        <f>B3*AT121</f>
        <v>0</v>
      </c>
      <c r="AW121">
        <f>AV121*B3*B5*BI121*2</f>
        <v>0</v>
      </c>
      <c r="AY121">
        <f>(E121/2*2*AX121)*B3*B5*BI121*2</f>
        <v>0</v>
      </c>
      <c r="BA121">
        <f>E121/4*B3*BI121*AZ121</f>
        <v>0</v>
      </c>
      <c r="BC121">
        <f>E121/4*B3*BI121*BB121</f>
        <v>0</v>
      </c>
      <c r="BE121">
        <f>E121/4*B3*BI121*BD121</f>
        <v>0</v>
      </c>
      <c r="BG121">
        <f>BF121*B3+0.5*BF121*B3*0.75</f>
        <v>0</v>
      </c>
      <c r="BH121" s="11">
        <f t="shared" si="114"/>
        <v>0</v>
      </c>
      <c r="BI121">
        <v>3</v>
      </c>
    </row>
    <row r="122" spans="3:61">
      <c r="D122" s="16">
        <f t="shared" si="161"/>
        <v>0</v>
      </c>
      <c r="F122" t="s">
        <v>101</v>
      </c>
      <c r="G122">
        <v>9</v>
      </c>
      <c r="K122">
        <f t="shared" si="96"/>
        <v>0</v>
      </c>
      <c r="M122">
        <f t="shared" si="97"/>
        <v>0</v>
      </c>
      <c r="O122">
        <f t="shared" si="98"/>
        <v>0</v>
      </c>
      <c r="P122" s="11">
        <f t="shared" si="99"/>
        <v>0</v>
      </c>
      <c r="R122">
        <f t="shared" si="162"/>
        <v>0</v>
      </c>
      <c r="T122">
        <f t="shared" si="163"/>
        <v>0</v>
      </c>
      <c r="V122">
        <f t="shared" si="164"/>
        <v>0</v>
      </c>
      <c r="X122">
        <f t="shared" si="165"/>
        <v>0</v>
      </c>
      <c r="Z122">
        <f t="shared" si="166"/>
        <v>0</v>
      </c>
      <c r="AB122">
        <f t="shared" si="167"/>
        <v>0</v>
      </c>
      <c r="AC122" s="11">
        <f t="shared" si="168"/>
        <v>0</v>
      </c>
      <c r="AE122">
        <f t="shared" si="169"/>
        <v>0</v>
      </c>
      <c r="AG122">
        <f t="shared" si="170"/>
        <v>0</v>
      </c>
      <c r="AI122">
        <f t="shared" si="171"/>
        <v>0</v>
      </c>
      <c r="AK122">
        <f t="shared" si="172"/>
        <v>0</v>
      </c>
      <c r="AM122">
        <f t="shared" si="173"/>
        <v>0</v>
      </c>
      <c r="AO122">
        <f t="shared" si="174"/>
        <v>0</v>
      </c>
      <c r="AP122" s="11">
        <f t="shared" si="175"/>
        <v>0</v>
      </c>
      <c r="AQ122" s="11">
        <v>0</v>
      </c>
      <c r="AS122">
        <f>B3*AR122</f>
        <v>0</v>
      </c>
      <c r="AU122">
        <f>B3*AT122</f>
        <v>0</v>
      </c>
      <c r="AW122">
        <f>AV122*B3*B5*BI122*2</f>
        <v>0</v>
      </c>
      <c r="AY122">
        <f>(E122/2*2*AX122)*B3*B5*BI122*2</f>
        <v>0</v>
      </c>
      <c r="BA122">
        <f>E122/4*B3*BI122*AZ122</f>
        <v>0</v>
      </c>
      <c r="BC122">
        <f>E122/4*B3*BI122*BB122</f>
        <v>0</v>
      </c>
      <c r="BE122">
        <f>E122/4*B3*BI122*BD122</f>
        <v>0</v>
      </c>
      <c r="BG122">
        <f>BF122*B3+0.5*BF122*B3*0.75</f>
        <v>0</v>
      </c>
      <c r="BH122" s="11">
        <f t="shared" si="114"/>
        <v>0</v>
      </c>
      <c r="BI122">
        <v>3</v>
      </c>
    </row>
    <row r="123" spans="3:61">
      <c r="D123" s="16">
        <f t="shared" si="161"/>
        <v>0</v>
      </c>
      <c r="F123" t="s">
        <v>101</v>
      </c>
      <c r="G123">
        <v>10</v>
      </c>
      <c r="K123">
        <f t="shared" si="96"/>
        <v>0</v>
      </c>
      <c r="M123">
        <f t="shared" si="97"/>
        <v>0</v>
      </c>
      <c r="O123">
        <f t="shared" si="98"/>
        <v>0</v>
      </c>
      <c r="P123" s="11">
        <f t="shared" si="99"/>
        <v>0</v>
      </c>
      <c r="R123">
        <f t="shared" si="162"/>
        <v>0</v>
      </c>
      <c r="T123">
        <f t="shared" si="163"/>
        <v>0</v>
      </c>
      <c r="V123">
        <f t="shared" si="164"/>
        <v>0</v>
      </c>
      <c r="X123">
        <f t="shared" si="165"/>
        <v>0</v>
      </c>
      <c r="Z123">
        <f t="shared" si="166"/>
        <v>0</v>
      </c>
      <c r="AB123">
        <f t="shared" si="167"/>
        <v>0</v>
      </c>
      <c r="AC123" s="11">
        <f t="shared" si="168"/>
        <v>0</v>
      </c>
      <c r="AE123">
        <f t="shared" si="169"/>
        <v>0</v>
      </c>
      <c r="AG123">
        <f t="shared" si="170"/>
        <v>0</v>
      </c>
      <c r="AI123">
        <f t="shared" si="171"/>
        <v>0</v>
      </c>
      <c r="AK123">
        <f t="shared" si="172"/>
        <v>0</v>
      </c>
      <c r="AM123">
        <f t="shared" si="173"/>
        <v>0</v>
      </c>
      <c r="AO123">
        <f t="shared" si="174"/>
        <v>0</v>
      </c>
      <c r="AP123" s="11">
        <f t="shared" si="175"/>
        <v>0</v>
      </c>
      <c r="AQ123" s="11">
        <v>0</v>
      </c>
      <c r="AS123">
        <f>B3*AR123</f>
        <v>0</v>
      </c>
      <c r="AU123">
        <f>B3*AT123</f>
        <v>0</v>
      </c>
      <c r="AW123">
        <f>AV123*B3*B5*BI123*2</f>
        <v>0</v>
      </c>
      <c r="AY123">
        <f>(E123/2*2*AX123)*B3*B5*BI123*2</f>
        <v>0</v>
      </c>
      <c r="BA123">
        <f>E123/4*B3*BI123*AZ123</f>
        <v>0</v>
      </c>
      <c r="BC123">
        <f>E123/4*B3*BI123*BB123</f>
        <v>0</v>
      </c>
      <c r="BE123">
        <f>E123/4*B3*BI123*BD123</f>
        <v>0</v>
      </c>
      <c r="BG123">
        <f>BF123*B3+0.5*BF123*B3*0.75</f>
        <v>0</v>
      </c>
      <c r="BH123" s="11">
        <f t="shared" si="114"/>
        <v>0</v>
      </c>
      <c r="BI123">
        <v>3</v>
      </c>
    </row>
    <row r="124" spans="3:61" s="14" customFormat="1">
      <c r="C124" s="14" t="s">
        <v>66</v>
      </c>
    </row>
    <row r="125" spans="3:61">
      <c r="D125" s="16">
        <f t="shared" ref="D125:D134" ca="1" si="176">P125+AC125+AP125+AQ125+BH125</f>
        <v>43</v>
      </c>
      <c r="E125">
        <f ca="1">OFFSET(法宝等级!C2,H125-1,0)</f>
        <v>42.57</v>
      </c>
      <c r="F125" t="s">
        <v>103</v>
      </c>
      <c r="G125">
        <v>1</v>
      </c>
      <c r="H125">
        <v>1</v>
      </c>
      <c r="I125" t="s">
        <v>355</v>
      </c>
      <c r="J125">
        <f ca="1">ROUND(E125,0)</f>
        <v>43</v>
      </c>
      <c r="K125">
        <f t="shared" ca="1" si="96"/>
        <v>43</v>
      </c>
      <c r="M125">
        <f t="shared" si="97"/>
        <v>0</v>
      </c>
      <c r="O125">
        <f t="shared" si="98"/>
        <v>0</v>
      </c>
      <c r="P125" s="11">
        <f t="shared" ca="1" si="99"/>
        <v>43</v>
      </c>
      <c r="R125">
        <f t="shared" ref="R125:R134" si="177">Q125*BI125</f>
        <v>0</v>
      </c>
      <c r="T125">
        <f t="shared" ref="T125:T134" si="178">S125*BI125*2</f>
        <v>0</v>
      </c>
      <c r="V125">
        <f t="shared" ref="V125:V134" ca="1" si="179">ROUND((E125/2*(1-U125)+2*E125/2*U125-E125/2)*BI125*2,2)</f>
        <v>0</v>
      </c>
      <c r="X125">
        <f t="shared" ref="X125:X134" si="180">W125*BI125*2</f>
        <v>0</v>
      </c>
      <c r="Z125">
        <f t="shared" ref="Z125:Z134" si="181">Y125*BI125*2</f>
        <v>0</v>
      </c>
      <c r="AB125">
        <f t="shared" ref="AB125:AB134" si="182">AA125*BI125*2</f>
        <v>0</v>
      </c>
      <c r="AC125" s="11">
        <f t="shared" ref="AC125:AC134" ca="1" si="183">R125+T125+V125+X125+Z125+AB125</f>
        <v>0</v>
      </c>
      <c r="AE125">
        <f t="shared" ref="AE125:AE134" si="184">-AD125*BI125</f>
        <v>0</v>
      </c>
      <c r="AG125">
        <f t="shared" ref="AG125:AG134" si="185">-AF125*BI125*2</f>
        <v>0</v>
      </c>
      <c r="AI125">
        <f t="shared" ref="AI125:AI134" ca="1" si="186">-(E125/2*(1-AH125)+2*E125/2*AH125-E125/2)*BI125*2</f>
        <v>0</v>
      </c>
      <c r="AK125">
        <f t="shared" ref="AK125:AK134" si="187">-AJ125*BI125*2</f>
        <v>0</v>
      </c>
      <c r="AM125">
        <f t="shared" ref="AM125:AM134" si="188">-AL125*BI125*2</f>
        <v>0</v>
      </c>
      <c r="AO125">
        <f t="shared" ref="AO125:AO134" si="189">-AN125*BI125*2</f>
        <v>0</v>
      </c>
      <c r="AP125" s="11">
        <f t="shared" ref="AP125:AP134" ca="1" si="190">AE125+AG125+AI125+AK125+AM125+AO125</f>
        <v>0</v>
      </c>
      <c r="AQ125" s="11">
        <v>0</v>
      </c>
      <c r="AS125">
        <f>B3*AR125</f>
        <v>0</v>
      </c>
      <c r="AU125">
        <f>B3*AT125</f>
        <v>0</v>
      </c>
      <c r="AW125">
        <f>AV125*B3*B5*BI125*2</f>
        <v>0</v>
      </c>
      <c r="AY125">
        <f ca="1">(E125/2*2*AX125)*B3*B5*BI125*2</f>
        <v>0</v>
      </c>
      <c r="BA125">
        <f ca="1">E125/4*B3*BI125*AZ125</f>
        <v>0</v>
      </c>
      <c r="BC125">
        <f ca="1">E125/4*B3*BI125*BB125</f>
        <v>0</v>
      </c>
      <c r="BE125">
        <f ca="1">E125/4*B3*BI125*BD125</f>
        <v>0</v>
      </c>
      <c r="BG125">
        <f>BF125*B3+0.5*BF125*B3*0.75</f>
        <v>0</v>
      </c>
      <c r="BH125" s="11">
        <f t="shared" ca="1" si="114"/>
        <v>0</v>
      </c>
      <c r="BI125">
        <v>3</v>
      </c>
    </row>
    <row r="126" spans="3:61">
      <c r="D126" s="16">
        <f t="shared" ca="1" si="176"/>
        <v>202</v>
      </c>
      <c r="E126">
        <f ca="1">OFFSET(法宝等级!C2,H126-1,0)</f>
        <v>202.29</v>
      </c>
      <c r="F126" t="s">
        <v>103</v>
      </c>
      <c r="G126">
        <v>2</v>
      </c>
      <c r="H126">
        <v>2</v>
      </c>
      <c r="I126" t="s">
        <v>355</v>
      </c>
      <c r="J126">
        <f ca="1">ROUND(E126,0)</f>
        <v>202</v>
      </c>
      <c r="K126">
        <f t="shared" ca="1" si="96"/>
        <v>202</v>
      </c>
      <c r="M126">
        <f t="shared" si="97"/>
        <v>0</v>
      </c>
      <c r="O126">
        <f t="shared" si="98"/>
        <v>0</v>
      </c>
      <c r="P126" s="11">
        <f t="shared" ca="1" si="99"/>
        <v>202</v>
      </c>
      <c r="R126">
        <f t="shared" si="177"/>
        <v>0</v>
      </c>
      <c r="T126">
        <f t="shared" si="178"/>
        <v>0</v>
      </c>
      <c r="V126">
        <f t="shared" ca="1" si="179"/>
        <v>0</v>
      </c>
      <c r="X126">
        <f t="shared" si="180"/>
        <v>0</v>
      </c>
      <c r="Z126">
        <f t="shared" si="181"/>
        <v>0</v>
      </c>
      <c r="AB126">
        <f t="shared" si="182"/>
        <v>0</v>
      </c>
      <c r="AC126" s="11">
        <f t="shared" ca="1" si="183"/>
        <v>0</v>
      </c>
      <c r="AE126">
        <f t="shared" si="184"/>
        <v>0</v>
      </c>
      <c r="AG126">
        <f t="shared" si="185"/>
        <v>0</v>
      </c>
      <c r="AI126">
        <f t="shared" ca="1" si="186"/>
        <v>0</v>
      </c>
      <c r="AK126">
        <f t="shared" si="187"/>
        <v>0</v>
      </c>
      <c r="AM126">
        <f t="shared" si="188"/>
        <v>0</v>
      </c>
      <c r="AO126">
        <f t="shared" si="189"/>
        <v>0</v>
      </c>
      <c r="AP126" s="11">
        <f t="shared" ca="1" si="190"/>
        <v>0</v>
      </c>
      <c r="AQ126" s="11">
        <v>0</v>
      </c>
      <c r="AS126">
        <f>B3*AR126</f>
        <v>0</v>
      </c>
      <c r="AU126">
        <f>B3*AT126</f>
        <v>0</v>
      </c>
      <c r="AW126">
        <f>AV126*B3*B5*BI126*2</f>
        <v>0</v>
      </c>
      <c r="AY126">
        <f ca="1">(E126/2*2*AX126)*B3*B5*BI126*2</f>
        <v>0</v>
      </c>
      <c r="BA126">
        <f ca="1">E126/4*B3*BI126*AZ126</f>
        <v>0</v>
      </c>
      <c r="BC126">
        <f ca="1">E126/4*B3*BI126*BB126</f>
        <v>0</v>
      </c>
      <c r="BE126">
        <f ca="1">E126/4*B3*BI126*BD126</f>
        <v>0</v>
      </c>
      <c r="BG126">
        <f>BF126*B3+0.5*BF126*B3*0.75</f>
        <v>0</v>
      </c>
      <c r="BH126" s="11">
        <f t="shared" ca="1" si="114"/>
        <v>0</v>
      </c>
      <c r="BI126">
        <v>3</v>
      </c>
    </row>
    <row r="127" spans="3:61">
      <c r="D127" s="16">
        <f t="shared" si="176"/>
        <v>0</v>
      </c>
      <c r="F127" t="s">
        <v>103</v>
      </c>
      <c r="G127">
        <v>3</v>
      </c>
      <c r="K127">
        <f t="shared" si="96"/>
        <v>0</v>
      </c>
      <c r="M127">
        <f t="shared" si="97"/>
        <v>0</v>
      </c>
      <c r="O127">
        <f t="shared" si="98"/>
        <v>0</v>
      </c>
      <c r="P127" s="11">
        <f t="shared" si="99"/>
        <v>0</v>
      </c>
      <c r="R127">
        <f t="shared" si="177"/>
        <v>0</v>
      </c>
      <c r="T127">
        <f t="shared" si="178"/>
        <v>0</v>
      </c>
      <c r="V127">
        <f t="shared" si="179"/>
        <v>0</v>
      </c>
      <c r="X127">
        <f t="shared" si="180"/>
        <v>0</v>
      </c>
      <c r="Z127">
        <f t="shared" si="181"/>
        <v>0</v>
      </c>
      <c r="AB127">
        <f t="shared" si="182"/>
        <v>0</v>
      </c>
      <c r="AC127" s="11">
        <f t="shared" si="183"/>
        <v>0</v>
      </c>
      <c r="AE127">
        <f t="shared" si="184"/>
        <v>0</v>
      </c>
      <c r="AG127">
        <f t="shared" si="185"/>
        <v>0</v>
      </c>
      <c r="AI127">
        <f t="shared" si="186"/>
        <v>0</v>
      </c>
      <c r="AK127">
        <f t="shared" si="187"/>
        <v>0</v>
      </c>
      <c r="AM127">
        <f t="shared" si="188"/>
        <v>0</v>
      </c>
      <c r="AO127">
        <f t="shared" si="189"/>
        <v>0</v>
      </c>
      <c r="AP127" s="11">
        <f t="shared" si="190"/>
        <v>0</v>
      </c>
      <c r="AQ127" s="11">
        <v>0</v>
      </c>
      <c r="AS127">
        <f>B3*AR127</f>
        <v>0</v>
      </c>
      <c r="AU127">
        <f>B3*AT127</f>
        <v>0</v>
      </c>
      <c r="AW127">
        <f>AV127*B3*B5*BI127*2</f>
        <v>0</v>
      </c>
      <c r="AY127">
        <f>(E127/2*2*AX127)*B3*B5*BI127*2</f>
        <v>0</v>
      </c>
      <c r="BA127">
        <f>E127/4*B3*BI127*AZ127</f>
        <v>0</v>
      </c>
      <c r="BC127">
        <f>E127/4*B3*BI127*BB127</f>
        <v>0</v>
      </c>
      <c r="BE127">
        <f>E127/4*B3*BI127*BD127</f>
        <v>0</v>
      </c>
      <c r="BG127">
        <f>BF127*B3+0.5*BF127*B3*0.75</f>
        <v>0</v>
      </c>
      <c r="BH127" s="11">
        <f t="shared" si="114"/>
        <v>0</v>
      </c>
      <c r="BI127">
        <v>3</v>
      </c>
    </row>
    <row r="128" spans="3:61">
      <c r="D128" s="16">
        <f t="shared" si="176"/>
        <v>0</v>
      </c>
      <c r="F128" t="s">
        <v>103</v>
      </c>
      <c r="G128">
        <v>4</v>
      </c>
      <c r="K128">
        <f t="shared" si="96"/>
        <v>0</v>
      </c>
      <c r="M128">
        <f t="shared" si="97"/>
        <v>0</v>
      </c>
      <c r="O128">
        <f t="shared" si="98"/>
        <v>0</v>
      </c>
      <c r="P128" s="11">
        <f t="shared" si="99"/>
        <v>0</v>
      </c>
      <c r="R128">
        <f t="shared" si="177"/>
        <v>0</v>
      </c>
      <c r="T128">
        <f t="shared" si="178"/>
        <v>0</v>
      </c>
      <c r="V128">
        <f t="shared" si="179"/>
        <v>0</v>
      </c>
      <c r="X128">
        <f t="shared" si="180"/>
        <v>0</v>
      </c>
      <c r="Z128">
        <f t="shared" si="181"/>
        <v>0</v>
      </c>
      <c r="AB128">
        <f t="shared" si="182"/>
        <v>0</v>
      </c>
      <c r="AC128" s="11">
        <f t="shared" si="183"/>
        <v>0</v>
      </c>
      <c r="AE128">
        <f t="shared" si="184"/>
        <v>0</v>
      </c>
      <c r="AG128">
        <f t="shared" si="185"/>
        <v>0</v>
      </c>
      <c r="AI128">
        <f t="shared" si="186"/>
        <v>0</v>
      </c>
      <c r="AK128">
        <f t="shared" si="187"/>
        <v>0</v>
      </c>
      <c r="AM128">
        <f t="shared" si="188"/>
        <v>0</v>
      </c>
      <c r="AO128">
        <f t="shared" si="189"/>
        <v>0</v>
      </c>
      <c r="AP128" s="11">
        <f t="shared" si="190"/>
        <v>0</v>
      </c>
      <c r="AQ128" s="11">
        <v>0</v>
      </c>
      <c r="AS128">
        <f>B3*AR128</f>
        <v>0</v>
      </c>
      <c r="AU128">
        <f>B3*AT128</f>
        <v>0</v>
      </c>
      <c r="AW128">
        <f>AV128*B3*B5*BI128*2</f>
        <v>0</v>
      </c>
      <c r="AY128">
        <f>(E128/2*2*AX128)*B3*B5*BI128*2</f>
        <v>0</v>
      </c>
      <c r="BA128">
        <f>E128/4*B3*BI128*AZ128</f>
        <v>0</v>
      </c>
      <c r="BC128">
        <f>E128/4*B3*BI128*BB128</f>
        <v>0</v>
      </c>
      <c r="BE128">
        <f>E128/4*B3*BI128*BD128</f>
        <v>0</v>
      </c>
      <c r="BG128">
        <f>BF128*B3+0.5*BF128*B3*0.75</f>
        <v>0</v>
      </c>
      <c r="BH128" s="11">
        <f t="shared" si="114"/>
        <v>0</v>
      </c>
      <c r="BI128">
        <v>3</v>
      </c>
    </row>
    <row r="129" spans="3:61">
      <c r="D129" s="16">
        <f t="shared" si="176"/>
        <v>0</v>
      </c>
      <c r="F129" t="s">
        <v>104</v>
      </c>
      <c r="G129">
        <v>5</v>
      </c>
      <c r="K129">
        <f t="shared" si="96"/>
        <v>0</v>
      </c>
      <c r="M129">
        <f t="shared" si="97"/>
        <v>0</v>
      </c>
      <c r="O129">
        <f t="shared" si="98"/>
        <v>0</v>
      </c>
      <c r="P129" s="11">
        <f t="shared" si="99"/>
        <v>0</v>
      </c>
      <c r="R129">
        <f t="shared" si="177"/>
        <v>0</v>
      </c>
      <c r="T129">
        <f t="shared" si="178"/>
        <v>0</v>
      </c>
      <c r="V129">
        <f t="shared" si="179"/>
        <v>0</v>
      </c>
      <c r="X129">
        <f t="shared" si="180"/>
        <v>0</v>
      </c>
      <c r="Z129">
        <f t="shared" si="181"/>
        <v>0</v>
      </c>
      <c r="AB129">
        <f t="shared" si="182"/>
        <v>0</v>
      </c>
      <c r="AC129" s="11">
        <f t="shared" si="183"/>
        <v>0</v>
      </c>
      <c r="AE129">
        <f t="shared" si="184"/>
        <v>0</v>
      </c>
      <c r="AG129">
        <f t="shared" si="185"/>
        <v>0</v>
      </c>
      <c r="AI129">
        <f t="shared" si="186"/>
        <v>0</v>
      </c>
      <c r="AK129">
        <f t="shared" si="187"/>
        <v>0</v>
      </c>
      <c r="AM129">
        <f t="shared" si="188"/>
        <v>0</v>
      </c>
      <c r="AO129">
        <f t="shared" si="189"/>
        <v>0</v>
      </c>
      <c r="AP129" s="11">
        <f t="shared" si="190"/>
        <v>0</v>
      </c>
      <c r="AQ129" s="11">
        <v>0</v>
      </c>
      <c r="AS129">
        <f>B3*AR129</f>
        <v>0</v>
      </c>
      <c r="AU129">
        <f>B3*AT129</f>
        <v>0</v>
      </c>
      <c r="AW129">
        <f>AV129*B3*B5*BI129*2</f>
        <v>0</v>
      </c>
      <c r="AY129">
        <f>(E129/2*2*AX129)*B3*B5*BI129*2</f>
        <v>0</v>
      </c>
      <c r="BA129">
        <f>E129/4*B3*BI129*AZ129</f>
        <v>0</v>
      </c>
      <c r="BC129">
        <f>E129/4*B3*BI129*BB129</f>
        <v>0</v>
      </c>
      <c r="BE129">
        <f>E129/4*B3*BI129*BD129</f>
        <v>0</v>
      </c>
      <c r="BG129">
        <f>BF129*B3+0.5*BF129*B3*0.75</f>
        <v>0</v>
      </c>
      <c r="BH129" s="11">
        <f t="shared" si="114"/>
        <v>0</v>
      </c>
      <c r="BI129">
        <v>3</v>
      </c>
    </row>
    <row r="130" spans="3:61">
      <c r="D130" s="16">
        <f t="shared" si="176"/>
        <v>0</v>
      </c>
      <c r="F130" t="s">
        <v>104</v>
      </c>
      <c r="G130">
        <v>6</v>
      </c>
      <c r="K130">
        <f t="shared" si="96"/>
        <v>0</v>
      </c>
      <c r="M130">
        <f t="shared" si="97"/>
        <v>0</v>
      </c>
      <c r="O130">
        <f t="shared" si="98"/>
        <v>0</v>
      </c>
      <c r="P130" s="11">
        <f t="shared" si="99"/>
        <v>0</v>
      </c>
      <c r="R130">
        <f t="shared" si="177"/>
        <v>0</v>
      </c>
      <c r="T130">
        <f t="shared" si="178"/>
        <v>0</v>
      </c>
      <c r="V130">
        <f t="shared" si="179"/>
        <v>0</v>
      </c>
      <c r="X130">
        <f t="shared" si="180"/>
        <v>0</v>
      </c>
      <c r="Z130">
        <f t="shared" si="181"/>
        <v>0</v>
      </c>
      <c r="AB130">
        <f t="shared" si="182"/>
        <v>0</v>
      </c>
      <c r="AC130" s="11">
        <f t="shared" si="183"/>
        <v>0</v>
      </c>
      <c r="AE130">
        <f t="shared" si="184"/>
        <v>0</v>
      </c>
      <c r="AG130">
        <f t="shared" si="185"/>
        <v>0</v>
      </c>
      <c r="AI130">
        <f t="shared" si="186"/>
        <v>0</v>
      </c>
      <c r="AK130">
        <f t="shared" si="187"/>
        <v>0</v>
      </c>
      <c r="AM130">
        <f t="shared" si="188"/>
        <v>0</v>
      </c>
      <c r="AO130">
        <f t="shared" si="189"/>
        <v>0</v>
      </c>
      <c r="AP130" s="11">
        <f t="shared" si="190"/>
        <v>0</v>
      </c>
      <c r="AQ130" s="11">
        <v>0</v>
      </c>
      <c r="AS130">
        <f>B3*AR130</f>
        <v>0</v>
      </c>
      <c r="AU130">
        <f>B3*AT130</f>
        <v>0</v>
      </c>
      <c r="AW130">
        <f>AV130*B3*B5*BI130*2</f>
        <v>0</v>
      </c>
      <c r="AY130">
        <f>(E130/2*2*AX130)*B3*B5*BI130*2</f>
        <v>0</v>
      </c>
      <c r="BA130">
        <f>E130/4*B3*BI130*AZ130</f>
        <v>0</v>
      </c>
      <c r="BC130">
        <f>E130/4*B3*BI130*BB130</f>
        <v>0</v>
      </c>
      <c r="BE130">
        <f>E130/4*B3*BI130*BD130</f>
        <v>0</v>
      </c>
      <c r="BG130">
        <f>BF130*B3+0.5*BF130*B3*0.75</f>
        <v>0</v>
      </c>
      <c r="BH130" s="11">
        <f t="shared" si="114"/>
        <v>0</v>
      </c>
      <c r="BI130">
        <v>3</v>
      </c>
    </row>
    <row r="131" spans="3:61">
      <c r="D131" s="16">
        <f t="shared" si="176"/>
        <v>0</v>
      </c>
      <c r="F131" t="s">
        <v>104</v>
      </c>
      <c r="G131">
        <v>7</v>
      </c>
      <c r="K131">
        <f t="shared" si="96"/>
        <v>0</v>
      </c>
      <c r="M131">
        <f t="shared" si="97"/>
        <v>0</v>
      </c>
      <c r="O131">
        <f t="shared" si="98"/>
        <v>0</v>
      </c>
      <c r="P131" s="11">
        <f t="shared" si="99"/>
        <v>0</v>
      </c>
      <c r="R131">
        <f t="shared" si="177"/>
        <v>0</v>
      </c>
      <c r="T131">
        <f t="shared" si="178"/>
        <v>0</v>
      </c>
      <c r="V131">
        <f t="shared" si="179"/>
        <v>0</v>
      </c>
      <c r="X131">
        <f t="shared" si="180"/>
        <v>0</v>
      </c>
      <c r="Z131">
        <f t="shared" si="181"/>
        <v>0</v>
      </c>
      <c r="AB131">
        <f t="shared" si="182"/>
        <v>0</v>
      </c>
      <c r="AC131" s="11">
        <f t="shared" si="183"/>
        <v>0</v>
      </c>
      <c r="AE131">
        <f t="shared" si="184"/>
        <v>0</v>
      </c>
      <c r="AG131">
        <f t="shared" si="185"/>
        <v>0</v>
      </c>
      <c r="AI131">
        <f t="shared" si="186"/>
        <v>0</v>
      </c>
      <c r="AK131">
        <f t="shared" si="187"/>
        <v>0</v>
      </c>
      <c r="AM131">
        <f t="shared" si="188"/>
        <v>0</v>
      </c>
      <c r="AO131">
        <f t="shared" si="189"/>
        <v>0</v>
      </c>
      <c r="AP131" s="11">
        <f t="shared" si="190"/>
        <v>0</v>
      </c>
      <c r="AQ131" s="11">
        <v>0</v>
      </c>
      <c r="AS131">
        <f>B3*AR131</f>
        <v>0</v>
      </c>
      <c r="AU131">
        <f>B3*AT131</f>
        <v>0</v>
      </c>
      <c r="AW131">
        <f>AV131*B3*B5*BI131*2</f>
        <v>0</v>
      </c>
      <c r="AY131">
        <f>(E131/2*2*AX131)*B3*B5*BI131*2</f>
        <v>0</v>
      </c>
      <c r="BA131">
        <f>E131/4*B3*BI131*AZ131</f>
        <v>0</v>
      </c>
      <c r="BC131">
        <f>E131/4*B3*BI131*BB131</f>
        <v>0</v>
      </c>
      <c r="BE131">
        <f>E131/4*B3*BI131*BD131</f>
        <v>0</v>
      </c>
      <c r="BG131">
        <f>BF131*B3+0.5*BF131*B3*0.75</f>
        <v>0</v>
      </c>
      <c r="BH131" s="11">
        <f t="shared" si="114"/>
        <v>0</v>
      </c>
      <c r="BI131">
        <v>3</v>
      </c>
    </row>
    <row r="132" spans="3:61">
      <c r="D132" s="16">
        <f t="shared" si="176"/>
        <v>0</v>
      </c>
      <c r="F132" t="s">
        <v>105</v>
      </c>
      <c r="G132">
        <v>8</v>
      </c>
      <c r="K132">
        <f t="shared" si="96"/>
        <v>0</v>
      </c>
      <c r="M132">
        <f t="shared" si="97"/>
        <v>0</v>
      </c>
      <c r="O132">
        <f t="shared" si="98"/>
        <v>0</v>
      </c>
      <c r="P132" s="11">
        <f t="shared" si="99"/>
        <v>0</v>
      </c>
      <c r="R132">
        <f t="shared" si="177"/>
        <v>0</v>
      </c>
      <c r="T132">
        <f t="shared" si="178"/>
        <v>0</v>
      </c>
      <c r="V132">
        <f t="shared" si="179"/>
        <v>0</v>
      </c>
      <c r="X132">
        <f t="shared" si="180"/>
        <v>0</v>
      </c>
      <c r="Z132">
        <f t="shared" si="181"/>
        <v>0</v>
      </c>
      <c r="AB132">
        <f t="shared" si="182"/>
        <v>0</v>
      </c>
      <c r="AC132" s="11">
        <f t="shared" si="183"/>
        <v>0</v>
      </c>
      <c r="AE132">
        <f t="shared" si="184"/>
        <v>0</v>
      </c>
      <c r="AG132">
        <f t="shared" si="185"/>
        <v>0</v>
      </c>
      <c r="AI132">
        <f t="shared" si="186"/>
        <v>0</v>
      </c>
      <c r="AK132">
        <f t="shared" si="187"/>
        <v>0</v>
      </c>
      <c r="AM132">
        <f t="shared" si="188"/>
        <v>0</v>
      </c>
      <c r="AO132">
        <f t="shared" si="189"/>
        <v>0</v>
      </c>
      <c r="AP132" s="11">
        <f t="shared" si="190"/>
        <v>0</v>
      </c>
      <c r="AQ132" s="11">
        <v>0</v>
      </c>
      <c r="AS132">
        <f>B3*AR132</f>
        <v>0</v>
      </c>
      <c r="AU132">
        <f>B3*AT132</f>
        <v>0</v>
      </c>
      <c r="AW132">
        <f>AV132*B3*B5*BI132*2</f>
        <v>0</v>
      </c>
      <c r="AY132">
        <f>(E132/2*2*AX132)*B3*B5*BI132*2</f>
        <v>0</v>
      </c>
      <c r="BA132">
        <f>E132/4*B3*BI132*AZ132</f>
        <v>0</v>
      </c>
      <c r="BC132">
        <f>E132/4*B3*BI132*BB132</f>
        <v>0</v>
      </c>
      <c r="BE132">
        <f>E132/4*B3*BI132*BD132</f>
        <v>0</v>
      </c>
      <c r="BG132">
        <f>BF132*B3+0.5*BF132*B3*0.75</f>
        <v>0</v>
      </c>
      <c r="BH132" s="11">
        <f t="shared" si="114"/>
        <v>0</v>
      </c>
      <c r="BI132">
        <v>3</v>
      </c>
    </row>
    <row r="133" spans="3:61">
      <c r="D133" s="16">
        <f t="shared" si="176"/>
        <v>0</v>
      </c>
      <c r="F133" t="s">
        <v>105</v>
      </c>
      <c r="G133">
        <v>9</v>
      </c>
      <c r="K133">
        <f t="shared" ref="K133:K178" si="191">J133</f>
        <v>0</v>
      </c>
      <c r="M133">
        <f t="shared" ref="M133:M178" si="192">L133</f>
        <v>0</v>
      </c>
      <c r="O133">
        <f t="shared" ref="O133:O178" si="193">N133</f>
        <v>0</v>
      </c>
      <c r="P133" s="11">
        <f t="shared" ref="P133:P178" si="194">K133+M133+O133</f>
        <v>0</v>
      </c>
      <c r="R133">
        <f t="shared" si="177"/>
        <v>0</v>
      </c>
      <c r="T133">
        <f t="shared" si="178"/>
        <v>0</v>
      </c>
      <c r="V133">
        <f t="shared" si="179"/>
        <v>0</v>
      </c>
      <c r="X133">
        <f t="shared" si="180"/>
        <v>0</v>
      </c>
      <c r="Z133">
        <f t="shared" si="181"/>
        <v>0</v>
      </c>
      <c r="AB133">
        <f t="shared" si="182"/>
        <v>0</v>
      </c>
      <c r="AC133" s="11">
        <f t="shared" si="183"/>
        <v>0</v>
      </c>
      <c r="AE133">
        <f t="shared" si="184"/>
        <v>0</v>
      </c>
      <c r="AG133">
        <f t="shared" si="185"/>
        <v>0</v>
      </c>
      <c r="AI133">
        <f t="shared" si="186"/>
        <v>0</v>
      </c>
      <c r="AK133">
        <f t="shared" si="187"/>
        <v>0</v>
      </c>
      <c r="AM133">
        <f t="shared" si="188"/>
        <v>0</v>
      </c>
      <c r="AO133">
        <f t="shared" si="189"/>
        <v>0</v>
      </c>
      <c r="AP133" s="11">
        <f t="shared" si="190"/>
        <v>0</v>
      </c>
      <c r="AQ133" s="11">
        <v>0</v>
      </c>
      <c r="AS133">
        <f>B3*AR133</f>
        <v>0</v>
      </c>
      <c r="AU133">
        <f>B3*AT133</f>
        <v>0</v>
      </c>
      <c r="AW133">
        <f>AV133*B3*B5*BI133*2</f>
        <v>0</v>
      </c>
      <c r="AY133">
        <f>(E133/2*2*AX133)*B3*B5*BI133*2</f>
        <v>0</v>
      </c>
      <c r="BA133">
        <f>E133/4*B3*BI133*AZ133</f>
        <v>0</v>
      </c>
      <c r="BC133">
        <f>E133/4*B3*BI133*BB133</f>
        <v>0</v>
      </c>
      <c r="BE133">
        <f>E133/4*B3*BI133*BD133</f>
        <v>0</v>
      </c>
      <c r="BG133">
        <f>BF133*B3+0.5*BF133*B3*0.75</f>
        <v>0</v>
      </c>
      <c r="BH133" s="11">
        <f t="shared" ref="BH133:BH178" si="195">AS133+AU133+AW133+AY133+BA133+BC133+BE133+BG133</f>
        <v>0</v>
      </c>
      <c r="BI133">
        <v>3</v>
      </c>
    </row>
    <row r="134" spans="3:61">
      <c r="D134" s="16">
        <f t="shared" si="176"/>
        <v>0</v>
      </c>
      <c r="F134" t="s">
        <v>105</v>
      </c>
      <c r="G134">
        <v>10</v>
      </c>
      <c r="K134">
        <f t="shared" si="191"/>
        <v>0</v>
      </c>
      <c r="M134">
        <f t="shared" si="192"/>
        <v>0</v>
      </c>
      <c r="O134">
        <f t="shared" si="193"/>
        <v>0</v>
      </c>
      <c r="P134" s="11">
        <f t="shared" si="194"/>
        <v>0</v>
      </c>
      <c r="R134">
        <f t="shared" si="177"/>
        <v>0</v>
      </c>
      <c r="T134">
        <f t="shared" si="178"/>
        <v>0</v>
      </c>
      <c r="V134">
        <f t="shared" si="179"/>
        <v>0</v>
      </c>
      <c r="X134">
        <f t="shared" si="180"/>
        <v>0</v>
      </c>
      <c r="Z134">
        <f t="shared" si="181"/>
        <v>0</v>
      </c>
      <c r="AB134">
        <f t="shared" si="182"/>
        <v>0</v>
      </c>
      <c r="AC134" s="11">
        <f t="shared" si="183"/>
        <v>0</v>
      </c>
      <c r="AE134">
        <f t="shared" si="184"/>
        <v>0</v>
      </c>
      <c r="AG134">
        <f t="shared" si="185"/>
        <v>0</v>
      </c>
      <c r="AI134">
        <f t="shared" si="186"/>
        <v>0</v>
      </c>
      <c r="AK134">
        <f t="shared" si="187"/>
        <v>0</v>
      </c>
      <c r="AM134">
        <f t="shared" si="188"/>
        <v>0</v>
      </c>
      <c r="AO134">
        <f t="shared" si="189"/>
        <v>0</v>
      </c>
      <c r="AP134" s="11">
        <f t="shared" si="190"/>
        <v>0</v>
      </c>
      <c r="AQ134" s="11">
        <v>0</v>
      </c>
      <c r="AS134">
        <f>B3*AR134</f>
        <v>0</v>
      </c>
      <c r="AU134">
        <f>B3*AT134</f>
        <v>0</v>
      </c>
      <c r="AW134">
        <f>AV134*B3*B5*BI134*2</f>
        <v>0</v>
      </c>
      <c r="AY134">
        <f>(E134/2*2*AX134)*B3*B5*BI134*2</f>
        <v>0</v>
      </c>
      <c r="BA134">
        <f>E134/4*B3*BI134*AZ134</f>
        <v>0</v>
      </c>
      <c r="BC134">
        <f>E134/4*B3*BI134*BB134</f>
        <v>0</v>
      </c>
      <c r="BE134">
        <f>E134/4*B3*BI134*BD134</f>
        <v>0</v>
      </c>
      <c r="BG134">
        <f>BF134*B3+0.5*BF134*B3*0.75</f>
        <v>0</v>
      </c>
      <c r="BH134" s="11">
        <f t="shared" si="195"/>
        <v>0</v>
      </c>
      <c r="BI134">
        <v>3</v>
      </c>
    </row>
    <row r="135" spans="3:61" s="14" customFormat="1">
      <c r="C135" s="14" t="s">
        <v>67</v>
      </c>
    </row>
    <row r="136" spans="3:61">
      <c r="D136" s="16">
        <f t="shared" ref="D136:D145" ca="1" si="196">P136+AC136+AP136+AQ136+BH136</f>
        <v>44.55</v>
      </c>
      <c r="E136">
        <f ca="1">OFFSET(法宝等级!C2,H136-1,0)</f>
        <v>42.57</v>
      </c>
      <c r="F136" t="s">
        <v>107</v>
      </c>
      <c r="G136">
        <v>1</v>
      </c>
      <c r="H136">
        <v>1</v>
      </c>
      <c r="I136" t="s">
        <v>353</v>
      </c>
      <c r="K136">
        <f t="shared" si="191"/>
        <v>0</v>
      </c>
      <c r="L136">
        <v>0</v>
      </c>
      <c r="M136">
        <f t="shared" si="192"/>
        <v>0</v>
      </c>
      <c r="O136">
        <f t="shared" si="193"/>
        <v>0</v>
      </c>
      <c r="P136" s="11">
        <f t="shared" si="194"/>
        <v>0</v>
      </c>
      <c r="R136">
        <f t="shared" ref="R136:R145" si="197">Q136*BI136</f>
        <v>0</v>
      </c>
      <c r="S136">
        <v>4</v>
      </c>
      <c r="T136">
        <f t="shared" ref="T136:T145" si="198">S136*BI136*2</f>
        <v>24</v>
      </c>
      <c r="U136">
        <v>0.02</v>
      </c>
      <c r="V136">
        <f t="shared" ref="V136:V145" ca="1" si="199">ROUND((E136/2*(1-U136)+2*E136/2*U136-E136/2)*BI136*2,2)</f>
        <v>2.5499999999999998</v>
      </c>
      <c r="W136">
        <v>3</v>
      </c>
      <c r="X136">
        <f t="shared" ref="X136:X145" si="200">W136*BI136*2</f>
        <v>18</v>
      </c>
      <c r="Z136">
        <f t="shared" ref="Z136:Z145" si="201">Y136*BI136*2</f>
        <v>0</v>
      </c>
      <c r="AB136">
        <f t="shared" ref="AB136:AB145" si="202">AA136*BI136*2</f>
        <v>0</v>
      </c>
      <c r="AC136" s="11">
        <f t="shared" ref="AC136:AC178" ca="1" si="203">R136+T136+V136+X136+Z136+AB136</f>
        <v>44.55</v>
      </c>
      <c r="AE136">
        <f t="shared" ref="AE136:AE145" si="204">-AD136*BI136</f>
        <v>0</v>
      </c>
      <c r="AG136">
        <f t="shared" ref="AG136:AG145" si="205">-AF136*BI136*2</f>
        <v>0</v>
      </c>
      <c r="AI136">
        <f t="shared" ref="AI136:AI145" ca="1" si="206">-(E136/2*(1-AH136)+2*E136/2*AH136-E136/2)*BI136*2</f>
        <v>0</v>
      </c>
      <c r="AK136">
        <f t="shared" ref="AK136:AK145" si="207">-AJ136*BI136*2</f>
        <v>0</v>
      </c>
      <c r="AM136">
        <f t="shared" ref="AM136:AM145" si="208">-AL136*BI136*2</f>
        <v>0</v>
      </c>
      <c r="AO136">
        <f t="shared" ref="AO136:AO145" si="209">-AN136*BI136*2</f>
        <v>0</v>
      </c>
      <c r="AP136" s="11">
        <f t="shared" ref="AP136:AP145" ca="1" si="210">AE136+AG136+AI136+AK136+AM136+AO136</f>
        <v>0</v>
      </c>
      <c r="AQ136" s="11">
        <v>0</v>
      </c>
      <c r="AS136">
        <f>B3*AR136</f>
        <v>0</v>
      </c>
      <c r="AU136">
        <f>B3*AT136</f>
        <v>0</v>
      </c>
      <c r="AW136">
        <f>AV136*B3*B5*BI136*2</f>
        <v>0</v>
      </c>
      <c r="AY136">
        <f ca="1">(E136/2*2*AX136)*B3*B5*BI136*2</f>
        <v>0</v>
      </c>
      <c r="BA136">
        <f ca="1">E136/4*B3*BI136*AZ136</f>
        <v>0</v>
      </c>
      <c r="BC136">
        <f ca="1">E136/4*B3*BI136*BB136</f>
        <v>0</v>
      </c>
      <c r="BE136">
        <f ca="1">E136/4*B3*BI136*BD136</f>
        <v>0</v>
      </c>
      <c r="BG136">
        <f>BF136*B3+0.5*BF136*B3*0.75</f>
        <v>0</v>
      </c>
      <c r="BH136" s="11">
        <f t="shared" ca="1" si="195"/>
        <v>0</v>
      </c>
      <c r="BI136">
        <v>3</v>
      </c>
    </row>
    <row r="137" spans="3:61">
      <c r="D137" s="16">
        <f t="shared" ca="1" si="196"/>
        <v>204.69</v>
      </c>
      <c r="E137">
        <f ca="1">OFFSET(法宝等级!C2,H137-1,0)</f>
        <v>202.29</v>
      </c>
      <c r="F137" t="s">
        <v>107</v>
      </c>
      <c r="G137">
        <v>2</v>
      </c>
      <c r="H137">
        <v>2</v>
      </c>
      <c r="I137" t="s">
        <v>353</v>
      </c>
      <c r="K137">
        <f t="shared" si="191"/>
        <v>0</v>
      </c>
      <c r="L137">
        <v>0</v>
      </c>
      <c r="M137">
        <f t="shared" si="192"/>
        <v>0</v>
      </c>
      <c r="O137">
        <f t="shared" si="193"/>
        <v>0</v>
      </c>
      <c r="P137" s="11">
        <f t="shared" si="194"/>
        <v>0</v>
      </c>
      <c r="R137">
        <f t="shared" si="197"/>
        <v>0</v>
      </c>
      <c r="S137">
        <v>12</v>
      </c>
      <c r="T137">
        <f t="shared" si="198"/>
        <v>72</v>
      </c>
      <c r="U137">
        <v>0.1</v>
      </c>
      <c r="V137">
        <f t="shared" ca="1" si="199"/>
        <v>60.69</v>
      </c>
      <c r="W137">
        <v>12</v>
      </c>
      <c r="X137">
        <f t="shared" si="200"/>
        <v>72</v>
      </c>
      <c r="Z137">
        <f t="shared" si="201"/>
        <v>0</v>
      </c>
      <c r="AB137">
        <f t="shared" si="202"/>
        <v>0</v>
      </c>
      <c r="AC137" s="11">
        <f t="shared" ca="1" si="203"/>
        <v>204.69</v>
      </c>
      <c r="AE137">
        <f t="shared" si="204"/>
        <v>0</v>
      </c>
      <c r="AG137">
        <f t="shared" si="205"/>
        <v>0</v>
      </c>
      <c r="AI137">
        <f t="shared" ca="1" si="206"/>
        <v>0</v>
      </c>
      <c r="AK137">
        <f t="shared" si="207"/>
        <v>0</v>
      </c>
      <c r="AM137">
        <f t="shared" si="208"/>
        <v>0</v>
      </c>
      <c r="AO137">
        <f t="shared" si="209"/>
        <v>0</v>
      </c>
      <c r="AP137" s="11">
        <f t="shared" ca="1" si="210"/>
        <v>0</v>
      </c>
      <c r="AQ137" s="11">
        <v>0</v>
      </c>
      <c r="AS137">
        <f>B3*AR137</f>
        <v>0</v>
      </c>
      <c r="AU137">
        <f>B3*AT137</f>
        <v>0</v>
      </c>
      <c r="AW137">
        <f>AV137*B3*B5*BI137*2</f>
        <v>0</v>
      </c>
      <c r="AY137">
        <f ca="1">(E137/2*2*AX137)*B3*B5*BI137*2</f>
        <v>0</v>
      </c>
      <c r="BA137">
        <f ca="1">E137/4*B3*BI137*AZ137</f>
        <v>0</v>
      </c>
      <c r="BC137">
        <f ca="1">E137/4*B3*BI137*BB137</f>
        <v>0</v>
      </c>
      <c r="BE137">
        <f ca="1">E137/4*B3*BI137*BD137</f>
        <v>0</v>
      </c>
      <c r="BG137">
        <f>BF137*B3+0.5*BF137*B3*0.75</f>
        <v>0</v>
      </c>
      <c r="BH137" s="11">
        <f t="shared" ca="1" si="195"/>
        <v>0</v>
      </c>
      <c r="BI137">
        <v>3</v>
      </c>
    </row>
    <row r="138" spans="3:61">
      <c r="D138" s="16">
        <f t="shared" si="196"/>
        <v>0</v>
      </c>
      <c r="F138" t="s">
        <v>107</v>
      </c>
      <c r="G138">
        <v>3</v>
      </c>
      <c r="K138">
        <f t="shared" si="191"/>
        <v>0</v>
      </c>
      <c r="M138">
        <f t="shared" si="192"/>
        <v>0</v>
      </c>
      <c r="O138">
        <f t="shared" si="193"/>
        <v>0</v>
      </c>
      <c r="P138" s="11">
        <f t="shared" si="194"/>
        <v>0</v>
      </c>
      <c r="R138">
        <f t="shared" si="197"/>
        <v>0</v>
      </c>
      <c r="T138">
        <f t="shared" si="198"/>
        <v>0</v>
      </c>
      <c r="V138">
        <f t="shared" si="199"/>
        <v>0</v>
      </c>
      <c r="X138">
        <f t="shared" si="200"/>
        <v>0</v>
      </c>
      <c r="Z138">
        <f t="shared" si="201"/>
        <v>0</v>
      </c>
      <c r="AB138">
        <f t="shared" si="202"/>
        <v>0</v>
      </c>
      <c r="AC138" s="11">
        <f t="shared" si="203"/>
        <v>0</v>
      </c>
      <c r="AE138">
        <f t="shared" si="204"/>
        <v>0</v>
      </c>
      <c r="AG138">
        <f t="shared" si="205"/>
        <v>0</v>
      </c>
      <c r="AI138">
        <f t="shared" si="206"/>
        <v>0</v>
      </c>
      <c r="AK138">
        <f t="shared" si="207"/>
        <v>0</v>
      </c>
      <c r="AM138">
        <f t="shared" si="208"/>
        <v>0</v>
      </c>
      <c r="AO138">
        <f t="shared" si="209"/>
        <v>0</v>
      </c>
      <c r="AP138" s="11">
        <f t="shared" si="210"/>
        <v>0</v>
      </c>
      <c r="AQ138" s="11">
        <v>0</v>
      </c>
      <c r="AS138">
        <f>B3*AR138</f>
        <v>0</v>
      </c>
      <c r="AU138">
        <f>B3*AT138</f>
        <v>0</v>
      </c>
      <c r="AW138">
        <f>AV138*B3*B5*BI138*2</f>
        <v>0</v>
      </c>
      <c r="AY138">
        <f>(E138/2*2*AX138)*B3*B5*BI138*2</f>
        <v>0</v>
      </c>
      <c r="BA138">
        <f>E138/4*B3*BI138*AZ138</f>
        <v>0</v>
      </c>
      <c r="BC138">
        <f>E138/4*B3*BI138*BB138</f>
        <v>0</v>
      </c>
      <c r="BE138">
        <f>E138/4*B3*BI138*BD138</f>
        <v>0</v>
      </c>
      <c r="BG138">
        <f>BF138*B3+0.5*BF138*B3*0.75</f>
        <v>0</v>
      </c>
      <c r="BH138" s="11">
        <f t="shared" si="195"/>
        <v>0</v>
      </c>
      <c r="BI138">
        <v>3</v>
      </c>
    </row>
    <row r="139" spans="3:61">
      <c r="D139" s="16">
        <f t="shared" si="196"/>
        <v>0</v>
      </c>
      <c r="F139" t="s">
        <v>107</v>
      </c>
      <c r="G139">
        <v>4</v>
      </c>
      <c r="K139">
        <f t="shared" si="191"/>
        <v>0</v>
      </c>
      <c r="M139">
        <f t="shared" si="192"/>
        <v>0</v>
      </c>
      <c r="O139">
        <f t="shared" si="193"/>
        <v>0</v>
      </c>
      <c r="P139" s="11">
        <f t="shared" si="194"/>
        <v>0</v>
      </c>
      <c r="R139">
        <f t="shared" si="197"/>
        <v>0</v>
      </c>
      <c r="T139">
        <f t="shared" si="198"/>
        <v>0</v>
      </c>
      <c r="V139">
        <f t="shared" si="199"/>
        <v>0</v>
      </c>
      <c r="X139">
        <f t="shared" si="200"/>
        <v>0</v>
      </c>
      <c r="Z139">
        <f t="shared" si="201"/>
        <v>0</v>
      </c>
      <c r="AB139">
        <f t="shared" si="202"/>
        <v>0</v>
      </c>
      <c r="AC139" s="11">
        <f t="shared" si="203"/>
        <v>0</v>
      </c>
      <c r="AE139">
        <f t="shared" si="204"/>
        <v>0</v>
      </c>
      <c r="AG139">
        <f t="shared" si="205"/>
        <v>0</v>
      </c>
      <c r="AI139">
        <f t="shared" si="206"/>
        <v>0</v>
      </c>
      <c r="AK139">
        <f t="shared" si="207"/>
        <v>0</v>
      </c>
      <c r="AM139">
        <f t="shared" si="208"/>
        <v>0</v>
      </c>
      <c r="AO139">
        <f t="shared" si="209"/>
        <v>0</v>
      </c>
      <c r="AP139" s="11">
        <f t="shared" si="210"/>
        <v>0</v>
      </c>
      <c r="AQ139" s="11">
        <v>0</v>
      </c>
      <c r="AS139">
        <f>B3*AR139</f>
        <v>0</v>
      </c>
      <c r="AU139">
        <f>B3*AT139</f>
        <v>0</v>
      </c>
      <c r="AW139">
        <f>AV139*B3*B5*BI139*2</f>
        <v>0</v>
      </c>
      <c r="AY139">
        <f>(E139/2*2*AX139)*B3*B5*BI139*2</f>
        <v>0</v>
      </c>
      <c r="BA139">
        <f>E139/4*B3*BI139*AZ139</f>
        <v>0</v>
      </c>
      <c r="BC139">
        <f>E139/4*B3*BI139*BB139</f>
        <v>0</v>
      </c>
      <c r="BE139">
        <f>E139/4*B3*BI139*BD139</f>
        <v>0</v>
      </c>
      <c r="BG139">
        <f>BF139*B3+0.5*BF139*B3*0.75</f>
        <v>0</v>
      </c>
      <c r="BH139" s="11">
        <f t="shared" si="195"/>
        <v>0</v>
      </c>
      <c r="BI139">
        <v>3</v>
      </c>
    </row>
    <row r="140" spans="3:61">
      <c r="D140" s="16">
        <f t="shared" si="196"/>
        <v>0</v>
      </c>
      <c r="F140" t="s">
        <v>107</v>
      </c>
      <c r="G140">
        <v>5</v>
      </c>
      <c r="K140">
        <f t="shared" si="191"/>
        <v>0</v>
      </c>
      <c r="M140">
        <f t="shared" si="192"/>
        <v>0</v>
      </c>
      <c r="O140">
        <f t="shared" si="193"/>
        <v>0</v>
      </c>
      <c r="P140" s="11">
        <f t="shared" si="194"/>
        <v>0</v>
      </c>
      <c r="R140">
        <f t="shared" si="197"/>
        <v>0</v>
      </c>
      <c r="T140">
        <f t="shared" si="198"/>
        <v>0</v>
      </c>
      <c r="V140">
        <f t="shared" si="199"/>
        <v>0</v>
      </c>
      <c r="X140">
        <f t="shared" si="200"/>
        <v>0</v>
      </c>
      <c r="Z140">
        <f t="shared" si="201"/>
        <v>0</v>
      </c>
      <c r="AB140">
        <f t="shared" si="202"/>
        <v>0</v>
      </c>
      <c r="AC140" s="11">
        <f t="shared" si="203"/>
        <v>0</v>
      </c>
      <c r="AE140">
        <f t="shared" si="204"/>
        <v>0</v>
      </c>
      <c r="AG140">
        <f t="shared" si="205"/>
        <v>0</v>
      </c>
      <c r="AI140">
        <f t="shared" si="206"/>
        <v>0</v>
      </c>
      <c r="AK140">
        <f t="shared" si="207"/>
        <v>0</v>
      </c>
      <c r="AM140">
        <f t="shared" si="208"/>
        <v>0</v>
      </c>
      <c r="AO140">
        <f t="shared" si="209"/>
        <v>0</v>
      </c>
      <c r="AP140" s="11">
        <f t="shared" si="210"/>
        <v>0</v>
      </c>
      <c r="AQ140" s="11">
        <v>0</v>
      </c>
      <c r="AS140">
        <f>B3*AR140</f>
        <v>0</v>
      </c>
      <c r="AU140">
        <f>B3*AT140</f>
        <v>0</v>
      </c>
      <c r="AW140">
        <f>AV140*B3*B5*BI140*2</f>
        <v>0</v>
      </c>
      <c r="AY140">
        <f>(E140/2*2*AX140)*B3*B5*BI140*2</f>
        <v>0</v>
      </c>
      <c r="BA140">
        <f>E140/4*B3*BI140*AZ140</f>
        <v>0</v>
      </c>
      <c r="BC140">
        <f>E140/4*B3*BI140*BB140</f>
        <v>0</v>
      </c>
      <c r="BE140">
        <f>E140/4*B3*BI140*BD140</f>
        <v>0</v>
      </c>
      <c r="BG140">
        <f>BF140*B3+0.5*BF140*B3*0.75</f>
        <v>0</v>
      </c>
      <c r="BH140" s="11">
        <f t="shared" si="195"/>
        <v>0</v>
      </c>
      <c r="BI140">
        <v>3</v>
      </c>
    </row>
    <row r="141" spans="3:61">
      <c r="D141" s="16">
        <f t="shared" si="196"/>
        <v>0</v>
      </c>
      <c r="F141" t="s">
        <v>108</v>
      </c>
      <c r="G141">
        <v>6</v>
      </c>
      <c r="K141">
        <f t="shared" si="191"/>
        <v>0</v>
      </c>
      <c r="M141">
        <f t="shared" si="192"/>
        <v>0</v>
      </c>
      <c r="O141">
        <f t="shared" si="193"/>
        <v>0</v>
      </c>
      <c r="P141" s="11">
        <f t="shared" si="194"/>
        <v>0</v>
      </c>
      <c r="R141">
        <f t="shared" si="197"/>
        <v>0</v>
      </c>
      <c r="T141">
        <f t="shared" si="198"/>
        <v>0</v>
      </c>
      <c r="V141">
        <f t="shared" si="199"/>
        <v>0</v>
      </c>
      <c r="X141">
        <f t="shared" si="200"/>
        <v>0</v>
      </c>
      <c r="Z141">
        <f t="shared" si="201"/>
        <v>0</v>
      </c>
      <c r="AB141">
        <f t="shared" si="202"/>
        <v>0</v>
      </c>
      <c r="AC141" s="11">
        <f t="shared" si="203"/>
        <v>0</v>
      </c>
      <c r="AE141">
        <f t="shared" si="204"/>
        <v>0</v>
      </c>
      <c r="AG141">
        <f t="shared" si="205"/>
        <v>0</v>
      </c>
      <c r="AI141">
        <f t="shared" si="206"/>
        <v>0</v>
      </c>
      <c r="AK141">
        <f t="shared" si="207"/>
        <v>0</v>
      </c>
      <c r="AM141">
        <f t="shared" si="208"/>
        <v>0</v>
      </c>
      <c r="AO141">
        <f t="shared" si="209"/>
        <v>0</v>
      </c>
      <c r="AP141" s="11">
        <f t="shared" si="210"/>
        <v>0</v>
      </c>
      <c r="AQ141" s="11">
        <v>0</v>
      </c>
      <c r="AS141">
        <f>B3*AR141</f>
        <v>0</v>
      </c>
      <c r="AU141">
        <f>B3*AT141</f>
        <v>0</v>
      </c>
      <c r="AW141">
        <f>AV141*B3*B5*BI141*2</f>
        <v>0</v>
      </c>
      <c r="AY141">
        <f>(E141/2*2*AX141)*B3*B5*BI141*2</f>
        <v>0</v>
      </c>
      <c r="BA141">
        <f>E141/4*B3*BI141*AZ141</f>
        <v>0</v>
      </c>
      <c r="BC141">
        <f>E141/4*B3*BI141*BB141</f>
        <v>0</v>
      </c>
      <c r="BE141">
        <f>E141/4*B3*BI141*BD141</f>
        <v>0</v>
      </c>
      <c r="BG141">
        <f>BF141*B3+0.5*BF141*B3*0.75</f>
        <v>0</v>
      </c>
      <c r="BH141" s="11">
        <f t="shared" si="195"/>
        <v>0</v>
      </c>
      <c r="BI141">
        <v>3</v>
      </c>
    </row>
    <row r="142" spans="3:61">
      <c r="D142" s="16">
        <f t="shared" si="196"/>
        <v>0</v>
      </c>
      <c r="F142" t="s">
        <v>108</v>
      </c>
      <c r="G142">
        <v>7</v>
      </c>
      <c r="K142">
        <f t="shared" si="191"/>
        <v>0</v>
      </c>
      <c r="M142">
        <f t="shared" si="192"/>
        <v>0</v>
      </c>
      <c r="O142">
        <f t="shared" si="193"/>
        <v>0</v>
      </c>
      <c r="P142" s="11">
        <f t="shared" si="194"/>
        <v>0</v>
      </c>
      <c r="R142">
        <f t="shared" si="197"/>
        <v>0</v>
      </c>
      <c r="T142">
        <f t="shared" si="198"/>
        <v>0</v>
      </c>
      <c r="V142">
        <f t="shared" si="199"/>
        <v>0</v>
      </c>
      <c r="X142">
        <f t="shared" si="200"/>
        <v>0</v>
      </c>
      <c r="Z142">
        <f t="shared" si="201"/>
        <v>0</v>
      </c>
      <c r="AB142">
        <f t="shared" si="202"/>
        <v>0</v>
      </c>
      <c r="AC142" s="11">
        <f t="shared" si="203"/>
        <v>0</v>
      </c>
      <c r="AE142">
        <f t="shared" si="204"/>
        <v>0</v>
      </c>
      <c r="AG142">
        <f t="shared" si="205"/>
        <v>0</v>
      </c>
      <c r="AI142">
        <f t="shared" si="206"/>
        <v>0</v>
      </c>
      <c r="AK142">
        <f t="shared" si="207"/>
        <v>0</v>
      </c>
      <c r="AM142">
        <f t="shared" si="208"/>
        <v>0</v>
      </c>
      <c r="AO142">
        <f t="shared" si="209"/>
        <v>0</v>
      </c>
      <c r="AP142" s="11">
        <f t="shared" si="210"/>
        <v>0</v>
      </c>
      <c r="AQ142" s="11">
        <v>0</v>
      </c>
      <c r="AS142">
        <f>B3*AR142</f>
        <v>0</v>
      </c>
      <c r="AU142">
        <f>B3*AT142</f>
        <v>0</v>
      </c>
      <c r="AW142">
        <f>AV142*B3*B5*BI142*2</f>
        <v>0</v>
      </c>
      <c r="AY142">
        <f>(E142/2*2*AX142)*B3*B5*BI142*2</f>
        <v>0</v>
      </c>
      <c r="BA142">
        <f>E142/4*B3*BI142*AZ142</f>
        <v>0</v>
      </c>
      <c r="BC142">
        <f>E142/4*B3*BI142*BB142</f>
        <v>0</v>
      </c>
      <c r="BE142">
        <f>E142/4*B3*BI142*BD142</f>
        <v>0</v>
      </c>
      <c r="BG142">
        <f>BF142*B3+0.5*BF142*B3*0.75</f>
        <v>0</v>
      </c>
      <c r="BH142" s="11">
        <f t="shared" si="195"/>
        <v>0</v>
      </c>
      <c r="BI142">
        <v>3</v>
      </c>
    </row>
    <row r="143" spans="3:61">
      <c r="D143" s="16">
        <f t="shared" si="196"/>
        <v>0</v>
      </c>
      <c r="F143" t="s">
        <v>108</v>
      </c>
      <c r="G143">
        <v>8</v>
      </c>
      <c r="K143">
        <f t="shared" si="191"/>
        <v>0</v>
      </c>
      <c r="M143">
        <f t="shared" si="192"/>
        <v>0</v>
      </c>
      <c r="O143">
        <f t="shared" si="193"/>
        <v>0</v>
      </c>
      <c r="P143" s="11">
        <f t="shared" si="194"/>
        <v>0</v>
      </c>
      <c r="R143">
        <f t="shared" si="197"/>
        <v>0</v>
      </c>
      <c r="T143">
        <f t="shared" si="198"/>
        <v>0</v>
      </c>
      <c r="V143">
        <f t="shared" si="199"/>
        <v>0</v>
      </c>
      <c r="X143">
        <f t="shared" si="200"/>
        <v>0</v>
      </c>
      <c r="Z143">
        <f t="shared" si="201"/>
        <v>0</v>
      </c>
      <c r="AB143">
        <f t="shared" si="202"/>
        <v>0</v>
      </c>
      <c r="AC143" s="11">
        <f t="shared" si="203"/>
        <v>0</v>
      </c>
      <c r="AE143">
        <f t="shared" si="204"/>
        <v>0</v>
      </c>
      <c r="AG143">
        <f t="shared" si="205"/>
        <v>0</v>
      </c>
      <c r="AI143">
        <f t="shared" si="206"/>
        <v>0</v>
      </c>
      <c r="AK143">
        <f t="shared" si="207"/>
        <v>0</v>
      </c>
      <c r="AM143">
        <f t="shared" si="208"/>
        <v>0</v>
      </c>
      <c r="AO143">
        <f t="shared" si="209"/>
        <v>0</v>
      </c>
      <c r="AP143" s="11">
        <f t="shared" si="210"/>
        <v>0</v>
      </c>
      <c r="AQ143" s="11">
        <v>0</v>
      </c>
      <c r="AS143">
        <f>B3*AR143</f>
        <v>0</v>
      </c>
      <c r="AU143">
        <f>B3*AT143</f>
        <v>0</v>
      </c>
      <c r="AW143">
        <f>AV143*B3*B5*BI143*2</f>
        <v>0</v>
      </c>
      <c r="AY143">
        <f>(E143/2*2*AX143)*B3*B5*BI143*2</f>
        <v>0</v>
      </c>
      <c r="BA143">
        <f>E143/4*B3*BI143*AZ143</f>
        <v>0</v>
      </c>
      <c r="BC143">
        <f>E143/4*B3*BI143*BB143</f>
        <v>0</v>
      </c>
      <c r="BE143">
        <f>E143/4*B3*BI143*BD143</f>
        <v>0</v>
      </c>
      <c r="BG143">
        <f>BF143*B3+0.5*BF143*B3*0.75</f>
        <v>0</v>
      </c>
      <c r="BH143" s="11">
        <f t="shared" si="195"/>
        <v>0</v>
      </c>
      <c r="BI143">
        <v>3</v>
      </c>
    </row>
    <row r="144" spans="3:61">
      <c r="D144" s="16">
        <f t="shared" si="196"/>
        <v>0</v>
      </c>
      <c r="F144" t="s">
        <v>108</v>
      </c>
      <c r="G144">
        <v>9</v>
      </c>
      <c r="K144">
        <f t="shared" si="191"/>
        <v>0</v>
      </c>
      <c r="M144">
        <f t="shared" si="192"/>
        <v>0</v>
      </c>
      <c r="O144">
        <f t="shared" si="193"/>
        <v>0</v>
      </c>
      <c r="P144" s="11">
        <f t="shared" si="194"/>
        <v>0</v>
      </c>
      <c r="R144">
        <f t="shared" si="197"/>
        <v>0</v>
      </c>
      <c r="T144">
        <f t="shared" si="198"/>
        <v>0</v>
      </c>
      <c r="V144">
        <f t="shared" si="199"/>
        <v>0</v>
      </c>
      <c r="X144">
        <f t="shared" si="200"/>
        <v>0</v>
      </c>
      <c r="Z144">
        <f t="shared" si="201"/>
        <v>0</v>
      </c>
      <c r="AB144">
        <f t="shared" si="202"/>
        <v>0</v>
      </c>
      <c r="AC144" s="11">
        <f t="shared" si="203"/>
        <v>0</v>
      </c>
      <c r="AE144">
        <f t="shared" si="204"/>
        <v>0</v>
      </c>
      <c r="AG144">
        <f t="shared" si="205"/>
        <v>0</v>
      </c>
      <c r="AI144">
        <f t="shared" si="206"/>
        <v>0</v>
      </c>
      <c r="AK144">
        <f t="shared" si="207"/>
        <v>0</v>
      </c>
      <c r="AM144">
        <f t="shared" si="208"/>
        <v>0</v>
      </c>
      <c r="AO144">
        <f t="shared" si="209"/>
        <v>0</v>
      </c>
      <c r="AP144" s="11">
        <f t="shared" si="210"/>
        <v>0</v>
      </c>
      <c r="AQ144" s="11">
        <v>0</v>
      </c>
      <c r="AS144">
        <f>B3*AR144</f>
        <v>0</v>
      </c>
      <c r="AU144">
        <f>B3*AT144</f>
        <v>0</v>
      </c>
      <c r="AW144">
        <f>AV144*B3*B5*BI144*2</f>
        <v>0</v>
      </c>
      <c r="AY144">
        <f>(E144/2*2*AX144)*B3*B5*BI144*2</f>
        <v>0</v>
      </c>
      <c r="BA144">
        <f>E144/4*B3*BI144*AZ144</f>
        <v>0</v>
      </c>
      <c r="BC144">
        <f>E144/4*B3*BI144*BB144</f>
        <v>0</v>
      </c>
      <c r="BE144">
        <f>E144/4*B3*BI144*BD144</f>
        <v>0</v>
      </c>
      <c r="BG144">
        <f>BF144*B3+0.5*BF144*B3*0.75</f>
        <v>0</v>
      </c>
      <c r="BH144" s="11">
        <f t="shared" si="195"/>
        <v>0</v>
      </c>
      <c r="BI144">
        <v>3</v>
      </c>
    </row>
    <row r="145" spans="3:61">
      <c r="D145" s="16">
        <f t="shared" si="196"/>
        <v>0</v>
      </c>
      <c r="F145" t="s">
        <v>108</v>
      </c>
      <c r="G145">
        <v>10</v>
      </c>
      <c r="K145">
        <f t="shared" si="191"/>
        <v>0</v>
      </c>
      <c r="M145">
        <f t="shared" si="192"/>
        <v>0</v>
      </c>
      <c r="O145">
        <f t="shared" si="193"/>
        <v>0</v>
      </c>
      <c r="P145" s="11">
        <f t="shared" si="194"/>
        <v>0</v>
      </c>
      <c r="R145">
        <f t="shared" si="197"/>
        <v>0</v>
      </c>
      <c r="T145">
        <f t="shared" si="198"/>
        <v>0</v>
      </c>
      <c r="V145">
        <f t="shared" si="199"/>
        <v>0</v>
      </c>
      <c r="X145">
        <f t="shared" si="200"/>
        <v>0</v>
      </c>
      <c r="Z145">
        <f t="shared" si="201"/>
        <v>0</v>
      </c>
      <c r="AB145">
        <f t="shared" si="202"/>
        <v>0</v>
      </c>
      <c r="AC145" s="11">
        <f t="shared" si="203"/>
        <v>0</v>
      </c>
      <c r="AE145">
        <f t="shared" si="204"/>
        <v>0</v>
      </c>
      <c r="AG145">
        <f t="shared" si="205"/>
        <v>0</v>
      </c>
      <c r="AI145">
        <f t="shared" si="206"/>
        <v>0</v>
      </c>
      <c r="AK145">
        <f t="shared" si="207"/>
        <v>0</v>
      </c>
      <c r="AM145">
        <f t="shared" si="208"/>
        <v>0</v>
      </c>
      <c r="AO145">
        <f t="shared" si="209"/>
        <v>0</v>
      </c>
      <c r="AP145" s="11">
        <f t="shared" si="210"/>
        <v>0</v>
      </c>
      <c r="AQ145" s="11">
        <v>0</v>
      </c>
      <c r="AS145">
        <f>B3*AR145</f>
        <v>0</v>
      </c>
      <c r="AU145">
        <f>B3*AT145</f>
        <v>0</v>
      </c>
      <c r="AW145">
        <f>AV145*B3*B5*BI145*2</f>
        <v>0</v>
      </c>
      <c r="AY145">
        <f>(E145/2*2*AX145)*B3*B5*BI145*2</f>
        <v>0</v>
      </c>
      <c r="BA145">
        <f>E145/4*B3*BI145*AZ145</f>
        <v>0</v>
      </c>
      <c r="BC145">
        <f>E145/4*B3*BI145*BB145</f>
        <v>0</v>
      </c>
      <c r="BE145">
        <f>E145/4*B3*BI145*BD145</f>
        <v>0</v>
      </c>
      <c r="BG145">
        <f>BF145*B3+0.5*BF145*B3*0.75</f>
        <v>0</v>
      </c>
      <c r="BH145" s="11">
        <f t="shared" si="195"/>
        <v>0</v>
      </c>
      <c r="BI145">
        <v>3</v>
      </c>
    </row>
    <row r="146" spans="3:61" s="14" customFormat="1">
      <c r="C146" s="14" t="s">
        <v>68</v>
      </c>
    </row>
    <row r="147" spans="3:61">
      <c r="D147" s="16">
        <f t="shared" ref="D147:D156" ca="1" si="211">P147+AC147+AP147+AQ147+BH147</f>
        <v>43.55</v>
      </c>
      <c r="E147">
        <f ca="1">OFFSET(法宝等级!C2,H147-1,0)</f>
        <v>42.57</v>
      </c>
      <c r="F147" t="s">
        <v>112</v>
      </c>
      <c r="G147">
        <v>1</v>
      </c>
      <c r="H147">
        <v>1</v>
      </c>
      <c r="I147" t="s">
        <v>356</v>
      </c>
      <c r="K147">
        <f t="shared" si="191"/>
        <v>0</v>
      </c>
      <c r="M147">
        <f t="shared" si="192"/>
        <v>0</v>
      </c>
      <c r="N147">
        <v>41</v>
      </c>
      <c r="O147">
        <f t="shared" si="193"/>
        <v>41</v>
      </c>
      <c r="P147" s="11">
        <f t="shared" si="194"/>
        <v>41</v>
      </c>
      <c r="R147">
        <f t="shared" ref="R147:R156" si="212">Q147*BI147</f>
        <v>0</v>
      </c>
      <c r="T147">
        <f t="shared" ref="T147:T156" si="213">S147*BI147*2</f>
        <v>0</v>
      </c>
      <c r="V147">
        <f t="shared" ref="V147:V156" ca="1" si="214">ROUND((E147/2*(1-U147)+2*E147/2*U147-E147/2)*BI147*2,2)</f>
        <v>0</v>
      </c>
      <c r="X147">
        <f t="shared" ref="X147:X156" si="215">W147*BI147*2</f>
        <v>0</v>
      </c>
      <c r="Z147">
        <f t="shared" ref="Z147:Z156" si="216">Y147*BI147*2</f>
        <v>0</v>
      </c>
      <c r="AB147">
        <f t="shared" ref="AB147:AB156" si="217">AA147*BI147*2</f>
        <v>0</v>
      </c>
      <c r="AC147" s="11">
        <f t="shared" ca="1" si="203"/>
        <v>0</v>
      </c>
      <c r="AE147">
        <f t="shared" ref="AE147:AE156" si="218">-AD147*BI147</f>
        <v>0</v>
      </c>
      <c r="AG147">
        <f t="shared" ref="AG147:AG156" si="219">-AF147*BI147*2</f>
        <v>0</v>
      </c>
      <c r="AH147">
        <v>-0.02</v>
      </c>
      <c r="AI147">
        <f t="shared" ref="AI147:AI156" ca="1" si="220">-(E147/2*(1-AH147)+2*E147/2*AH147-E147/2)*BI147*2</f>
        <v>2.5542000000000158</v>
      </c>
      <c r="AK147">
        <f t="shared" ref="AK147:AK156" si="221">-AJ147*BI147*2</f>
        <v>0</v>
      </c>
      <c r="AM147">
        <f t="shared" ref="AM147:AM156" si="222">-AL147*BI147*2</f>
        <v>0</v>
      </c>
      <c r="AO147">
        <f t="shared" ref="AO147:AO156" si="223">-AN147*BI147*2</f>
        <v>0</v>
      </c>
      <c r="AP147" s="11">
        <f ca="1">ROUND(AE147+AG147+AI147+AK147+AM147+AO147,2)</f>
        <v>2.5499999999999998</v>
      </c>
      <c r="AQ147" s="11">
        <v>0</v>
      </c>
      <c r="AS147">
        <f>B3*AR147</f>
        <v>0</v>
      </c>
      <c r="AU147">
        <f>B3*AT147</f>
        <v>0</v>
      </c>
      <c r="AW147">
        <f>AV147*B3*B5*BI147*2</f>
        <v>0</v>
      </c>
      <c r="AY147">
        <f ca="1">(E147/2*2*AX147)*B3*B5*BI147*2</f>
        <v>0</v>
      </c>
      <c r="BA147">
        <f ca="1">E147/4*B3*BI147*AZ147</f>
        <v>0</v>
      </c>
      <c r="BC147">
        <f ca="1">E147/4*B3*BI147*BB147</f>
        <v>0</v>
      </c>
      <c r="BE147">
        <f ca="1">E147/4*B3*BI147*BD147</f>
        <v>0</v>
      </c>
      <c r="BG147">
        <f>BF147*B3+0.5*BF147*B3*0.75</f>
        <v>0</v>
      </c>
      <c r="BH147" s="11">
        <f t="shared" ca="1" si="195"/>
        <v>0</v>
      </c>
      <c r="BI147">
        <v>3</v>
      </c>
    </row>
    <row r="148" spans="3:61">
      <c r="D148" s="16">
        <f t="shared" ca="1" si="211"/>
        <v>202.34</v>
      </c>
      <c r="E148">
        <f ca="1">OFFSET(法宝等级!C2,H148-1,0)</f>
        <v>202.29</v>
      </c>
      <c r="F148" t="s">
        <v>112</v>
      </c>
      <c r="G148">
        <v>2</v>
      </c>
      <c r="H148">
        <v>2</v>
      </c>
      <c r="I148" t="s">
        <v>356</v>
      </c>
      <c r="K148">
        <f t="shared" si="191"/>
        <v>0</v>
      </c>
      <c r="M148">
        <f t="shared" si="192"/>
        <v>0</v>
      </c>
      <c r="N148">
        <v>172</v>
      </c>
      <c r="O148">
        <f t="shared" si="193"/>
        <v>172</v>
      </c>
      <c r="P148" s="11">
        <f t="shared" si="194"/>
        <v>172</v>
      </c>
      <c r="R148">
        <f t="shared" si="212"/>
        <v>0</v>
      </c>
      <c r="T148">
        <f t="shared" si="213"/>
        <v>0</v>
      </c>
      <c r="V148">
        <f t="shared" ca="1" si="214"/>
        <v>0</v>
      </c>
      <c r="X148">
        <f t="shared" si="215"/>
        <v>0</v>
      </c>
      <c r="Z148">
        <f t="shared" si="216"/>
        <v>0</v>
      </c>
      <c r="AB148">
        <f t="shared" si="217"/>
        <v>0</v>
      </c>
      <c r="AC148" s="11">
        <f t="shared" ca="1" si="203"/>
        <v>0</v>
      </c>
      <c r="AE148">
        <f t="shared" si="218"/>
        <v>0</v>
      </c>
      <c r="AG148">
        <f t="shared" si="219"/>
        <v>0</v>
      </c>
      <c r="AH148">
        <v>-0.05</v>
      </c>
      <c r="AI148">
        <f t="shared" ca="1" si="220"/>
        <v>30.343499999999977</v>
      </c>
      <c r="AK148">
        <f t="shared" si="221"/>
        <v>0</v>
      </c>
      <c r="AM148">
        <f t="shared" si="222"/>
        <v>0</v>
      </c>
      <c r="AO148">
        <f t="shared" si="223"/>
        <v>0</v>
      </c>
      <c r="AP148" s="11">
        <f t="shared" ref="AP148:AP156" ca="1" si="224">ROUND(AE148+AG148+AI148+AK148+AM148+AO148,2)</f>
        <v>30.34</v>
      </c>
      <c r="AQ148" s="11">
        <v>0</v>
      </c>
      <c r="AS148">
        <f>B3*AR148</f>
        <v>0</v>
      </c>
      <c r="AU148">
        <f>B3*AT148</f>
        <v>0</v>
      </c>
      <c r="AW148">
        <f>AV148*B3*B5*BI148*2</f>
        <v>0</v>
      </c>
      <c r="AY148">
        <f ca="1">(E148/2*2*AX148)*B3*B5*BI148*2</f>
        <v>0</v>
      </c>
      <c r="BA148">
        <f ca="1">E148/4*B3*BI148*AZ148</f>
        <v>0</v>
      </c>
      <c r="BC148">
        <f ca="1">E148/4*B3*BI148*BB148</f>
        <v>0</v>
      </c>
      <c r="BE148">
        <f ca="1">E148/4*B3*BI148*BD148</f>
        <v>0</v>
      </c>
      <c r="BG148">
        <f>BF148*B3+0.5*BF148*B3*0.75</f>
        <v>0</v>
      </c>
      <c r="BH148" s="11">
        <f t="shared" ca="1" si="195"/>
        <v>0</v>
      </c>
      <c r="BI148">
        <v>3</v>
      </c>
    </row>
    <row r="149" spans="3:61">
      <c r="D149" s="16">
        <f t="shared" ca="1" si="211"/>
        <v>532.93000000000006</v>
      </c>
      <c r="E149">
        <f ca="1">OFFSET(法宝等级!C2,H149-1,0)</f>
        <v>532.98</v>
      </c>
      <c r="F149" t="s">
        <v>112</v>
      </c>
      <c r="G149">
        <v>3</v>
      </c>
      <c r="H149">
        <v>3</v>
      </c>
      <c r="I149" t="s">
        <v>356</v>
      </c>
      <c r="K149">
        <f t="shared" si="191"/>
        <v>0</v>
      </c>
      <c r="M149">
        <f t="shared" si="192"/>
        <v>0</v>
      </c>
      <c r="N149">
        <v>421</v>
      </c>
      <c r="O149">
        <f t="shared" si="193"/>
        <v>421</v>
      </c>
      <c r="P149" s="11">
        <f t="shared" si="194"/>
        <v>421</v>
      </c>
      <c r="R149">
        <f t="shared" si="212"/>
        <v>0</v>
      </c>
      <c r="T149">
        <f t="shared" si="213"/>
        <v>0</v>
      </c>
      <c r="V149">
        <f t="shared" ca="1" si="214"/>
        <v>0</v>
      </c>
      <c r="X149">
        <f t="shared" si="215"/>
        <v>0</v>
      </c>
      <c r="Z149">
        <f t="shared" si="216"/>
        <v>0</v>
      </c>
      <c r="AB149">
        <f t="shared" si="217"/>
        <v>0</v>
      </c>
      <c r="AC149" s="11">
        <f t="shared" ca="1" si="203"/>
        <v>0</v>
      </c>
      <c r="AE149">
        <f t="shared" si="218"/>
        <v>0</v>
      </c>
      <c r="AG149">
        <f t="shared" si="219"/>
        <v>0</v>
      </c>
      <c r="AH149">
        <v>-7.0000000000000007E-2</v>
      </c>
      <c r="AI149">
        <f t="shared" ca="1" si="220"/>
        <v>111.92579999999987</v>
      </c>
      <c r="AK149">
        <f t="shared" si="221"/>
        <v>0</v>
      </c>
      <c r="AM149">
        <f t="shared" si="222"/>
        <v>0</v>
      </c>
      <c r="AO149">
        <f t="shared" si="223"/>
        <v>0</v>
      </c>
      <c r="AP149" s="11">
        <f t="shared" ca="1" si="224"/>
        <v>111.93</v>
      </c>
      <c r="AQ149" s="11">
        <v>0</v>
      </c>
      <c r="AS149">
        <f>B3*AR149</f>
        <v>0</v>
      </c>
      <c r="AU149">
        <f>B3*AT149</f>
        <v>0</v>
      </c>
      <c r="AW149">
        <f>AV149*B3*B5*BI149*2</f>
        <v>0</v>
      </c>
      <c r="AY149">
        <f ca="1">(E149/2*2*AX149)*B3*B5*BI149*2</f>
        <v>0</v>
      </c>
      <c r="BA149">
        <f ca="1">E149/4*B3*BI149*AZ149</f>
        <v>0</v>
      </c>
      <c r="BC149">
        <f ca="1">E149/4*B3*BI149*BB149</f>
        <v>0</v>
      </c>
      <c r="BE149">
        <f ca="1">E149/4*B3*BI149*BD149</f>
        <v>0</v>
      </c>
      <c r="BG149">
        <f>BF149*B3+0.5*BF149*B3*0.75</f>
        <v>0</v>
      </c>
      <c r="BH149" s="11">
        <f t="shared" ca="1" si="195"/>
        <v>0</v>
      </c>
      <c r="BI149">
        <v>3</v>
      </c>
    </row>
    <row r="150" spans="3:61">
      <c r="D150" s="16">
        <f t="shared" ca="1" si="211"/>
        <v>5057.97</v>
      </c>
      <c r="E150">
        <f ca="1">OFFSET(法宝等级!C2,H150-1,0)</f>
        <v>5059.8900000000003</v>
      </c>
      <c r="F150" t="s">
        <v>112</v>
      </c>
      <c r="G150">
        <v>4</v>
      </c>
      <c r="H150">
        <v>5</v>
      </c>
      <c r="I150" t="s">
        <v>356</v>
      </c>
      <c r="K150">
        <f t="shared" si="191"/>
        <v>0</v>
      </c>
      <c r="M150">
        <f t="shared" si="192"/>
        <v>0</v>
      </c>
      <c r="N150">
        <v>3540</v>
      </c>
      <c r="O150">
        <f t="shared" si="193"/>
        <v>3540</v>
      </c>
      <c r="P150" s="11">
        <f t="shared" si="194"/>
        <v>3540</v>
      </c>
      <c r="R150">
        <f t="shared" si="212"/>
        <v>0</v>
      </c>
      <c r="T150">
        <f t="shared" si="213"/>
        <v>0</v>
      </c>
      <c r="V150">
        <f t="shared" ca="1" si="214"/>
        <v>0</v>
      </c>
      <c r="X150">
        <f t="shared" si="215"/>
        <v>0</v>
      </c>
      <c r="Z150">
        <f t="shared" si="216"/>
        <v>0</v>
      </c>
      <c r="AB150">
        <f t="shared" si="217"/>
        <v>0</v>
      </c>
      <c r="AC150" s="11">
        <f t="shared" ca="1" si="203"/>
        <v>0</v>
      </c>
      <c r="AE150">
        <f t="shared" si="218"/>
        <v>0</v>
      </c>
      <c r="AG150">
        <f t="shared" si="219"/>
        <v>0</v>
      </c>
      <c r="AH150">
        <v>-0.1</v>
      </c>
      <c r="AI150">
        <f t="shared" ca="1" si="220"/>
        <v>1517.9669999999987</v>
      </c>
      <c r="AK150">
        <f t="shared" si="221"/>
        <v>0</v>
      </c>
      <c r="AM150">
        <f t="shared" si="222"/>
        <v>0</v>
      </c>
      <c r="AO150">
        <f t="shared" si="223"/>
        <v>0</v>
      </c>
      <c r="AP150" s="11">
        <f t="shared" ca="1" si="224"/>
        <v>1517.97</v>
      </c>
      <c r="AQ150" s="11">
        <v>0</v>
      </c>
      <c r="AS150">
        <f>B3*AR150</f>
        <v>0</v>
      </c>
      <c r="AU150">
        <f>B3*AT150</f>
        <v>0</v>
      </c>
      <c r="AW150">
        <f>AV150*B3*B5*BI150*2</f>
        <v>0</v>
      </c>
      <c r="AY150">
        <f ca="1">(E150/2*2*AX150)*B3*B5*BI150*2</f>
        <v>0</v>
      </c>
      <c r="BA150">
        <f ca="1">E150/4*B3*BI150*AZ150</f>
        <v>0</v>
      </c>
      <c r="BC150">
        <f ca="1">E150/4*B3*BI150*BB150</f>
        <v>0</v>
      </c>
      <c r="BE150">
        <f ca="1">E150/4*B3*BI150*BD150</f>
        <v>0</v>
      </c>
      <c r="BG150">
        <f>BF150*B3+0.5*BF150*B3*0.75</f>
        <v>0</v>
      </c>
      <c r="BH150" s="11">
        <f t="shared" ca="1" si="195"/>
        <v>0</v>
      </c>
      <c r="BI150">
        <v>3</v>
      </c>
    </row>
    <row r="151" spans="3:61">
      <c r="D151" s="16">
        <f t="shared" si="211"/>
        <v>0</v>
      </c>
      <c r="F151" t="s">
        <v>113</v>
      </c>
      <c r="G151">
        <v>5</v>
      </c>
      <c r="K151">
        <f t="shared" si="191"/>
        <v>0</v>
      </c>
      <c r="M151">
        <f t="shared" si="192"/>
        <v>0</v>
      </c>
      <c r="O151">
        <f t="shared" si="193"/>
        <v>0</v>
      </c>
      <c r="P151" s="11">
        <f t="shared" si="194"/>
        <v>0</v>
      </c>
      <c r="R151">
        <f t="shared" si="212"/>
        <v>0</v>
      </c>
      <c r="T151">
        <f t="shared" si="213"/>
        <v>0</v>
      </c>
      <c r="V151">
        <f t="shared" si="214"/>
        <v>0</v>
      </c>
      <c r="X151">
        <f t="shared" si="215"/>
        <v>0</v>
      </c>
      <c r="Z151">
        <f t="shared" si="216"/>
        <v>0</v>
      </c>
      <c r="AB151">
        <f t="shared" si="217"/>
        <v>0</v>
      </c>
      <c r="AC151" s="11">
        <f t="shared" si="203"/>
        <v>0</v>
      </c>
      <c r="AE151">
        <f t="shared" si="218"/>
        <v>0</v>
      </c>
      <c r="AG151">
        <f t="shared" si="219"/>
        <v>0</v>
      </c>
      <c r="AI151">
        <f t="shared" si="220"/>
        <v>0</v>
      </c>
      <c r="AK151">
        <f t="shared" si="221"/>
        <v>0</v>
      </c>
      <c r="AM151">
        <f t="shared" si="222"/>
        <v>0</v>
      </c>
      <c r="AO151">
        <f t="shared" si="223"/>
        <v>0</v>
      </c>
      <c r="AP151" s="11">
        <f t="shared" si="224"/>
        <v>0</v>
      </c>
      <c r="AQ151" s="11">
        <v>0</v>
      </c>
      <c r="AS151">
        <f>B3*AR151</f>
        <v>0</v>
      </c>
      <c r="AU151">
        <f>B3*AT151</f>
        <v>0</v>
      </c>
      <c r="AW151">
        <f>AV151*B3*B5*BI151*2</f>
        <v>0</v>
      </c>
      <c r="AY151">
        <f>(E151/2*2*AX151)*B3*B5*BI151*2</f>
        <v>0</v>
      </c>
      <c r="BA151">
        <f>E151/4*B3*BI151*AZ151</f>
        <v>0</v>
      </c>
      <c r="BC151">
        <f>E151/4*B3*BI151*BB151</f>
        <v>0</v>
      </c>
      <c r="BE151">
        <f>E151/4*B3*BI151*BD151</f>
        <v>0</v>
      </c>
      <c r="BG151">
        <f>BF151*B3+0.5*BF151*B3*0.75</f>
        <v>0</v>
      </c>
      <c r="BH151" s="11">
        <f t="shared" si="195"/>
        <v>0</v>
      </c>
      <c r="BI151">
        <v>3</v>
      </c>
    </row>
    <row r="152" spans="3:61">
      <c r="D152" s="16">
        <f t="shared" si="211"/>
        <v>0</v>
      </c>
      <c r="F152" t="s">
        <v>113</v>
      </c>
      <c r="G152">
        <v>6</v>
      </c>
      <c r="K152">
        <f t="shared" si="191"/>
        <v>0</v>
      </c>
      <c r="M152">
        <f t="shared" si="192"/>
        <v>0</v>
      </c>
      <c r="O152">
        <f t="shared" si="193"/>
        <v>0</v>
      </c>
      <c r="P152" s="11">
        <f t="shared" si="194"/>
        <v>0</v>
      </c>
      <c r="R152">
        <f t="shared" si="212"/>
        <v>0</v>
      </c>
      <c r="T152">
        <f t="shared" si="213"/>
        <v>0</v>
      </c>
      <c r="V152">
        <f t="shared" si="214"/>
        <v>0</v>
      </c>
      <c r="X152">
        <f t="shared" si="215"/>
        <v>0</v>
      </c>
      <c r="Z152">
        <f t="shared" si="216"/>
        <v>0</v>
      </c>
      <c r="AB152">
        <f t="shared" si="217"/>
        <v>0</v>
      </c>
      <c r="AC152" s="11">
        <f t="shared" si="203"/>
        <v>0</v>
      </c>
      <c r="AE152">
        <f t="shared" si="218"/>
        <v>0</v>
      </c>
      <c r="AG152">
        <f t="shared" si="219"/>
        <v>0</v>
      </c>
      <c r="AI152">
        <f t="shared" si="220"/>
        <v>0</v>
      </c>
      <c r="AK152">
        <f t="shared" si="221"/>
        <v>0</v>
      </c>
      <c r="AM152">
        <f t="shared" si="222"/>
        <v>0</v>
      </c>
      <c r="AO152">
        <f t="shared" si="223"/>
        <v>0</v>
      </c>
      <c r="AP152" s="11">
        <f t="shared" si="224"/>
        <v>0</v>
      </c>
      <c r="AQ152" s="11">
        <v>0</v>
      </c>
      <c r="AS152">
        <f>B3*AR152</f>
        <v>0</v>
      </c>
      <c r="AU152">
        <f>B3*AT152</f>
        <v>0</v>
      </c>
      <c r="AW152">
        <f>AV152*B3*B5*BI152*2</f>
        <v>0</v>
      </c>
      <c r="AY152">
        <f>(E152/2*2*AX152)*B3*B5*BI152*2</f>
        <v>0</v>
      </c>
      <c r="BA152">
        <f>E152/4*B3*BI152*AZ152</f>
        <v>0</v>
      </c>
      <c r="BC152">
        <f>E152/4*B3*BI152*BB152</f>
        <v>0</v>
      </c>
      <c r="BE152">
        <f>E152/4*B3*BI152*BD152</f>
        <v>0</v>
      </c>
      <c r="BG152">
        <f>BF152*B3+0.5*BF152*B3*0.75</f>
        <v>0</v>
      </c>
      <c r="BH152" s="11">
        <f t="shared" si="195"/>
        <v>0</v>
      </c>
      <c r="BI152">
        <v>3</v>
      </c>
    </row>
    <row r="153" spans="3:61">
      <c r="D153" s="16">
        <f t="shared" si="211"/>
        <v>0</v>
      </c>
      <c r="F153" t="s">
        <v>113</v>
      </c>
      <c r="G153">
        <v>7</v>
      </c>
      <c r="K153">
        <f t="shared" si="191"/>
        <v>0</v>
      </c>
      <c r="M153">
        <f t="shared" si="192"/>
        <v>0</v>
      </c>
      <c r="O153">
        <f t="shared" si="193"/>
        <v>0</v>
      </c>
      <c r="P153" s="11">
        <f t="shared" si="194"/>
        <v>0</v>
      </c>
      <c r="R153">
        <f t="shared" si="212"/>
        <v>0</v>
      </c>
      <c r="T153">
        <f t="shared" si="213"/>
        <v>0</v>
      </c>
      <c r="V153">
        <f t="shared" si="214"/>
        <v>0</v>
      </c>
      <c r="X153">
        <f t="shared" si="215"/>
        <v>0</v>
      </c>
      <c r="Z153">
        <f t="shared" si="216"/>
        <v>0</v>
      </c>
      <c r="AB153">
        <f t="shared" si="217"/>
        <v>0</v>
      </c>
      <c r="AC153" s="11">
        <f t="shared" si="203"/>
        <v>0</v>
      </c>
      <c r="AE153">
        <f t="shared" si="218"/>
        <v>0</v>
      </c>
      <c r="AG153">
        <f t="shared" si="219"/>
        <v>0</v>
      </c>
      <c r="AI153">
        <f t="shared" si="220"/>
        <v>0</v>
      </c>
      <c r="AK153">
        <f t="shared" si="221"/>
        <v>0</v>
      </c>
      <c r="AM153">
        <f t="shared" si="222"/>
        <v>0</v>
      </c>
      <c r="AO153">
        <f t="shared" si="223"/>
        <v>0</v>
      </c>
      <c r="AP153" s="11">
        <f t="shared" si="224"/>
        <v>0</v>
      </c>
      <c r="AQ153" s="11">
        <v>0</v>
      </c>
      <c r="AS153">
        <f>B3*AR153</f>
        <v>0</v>
      </c>
      <c r="AU153">
        <f>B3*AT153</f>
        <v>0</v>
      </c>
      <c r="AW153">
        <f>AV153*B3*B5*BI153*2</f>
        <v>0</v>
      </c>
      <c r="AY153">
        <f>(E153/2*2*AX153)*B3*B5*BI153*2</f>
        <v>0</v>
      </c>
      <c r="BA153">
        <f>E153/4*B3*BI153*AZ153</f>
        <v>0</v>
      </c>
      <c r="BC153">
        <f>E153/4*B3*BI153*BB153</f>
        <v>0</v>
      </c>
      <c r="BE153">
        <f>E153/4*B3*BI153*BD153</f>
        <v>0</v>
      </c>
      <c r="BG153">
        <f>BF153*B3+0.5*BF153*B3*0.75</f>
        <v>0</v>
      </c>
      <c r="BH153" s="11">
        <f t="shared" si="195"/>
        <v>0</v>
      </c>
      <c r="BI153">
        <v>3</v>
      </c>
    </row>
    <row r="154" spans="3:61">
      <c r="D154" s="16">
        <f t="shared" si="211"/>
        <v>0</v>
      </c>
      <c r="F154" t="s">
        <v>114</v>
      </c>
      <c r="G154">
        <v>8</v>
      </c>
      <c r="K154">
        <f t="shared" si="191"/>
        <v>0</v>
      </c>
      <c r="M154">
        <f t="shared" si="192"/>
        <v>0</v>
      </c>
      <c r="O154">
        <f t="shared" si="193"/>
        <v>0</v>
      </c>
      <c r="P154" s="11">
        <f t="shared" si="194"/>
        <v>0</v>
      </c>
      <c r="R154">
        <f t="shared" si="212"/>
        <v>0</v>
      </c>
      <c r="T154">
        <f t="shared" si="213"/>
        <v>0</v>
      </c>
      <c r="V154">
        <f t="shared" si="214"/>
        <v>0</v>
      </c>
      <c r="X154">
        <f t="shared" si="215"/>
        <v>0</v>
      </c>
      <c r="Z154">
        <f t="shared" si="216"/>
        <v>0</v>
      </c>
      <c r="AB154">
        <f t="shared" si="217"/>
        <v>0</v>
      </c>
      <c r="AC154" s="11">
        <f t="shared" si="203"/>
        <v>0</v>
      </c>
      <c r="AE154">
        <f t="shared" si="218"/>
        <v>0</v>
      </c>
      <c r="AG154">
        <f t="shared" si="219"/>
        <v>0</v>
      </c>
      <c r="AI154">
        <f t="shared" si="220"/>
        <v>0</v>
      </c>
      <c r="AK154">
        <f t="shared" si="221"/>
        <v>0</v>
      </c>
      <c r="AM154">
        <f t="shared" si="222"/>
        <v>0</v>
      </c>
      <c r="AO154">
        <f t="shared" si="223"/>
        <v>0</v>
      </c>
      <c r="AP154" s="11">
        <f t="shared" si="224"/>
        <v>0</v>
      </c>
      <c r="AQ154" s="11">
        <v>0</v>
      </c>
      <c r="AS154">
        <f>B3*AR154</f>
        <v>0</v>
      </c>
      <c r="AU154">
        <f>B3*AT154</f>
        <v>0</v>
      </c>
      <c r="AW154">
        <f>AV154*B3*B5*BI154*2</f>
        <v>0</v>
      </c>
      <c r="AY154">
        <f>(E154/2*2*AX154)*B3*B5*BI154*2</f>
        <v>0</v>
      </c>
      <c r="BA154">
        <f>E154/4*B3*BI154*AZ154</f>
        <v>0</v>
      </c>
      <c r="BC154">
        <f>E154/4*B3*BI154*BB154</f>
        <v>0</v>
      </c>
      <c r="BE154">
        <f>E154/4*B3*BI154*BD154</f>
        <v>0</v>
      </c>
      <c r="BG154">
        <f>BF154*B3+0.5*BF154*B3*0.75</f>
        <v>0</v>
      </c>
      <c r="BH154" s="11">
        <f t="shared" si="195"/>
        <v>0</v>
      </c>
      <c r="BI154">
        <v>3</v>
      </c>
    </row>
    <row r="155" spans="3:61">
      <c r="D155" s="16">
        <f t="shared" si="211"/>
        <v>0</v>
      </c>
      <c r="F155" t="s">
        <v>114</v>
      </c>
      <c r="G155">
        <v>9</v>
      </c>
      <c r="K155">
        <f t="shared" si="191"/>
        <v>0</v>
      </c>
      <c r="M155">
        <f t="shared" si="192"/>
        <v>0</v>
      </c>
      <c r="O155">
        <f t="shared" si="193"/>
        <v>0</v>
      </c>
      <c r="P155" s="11">
        <f t="shared" si="194"/>
        <v>0</v>
      </c>
      <c r="R155">
        <f t="shared" si="212"/>
        <v>0</v>
      </c>
      <c r="T155">
        <f t="shared" si="213"/>
        <v>0</v>
      </c>
      <c r="V155">
        <f t="shared" si="214"/>
        <v>0</v>
      </c>
      <c r="X155">
        <f t="shared" si="215"/>
        <v>0</v>
      </c>
      <c r="Z155">
        <f t="shared" si="216"/>
        <v>0</v>
      </c>
      <c r="AB155">
        <f t="shared" si="217"/>
        <v>0</v>
      </c>
      <c r="AC155" s="11">
        <f t="shared" si="203"/>
        <v>0</v>
      </c>
      <c r="AE155">
        <f t="shared" si="218"/>
        <v>0</v>
      </c>
      <c r="AG155">
        <f t="shared" si="219"/>
        <v>0</v>
      </c>
      <c r="AI155">
        <f t="shared" si="220"/>
        <v>0</v>
      </c>
      <c r="AK155">
        <f t="shared" si="221"/>
        <v>0</v>
      </c>
      <c r="AM155">
        <f t="shared" si="222"/>
        <v>0</v>
      </c>
      <c r="AO155">
        <f t="shared" si="223"/>
        <v>0</v>
      </c>
      <c r="AP155" s="11">
        <f t="shared" si="224"/>
        <v>0</v>
      </c>
      <c r="AQ155" s="11">
        <v>0</v>
      </c>
      <c r="AS155">
        <f>B3*AR155</f>
        <v>0</v>
      </c>
      <c r="AU155">
        <f>B3*AT155</f>
        <v>0</v>
      </c>
      <c r="AW155">
        <f>AV155*B3*B5*BI155*2</f>
        <v>0</v>
      </c>
      <c r="AY155">
        <f>(E155/2*2*AX155)*B3*B5*BI155*2</f>
        <v>0</v>
      </c>
      <c r="BA155">
        <f>E155/4*B3*BI155*AZ155</f>
        <v>0</v>
      </c>
      <c r="BC155">
        <f>E155/4*B3*BI155*BB155</f>
        <v>0</v>
      </c>
      <c r="BE155">
        <f>E155/4*B3*BI155*BD155</f>
        <v>0</v>
      </c>
      <c r="BG155">
        <f>BF155*B3+0.5*BF155*B3*0.75</f>
        <v>0</v>
      </c>
      <c r="BH155" s="11">
        <f t="shared" si="195"/>
        <v>0</v>
      </c>
      <c r="BI155">
        <v>3</v>
      </c>
    </row>
    <row r="156" spans="3:61">
      <c r="D156" s="16">
        <f t="shared" si="211"/>
        <v>0</v>
      </c>
      <c r="F156" t="s">
        <v>114</v>
      </c>
      <c r="G156">
        <v>10</v>
      </c>
      <c r="K156">
        <f t="shared" si="191"/>
        <v>0</v>
      </c>
      <c r="M156">
        <f t="shared" si="192"/>
        <v>0</v>
      </c>
      <c r="O156">
        <f t="shared" si="193"/>
        <v>0</v>
      </c>
      <c r="P156" s="11">
        <f t="shared" si="194"/>
        <v>0</v>
      </c>
      <c r="R156">
        <f t="shared" si="212"/>
        <v>0</v>
      </c>
      <c r="T156">
        <f t="shared" si="213"/>
        <v>0</v>
      </c>
      <c r="V156">
        <f t="shared" si="214"/>
        <v>0</v>
      </c>
      <c r="X156">
        <f t="shared" si="215"/>
        <v>0</v>
      </c>
      <c r="Z156">
        <f t="shared" si="216"/>
        <v>0</v>
      </c>
      <c r="AB156">
        <f t="shared" si="217"/>
        <v>0</v>
      </c>
      <c r="AC156" s="11">
        <f t="shared" si="203"/>
        <v>0</v>
      </c>
      <c r="AE156">
        <f t="shared" si="218"/>
        <v>0</v>
      </c>
      <c r="AG156">
        <f t="shared" si="219"/>
        <v>0</v>
      </c>
      <c r="AI156">
        <f t="shared" si="220"/>
        <v>0</v>
      </c>
      <c r="AK156">
        <f t="shared" si="221"/>
        <v>0</v>
      </c>
      <c r="AM156">
        <f t="shared" si="222"/>
        <v>0</v>
      </c>
      <c r="AO156">
        <f t="shared" si="223"/>
        <v>0</v>
      </c>
      <c r="AP156" s="11">
        <f t="shared" si="224"/>
        <v>0</v>
      </c>
      <c r="AQ156" s="11">
        <v>0</v>
      </c>
      <c r="AS156">
        <f>B3*AR156</f>
        <v>0</v>
      </c>
      <c r="AU156">
        <f>B3*AT156</f>
        <v>0</v>
      </c>
      <c r="AW156">
        <f>AV156*B3*B5*BI156*2</f>
        <v>0</v>
      </c>
      <c r="AY156">
        <f>(E156/2*2*AX156)*B3*B5*BI156*2</f>
        <v>0</v>
      </c>
      <c r="BA156">
        <f>E156/4*B3*BI156*AZ156</f>
        <v>0</v>
      </c>
      <c r="BC156">
        <f>E156/4*B3*BI156*BB156</f>
        <v>0</v>
      </c>
      <c r="BE156">
        <f>E156/4*B3*BI156*BD156</f>
        <v>0</v>
      </c>
      <c r="BG156">
        <f>BF156*B3+0.5*BF156*B3*0.75</f>
        <v>0</v>
      </c>
      <c r="BH156" s="11">
        <f t="shared" si="195"/>
        <v>0</v>
      </c>
      <c r="BI156">
        <v>3</v>
      </c>
    </row>
    <row r="157" spans="3:61" s="14" customFormat="1"/>
    <row r="158" spans="3:61">
      <c r="D158" s="16">
        <f t="shared" ref="D158:D167" ca="1" si="225">P158+AC158+AP158+AQ158+BH158</f>
        <v>1539.1468</v>
      </c>
      <c r="E158">
        <f ca="1">OFFSET(法宝等级!C2,H158-1,0)</f>
        <v>1540.69</v>
      </c>
      <c r="F158" t="s">
        <v>115</v>
      </c>
      <c r="G158">
        <v>1</v>
      </c>
      <c r="H158">
        <v>4</v>
      </c>
      <c r="I158" t="s">
        <v>357</v>
      </c>
      <c r="K158">
        <f t="shared" si="191"/>
        <v>0</v>
      </c>
      <c r="M158">
        <f t="shared" si="192"/>
        <v>0</v>
      </c>
      <c r="N158">
        <v>0</v>
      </c>
      <c r="O158">
        <f t="shared" si="193"/>
        <v>0</v>
      </c>
      <c r="P158" s="11">
        <f t="shared" si="194"/>
        <v>0</v>
      </c>
      <c r="R158">
        <f t="shared" ref="R158:R167" si="226">Q158*BI158</f>
        <v>0</v>
      </c>
      <c r="T158">
        <f t="shared" ref="T158:T167" si="227">S158*BI158*2</f>
        <v>0</v>
      </c>
      <c r="V158">
        <f t="shared" ref="V158:V167" ca="1" si="228">ROUND((E158/2*(1-U158)+2*E158/2*U158-E158/2)*BI158*2,2)</f>
        <v>0</v>
      </c>
      <c r="X158">
        <f t="shared" ref="X158:X167" si="229">W158*BI158*2</f>
        <v>0</v>
      </c>
      <c r="Z158">
        <f t="shared" ref="Z158:Z167" si="230">Y158*BI158*2</f>
        <v>0</v>
      </c>
      <c r="AB158">
        <f t="shared" ref="AB158:AB167" si="231">AA158*BI158*2</f>
        <v>0</v>
      </c>
      <c r="AC158" s="11">
        <f t="shared" ca="1" si="203"/>
        <v>0</v>
      </c>
      <c r="AE158">
        <f t="shared" ref="AE158:AE167" si="232">-AD158*BI158</f>
        <v>0</v>
      </c>
      <c r="AG158">
        <f t="shared" ref="AG158:AG167" si="233">-AF158*BI158*2</f>
        <v>0</v>
      </c>
      <c r="AI158">
        <f t="shared" ref="AI158:AI167" ca="1" si="234">-(E158/2*(1-AH158)+2*E158/2*AH158-E158/2)*BI158*2</f>
        <v>0</v>
      </c>
      <c r="AK158">
        <f t="shared" ref="AK158:AK167" si="235">-AJ158*BI158*2</f>
        <v>0</v>
      </c>
      <c r="AM158">
        <f t="shared" ref="AM158:AM167" si="236">-AL158*BI158*2</f>
        <v>0</v>
      </c>
      <c r="AO158">
        <f t="shared" ref="AO158:AO167" si="237">-AN158*BI158*2</f>
        <v>0</v>
      </c>
      <c r="AP158" s="11">
        <f t="shared" ref="AP158:AP167" ca="1" si="238">AE158+AG158+AI158+AK158+AM158+AO158</f>
        <v>0</v>
      </c>
      <c r="AQ158" s="11">
        <v>0</v>
      </c>
      <c r="AS158">
        <f>B3*AR158</f>
        <v>0</v>
      </c>
      <c r="AU158">
        <f>B3*AT158</f>
        <v>0</v>
      </c>
      <c r="AW158">
        <f>AV158*B3*B5*BI158*2</f>
        <v>0</v>
      </c>
      <c r="AX158">
        <v>0.06</v>
      </c>
      <c r="AY158">
        <f ca="1">(E158/2*2*AX158)*B3*B5*BI158*2</f>
        <v>1109.2968000000001</v>
      </c>
      <c r="AZ158">
        <v>9.2999999999999999E-2</v>
      </c>
      <c r="BA158">
        <f ca="1">ROUND(E158/4*B3*BI158*AZ158,2)</f>
        <v>429.85</v>
      </c>
      <c r="BC158">
        <f ca="1">E158/4*B3*BI158*BB158</f>
        <v>0</v>
      </c>
      <c r="BE158">
        <f ca="1">E158/4*B3*BI158*BD158</f>
        <v>0</v>
      </c>
      <c r="BG158">
        <f>BF158*B3+0.5*BF158*B3*0.75</f>
        <v>0</v>
      </c>
      <c r="BH158" s="11">
        <f t="shared" ca="1" si="195"/>
        <v>1539.1468</v>
      </c>
      <c r="BI158">
        <v>3</v>
      </c>
    </row>
    <row r="159" spans="3:61">
      <c r="D159" s="16">
        <f t="shared" si="225"/>
        <v>0</v>
      </c>
      <c r="F159" t="s">
        <v>115</v>
      </c>
      <c r="G159">
        <v>2</v>
      </c>
      <c r="K159">
        <f t="shared" si="191"/>
        <v>0</v>
      </c>
      <c r="M159">
        <f t="shared" si="192"/>
        <v>0</v>
      </c>
      <c r="O159">
        <f t="shared" si="193"/>
        <v>0</v>
      </c>
      <c r="P159" s="11">
        <f t="shared" si="194"/>
        <v>0</v>
      </c>
      <c r="R159">
        <f t="shared" si="226"/>
        <v>0</v>
      </c>
      <c r="T159">
        <f t="shared" si="227"/>
        <v>0</v>
      </c>
      <c r="V159">
        <f t="shared" si="228"/>
        <v>0</v>
      </c>
      <c r="X159">
        <f t="shared" si="229"/>
        <v>0</v>
      </c>
      <c r="Z159">
        <f t="shared" si="230"/>
        <v>0</v>
      </c>
      <c r="AB159">
        <f t="shared" si="231"/>
        <v>0</v>
      </c>
      <c r="AC159" s="11">
        <f t="shared" si="203"/>
        <v>0</v>
      </c>
      <c r="AE159">
        <f t="shared" si="232"/>
        <v>0</v>
      </c>
      <c r="AG159">
        <f t="shared" si="233"/>
        <v>0</v>
      </c>
      <c r="AI159">
        <f t="shared" si="234"/>
        <v>0</v>
      </c>
      <c r="AK159">
        <f t="shared" si="235"/>
        <v>0</v>
      </c>
      <c r="AM159">
        <f t="shared" si="236"/>
        <v>0</v>
      </c>
      <c r="AO159">
        <f t="shared" si="237"/>
        <v>0</v>
      </c>
      <c r="AP159" s="11">
        <f t="shared" si="238"/>
        <v>0</v>
      </c>
      <c r="AQ159" s="11">
        <v>0</v>
      </c>
      <c r="AS159">
        <f>B3*AR159</f>
        <v>0</v>
      </c>
      <c r="AU159">
        <f>B3*AT159</f>
        <v>0</v>
      </c>
      <c r="AW159">
        <f>AV159*B3*B5*BI159*2</f>
        <v>0</v>
      </c>
      <c r="AY159">
        <f>(E159/2*2*AX159)*B3*B5*BI159*2</f>
        <v>0</v>
      </c>
      <c r="BA159">
        <f>ROUND(E159/4*B3*BI159*AZ159,2)</f>
        <v>0</v>
      </c>
      <c r="BC159">
        <f>E159/4*B3*BI159*BB159</f>
        <v>0</v>
      </c>
      <c r="BE159">
        <f>E159/4*B3*BI159*BD159</f>
        <v>0</v>
      </c>
      <c r="BG159">
        <f>BF159*B3+0.5*BF159*B3*0.75</f>
        <v>0</v>
      </c>
      <c r="BH159" s="11">
        <f t="shared" si="195"/>
        <v>0</v>
      </c>
      <c r="BI159">
        <v>3</v>
      </c>
    </row>
    <row r="160" spans="3:61">
      <c r="D160" s="16">
        <f t="shared" si="225"/>
        <v>0</v>
      </c>
      <c r="F160" t="s">
        <v>115</v>
      </c>
      <c r="G160">
        <v>3</v>
      </c>
      <c r="K160">
        <f t="shared" si="191"/>
        <v>0</v>
      </c>
      <c r="M160">
        <f t="shared" si="192"/>
        <v>0</v>
      </c>
      <c r="O160">
        <f t="shared" si="193"/>
        <v>0</v>
      </c>
      <c r="P160" s="11">
        <f t="shared" si="194"/>
        <v>0</v>
      </c>
      <c r="R160">
        <f t="shared" si="226"/>
        <v>0</v>
      </c>
      <c r="T160">
        <f t="shared" si="227"/>
        <v>0</v>
      </c>
      <c r="V160">
        <f t="shared" si="228"/>
        <v>0</v>
      </c>
      <c r="X160">
        <f t="shared" si="229"/>
        <v>0</v>
      </c>
      <c r="Z160">
        <f t="shared" si="230"/>
        <v>0</v>
      </c>
      <c r="AB160">
        <f t="shared" si="231"/>
        <v>0</v>
      </c>
      <c r="AC160" s="11">
        <f t="shared" si="203"/>
        <v>0</v>
      </c>
      <c r="AE160">
        <f t="shared" si="232"/>
        <v>0</v>
      </c>
      <c r="AG160">
        <f t="shared" si="233"/>
        <v>0</v>
      </c>
      <c r="AI160">
        <f t="shared" si="234"/>
        <v>0</v>
      </c>
      <c r="AK160">
        <f t="shared" si="235"/>
        <v>0</v>
      </c>
      <c r="AM160">
        <f t="shared" si="236"/>
        <v>0</v>
      </c>
      <c r="AO160">
        <f t="shared" si="237"/>
        <v>0</v>
      </c>
      <c r="AP160" s="11">
        <f t="shared" si="238"/>
        <v>0</v>
      </c>
      <c r="AQ160" s="11">
        <v>0</v>
      </c>
      <c r="AS160">
        <f>B3*AR160</f>
        <v>0</v>
      </c>
      <c r="AU160">
        <f>B3*AT160</f>
        <v>0</v>
      </c>
      <c r="AW160">
        <f>AV160*B3*B5*BI160*2</f>
        <v>0</v>
      </c>
      <c r="AY160">
        <f>(E160/2*2*AX160)*B3*B5*BI160*2</f>
        <v>0</v>
      </c>
      <c r="BA160">
        <f>ROUND(E160/4*B3*BI160*AZ160,2)</f>
        <v>0</v>
      </c>
      <c r="BC160">
        <f>E160/4*B3*BI160*BB160</f>
        <v>0</v>
      </c>
      <c r="BE160">
        <f>E160/4*B3*BI160*BD160</f>
        <v>0</v>
      </c>
      <c r="BG160">
        <f>BF160*B3+0.5*BF160*B3*0.75</f>
        <v>0</v>
      </c>
      <c r="BH160" s="11">
        <f t="shared" si="195"/>
        <v>0</v>
      </c>
      <c r="BI160">
        <v>3</v>
      </c>
    </row>
    <row r="161" spans="3:61">
      <c r="D161" s="16">
        <f t="shared" si="225"/>
        <v>0</v>
      </c>
      <c r="F161" t="s">
        <v>115</v>
      </c>
      <c r="G161">
        <v>4</v>
      </c>
      <c r="K161">
        <f t="shared" si="191"/>
        <v>0</v>
      </c>
      <c r="M161">
        <f t="shared" si="192"/>
        <v>0</v>
      </c>
      <c r="O161">
        <f t="shared" si="193"/>
        <v>0</v>
      </c>
      <c r="P161" s="11">
        <f t="shared" si="194"/>
        <v>0</v>
      </c>
      <c r="R161">
        <f t="shared" si="226"/>
        <v>0</v>
      </c>
      <c r="T161">
        <f t="shared" si="227"/>
        <v>0</v>
      </c>
      <c r="V161">
        <f t="shared" si="228"/>
        <v>0</v>
      </c>
      <c r="X161">
        <f t="shared" si="229"/>
        <v>0</v>
      </c>
      <c r="Z161">
        <f t="shared" si="230"/>
        <v>0</v>
      </c>
      <c r="AB161">
        <f t="shared" si="231"/>
        <v>0</v>
      </c>
      <c r="AC161" s="11">
        <f t="shared" si="203"/>
        <v>0</v>
      </c>
      <c r="AE161">
        <f t="shared" si="232"/>
        <v>0</v>
      </c>
      <c r="AG161">
        <f t="shared" si="233"/>
        <v>0</v>
      </c>
      <c r="AI161">
        <f t="shared" si="234"/>
        <v>0</v>
      </c>
      <c r="AK161">
        <f t="shared" si="235"/>
        <v>0</v>
      </c>
      <c r="AM161">
        <f t="shared" si="236"/>
        <v>0</v>
      </c>
      <c r="AO161">
        <f t="shared" si="237"/>
        <v>0</v>
      </c>
      <c r="AP161" s="11">
        <f t="shared" si="238"/>
        <v>0</v>
      </c>
      <c r="AQ161" s="11">
        <v>0</v>
      </c>
      <c r="AS161">
        <f>B3*AR161</f>
        <v>0</v>
      </c>
      <c r="AU161">
        <f>B3*AT161</f>
        <v>0</v>
      </c>
      <c r="AW161">
        <f>AV161*B3*B5*BI161*2</f>
        <v>0</v>
      </c>
      <c r="AY161">
        <f>(E161/2*2*AX161)*B3*B5*BI161*2</f>
        <v>0</v>
      </c>
      <c r="BA161">
        <f>ROUND(E161/4*B3*BI161*AZ161,2)</f>
        <v>0</v>
      </c>
      <c r="BC161">
        <f>E161/4*B3*BI161*BB161</f>
        <v>0</v>
      </c>
      <c r="BE161">
        <f>E161/4*B3*BI161*BD161</f>
        <v>0</v>
      </c>
      <c r="BG161">
        <f>BF161*B3+0.5*BF161*B3*0.75</f>
        <v>0</v>
      </c>
      <c r="BH161" s="11">
        <f t="shared" si="195"/>
        <v>0</v>
      </c>
      <c r="BI161">
        <v>3</v>
      </c>
    </row>
    <row r="162" spans="3:61">
      <c r="D162" s="16">
        <f t="shared" si="225"/>
        <v>0</v>
      </c>
      <c r="F162" t="s">
        <v>115</v>
      </c>
      <c r="G162">
        <v>5</v>
      </c>
      <c r="K162">
        <f t="shared" si="191"/>
        <v>0</v>
      </c>
      <c r="M162">
        <f t="shared" si="192"/>
        <v>0</v>
      </c>
      <c r="O162">
        <f t="shared" si="193"/>
        <v>0</v>
      </c>
      <c r="P162" s="11">
        <f t="shared" si="194"/>
        <v>0</v>
      </c>
      <c r="R162">
        <f t="shared" si="226"/>
        <v>0</v>
      </c>
      <c r="T162">
        <f t="shared" si="227"/>
        <v>0</v>
      </c>
      <c r="V162">
        <f t="shared" si="228"/>
        <v>0</v>
      </c>
      <c r="X162">
        <f t="shared" si="229"/>
        <v>0</v>
      </c>
      <c r="Z162">
        <f t="shared" si="230"/>
        <v>0</v>
      </c>
      <c r="AB162">
        <f t="shared" si="231"/>
        <v>0</v>
      </c>
      <c r="AC162" s="11">
        <f t="shared" si="203"/>
        <v>0</v>
      </c>
      <c r="AE162">
        <f t="shared" si="232"/>
        <v>0</v>
      </c>
      <c r="AG162">
        <f t="shared" si="233"/>
        <v>0</v>
      </c>
      <c r="AI162">
        <f t="shared" si="234"/>
        <v>0</v>
      </c>
      <c r="AK162">
        <f t="shared" si="235"/>
        <v>0</v>
      </c>
      <c r="AM162">
        <f t="shared" si="236"/>
        <v>0</v>
      </c>
      <c r="AO162">
        <f t="shared" si="237"/>
        <v>0</v>
      </c>
      <c r="AP162" s="11">
        <f t="shared" si="238"/>
        <v>0</v>
      </c>
      <c r="AQ162" s="11">
        <v>0</v>
      </c>
      <c r="AS162">
        <f>B3*AR162</f>
        <v>0</v>
      </c>
      <c r="AU162">
        <f>B3*AT162</f>
        <v>0</v>
      </c>
      <c r="AW162">
        <f>AV162*B3*B5*BI162*2</f>
        <v>0</v>
      </c>
      <c r="AY162">
        <f>(E162/2*2*AX162)*B3*B5*BI162*2</f>
        <v>0</v>
      </c>
      <c r="BA162">
        <f>ROUND(E162/4*B3*BI162*AZ162,2)</f>
        <v>0</v>
      </c>
      <c r="BC162">
        <f>E162/4*B3*BI162*BB162</f>
        <v>0</v>
      </c>
      <c r="BE162">
        <f>E162/4*B3*BI162*BD162</f>
        <v>0</v>
      </c>
      <c r="BG162">
        <f>BF162*B3+0.5*BF162*B3*0.75</f>
        <v>0</v>
      </c>
      <c r="BH162" s="11">
        <f t="shared" si="195"/>
        <v>0</v>
      </c>
      <c r="BI162">
        <v>3</v>
      </c>
    </row>
    <row r="163" spans="3:61">
      <c r="D163" s="16">
        <f t="shared" si="225"/>
        <v>0</v>
      </c>
      <c r="F163" t="s">
        <v>116</v>
      </c>
      <c r="G163">
        <v>6</v>
      </c>
      <c r="K163">
        <f t="shared" si="191"/>
        <v>0</v>
      </c>
      <c r="M163">
        <f t="shared" si="192"/>
        <v>0</v>
      </c>
      <c r="O163">
        <f t="shared" si="193"/>
        <v>0</v>
      </c>
      <c r="P163" s="11">
        <f t="shared" si="194"/>
        <v>0</v>
      </c>
      <c r="R163">
        <f t="shared" si="226"/>
        <v>0</v>
      </c>
      <c r="T163">
        <f t="shared" si="227"/>
        <v>0</v>
      </c>
      <c r="V163">
        <f t="shared" si="228"/>
        <v>0</v>
      </c>
      <c r="X163">
        <f t="shared" si="229"/>
        <v>0</v>
      </c>
      <c r="Z163">
        <f t="shared" si="230"/>
        <v>0</v>
      </c>
      <c r="AB163">
        <f t="shared" si="231"/>
        <v>0</v>
      </c>
      <c r="AC163" s="11">
        <f t="shared" si="203"/>
        <v>0</v>
      </c>
      <c r="AE163">
        <f t="shared" si="232"/>
        <v>0</v>
      </c>
      <c r="AG163">
        <f t="shared" si="233"/>
        <v>0</v>
      </c>
      <c r="AI163">
        <f t="shared" si="234"/>
        <v>0</v>
      </c>
      <c r="AK163">
        <f t="shared" si="235"/>
        <v>0</v>
      </c>
      <c r="AM163">
        <f t="shared" si="236"/>
        <v>0</v>
      </c>
      <c r="AO163">
        <f t="shared" si="237"/>
        <v>0</v>
      </c>
      <c r="AP163" s="11">
        <f t="shared" si="238"/>
        <v>0</v>
      </c>
      <c r="AQ163" s="11">
        <v>0</v>
      </c>
      <c r="AS163">
        <f>B3*AR163</f>
        <v>0</v>
      </c>
      <c r="AU163">
        <f>B3*AT163</f>
        <v>0</v>
      </c>
      <c r="AW163">
        <f>AV163*B3*B5*BI163*2</f>
        <v>0</v>
      </c>
      <c r="AY163">
        <f>(E163/2*2*AX163)*B3*B5*BI163*2</f>
        <v>0</v>
      </c>
      <c r="BA163">
        <f>ROUND(E163/4*B3*BI163*AZ163,2)</f>
        <v>0</v>
      </c>
      <c r="BC163">
        <f>E163/4*B3*BI163*BB163</f>
        <v>0</v>
      </c>
      <c r="BE163">
        <f>E163/4*B3*BI163*BD163</f>
        <v>0</v>
      </c>
      <c r="BG163">
        <f>BF163*B3+0.5*BF163*B3*0.75</f>
        <v>0</v>
      </c>
      <c r="BH163" s="11">
        <f t="shared" si="195"/>
        <v>0</v>
      </c>
      <c r="BI163">
        <v>3</v>
      </c>
    </row>
    <row r="164" spans="3:61">
      <c r="D164" s="16">
        <f t="shared" si="225"/>
        <v>0</v>
      </c>
      <c r="F164" t="s">
        <v>116</v>
      </c>
      <c r="G164">
        <v>7</v>
      </c>
      <c r="K164">
        <f t="shared" si="191"/>
        <v>0</v>
      </c>
      <c r="M164">
        <f t="shared" si="192"/>
        <v>0</v>
      </c>
      <c r="O164">
        <f t="shared" si="193"/>
        <v>0</v>
      </c>
      <c r="P164" s="11">
        <f t="shared" si="194"/>
        <v>0</v>
      </c>
      <c r="R164">
        <f t="shared" si="226"/>
        <v>0</v>
      </c>
      <c r="T164">
        <f t="shared" si="227"/>
        <v>0</v>
      </c>
      <c r="V164">
        <f t="shared" si="228"/>
        <v>0</v>
      </c>
      <c r="X164">
        <f t="shared" si="229"/>
        <v>0</v>
      </c>
      <c r="Z164">
        <f t="shared" si="230"/>
        <v>0</v>
      </c>
      <c r="AB164">
        <f t="shared" si="231"/>
        <v>0</v>
      </c>
      <c r="AC164" s="11">
        <f t="shared" si="203"/>
        <v>0</v>
      </c>
      <c r="AE164">
        <f t="shared" si="232"/>
        <v>0</v>
      </c>
      <c r="AG164">
        <f t="shared" si="233"/>
        <v>0</v>
      </c>
      <c r="AI164">
        <f t="shared" si="234"/>
        <v>0</v>
      </c>
      <c r="AK164">
        <f t="shared" si="235"/>
        <v>0</v>
      </c>
      <c r="AM164">
        <f t="shared" si="236"/>
        <v>0</v>
      </c>
      <c r="AO164">
        <f t="shared" si="237"/>
        <v>0</v>
      </c>
      <c r="AP164" s="11">
        <f t="shared" si="238"/>
        <v>0</v>
      </c>
      <c r="AQ164" s="11">
        <v>0</v>
      </c>
      <c r="AS164">
        <f>B3*AR164</f>
        <v>0</v>
      </c>
      <c r="AU164">
        <f>B3*AT164</f>
        <v>0</v>
      </c>
      <c r="AW164">
        <f>AV164*B3*B5*BI164*2</f>
        <v>0</v>
      </c>
      <c r="AY164">
        <f>(E164/2*2*AX164)*B3*B5*BI164*2</f>
        <v>0</v>
      </c>
      <c r="BA164">
        <f>ROUND(E164/4*B3*BI164*AZ164,2)</f>
        <v>0</v>
      </c>
      <c r="BC164">
        <f>E164/4*B3*BI164*BB164</f>
        <v>0</v>
      </c>
      <c r="BE164">
        <f>E164/4*B3*BI164*BD164</f>
        <v>0</v>
      </c>
      <c r="BG164">
        <f>BF164*B3+0.5*BF164*B3*0.75</f>
        <v>0</v>
      </c>
      <c r="BH164" s="11">
        <f t="shared" si="195"/>
        <v>0</v>
      </c>
      <c r="BI164">
        <v>3</v>
      </c>
    </row>
    <row r="165" spans="3:61">
      <c r="D165" s="16">
        <f t="shared" si="225"/>
        <v>0</v>
      </c>
      <c r="F165" t="s">
        <v>116</v>
      </c>
      <c r="G165">
        <v>8</v>
      </c>
      <c r="K165">
        <f t="shared" si="191"/>
        <v>0</v>
      </c>
      <c r="M165">
        <f t="shared" si="192"/>
        <v>0</v>
      </c>
      <c r="O165">
        <f t="shared" si="193"/>
        <v>0</v>
      </c>
      <c r="P165" s="11">
        <f t="shared" si="194"/>
        <v>0</v>
      </c>
      <c r="R165">
        <f t="shared" si="226"/>
        <v>0</v>
      </c>
      <c r="T165">
        <f t="shared" si="227"/>
        <v>0</v>
      </c>
      <c r="V165">
        <f t="shared" si="228"/>
        <v>0</v>
      </c>
      <c r="X165">
        <f t="shared" si="229"/>
        <v>0</v>
      </c>
      <c r="Z165">
        <f t="shared" si="230"/>
        <v>0</v>
      </c>
      <c r="AB165">
        <f t="shared" si="231"/>
        <v>0</v>
      </c>
      <c r="AC165" s="11">
        <f t="shared" si="203"/>
        <v>0</v>
      </c>
      <c r="AE165">
        <f t="shared" si="232"/>
        <v>0</v>
      </c>
      <c r="AG165">
        <f t="shared" si="233"/>
        <v>0</v>
      </c>
      <c r="AI165">
        <f t="shared" si="234"/>
        <v>0</v>
      </c>
      <c r="AK165">
        <f t="shared" si="235"/>
        <v>0</v>
      </c>
      <c r="AM165">
        <f t="shared" si="236"/>
        <v>0</v>
      </c>
      <c r="AO165">
        <f t="shared" si="237"/>
        <v>0</v>
      </c>
      <c r="AP165" s="11">
        <f t="shared" si="238"/>
        <v>0</v>
      </c>
      <c r="AQ165" s="11">
        <v>0</v>
      </c>
      <c r="AS165">
        <f>B3*AR165</f>
        <v>0</v>
      </c>
      <c r="AU165">
        <f>B3*AT165</f>
        <v>0</v>
      </c>
      <c r="AW165">
        <f>AV165*B3*B5*BI165*2</f>
        <v>0</v>
      </c>
      <c r="AY165">
        <f>(E165/2*2*AX165)*B3*B5*BI165*2</f>
        <v>0</v>
      </c>
      <c r="BA165">
        <f>ROUND(E165/4*B3*BI165*AZ165,2)</f>
        <v>0</v>
      </c>
      <c r="BC165">
        <f>E165/4*B3*BI165*BB165</f>
        <v>0</v>
      </c>
      <c r="BE165">
        <f>E165/4*B3*BI165*BD165</f>
        <v>0</v>
      </c>
      <c r="BG165">
        <f>BF165*B3+0.5*BF165*B3*0.75</f>
        <v>0</v>
      </c>
      <c r="BH165" s="11">
        <f t="shared" si="195"/>
        <v>0</v>
      </c>
      <c r="BI165">
        <v>3</v>
      </c>
    </row>
    <row r="166" spans="3:61">
      <c r="D166" s="16">
        <f t="shared" si="225"/>
        <v>0</v>
      </c>
      <c r="F166" t="s">
        <v>116</v>
      </c>
      <c r="G166">
        <v>9</v>
      </c>
      <c r="K166">
        <f t="shared" si="191"/>
        <v>0</v>
      </c>
      <c r="M166">
        <f t="shared" si="192"/>
        <v>0</v>
      </c>
      <c r="O166">
        <f t="shared" si="193"/>
        <v>0</v>
      </c>
      <c r="P166" s="11">
        <f t="shared" si="194"/>
        <v>0</v>
      </c>
      <c r="R166">
        <f t="shared" si="226"/>
        <v>0</v>
      </c>
      <c r="T166">
        <f t="shared" si="227"/>
        <v>0</v>
      </c>
      <c r="V166">
        <f t="shared" si="228"/>
        <v>0</v>
      </c>
      <c r="X166">
        <f t="shared" si="229"/>
        <v>0</v>
      </c>
      <c r="Z166">
        <f t="shared" si="230"/>
        <v>0</v>
      </c>
      <c r="AB166">
        <f t="shared" si="231"/>
        <v>0</v>
      </c>
      <c r="AC166" s="11">
        <f t="shared" si="203"/>
        <v>0</v>
      </c>
      <c r="AE166">
        <f t="shared" si="232"/>
        <v>0</v>
      </c>
      <c r="AG166">
        <f t="shared" si="233"/>
        <v>0</v>
      </c>
      <c r="AI166">
        <f t="shared" si="234"/>
        <v>0</v>
      </c>
      <c r="AK166">
        <f t="shared" si="235"/>
        <v>0</v>
      </c>
      <c r="AM166">
        <f t="shared" si="236"/>
        <v>0</v>
      </c>
      <c r="AO166">
        <f t="shared" si="237"/>
        <v>0</v>
      </c>
      <c r="AP166" s="11">
        <f t="shared" si="238"/>
        <v>0</v>
      </c>
      <c r="AQ166" s="11">
        <v>0</v>
      </c>
      <c r="AS166">
        <f>B3*AR166</f>
        <v>0</v>
      </c>
      <c r="AU166">
        <f>B3*AT166</f>
        <v>0</v>
      </c>
      <c r="AW166">
        <f>AV166*B3*B5*BI166*2</f>
        <v>0</v>
      </c>
      <c r="AY166">
        <f>(E166/2*2*AX166)*B3*B5*BI166*2</f>
        <v>0</v>
      </c>
      <c r="BA166">
        <f>ROUND(E166/4*B3*BI166*AZ166,2)</f>
        <v>0</v>
      </c>
      <c r="BC166">
        <f>E166/4*B3*BI166*BB166</f>
        <v>0</v>
      </c>
      <c r="BE166">
        <f>E166/4*B3*BI166*BD166</f>
        <v>0</v>
      </c>
      <c r="BG166">
        <f>BF166*B3+0.5*BF166*B3*0.75</f>
        <v>0</v>
      </c>
      <c r="BH166" s="11">
        <f t="shared" si="195"/>
        <v>0</v>
      </c>
      <c r="BI166">
        <v>3</v>
      </c>
    </row>
    <row r="167" spans="3:61">
      <c r="D167" s="16">
        <f t="shared" si="225"/>
        <v>0</v>
      </c>
      <c r="F167" t="s">
        <v>116</v>
      </c>
      <c r="G167">
        <v>10</v>
      </c>
      <c r="K167">
        <f t="shared" si="191"/>
        <v>0</v>
      </c>
      <c r="M167">
        <f t="shared" si="192"/>
        <v>0</v>
      </c>
      <c r="O167">
        <f t="shared" si="193"/>
        <v>0</v>
      </c>
      <c r="P167" s="11">
        <f t="shared" si="194"/>
        <v>0</v>
      </c>
      <c r="R167">
        <f t="shared" si="226"/>
        <v>0</v>
      </c>
      <c r="T167">
        <f t="shared" si="227"/>
        <v>0</v>
      </c>
      <c r="V167">
        <f t="shared" si="228"/>
        <v>0</v>
      </c>
      <c r="X167">
        <f t="shared" si="229"/>
        <v>0</v>
      </c>
      <c r="Z167">
        <f t="shared" si="230"/>
        <v>0</v>
      </c>
      <c r="AB167">
        <f t="shared" si="231"/>
        <v>0</v>
      </c>
      <c r="AC167" s="11">
        <f t="shared" si="203"/>
        <v>0</v>
      </c>
      <c r="AE167">
        <f t="shared" si="232"/>
        <v>0</v>
      </c>
      <c r="AG167">
        <f t="shared" si="233"/>
        <v>0</v>
      </c>
      <c r="AI167">
        <f t="shared" si="234"/>
        <v>0</v>
      </c>
      <c r="AK167">
        <f t="shared" si="235"/>
        <v>0</v>
      </c>
      <c r="AM167">
        <f t="shared" si="236"/>
        <v>0</v>
      </c>
      <c r="AO167">
        <f t="shared" si="237"/>
        <v>0</v>
      </c>
      <c r="AP167" s="11">
        <f t="shared" si="238"/>
        <v>0</v>
      </c>
      <c r="AQ167" s="11">
        <v>0</v>
      </c>
      <c r="AS167">
        <f>B3*AR167</f>
        <v>0</v>
      </c>
      <c r="AU167">
        <f>B3*AT167</f>
        <v>0</v>
      </c>
      <c r="AW167">
        <f>AV167*B3*B5*BI167*2</f>
        <v>0</v>
      </c>
      <c r="AY167">
        <f>(E167/2*2*AX167)*B3*B5*BI167*2</f>
        <v>0</v>
      </c>
      <c r="BA167">
        <f>ROUND(E167/4*B3*BI167*AZ167,2)</f>
        <v>0</v>
      </c>
      <c r="BC167">
        <f>E167/4*B3*BI167*BB167</f>
        <v>0</v>
      </c>
      <c r="BE167">
        <f>E167/4*B3*BI167*BD167</f>
        <v>0</v>
      </c>
      <c r="BG167">
        <f>BF167*B3+0.5*BF167*B3*0.75</f>
        <v>0</v>
      </c>
      <c r="BH167" s="11">
        <f t="shared" si="195"/>
        <v>0</v>
      </c>
      <c r="BI167">
        <v>3</v>
      </c>
    </row>
    <row r="168" spans="3:61" s="14" customFormat="1">
      <c r="C168" s="14" t="s">
        <v>110</v>
      </c>
    </row>
    <row r="169" spans="3:61">
      <c r="D169" s="16">
        <f t="shared" ref="D169:D178" ca="1" si="239">P169+AC169+AP169+AQ169+BH169</f>
        <v>43</v>
      </c>
      <c r="E169">
        <f ca="1">OFFSET(法宝等级!C2,H169-1,0)</f>
        <v>42.57</v>
      </c>
      <c r="F169" t="s">
        <v>117</v>
      </c>
      <c r="G169">
        <v>1</v>
      </c>
      <c r="H169">
        <v>1</v>
      </c>
      <c r="I169" t="s">
        <v>355</v>
      </c>
      <c r="J169">
        <f ca="1">ROUND(E169,0)</f>
        <v>43</v>
      </c>
      <c r="K169">
        <f t="shared" ca="1" si="191"/>
        <v>43</v>
      </c>
      <c r="M169">
        <f t="shared" si="192"/>
        <v>0</v>
      </c>
      <c r="O169">
        <f t="shared" si="193"/>
        <v>0</v>
      </c>
      <c r="P169" s="11">
        <f t="shared" ca="1" si="194"/>
        <v>43</v>
      </c>
      <c r="R169">
        <f t="shared" ref="R169:R178" si="240">Q169*BI169</f>
        <v>0</v>
      </c>
      <c r="T169">
        <f t="shared" ref="T169:T178" si="241">S169*BI169*2</f>
        <v>0</v>
      </c>
      <c r="V169">
        <f t="shared" ref="V169:V178" ca="1" si="242">ROUND((E169/2*(1-U169)+2*E169/2*U169-E169/2)*BI169*2,2)</f>
        <v>0</v>
      </c>
      <c r="X169">
        <f t="shared" ref="X169:X178" si="243">W169*BI169*2</f>
        <v>0</v>
      </c>
      <c r="Z169">
        <f t="shared" ref="Z169:Z178" si="244">Y169*BI169*2</f>
        <v>0</v>
      </c>
      <c r="AB169">
        <f t="shared" ref="AB169:AB178" si="245">AA169*BI169*2</f>
        <v>0</v>
      </c>
      <c r="AC169" s="11">
        <f t="shared" ca="1" si="203"/>
        <v>0</v>
      </c>
      <c r="AE169">
        <f t="shared" ref="AE169:AE178" si="246">-AD169*BI169</f>
        <v>0</v>
      </c>
      <c r="AG169">
        <f t="shared" ref="AG169:AG178" si="247">-AF169*BI169*2</f>
        <v>0</v>
      </c>
      <c r="AI169">
        <f t="shared" ref="AI169:AI178" ca="1" si="248">-(E169/2*(1-AH169)+2*E169/2*AH169-E169/2)*BI169*2</f>
        <v>0</v>
      </c>
      <c r="AK169">
        <f t="shared" ref="AK169:AK178" si="249">-AJ169*BI169*2</f>
        <v>0</v>
      </c>
      <c r="AM169">
        <f t="shared" ref="AM169:AM178" si="250">-AL169*BI169*2</f>
        <v>0</v>
      </c>
      <c r="AO169">
        <f t="shared" ref="AO169:AO178" si="251">-AN169*BI169*2</f>
        <v>0</v>
      </c>
      <c r="AP169" s="11">
        <f t="shared" ref="AP169:AP178" ca="1" si="252">AE169+AG169+AI169+AK169+AM169+AO169</f>
        <v>0</v>
      </c>
      <c r="AQ169" s="11">
        <v>0</v>
      </c>
      <c r="AS169">
        <f>B3*AR169</f>
        <v>0</v>
      </c>
      <c r="AU169">
        <f>B3*AT169</f>
        <v>0</v>
      </c>
      <c r="AW169">
        <f>AV169*B3*B5*BI169*2</f>
        <v>0</v>
      </c>
      <c r="AY169">
        <f ca="1">(E169/2*2*AX169)*B3*B5*BI169*2</f>
        <v>0</v>
      </c>
      <c r="BA169">
        <f ca="1">E169/4*B3*BI169*AZ169</f>
        <v>0</v>
      </c>
      <c r="BC169">
        <f ca="1">E169/4*B3*BI169*BB169</f>
        <v>0</v>
      </c>
      <c r="BE169">
        <f ca="1">E169/4*B3*BI169*BD169</f>
        <v>0</v>
      </c>
      <c r="BG169">
        <f>BF169*B3+0.5*BF169*B3*0.75</f>
        <v>0</v>
      </c>
      <c r="BH169" s="11">
        <f t="shared" ca="1" si="195"/>
        <v>0</v>
      </c>
      <c r="BI169">
        <v>3</v>
      </c>
    </row>
    <row r="170" spans="3:61">
      <c r="D170" s="16">
        <f t="shared" ca="1" si="239"/>
        <v>202</v>
      </c>
      <c r="E170">
        <f ca="1">OFFSET(法宝等级!C2,H170-1,0)</f>
        <v>202.29</v>
      </c>
      <c r="F170" t="s">
        <v>117</v>
      </c>
      <c r="G170">
        <v>2</v>
      </c>
      <c r="H170">
        <v>2</v>
      </c>
      <c r="I170" t="s">
        <v>355</v>
      </c>
      <c r="J170">
        <f ca="1">ROUND(E170,0)</f>
        <v>202</v>
      </c>
      <c r="K170">
        <f t="shared" ca="1" si="191"/>
        <v>202</v>
      </c>
      <c r="M170">
        <f t="shared" si="192"/>
        <v>0</v>
      </c>
      <c r="O170">
        <f t="shared" si="193"/>
        <v>0</v>
      </c>
      <c r="P170" s="11">
        <f t="shared" ca="1" si="194"/>
        <v>202</v>
      </c>
      <c r="R170">
        <f t="shared" si="240"/>
        <v>0</v>
      </c>
      <c r="T170">
        <f t="shared" si="241"/>
        <v>0</v>
      </c>
      <c r="V170">
        <f t="shared" ca="1" si="242"/>
        <v>0</v>
      </c>
      <c r="X170">
        <f t="shared" si="243"/>
        <v>0</v>
      </c>
      <c r="Z170">
        <f t="shared" si="244"/>
        <v>0</v>
      </c>
      <c r="AB170">
        <f t="shared" si="245"/>
        <v>0</v>
      </c>
      <c r="AC170" s="11">
        <f t="shared" ca="1" si="203"/>
        <v>0</v>
      </c>
      <c r="AE170">
        <f t="shared" si="246"/>
        <v>0</v>
      </c>
      <c r="AG170">
        <f t="shared" si="247"/>
        <v>0</v>
      </c>
      <c r="AI170">
        <f t="shared" ca="1" si="248"/>
        <v>0</v>
      </c>
      <c r="AK170">
        <f t="shared" si="249"/>
        <v>0</v>
      </c>
      <c r="AM170">
        <f t="shared" si="250"/>
        <v>0</v>
      </c>
      <c r="AO170">
        <f t="shared" si="251"/>
        <v>0</v>
      </c>
      <c r="AP170" s="11">
        <f t="shared" ca="1" si="252"/>
        <v>0</v>
      </c>
      <c r="AQ170" s="11">
        <v>0</v>
      </c>
      <c r="AS170">
        <f>B3*AR170</f>
        <v>0</v>
      </c>
      <c r="AU170">
        <f>B3*AT170</f>
        <v>0</v>
      </c>
      <c r="AW170">
        <f>AV170*B3*B5*BI170*2</f>
        <v>0</v>
      </c>
      <c r="AY170">
        <f ca="1">(E170/2*2*AX170)*B3*B5*BI170*2</f>
        <v>0</v>
      </c>
      <c r="BA170">
        <f ca="1">E170/4*B3*BI170*AZ170</f>
        <v>0</v>
      </c>
      <c r="BC170">
        <f ca="1">E170/4*B3*BI170*BB170</f>
        <v>0</v>
      </c>
      <c r="BE170">
        <f ca="1">E170/4*B3*BI170*BD170</f>
        <v>0</v>
      </c>
      <c r="BG170">
        <f>BF170*B3+0.5*BF170*B3*0.75</f>
        <v>0</v>
      </c>
      <c r="BH170" s="11">
        <f t="shared" ca="1" si="195"/>
        <v>0</v>
      </c>
      <c r="BI170">
        <v>3</v>
      </c>
    </row>
    <row r="171" spans="3:61">
      <c r="D171" s="16">
        <f t="shared" si="239"/>
        <v>0</v>
      </c>
      <c r="F171" t="s">
        <v>117</v>
      </c>
      <c r="G171">
        <v>3</v>
      </c>
      <c r="K171">
        <f t="shared" si="191"/>
        <v>0</v>
      </c>
      <c r="M171">
        <f t="shared" si="192"/>
        <v>0</v>
      </c>
      <c r="O171">
        <f t="shared" si="193"/>
        <v>0</v>
      </c>
      <c r="P171" s="11">
        <f t="shared" si="194"/>
        <v>0</v>
      </c>
      <c r="R171">
        <f t="shared" si="240"/>
        <v>0</v>
      </c>
      <c r="T171">
        <f t="shared" si="241"/>
        <v>0</v>
      </c>
      <c r="V171">
        <f t="shared" si="242"/>
        <v>0</v>
      </c>
      <c r="X171">
        <f t="shared" si="243"/>
        <v>0</v>
      </c>
      <c r="Z171">
        <f t="shared" si="244"/>
        <v>0</v>
      </c>
      <c r="AB171">
        <f t="shared" si="245"/>
        <v>0</v>
      </c>
      <c r="AC171" s="11">
        <f t="shared" si="203"/>
        <v>0</v>
      </c>
      <c r="AE171">
        <f t="shared" si="246"/>
        <v>0</v>
      </c>
      <c r="AG171">
        <f t="shared" si="247"/>
        <v>0</v>
      </c>
      <c r="AI171">
        <f t="shared" si="248"/>
        <v>0</v>
      </c>
      <c r="AK171">
        <f t="shared" si="249"/>
        <v>0</v>
      </c>
      <c r="AM171">
        <f t="shared" si="250"/>
        <v>0</v>
      </c>
      <c r="AO171">
        <f t="shared" si="251"/>
        <v>0</v>
      </c>
      <c r="AP171" s="11">
        <f t="shared" si="252"/>
        <v>0</v>
      </c>
      <c r="AQ171" s="11">
        <v>0</v>
      </c>
      <c r="AS171">
        <f>B3*AR171</f>
        <v>0</v>
      </c>
      <c r="AU171">
        <f>B3*AT171</f>
        <v>0</v>
      </c>
      <c r="AW171">
        <f>AV171*B3*B5*BI171*2</f>
        <v>0</v>
      </c>
      <c r="AY171">
        <f>(E171/2*2*AX171)*B3*B5*BI171*2</f>
        <v>0</v>
      </c>
      <c r="BA171">
        <f>E171/4*B3*BI171*AZ171</f>
        <v>0</v>
      </c>
      <c r="BC171">
        <f>E171/4*B3*BI171*BB171</f>
        <v>0</v>
      </c>
      <c r="BE171">
        <f>E171/4*B3*BI171*BD171</f>
        <v>0</v>
      </c>
      <c r="BG171">
        <f>BF171*B3+0.5*BF171*B3*0.75</f>
        <v>0</v>
      </c>
      <c r="BH171" s="11">
        <f t="shared" si="195"/>
        <v>0</v>
      </c>
      <c r="BI171">
        <v>3</v>
      </c>
    </row>
    <row r="172" spans="3:61">
      <c r="D172" s="16">
        <f t="shared" si="239"/>
        <v>0</v>
      </c>
      <c r="F172" t="s">
        <v>117</v>
      </c>
      <c r="G172">
        <v>4</v>
      </c>
      <c r="K172">
        <f t="shared" si="191"/>
        <v>0</v>
      </c>
      <c r="M172">
        <f t="shared" si="192"/>
        <v>0</v>
      </c>
      <c r="O172">
        <f t="shared" si="193"/>
        <v>0</v>
      </c>
      <c r="P172" s="11">
        <f t="shared" si="194"/>
        <v>0</v>
      </c>
      <c r="R172">
        <f t="shared" si="240"/>
        <v>0</v>
      </c>
      <c r="T172">
        <f t="shared" si="241"/>
        <v>0</v>
      </c>
      <c r="V172">
        <f t="shared" si="242"/>
        <v>0</v>
      </c>
      <c r="X172">
        <f t="shared" si="243"/>
        <v>0</v>
      </c>
      <c r="Z172">
        <f t="shared" si="244"/>
        <v>0</v>
      </c>
      <c r="AB172">
        <f t="shared" si="245"/>
        <v>0</v>
      </c>
      <c r="AC172" s="11">
        <f t="shared" si="203"/>
        <v>0</v>
      </c>
      <c r="AE172">
        <f t="shared" si="246"/>
        <v>0</v>
      </c>
      <c r="AG172">
        <f t="shared" si="247"/>
        <v>0</v>
      </c>
      <c r="AI172">
        <f t="shared" si="248"/>
        <v>0</v>
      </c>
      <c r="AK172">
        <f t="shared" si="249"/>
        <v>0</v>
      </c>
      <c r="AM172">
        <f t="shared" si="250"/>
        <v>0</v>
      </c>
      <c r="AO172">
        <f t="shared" si="251"/>
        <v>0</v>
      </c>
      <c r="AP172" s="11">
        <f t="shared" si="252"/>
        <v>0</v>
      </c>
      <c r="AQ172" s="11">
        <v>0</v>
      </c>
      <c r="AS172">
        <f>B3*AR172</f>
        <v>0</v>
      </c>
      <c r="AU172">
        <f>B3*AT172</f>
        <v>0</v>
      </c>
      <c r="AW172">
        <f>AV172*B3*B5*BI172*2</f>
        <v>0</v>
      </c>
      <c r="AY172">
        <f>(E172/2*2*AX172)*B3*B5*BI172*2</f>
        <v>0</v>
      </c>
      <c r="BA172">
        <f>E172/4*B3*BI172*AZ172</f>
        <v>0</v>
      </c>
      <c r="BC172">
        <f>E172/4*B3*BI172*BB172</f>
        <v>0</v>
      </c>
      <c r="BE172">
        <f>E172/4*B3*BI172*BD172</f>
        <v>0</v>
      </c>
      <c r="BG172">
        <f>BF172*B3+0.5*BF172*B3*0.75</f>
        <v>0</v>
      </c>
      <c r="BH172" s="11">
        <f t="shared" si="195"/>
        <v>0</v>
      </c>
      <c r="BI172">
        <v>3</v>
      </c>
    </row>
    <row r="173" spans="3:61">
      <c r="D173" s="16">
        <f t="shared" si="239"/>
        <v>0</v>
      </c>
      <c r="F173" t="s">
        <v>117</v>
      </c>
      <c r="G173">
        <v>5</v>
      </c>
      <c r="K173">
        <f t="shared" si="191"/>
        <v>0</v>
      </c>
      <c r="M173">
        <f t="shared" si="192"/>
        <v>0</v>
      </c>
      <c r="O173">
        <f t="shared" si="193"/>
        <v>0</v>
      </c>
      <c r="P173" s="11">
        <f t="shared" si="194"/>
        <v>0</v>
      </c>
      <c r="R173">
        <f t="shared" si="240"/>
        <v>0</v>
      </c>
      <c r="T173">
        <f t="shared" si="241"/>
        <v>0</v>
      </c>
      <c r="V173">
        <f t="shared" si="242"/>
        <v>0</v>
      </c>
      <c r="X173">
        <f t="shared" si="243"/>
        <v>0</v>
      </c>
      <c r="Z173">
        <f t="shared" si="244"/>
        <v>0</v>
      </c>
      <c r="AB173">
        <f t="shared" si="245"/>
        <v>0</v>
      </c>
      <c r="AC173" s="11">
        <f t="shared" si="203"/>
        <v>0</v>
      </c>
      <c r="AE173">
        <f t="shared" si="246"/>
        <v>0</v>
      </c>
      <c r="AG173">
        <f t="shared" si="247"/>
        <v>0</v>
      </c>
      <c r="AI173">
        <f t="shared" si="248"/>
        <v>0</v>
      </c>
      <c r="AK173">
        <f t="shared" si="249"/>
        <v>0</v>
      </c>
      <c r="AM173">
        <f t="shared" si="250"/>
        <v>0</v>
      </c>
      <c r="AO173">
        <f t="shared" si="251"/>
        <v>0</v>
      </c>
      <c r="AP173" s="11">
        <f t="shared" si="252"/>
        <v>0</v>
      </c>
      <c r="AQ173" s="11">
        <v>0</v>
      </c>
      <c r="AS173">
        <f>B3*AR173</f>
        <v>0</v>
      </c>
      <c r="AU173">
        <f>B3*AT173</f>
        <v>0</v>
      </c>
      <c r="AW173">
        <f>AV173*B3*B5*BI173*2</f>
        <v>0</v>
      </c>
      <c r="AY173">
        <f>(E173/2*2*AX173)*B3*B5*BI173*2</f>
        <v>0</v>
      </c>
      <c r="BA173">
        <f>E173/4*B3*BI173*AZ173</f>
        <v>0</v>
      </c>
      <c r="BC173">
        <f>E173/4*B3*BI173*BB173</f>
        <v>0</v>
      </c>
      <c r="BE173">
        <f>E173/4*B3*BI173*BD173</f>
        <v>0</v>
      </c>
      <c r="BG173">
        <f>BF173*B3+0.5*BF173*B3*0.75</f>
        <v>0</v>
      </c>
      <c r="BH173" s="11">
        <f t="shared" si="195"/>
        <v>0</v>
      </c>
      <c r="BI173">
        <v>3</v>
      </c>
    </row>
    <row r="174" spans="3:61">
      <c r="D174" s="16">
        <f t="shared" si="239"/>
        <v>0</v>
      </c>
      <c r="F174" t="s">
        <v>118</v>
      </c>
      <c r="G174">
        <v>6</v>
      </c>
      <c r="K174">
        <f t="shared" si="191"/>
        <v>0</v>
      </c>
      <c r="M174">
        <f t="shared" si="192"/>
        <v>0</v>
      </c>
      <c r="O174">
        <f t="shared" si="193"/>
        <v>0</v>
      </c>
      <c r="P174" s="11">
        <f t="shared" si="194"/>
        <v>0</v>
      </c>
      <c r="R174">
        <f t="shared" si="240"/>
        <v>0</v>
      </c>
      <c r="T174">
        <f t="shared" si="241"/>
        <v>0</v>
      </c>
      <c r="V174">
        <f t="shared" si="242"/>
        <v>0</v>
      </c>
      <c r="X174">
        <f t="shared" si="243"/>
        <v>0</v>
      </c>
      <c r="Z174">
        <f t="shared" si="244"/>
        <v>0</v>
      </c>
      <c r="AB174">
        <f t="shared" si="245"/>
        <v>0</v>
      </c>
      <c r="AC174" s="11">
        <f t="shared" si="203"/>
        <v>0</v>
      </c>
      <c r="AE174">
        <f t="shared" si="246"/>
        <v>0</v>
      </c>
      <c r="AG174">
        <f t="shared" si="247"/>
        <v>0</v>
      </c>
      <c r="AI174">
        <f t="shared" si="248"/>
        <v>0</v>
      </c>
      <c r="AK174">
        <f t="shared" si="249"/>
        <v>0</v>
      </c>
      <c r="AM174">
        <f t="shared" si="250"/>
        <v>0</v>
      </c>
      <c r="AO174">
        <f t="shared" si="251"/>
        <v>0</v>
      </c>
      <c r="AP174" s="11">
        <f t="shared" si="252"/>
        <v>0</v>
      </c>
      <c r="AQ174" s="11">
        <v>0</v>
      </c>
      <c r="AS174">
        <f>B3*AR174</f>
        <v>0</v>
      </c>
      <c r="AU174">
        <f>B3*AT174</f>
        <v>0</v>
      </c>
      <c r="AW174">
        <f>AV174*B3*B5*BI174*2</f>
        <v>0</v>
      </c>
      <c r="AY174">
        <f>(E174/2*2*AX174)*B3*B5*BI174*2</f>
        <v>0</v>
      </c>
      <c r="BA174">
        <f>E174/4*B3*BI174*AZ174</f>
        <v>0</v>
      </c>
      <c r="BC174">
        <f>E174/4*B3*BI174*BB174</f>
        <v>0</v>
      </c>
      <c r="BE174">
        <f>E174/4*B3*BI174*BD174</f>
        <v>0</v>
      </c>
      <c r="BG174">
        <f>BF174*B3+0.5*BF174*B3*0.75</f>
        <v>0</v>
      </c>
      <c r="BH174" s="11">
        <f t="shared" si="195"/>
        <v>0</v>
      </c>
      <c r="BI174">
        <v>3</v>
      </c>
    </row>
    <row r="175" spans="3:61">
      <c r="D175" s="16">
        <f t="shared" si="239"/>
        <v>0</v>
      </c>
      <c r="F175" t="s">
        <v>118</v>
      </c>
      <c r="G175">
        <v>7</v>
      </c>
      <c r="K175">
        <f t="shared" si="191"/>
        <v>0</v>
      </c>
      <c r="M175">
        <f t="shared" si="192"/>
        <v>0</v>
      </c>
      <c r="O175">
        <f t="shared" si="193"/>
        <v>0</v>
      </c>
      <c r="P175" s="11">
        <f t="shared" si="194"/>
        <v>0</v>
      </c>
      <c r="R175">
        <f t="shared" si="240"/>
        <v>0</v>
      </c>
      <c r="T175">
        <f t="shared" si="241"/>
        <v>0</v>
      </c>
      <c r="V175">
        <f t="shared" si="242"/>
        <v>0</v>
      </c>
      <c r="X175">
        <f t="shared" si="243"/>
        <v>0</v>
      </c>
      <c r="Z175">
        <f t="shared" si="244"/>
        <v>0</v>
      </c>
      <c r="AB175">
        <f t="shared" si="245"/>
        <v>0</v>
      </c>
      <c r="AC175" s="11">
        <f t="shared" si="203"/>
        <v>0</v>
      </c>
      <c r="AE175">
        <f t="shared" si="246"/>
        <v>0</v>
      </c>
      <c r="AG175">
        <f t="shared" si="247"/>
        <v>0</v>
      </c>
      <c r="AI175">
        <f t="shared" si="248"/>
        <v>0</v>
      </c>
      <c r="AK175">
        <f t="shared" si="249"/>
        <v>0</v>
      </c>
      <c r="AM175">
        <f t="shared" si="250"/>
        <v>0</v>
      </c>
      <c r="AO175">
        <f t="shared" si="251"/>
        <v>0</v>
      </c>
      <c r="AP175" s="11">
        <f t="shared" si="252"/>
        <v>0</v>
      </c>
      <c r="AQ175" s="11">
        <v>0</v>
      </c>
      <c r="AS175">
        <f>B3*AR175</f>
        <v>0</v>
      </c>
      <c r="AU175">
        <f>B3*AT175</f>
        <v>0</v>
      </c>
      <c r="AW175">
        <f>AV175*B3*B5*BI175*2</f>
        <v>0</v>
      </c>
      <c r="AY175">
        <f>(E175/2*2*AX175)*B3*B5*BI175*2</f>
        <v>0</v>
      </c>
      <c r="BA175">
        <f>E175/4*B3*BI175*AZ175</f>
        <v>0</v>
      </c>
      <c r="BC175">
        <f>E175/4*B3*BI175*BB175</f>
        <v>0</v>
      </c>
      <c r="BE175">
        <f>E175/4*B3*BI175*BD175</f>
        <v>0</v>
      </c>
      <c r="BG175">
        <f>BF175*B3+0.5*BF175*B3*0.75</f>
        <v>0</v>
      </c>
      <c r="BH175" s="11">
        <f t="shared" si="195"/>
        <v>0</v>
      </c>
      <c r="BI175">
        <v>3</v>
      </c>
    </row>
    <row r="176" spans="3:61">
      <c r="D176" s="16">
        <f t="shared" si="239"/>
        <v>0</v>
      </c>
      <c r="F176" t="s">
        <v>118</v>
      </c>
      <c r="G176">
        <v>8</v>
      </c>
      <c r="K176">
        <f t="shared" si="191"/>
        <v>0</v>
      </c>
      <c r="M176">
        <f t="shared" si="192"/>
        <v>0</v>
      </c>
      <c r="O176">
        <f t="shared" si="193"/>
        <v>0</v>
      </c>
      <c r="P176" s="11">
        <f t="shared" si="194"/>
        <v>0</v>
      </c>
      <c r="R176">
        <f t="shared" si="240"/>
        <v>0</v>
      </c>
      <c r="T176">
        <f t="shared" si="241"/>
        <v>0</v>
      </c>
      <c r="V176">
        <f t="shared" si="242"/>
        <v>0</v>
      </c>
      <c r="X176">
        <f t="shared" si="243"/>
        <v>0</v>
      </c>
      <c r="Z176">
        <f t="shared" si="244"/>
        <v>0</v>
      </c>
      <c r="AB176">
        <f t="shared" si="245"/>
        <v>0</v>
      </c>
      <c r="AC176" s="11">
        <f t="shared" si="203"/>
        <v>0</v>
      </c>
      <c r="AE176">
        <f t="shared" si="246"/>
        <v>0</v>
      </c>
      <c r="AG176">
        <f t="shared" si="247"/>
        <v>0</v>
      </c>
      <c r="AI176">
        <f t="shared" si="248"/>
        <v>0</v>
      </c>
      <c r="AK176">
        <f t="shared" si="249"/>
        <v>0</v>
      </c>
      <c r="AM176">
        <f t="shared" si="250"/>
        <v>0</v>
      </c>
      <c r="AO176">
        <f t="shared" si="251"/>
        <v>0</v>
      </c>
      <c r="AP176" s="11">
        <f t="shared" si="252"/>
        <v>0</v>
      </c>
      <c r="AQ176" s="11">
        <v>0</v>
      </c>
      <c r="AS176">
        <f>B3*AR176</f>
        <v>0</v>
      </c>
      <c r="AU176">
        <f>B3*AT176</f>
        <v>0</v>
      </c>
      <c r="AW176">
        <f>AV176*B3*B5*BI176*2</f>
        <v>0</v>
      </c>
      <c r="AY176">
        <f>(E176/2*2*AX176)*B3*B5*BI176*2</f>
        <v>0</v>
      </c>
      <c r="BA176">
        <f>E176/4*B3*BI176*AZ176</f>
        <v>0</v>
      </c>
      <c r="BC176">
        <f>E176/4*B3*BI176*BB176</f>
        <v>0</v>
      </c>
      <c r="BE176">
        <f>E176/4*B3*BI176*BD176</f>
        <v>0</v>
      </c>
      <c r="BG176">
        <f>BF176*B3+0.5*BF176*B3*0.75</f>
        <v>0</v>
      </c>
      <c r="BH176" s="11">
        <f t="shared" si="195"/>
        <v>0</v>
      </c>
      <c r="BI176">
        <v>3</v>
      </c>
    </row>
    <row r="177" spans="4:61">
      <c r="D177" s="16">
        <f t="shared" si="239"/>
        <v>0</v>
      </c>
      <c r="F177" t="s">
        <v>118</v>
      </c>
      <c r="G177">
        <v>9</v>
      </c>
      <c r="K177">
        <f t="shared" si="191"/>
        <v>0</v>
      </c>
      <c r="M177">
        <f t="shared" si="192"/>
        <v>0</v>
      </c>
      <c r="O177">
        <f t="shared" si="193"/>
        <v>0</v>
      </c>
      <c r="P177" s="11">
        <f t="shared" si="194"/>
        <v>0</v>
      </c>
      <c r="R177">
        <f t="shared" si="240"/>
        <v>0</v>
      </c>
      <c r="T177">
        <f t="shared" si="241"/>
        <v>0</v>
      </c>
      <c r="V177">
        <f t="shared" si="242"/>
        <v>0</v>
      </c>
      <c r="X177">
        <f t="shared" si="243"/>
        <v>0</v>
      </c>
      <c r="Z177">
        <f t="shared" si="244"/>
        <v>0</v>
      </c>
      <c r="AB177">
        <f t="shared" si="245"/>
        <v>0</v>
      </c>
      <c r="AC177" s="11">
        <f t="shared" si="203"/>
        <v>0</v>
      </c>
      <c r="AE177">
        <f t="shared" si="246"/>
        <v>0</v>
      </c>
      <c r="AG177">
        <f t="shared" si="247"/>
        <v>0</v>
      </c>
      <c r="AI177">
        <f t="shared" si="248"/>
        <v>0</v>
      </c>
      <c r="AK177">
        <f t="shared" si="249"/>
        <v>0</v>
      </c>
      <c r="AM177">
        <f t="shared" si="250"/>
        <v>0</v>
      </c>
      <c r="AO177">
        <f t="shared" si="251"/>
        <v>0</v>
      </c>
      <c r="AP177" s="11">
        <f t="shared" si="252"/>
        <v>0</v>
      </c>
      <c r="AQ177" s="11">
        <v>0</v>
      </c>
      <c r="AS177">
        <f>B3*AR177</f>
        <v>0</v>
      </c>
      <c r="AU177">
        <f>B3*AT177</f>
        <v>0</v>
      </c>
      <c r="AW177">
        <f>AV177*B3*B5*BI177*2</f>
        <v>0</v>
      </c>
      <c r="AY177">
        <f>(E177/2*2*AX177)*B3*B5*BI177*2</f>
        <v>0</v>
      </c>
      <c r="BA177">
        <f>E177/4*B3*BI177*AZ177</f>
        <v>0</v>
      </c>
      <c r="BC177">
        <f>E177/4*B3*BI177*BB177</f>
        <v>0</v>
      </c>
      <c r="BE177">
        <f>E177/4*B3*BI177*BD177</f>
        <v>0</v>
      </c>
      <c r="BG177">
        <f>BF177*B3+0.5*BF177*B3*0.75</f>
        <v>0</v>
      </c>
      <c r="BH177" s="11">
        <f t="shared" si="195"/>
        <v>0</v>
      </c>
      <c r="BI177">
        <v>3</v>
      </c>
    </row>
    <row r="178" spans="4:61">
      <c r="D178" s="16">
        <f t="shared" si="239"/>
        <v>0</v>
      </c>
      <c r="F178" t="s">
        <v>118</v>
      </c>
      <c r="G178">
        <v>10</v>
      </c>
      <c r="K178">
        <f t="shared" si="191"/>
        <v>0</v>
      </c>
      <c r="M178">
        <f t="shared" si="192"/>
        <v>0</v>
      </c>
      <c r="O178">
        <f t="shared" si="193"/>
        <v>0</v>
      </c>
      <c r="P178" s="11">
        <f t="shared" si="194"/>
        <v>0</v>
      </c>
      <c r="R178">
        <f t="shared" si="240"/>
        <v>0</v>
      </c>
      <c r="T178">
        <f t="shared" si="241"/>
        <v>0</v>
      </c>
      <c r="V178">
        <f t="shared" si="242"/>
        <v>0</v>
      </c>
      <c r="X178">
        <f t="shared" si="243"/>
        <v>0</v>
      </c>
      <c r="Z178">
        <f t="shared" si="244"/>
        <v>0</v>
      </c>
      <c r="AB178">
        <f t="shared" si="245"/>
        <v>0</v>
      </c>
      <c r="AC178" s="11">
        <f t="shared" si="203"/>
        <v>0</v>
      </c>
      <c r="AE178">
        <f t="shared" si="246"/>
        <v>0</v>
      </c>
      <c r="AG178">
        <f t="shared" si="247"/>
        <v>0</v>
      </c>
      <c r="AI178">
        <f t="shared" si="248"/>
        <v>0</v>
      </c>
      <c r="AK178">
        <f t="shared" si="249"/>
        <v>0</v>
      </c>
      <c r="AM178">
        <f t="shared" si="250"/>
        <v>0</v>
      </c>
      <c r="AO178">
        <f t="shared" si="251"/>
        <v>0</v>
      </c>
      <c r="AP178" s="11">
        <f t="shared" si="252"/>
        <v>0</v>
      </c>
      <c r="AQ178" s="11">
        <v>0</v>
      </c>
      <c r="AS178">
        <f>B3*AR178</f>
        <v>0</v>
      </c>
      <c r="AU178">
        <f>B3*AT178</f>
        <v>0</v>
      </c>
      <c r="AW178">
        <f>AV178*B3*B5*BI178*2</f>
        <v>0</v>
      </c>
      <c r="AY178">
        <f>(E178/2*2*AX178)*B3*B5*BI178*2</f>
        <v>0</v>
      </c>
      <c r="BA178">
        <f>E178/4*B3*BI178*AZ178</f>
        <v>0</v>
      </c>
      <c r="BC178">
        <f>E178/4*B3*BI178*BB178</f>
        <v>0</v>
      </c>
      <c r="BE178">
        <f>E178/4*B3*BI178*BD178</f>
        <v>0</v>
      </c>
      <c r="BG178">
        <f>BF178*B3+0.5*BF178*B3*0.75</f>
        <v>0</v>
      </c>
      <c r="BH178" s="11">
        <f t="shared" si="195"/>
        <v>0</v>
      </c>
      <c r="BI178">
        <v>3</v>
      </c>
    </row>
  </sheetData>
  <phoneticPr fontId="1" type="noConversion"/>
  <dataValidations count="1">
    <dataValidation type="decimal" allowBlank="1" showInputMessage="1" showErrorMessage="1" sqref="AZ4:AZ13 AZ15:AZ24 AZ26:AZ35 AZ37:AZ46 AZ48:AZ57 AZ59:AZ68 AZ70:AZ79 AZ81:AZ90 AZ92:AZ101 AZ103:AZ112 AZ114:AZ123 AZ125:AZ134 AZ136:AZ145 AZ147:AZ156 AZ158:AZ167 BB4:BB13 BD4:BD13 BB15:BB24 BD15:BD24 BB26:BB35 BD26:BD35 BB37:BB46 BD37:BD46 BB48:BB57 BD48:BD57 BB59:BB68">
      <formula1>0</formula1>
      <formula2>0.5</formula2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"/>
  <sheetViews>
    <sheetView workbookViewId="0">
      <selection activeCell="C2" sqref="C2"/>
    </sheetView>
  </sheetViews>
  <sheetFormatPr defaultRowHeight="13.5"/>
  <cols>
    <col min="6" max="6" width="14" customWidth="1"/>
    <col min="7" max="7" width="13.375" customWidth="1"/>
    <col min="8" max="9" width="13.25" customWidth="1"/>
    <col min="10" max="10" width="13.125" customWidth="1"/>
    <col min="11" max="11" width="13" customWidth="1"/>
  </cols>
  <sheetData>
    <row r="1" spans="1:11">
      <c r="A1" t="s">
        <v>301</v>
      </c>
      <c r="B1" t="s">
        <v>302</v>
      </c>
      <c r="C1" t="s">
        <v>360</v>
      </c>
      <c r="D1" t="s">
        <v>303</v>
      </c>
      <c r="E1" t="s">
        <v>304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5"/>
  <dimension ref="A1:AN31"/>
  <sheetViews>
    <sheetView workbookViewId="0">
      <pane xSplit="1" ySplit="2" topLeftCell="B3" activePane="bottomRight" state="frozenSplit"/>
      <selection sqref="A1:XFD1"/>
      <selection pane="topRight" activeCell="L1" sqref="L1"/>
      <selection pane="bottomLeft" activeCell="A4" sqref="A4"/>
      <selection pane="bottomRight" activeCell="B3" sqref="B3:AN31"/>
    </sheetView>
  </sheetViews>
  <sheetFormatPr defaultRowHeight="13.5"/>
  <cols>
    <col min="1" max="1" width="10" customWidth="1"/>
    <col min="27" max="27" width="10.375" customWidth="1"/>
    <col min="29" max="29" width="9" customWidth="1"/>
  </cols>
  <sheetData>
    <row r="1" spans="1:40">
      <c r="B1" t="s">
        <v>391</v>
      </c>
      <c r="C1" t="s">
        <v>392</v>
      </c>
      <c r="D1" t="s">
        <v>393</v>
      </c>
      <c r="E1" t="s">
        <v>394</v>
      </c>
      <c r="F1" t="s">
        <v>395</v>
      </c>
      <c r="G1" t="s">
        <v>396</v>
      </c>
      <c r="H1" t="s">
        <v>397</v>
      </c>
      <c r="I1" t="s">
        <v>398</v>
      </c>
      <c r="J1" t="s">
        <v>399</v>
      </c>
      <c r="K1" t="s">
        <v>400</v>
      </c>
      <c r="L1" t="s">
        <v>401</v>
      </c>
      <c r="M1" t="s">
        <v>402</v>
      </c>
      <c r="N1" t="s">
        <v>403</v>
      </c>
      <c r="O1" t="s">
        <v>404</v>
      </c>
      <c r="P1" t="s">
        <v>405</v>
      </c>
      <c r="Q1" t="s">
        <v>406</v>
      </c>
      <c r="R1" t="s">
        <v>407</v>
      </c>
      <c r="S1" t="s">
        <v>408</v>
      </c>
      <c r="T1" t="s">
        <v>409</v>
      </c>
      <c r="U1" t="s">
        <v>410</v>
      </c>
      <c r="V1" t="s">
        <v>411</v>
      </c>
      <c r="W1" t="s">
        <v>412</v>
      </c>
      <c r="X1" t="s">
        <v>413</v>
      </c>
      <c r="Y1" t="s">
        <v>414</v>
      </c>
      <c r="Z1" t="s">
        <v>415</v>
      </c>
      <c r="AA1" t="s">
        <v>416</v>
      </c>
      <c r="AB1" t="s">
        <v>417</v>
      </c>
      <c r="AC1" t="s">
        <v>418</v>
      </c>
      <c r="AD1" t="s">
        <v>419</v>
      </c>
      <c r="AE1" t="s">
        <v>420</v>
      </c>
      <c r="AF1" t="s">
        <v>421</v>
      </c>
      <c r="AG1" t="s">
        <v>422</v>
      </c>
      <c r="AH1" t="s">
        <v>423</v>
      </c>
      <c r="AI1" t="s">
        <v>424</v>
      </c>
      <c r="AJ1" t="s">
        <v>425</v>
      </c>
      <c r="AK1" t="s">
        <v>426</v>
      </c>
      <c r="AL1" t="s">
        <v>427</v>
      </c>
      <c r="AM1" t="s">
        <v>428</v>
      </c>
      <c r="AN1" t="s">
        <v>429</v>
      </c>
    </row>
    <row r="2" spans="1:40">
      <c r="A2" t="s">
        <v>61</v>
      </c>
      <c r="B2" t="s">
        <v>72</v>
      </c>
      <c r="C2" t="s">
        <v>74</v>
      </c>
      <c r="D2" t="s">
        <v>80</v>
      </c>
      <c r="E2" t="s">
        <v>84</v>
      </c>
      <c r="F2" t="s">
        <v>64</v>
      </c>
      <c r="G2" t="s">
        <v>94</v>
      </c>
      <c r="H2" t="s">
        <v>98</v>
      </c>
      <c r="I2" t="s">
        <v>102</v>
      </c>
      <c r="J2" t="s">
        <v>106</v>
      </c>
      <c r="K2" t="s">
        <v>109</v>
      </c>
      <c r="L2" t="s">
        <v>111</v>
      </c>
      <c r="M2" t="s">
        <v>70</v>
      </c>
      <c r="N2" s="2" t="s">
        <v>69</v>
      </c>
      <c r="O2" s="2" t="s">
        <v>119</v>
      </c>
      <c r="P2" s="2" t="s">
        <v>120</v>
      </c>
      <c r="Q2" s="2" t="s">
        <v>121</v>
      </c>
      <c r="R2" s="2" t="s">
        <v>122</v>
      </c>
      <c r="S2" s="2" t="s">
        <v>123</v>
      </c>
      <c r="T2" s="2" t="s">
        <v>124</v>
      </c>
      <c r="U2" s="2" t="s">
        <v>125</v>
      </c>
      <c r="V2" s="2" t="s">
        <v>126</v>
      </c>
      <c r="W2" s="2" t="s">
        <v>127</v>
      </c>
      <c r="X2" s="2" t="s">
        <v>128</v>
      </c>
      <c r="Y2" s="2" t="s">
        <v>129</v>
      </c>
      <c r="Z2" s="2" t="s">
        <v>130</v>
      </c>
      <c r="AA2" s="2" t="s">
        <v>131</v>
      </c>
      <c r="AB2" s="2" t="s">
        <v>132</v>
      </c>
      <c r="AC2" s="2" t="s">
        <v>133</v>
      </c>
      <c r="AD2" s="2" t="s">
        <v>134</v>
      </c>
      <c r="AE2" s="2" t="s">
        <v>135</v>
      </c>
      <c r="AF2" s="2" t="s">
        <v>136</v>
      </c>
      <c r="AG2" s="2" t="s">
        <v>137</v>
      </c>
      <c r="AH2" s="2" t="s">
        <v>138</v>
      </c>
      <c r="AI2" s="2" t="s">
        <v>139</v>
      </c>
      <c r="AJ2" s="2" t="s">
        <v>140</v>
      </c>
      <c r="AK2" s="2" t="s">
        <v>141</v>
      </c>
      <c r="AL2" s="2" t="s">
        <v>142</v>
      </c>
      <c r="AM2" s="2" t="s">
        <v>143</v>
      </c>
      <c r="AN2" s="2" t="s">
        <v>144</v>
      </c>
    </row>
    <row r="3" spans="1:40">
      <c r="A3" t="str">
        <f>[1]玩家卡牌配置表!$C$2</f>
        <v>唐三藏</v>
      </c>
      <c r="B3" s="13">
        <v>10</v>
      </c>
      <c r="C3" s="13">
        <v>10</v>
      </c>
      <c r="D3" s="13">
        <v>10</v>
      </c>
      <c r="E3" s="13" t="s">
        <v>65</v>
      </c>
    </row>
    <row r="4" spans="1:40">
      <c r="A4" t="str">
        <f>[1]玩家卡牌配置表!$C$3</f>
        <v>孙悟空</v>
      </c>
      <c r="F4" s="13">
        <v>10</v>
      </c>
    </row>
    <row r="5" spans="1:40">
      <c r="A5" t="str">
        <f>[1]玩家卡牌配置表!$C$4</f>
        <v>猪八戒</v>
      </c>
      <c r="I5" s="13">
        <v>10</v>
      </c>
      <c r="J5" s="13" t="s">
        <v>65</v>
      </c>
    </row>
    <row r="6" spans="1:40">
      <c r="A6" t="str">
        <f>[1]玩家卡牌配置表!$C$5</f>
        <v>沙和尚</v>
      </c>
      <c r="L6" s="13">
        <v>10</v>
      </c>
      <c r="M6" s="13">
        <v>10</v>
      </c>
    </row>
    <row r="7" spans="1:40">
      <c r="A7" t="str">
        <f>[1]玩家卡牌配置表!$C$6</f>
        <v>小白龙</v>
      </c>
      <c r="G7" s="13">
        <v>10</v>
      </c>
      <c r="H7" s="13" t="s">
        <v>65</v>
      </c>
    </row>
    <row r="8" spans="1:40">
      <c r="A8" t="str">
        <f>[1]玩家卡牌配置表!$C$7</f>
        <v>猎户刘伯钦</v>
      </c>
    </row>
    <row r="9" spans="1:40">
      <c r="A9" t="str">
        <f>[1]玩家卡牌配置表!$C$8</f>
        <v>悟空六意</v>
      </c>
      <c r="F9" s="13">
        <v>10</v>
      </c>
    </row>
    <row r="10" spans="1:40">
      <c r="A10" t="str">
        <f>[1]玩家卡牌配置表!$C$9</f>
        <v>龟丞相</v>
      </c>
    </row>
    <row r="11" spans="1:40">
      <c r="A11" t="str">
        <f>[1]玩家卡牌配置表!$C$10</f>
        <v>凌虚子</v>
      </c>
    </row>
    <row r="12" spans="1:40">
      <c r="A12" t="str">
        <f>[1]玩家卡牌配置表!$C$11</f>
        <v>黑熊精</v>
      </c>
    </row>
    <row r="13" spans="1:40">
      <c r="A13" t="str">
        <f>[1]玩家卡牌配置表!$C$12</f>
        <v>虎先锋</v>
      </c>
    </row>
    <row r="14" spans="1:40">
      <c r="A14" t="str">
        <f>[1]玩家卡牌配置表!$C$13</f>
        <v>黄风怪</v>
      </c>
      <c r="K14" s="13">
        <v>10</v>
      </c>
    </row>
    <row r="15" spans="1:40">
      <c r="A15" t="str">
        <f>[1]玩家卡牌配置表!$C$14</f>
        <v>灵吉菩萨</v>
      </c>
      <c r="K15" s="2">
        <v>10</v>
      </c>
    </row>
    <row r="16" spans="1:40">
      <c r="A16" t="str">
        <f>[1]玩家卡牌配置表!$C$15</f>
        <v>巨灵神</v>
      </c>
      <c r="N16" s="2">
        <v>10</v>
      </c>
    </row>
    <row r="17" spans="1:40">
      <c r="A17" t="str">
        <f>[1]玩家卡牌配置表!$C$16</f>
        <v>多罗吒</v>
      </c>
      <c r="O17" s="2">
        <v>10</v>
      </c>
    </row>
    <row r="18" spans="1:40">
      <c r="A18" t="str">
        <f>[1]玩家卡牌配置表!$C$17</f>
        <v>毗琉璃</v>
      </c>
      <c r="P18" s="2">
        <v>10</v>
      </c>
    </row>
    <row r="19" spans="1:40">
      <c r="A19" t="str">
        <f>[1]玩家卡牌配置表!$C$18</f>
        <v>留博叉</v>
      </c>
      <c r="Q19" s="2">
        <v>10</v>
      </c>
    </row>
    <row r="20" spans="1:40">
      <c r="A20" t="str">
        <f>[1]玩家卡牌配置表!$C$19</f>
        <v>毗沙门</v>
      </c>
      <c r="R20" s="2">
        <v>10</v>
      </c>
      <c r="S20" s="2">
        <v>10</v>
      </c>
    </row>
    <row r="21" spans="1:40">
      <c r="A21" t="str">
        <f>[1]玩家卡牌配置表!$C$20</f>
        <v>哪咤</v>
      </c>
      <c r="T21" s="2">
        <v>10</v>
      </c>
      <c r="U21" s="2">
        <v>10</v>
      </c>
      <c r="V21" s="2">
        <v>10</v>
      </c>
      <c r="W21" s="2">
        <v>10</v>
      </c>
      <c r="X21" s="2">
        <v>10</v>
      </c>
    </row>
    <row r="22" spans="1:40">
      <c r="A22" t="str">
        <f>[1]玩家卡牌配置表!$C$21</f>
        <v>金吒</v>
      </c>
      <c r="Y22" s="2">
        <v>10</v>
      </c>
    </row>
    <row r="23" spans="1:40">
      <c r="A23" t="str">
        <f>[1]玩家卡牌配置表!$C$22</f>
        <v>木吒</v>
      </c>
      <c r="Z23" s="2">
        <v>10</v>
      </c>
    </row>
    <row r="24" spans="1:40">
      <c r="A24" t="str">
        <f>[1]玩家卡牌配置表!$C$23</f>
        <v>李靖</v>
      </c>
      <c r="AA24" s="2">
        <v>10</v>
      </c>
    </row>
    <row r="25" spans="1:40">
      <c r="A25" t="str">
        <f>[1]玩家卡牌配置表!$C$24</f>
        <v>二郎神</v>
      </c>
      <c r="AB25" s="2">
        <v>10</v>
      </c>
    </row>
    <row r="26" spans="1:40">
      <c r="A26" t="str">
        <f>[1]玩家卡牌配置表!$C$25</f>
        <v>哮天犬</v>
      </c>
      <c r="AC26" s="2">
        <v>10</v>
      </c>
    </row>
    <row r="27" spans="1:40">
      <c r="A27" t="str">
        <f>[1]玩家卡牌配置表!$C$26</f>
        <v>太上老君</v>
      </c>
      <c r="AD27" s="2">
        <v>10</v>
      </c>
    </row>
    <row r="28" spans="1:40">
      <c r="A28" t="str">
        <f>[1]玩家卡牌配置表!$C$27</f>
        <v>观音</v>
      </c>
      <c r="AE28" s="2">
        <v>10</v>
      </c>
      <c r="AF28" s="2">
        <v>10</v>
      </c>
    </row>
    <row r="29" spans="1:40">
      <c r="A29" t="str">
        <f>[1]玩家卡牌配置表!$C$28</f>
        <v>玉帝</v>
      </c>
      <c r="AG29" s="2">
        <v>10</v>
      </c>
      <c r="AH29" s="2">
        <v>10</v>
      </c>
    </row>
    <row r="30" spans="1:40">
      <c r="A30" t="str">
        <f>[1]玩家卡牌配置表!$C$29</f>
        <v>王母</v>
      </c>
      <c r="AI30" s="2">
        <v>10</v>
      </c>
      <c r="AJ30" s="2">
        <v>10</v>
      </c>
    </row>
    <row r="31" spans="1:40">
      <c r="A31" t="str">
        <f>[1]玩家卡牌配置表!$C$30</f>
        <v>如来</v>
      </c>
      <c r="AK31" s="2">
        <v>10</v>
      </c>
      <c r="AL31" s="2">
        <v>10</v>
      </c>
      <c r="AM31" s="2">
        <v>10</v>
      </c>
      <c r="AN31" s="2">
        <v>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设计与公式</vt:lpstr>
      <vt:lpstr>道具配置表</vt:lpstr>
      <vt:lpstr>卡牌时间战力</vt:lpstr>
      <vt:lpstr>卡牌等级战力</vt:lpstr>
      <vt:lpstr>卡牌配置表</vt:lpstr>
      <vt:lpstr>法宝等级</vt:lpstr>
      <vt:lpstr>技能设计</vt:lpstr>
      <vt:lpstr>法宝配置表</vt:lpstr>
      <vt:lpstr>法宝人物匹配</vt:lpstr>
      <vt:lpstr>基准卡牌配置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2013-08-22T13:22:39Z</dcterms:modified>
</cp:coreProperties>
</file>