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報告シート（東日本）2" sheetId="1" r:id="rId4"/>
    <sheet state="visible" name="報告シート（西日本）2" sheetId="2" r:id="rId5"/>
    <sheet state="visible" name="確認用" sheetId="3" r:id="rId6"/>
    <sheet state="hidden" name="原本Ⅱ" sheetId="4" r:id="rId7"/>
    <sheet state="hidden" name="原本(東日本）" sheetId="5" r:id="rId8"/>
    <sheet state="hidden" name="報告シート(東日本）" sheetId="6" r:id="rId9"/>
    <sheet state="visible" name="報告シート（東日本）" sheetId="7" r:id="rId10"/>
    <sheet state="hidden" name="原本（西日本）" sheetId="8" r:id="rId11"/>
  </sheets>
  <definedNames/>
  <calcPr/>
</workbook>
</file>

<file path=xl/sharedStrings.xml><?xml version="1.0" encoding="utf-8"?>
<sst xmlns="http://schemas.openxmlformats.org/spreadsheetml/2006/main" count="654" uniqueCount="162">
  <si>
    <t>東日本</t>
  </si>
  <si>
    <t>最終は20：00　までに必ず入力の事！　（遅れる場合は東京本部に連絡）</t>
  </si>
  <si>
    <t>支店長名</t>
  </si>
  <si>
    <t>支店</t>
  </si>
  <si>
    <t>出勤人数</t>
  </si>
  <si>
    <t>中間</t>
  </si>
  <si>
    <t>ﾒﾝﾃ,ﾃﾚ配</t>
  </si>
  <si>
    <t>業販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</si>
  <si>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</si>
  <si>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ちらし反響
ＧＨ
/
ＲＣ</t>
  </si>
  <si>
    <t>換気扇F
／
エアコンF
パック数</t>
  </si>
  <si>
    <t xml:space="preserve">
新規賞金
件数
／
RC　F賞金
件数
</t>
  </si>
  <si>
    <t>目標
　　 必達</t>
  </si>
  <si>
    <t>ケア
件数
/
本数</t>
  </si>
  <si>
    <t>総本数</t>
  </si>
  <si>
    <t>月間目標
達成日数
　　　　　　　必達
　　　　達成日数</t>
  </si>
  <si>
    <t>ダービーポイント</t>
  </si>
  <si>
    <t>ＧＨ</t>
  </si>
  <si>
    <t>本数</t>
  </si>
  <si>
    <t>件数</t>
  </si>
  <si>
    <t>ＲＣ</t>
  </si>
  <si>
    <t>ケア件数</t>
  </si>
  <si>
    <t>順位</t>
  </si>
  <si>
    <t>松吉本部長</t>
  </si>
  <si>
    <t>上野</t>
  </si>
  <si>
    <t>藤田本部長</t>
  </si>
  <si>
    <t>杉並</t>
  </si>
  <si>
    <t>磯辺支店長</t>
  </si>
  <si>
    <t>新宿</t>
  </si>
  <si>
    <t>立川+仙台</t>
  </si>
  <si>
    <t>大森支店長</t>
  </si>
  <si>
    <t>町田</t>
  </si>
  <si>
    <t>札幌</t>
  </si>
  <si>
    <t>上平田支店長</t>
  </si>
  <si>
    <t>横浜</t>
  </si>
  <si>
    <t>大宮＋柏</t>
  </si>
  <si>
    <t>宮内支店長</t>
  </si>
  <si>
    <t>川崎</t>
  </si>
  <si>
    <t>平山支店長</t>
  </si>
  <si>
    <t>平統括本部長</t>
  </si>
  <si>
    <t>大宮</t>
  </si>
  <si>
    <t>池袋</t>
  </si>
  <si>
    <t>古村支店長</t>
  </si>
  <si>
    <t>千葉</t>
  </si>
  <si>
    <t>千葉＋藤沢</t>
  </si>
  <si>
    <t>藤田本部長兼任</t>
  </si>
  <si>
    <t>立川</t>
  </si>
  <si>
    <t>森支店長</t>
  </si>
  <si>
    <t>今野支店長</t>
  </si>
  <si>
    <t>仙台</t>
  </si>
  <si>
    <t>松本店長</t>
  </si>
  <si>
    <t>藤沢</t>
  </si>
  <si>
    <t>橋本店長</t>
  </si>
  <si>
    <t>柏</t>
  </si>
  <si>
    <t>１位：１０Ｐ、２位：８Ｐ、
３位：６ｐ、４位：４ｐ、
５位：２ｐ</t>
  </si>
  <si>
    <t>小久保・長谷川</t>
  </si>
  <si>
    <t>法人営業部</t>
  </si>
  <si>
    <t>春木本部長</t>
  </si>
  <si>
    <t>空調管理</t>
  </si>
  <si>
    <t>東日本
合計</t>
  </si>
  <si>
    <t>本</t>
  </si>
  <si>
    <t>TEL中間</t>
  </si>
  <si>
    <t>-</t>
  </si>
  <si>
    <t>営業</t>
  </si>
  <si>
    <t>テレアポ</t>
  </si>
  <si>
    <t>合計</t>
  </si>
  <si>
    <t>法人
（件数）</t>
  </si>
  <si>
    <t>個人
（件数）</t>
  </si>
  <si>
    <t>地方AF
本数</t>
  </si>
  <si>
    <t>西日本</t>
  </si>
  <si>
    <t>全国計</t>
  </si>
  <si>
    <t xml:space="preserve">中間 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</si>
  <si>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</si>
  <si>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浦田統括本部長</t>
  </si>
  <si>
    <t>天王寺</t>
  </si>
  <si>
    <t>増羽支店長</t>
  </si>
  <si>
    <t>九州</t>
  </si>
  <si>
    <t>山口支店長代理</t>
  </si>
  <si>
    <t>梅田</t>
  </si>
  <si>
    <t>山田支店長代理</t>
  </si>
  <si>
    <t>京都</t>
  </si>
  <si>
    <t>松永本部長</t>
  </si>
  <si>
    <t>南大阪</t>
  </si>
  <si>
    <t>尾上店長代理</t>
  </si>
  <si>
    <t>神戸</t>
  </si>
  <si>
    <t>泉支店長代理</t>
  </si>
  <si>
    <t>名古屋</t>
  </si>
  <si>
    <t>黒田GM</t>
  </si>
  <si>
    <t>法人営業部1</t>
  </si>
  <si>
    <t>倉岡部長</t>
  </si>
  <si>
    <t>法人営業部2</t>
  </si>
  <si>
    <t>小田次長</t>
  </si>
  <si>
    <t>九州法人営業部</t>
  </si>
  <si>
    <t>西日本
合計</t>
  </si>
  <si>
    <t>GH施工本数</t>
  </si>
  <si>
    <t>東日本テレアポ</t>
  </si>
  <si>
    <t>西日本テレアポ</t>
  </si>
  <si>
    <t>西日本ブレス</t>
  </si>
  <si>
    <t>出勤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</si>
  <si>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</si>
  <si>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高遠支店長</t>
  </si>
  <si>
    <t>石崎支店長</t>
  </si>
  <si>
    <t>春木課長</t>
  </si>
  <si>
    <t>お試し</t>
  </si>
  <si>
    <t>交換フィルター</t>
  </si>
  <si>
    <t>件</t>
  </si>
  <si>
    <t>台</t>
  </si>
  <si>
    <t>総合計</t>
  </si>
  <si>
    <t>レンタル社員
　　ケア売り上げ</t>
  </si>
  <si>
    <t>法人</t>
  </si>
  <si>
    <t>個人</t>
  </si>
  <si>
    <t>無償</t>
  </si>
  <si>
    <t>訪問予定</t>
  </si>
  <si>
    <t>レンクリ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</si>
  <si>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</si>
  <si>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RC社員ケア売上
本日　受注/終了
テレメンテアポ</t>
  </si>
  <si>
    <t>無償
（件数）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</si>
  <si>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</si>
  <si>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0</t>
  </si>
  <si>
    <t>2</t>
  </si>
  <si>
    <t>6</t>
  </si>
  <si>
    <t>1</t>
  </si>
  <si>
    <t>RC社員ケア売上
本日　受注/終了</t>
  </si>
  <si>
    <t xml:space="preserve">　最終は20：00　までに必ず入力の事！　（遅れる場合は東京本部に連絡）</t>
  </si>
  <si>
    <t>中々間</t>
  </si>
  <si>
    <t>総ケア件数</t>
  </si>
  <si>
    <t>注文,ﾒﾝﾃ,ﾃﾚ配
最終</t>
  </si>
  <si>
    <t>ブレス・グッド分最終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</si>
  <si>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</si>
  <si>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出勤人数
/
3本以下
社員人数</t>
  </si>
  <si>
    <t>GHﾁﾗｼ
反響件数</t>
  </si>
  <si>
    <t>RCﾁﾗｼ
反響件数</t>
  </si>
  <si>
    <t>目標
　　 ライン</t>
  </si>
  <si>
    <r>
      <rPr>
        <rFont val="ＭＳ Ｐゴシック"/>
        <color theme="1"/>
        <sz val="14.0"/>
      </rPr>
      <t>メンテ獲得
件数</t>
    </r>
    <r>
      <rPr>
        <rFont val="ＭＳ Ｐゴシック"/>
        <color theme="1"/>
        <sz val="14.0"/>
      </rPr>
      <t xml:space="preserve">
　　 ライン</t>
    </r>
  </si>
  <si>
    <t>明日の
予定
　　 　ライン</t>
  </si>
  <si>
    <t>月間目標
達成日数
　　　　　　　ライン
　　　　　達成日数</t>
  </si>
  <si>
    <t>ダービー
ポイント</t>
  </si>
  <si>
    <t>休日分</t>
  </si>
  <si>
    <t>7</t>
  </si>
  <si>
    <t>3</t>
  </si>
  <si>
    <t>16</t>
  </si>
  <si>
    <t>5</t>
  </si>
  <si>
    <t>8</t>
  </si>
  <si>
    <t>4</t>
  </si>
  <si>
    <t>ケア</t>
  </si>
  <si>
    <t>TEL</t>
  </si>
  <si>
    <t>レンタル社員　ケア売上</t>
  </si>
  <si>
    <t>本日
受注分</t>
  </si>
  <si>
    <t>本日
終了分</t>
  </si>
  <si>
    <t>テレメンテ
アポ</t>
  </si>
  <si>
    <t xml:space="preserve">　　　</t>
  </si>
  <si>
    <r>
      <rPr>
        <rFont val="hgsｺﾞｼｯｸe"/>
        <color theme="1"/>
        <sz val="11.0"/>
      </rPr>
      <t>新規簡易
清掃</t>
    </r>
    <r>
      <rPr>
        <rFont val="hgsｺﾞｼｯｸe"/>
        <color theme="1"/>
        <sz val="14.0"/>
      </rPr>
      <t xml:space="preserve">
/
継続件数</t>
    </r>
  </si>
  <si>
    <t>笠店長</t>
  </si>
  <si>
    <t>重栖本部長</t>
  </si>
  <si>
    <t>濱田支店長</t>
  </si>
  <si>
    <t>荒川本部長</t>
  </si>
  <si>
    <t>住吉</t>
  </si>
  <si>
    <t>山田支店長</t>
  </si>
  <si>
    <t>国本店長</t>
  </si>
  <si>
    <t>天王寺第2</t>
  </si>
  <si>
    <t>高山M</t>
  </si>
  <si>
    <t>個人
（本数）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</si>
</sst>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[$¥-411]#,##0.00"/>
    <numFmt numFmtId="165" formatCode="yyyy&quot;年&quot;m&quot;月&quot;d&quot;日&quot;dddd"/>
    <numFmt numFmtId="166" formatCode="0.0"/>
    <numFmt numFmtId="167" formatCode="#0&quot;枚&quot;"/>
    <numFmt numFmtId="168" formatCode="0.0_ "/>
    <numFmt numFmtId="169" formatCode="0_ "/>
    <numFmt numFmtId="170" formatCode="#,##0.0"/>
    <numFmt numFmtId="171" formatCode="#&quot;件&quot;"/>
    <numFmt numFmtId="172" formatCode="#&quot;台&quot;"/>
    <numFmt numFmtId="173" formatCode="#&quot;人中&quot;"/>
    <numFmt numFmtId="174" formatCode="#&quot;人&quot;"/>
    <numFmt numFmtId="175" formatCode="0#&quot;円&quot;"/>
    <numFmt numFmtId="176" formatCode="0#&quot;件&quot;"/>
    <numFmt numFmtId="177" formatCode="#&quot;本&quot;"/>
    <numFmt numFmtId="178" formatCode="#0&quot;本&quot;"/>
    <numFmt numFmtId="179" formatCode="#0.0&quot;本&quot;"/>
  </numFmts>
  <fonts count="64">
    <font>
      <sz val="11.0"/>
      <color rgb="FF000000"/>
      <name val="Calibri"/>
      <scheme val="minor"/>
    </font>
    <font>
      <b/>
      <sz val="14.0"/>
      <color theme="1"/>
      <name val="MS PGothic"/>
    </font>
    <font>
      <b/>
      <sz val="36.0"/>
      <color theme="1"/>
      <name val="MS PGothic"/>
    </font>
    <font>
      <b/>
      <sz val="28.0"/>
      <color theme="1"/>
      <name val="Hgsｺﾞｼｯｸe"/>
    </font>
    <font>
      <sz val="14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2.0"/>
      <color theme="1"/>
      <name val="Hgsｺﾞｼｯｸe"/>
    </font>
    <font>
      <sz val="11.0"/>
      <color theme="1"/>
      <name val="Hgsｺﾞｼｯｸe"/>
    </font>
    <font/>
    <font>
      <sz val="9.0"/>
      <color theme="1"/>
      <name val="Hgsｺﾞｼｯｸe"/>
    </font>
    <font>
      <sz val="14.0"/>
      <color theme="1"/>
      <name val="Hgsｺﾞｼｯｸe"/>
    </font>
    <font>
      <sz val="18.0"/>
      <color theme="1"/>
      <name val="MS PGothic"/>
    </font>
    <font>
      <sz val="24.0"/>
      <color theme="1"/>
      <name val="MS PGothic"/>
    </font>
    <font>
      <sz val="17.0"/>
      <color theme="1"/>
      <name val="MS PGothic"/>
    </font>
    <font>
      <sz val="12.0"/>
      <color theme="1"/>
      <name val="Hgsｺﾞｼｯｸe"/>
    </font>
    <font>
      <b/>
      <sz val="14.0"/>
      <color theme="1"/>
      <name val="&quot;MS PGothic&quot;"/>
    </font>
    <font>
      <b/>
      <sz val="18.0"/>
      <color theme="1"/>
      <name val="&quot;MS PGothic&quot;"/>
    </font>
    <font>
      <sz val="28.0"/>
      <color theme="1"/>
      <name val="MS PGothic"/>
    </font>
    <font>
      <b/>
      <sz val="30.0"/>
      <color theme="1"/>
      <name val="&quot;MS PGothic&quot;"/>
    </font>
    <font>
      <sz val="36.0"/>
      <color theme="1"/>
      <name val="MS PGothic"/>
    </font>
    <font>
      <b/>
      <color theme="1"/>
      <name val="Arial"/>
    </font>
    <font>
      <b/>
      <sz val="24.0"/>
      <color theme="1"/>
      <name val="&quot;MS PGothic&quot;"/>
    </font>
    <font>
      <b/>
      <sz val="18.0"/>
      <color theme="1"/>
      <name val="MS PGothic"/>
    </font>
    <font>
      <b/>
      <sz val="30.0"/>
      <color theme="1"/>
      <name val="MS PGothic"/>
    </font>
    <font>
      <sz val="48.0"/>
      <color theme="1"/>
      <name val="MS PGothic"/>
    </font>
    <font>
      <b/>
      <sz val="24.0"/>
      <color theme="1"/>
      <name val="MS PGothic"/>
    </font>
    <font>
      <b/>
      <sz val="11.0"/>
      <color theme="1"/>
      <name val="Arial"/>
    </font>
    <font>
      <b/>
      <sz val="16.0"/>
      <color theme="1"/>
      <name val="&quot;MS PGothic&quot;"/>
    </font>
    <font>
      <b/>
      <sz val="48.0"/>
      <color theme="1"/>
      <name val="MS PGothic"/>
    </font>
    <font>
      <sz val="11.0"/>
      <color theme="1"/>
      <name val="Calibri"/>
    </font>
    <font>
      <b/>
      <sz val="16.0"/>
      <color theme="1"/>
      <name val="MS PGothic"/>
    </font>
    <font>
      <b/>
      <sz val="12.0"/>
      <color theme="1"/>
      <name val="&quot;MS PGothic&quot;"/>
    </font>
    <font>
      <b/>
      <sz val="17.0"/>
      <color theme="1"/>
      <name val="&quot;MS PGothic&quot;"/>
    </font>
    <font>
      <b/>
      <sz val="10.0"/>
      <color theme="1"/>
      <name val="&quot;MS PGothic&quot;"/>
    </font>
    <font>
      <u/>
      <sz val="14.0"/>
      <color theme="1"/>
      <name val="HGP創英角ｺﾞｼｯｸUB"/>
    </font>
    <font>
      <b/>
      <sz val="12.0"/>
      <color theme="1"/>
      <name val="MS PGothic"/>
    </font>
    <font>
      <sz val="28.0"/>
      <color rgb="FF000000"/>
      <name val="MS PGothic"/>
    </font>
    <font>
      <sz val="16.0"/>
      <color theme="1"/>
      <name val="MS PGothic"/>
    </font>
    <font>
      <color theme="1"/>
      <name val="Arial"/>
    </font>
    <font>
      <sz val="26.0"/>
      <color theme="1"/>
      <name val="MS PGothic"/>
    </font>
    <font>
      <b/>
      <sz val="20.0"/>
      <color theme="1"/>
      <name val="MS PGothic"/>
    </font>
    <font>
      <b/>
      <sz val="11.0"/>
      <color theme="1"/>
      <name val="MS PGothic"/>
    </font>
    <font>
      <sz val="9.0"/>
      <color theme="1"/>
      <name val="MS PGothic"/>
    </font>
    <font>
      <sz val="24.0"/>
      <color theme="1"/>
      <name val="Calibri"/>
      <scheme val="minor"/>
    </font>
    <font>
      <sz val="20.0"/>
      <color theme="1"/>
      <name val="MS PGothic"/>
    </font>
    <font>
      <sz val="60.0"/>
      <color theme="1"/>
      <name val="MS PGothic"/>
    </font>
    <font>
      <sz val="66.0"/>
      <color theme="1"/>
      <name val="MS PGothic"/>
    </font>
    <font>
      <sz val="50.0"/>
      <color theme="1"/>
      <name val="MS PGothic"/>
    </font>
    <font>
      <b/>
      <sz val="28.0"/>
      <color theme="1"/>
      <name val="MS PGothic"/>
    </font>
    <font>
      <sz val="36.0"/>
      <color rgb="FF000000"/>
      <name val="MS PGothic"/>
    </font>
    <font>
      <sz val="14.0"/>
      <color theme="1"/>
      <name val="&quot;MS PGothic&quot;"/>
    </font>
    <font>
      <sz val="27.0"/>
      <color theme="1"/>
      <name val="MS PGothic"/>
    </font>
    <font>
      <b/>
      <sz val="13.0"/>
      <color theme="1"/>
      <name val="MS PGothic"/>
    </font>
    <font>
      <color theme="1"/>
      <name val="Calibri"/>
      <scheme val="minor"/>
    </font>
    <font>
      <sz val="25.0"/>
      <color theme="1"/>
      <name val="MS PGothic"/>
    </font>
    <font>
      <sz val="28.0"/>
      <color theme="1"/>
      <name val="Calibri"/>
      <scheme val="minor"/>
    </font>
    <font>
      <b/>
      <sz val="17.0"/>
      <color theme="1"/>
      <name val="MS PGothic"/>
    </font>
    <font>
      <b/>
      <sz val="26.0"/>
      <color theme="1"/>
      <name val="MS PGothic"/>
    </font>
    <font>
      <sz val="6.0"/>
      <color theme="1"/>
      <name val="MS PGothic"/>
    </font>
    <font>
      <sz val="72.0"/>
      <color theme="1"/>
      <name val="MS PGothic"/>
    </font>
    <font>
      <sz val="10.0"/>
      <color theme="1"/>
      <name val="Hgsｺﾞｼｯｸe"/>
    </font>
    <font>
      <sz val="8.0"/>
      <color theme="1"/>
      <name val="Hgsｺﾞｼｯｸe"/>
    </font>
    <font>
      <sz val="18.0"/>
      <color theme="1"/>
      <name val="Hgsｺﾞｼｯｸe"/>
    </font>
  </fonts>
  <fills count="1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theme="6"/>
        <bgColor theme="6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97">
    <border/>
    <border>
      <left style="thick">
        <color rgb="FF000000"/>
      </left>
      <top style="thick">
        <color rgb="FF000000"/>
      </top>
    </border>
    <border>
      <left style="dotted">
        <color rgb="FF000000"/>
      </left>
      <right style="medium">
        <color rgb="FF000000"/>
      </right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left style="dotted">
        <color rgb="FF000000"/>
      </left>
      <right style="medium">
        <color rgb="FF000000"/>
      </right>
    </border>
    <border>
      <bottom style="dotted">
        <color rgb="FF000000"/>
      </bottom>
    </border>
    <border>
      <left style="thin">
        <color rgb="FF000000"/>
      </left>
      <right style="medium">
        <color rgb="FF000000"/>
      </right>
      <bottom style="dotted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dotted">
        <color rgb="FF000000"/>
      </top>
    </border>
    <border>
      <left style="thin">
        <color rgb="FF000000"/>
      </left>
      <right style="medium">
        <color rgb="FF000000"/>
      </right>
      <top style="dotted">
        <color rgb="FF000000"/>
      </top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dotted">
        <color rgb="FF000000"/>
      </right>
      <top style="medium">
        <color rgb="FF000000"/>
      </top>
    </border>
    <border>
      <left style="dotted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dotted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top style="dotted">
        <color rgb="FF000000"/>
      </top>
    </border>
    <border>
      <left style="thin">
        <color rgb="FF000000"/>
      </left>
      <right style="thick">
        <color rgb="FF000000"/>
      </right>
      <top style="dotted">
        <color rgb="FF000000"/>
      </top>
    </border>
    <border>
      <left style="thick">
        <color rgb="FF000000"/>
      </left>
      <right style="thick">
        <color rgb="FF000000"/>
      </right>
      <top style="dotted">
        <color rgb="FF000000"/>
      </top>
    </border>
    <border>
      <left style="thick">
        <color rgb="FF000000"/>
      </left>
      <right style="medium">
        <color rgb="FF000000"/>
      </right>
      <top style="dotted">
        <color rgb="FF000000"/>
      </top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left style="dotted">
        <color rgb="FF000000"/>
      </left>
      <top style="medium">
        <color rgb="FF000000"/>
      </top>
    </border>
    <border>
      <left style="dotted">
        <color rgb="FF000000"/>
      </left>
    </border>
    <border>
      <left style="thick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dotted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hair">
        <color rgb="FF000000"/>
      </top>
    </border>
    <border>
      <right style="thin">
        <color rgb="FF000000"/>
      </right>
      <bottom style="medium">
        <color rgb="FF000000"/>
      </bottom>
    </border>
    <border>
      <right style="dotted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dotted">
        <color rgb="FF000000"/>
      </right>
    </border>
    <border>
      <right style="thin">
        <color rgb="FF000000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right style="dotted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dotted">
        <color rgb="FF000000"/>
      </top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thin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top style="hair">
        <color rgb="FF000000"/>
      </top>
    </border>
    <border>
      <right style="thick">
        <color rgb="FF000000"/>
      </right>
      <top style="hair">
        <color rgb="FF000000"/>
      </top>
    </border>
    <border>
      <left style="thick">
        <color rgb="FF000000"/>
      </left>
      <right style="thick">
        <color rgb="FF000000"/>
      </right>
      <top style="hair">
        <color rgb="FF000000"/>
      </top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top style="hair">
        <color rgb="FF000000"/>
      </top>
    </border>
    <border>
      <left style="thin">
        <color rgb="FF000000"/>
      </left>
      <right style="thick">
        <color rgb="FF000000"/>
      </right>
      <top style="hair">
        <color rgb="FF000000"/>
      </top>
    </border>
    <border>
      <left style="thick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bottom style="dotted">
        <color rgb="FF000000"/>
      </bottom>
    </border>
    <border>
      <left style="medium">
        <color rgb="FF000000"/>
      </left>
      <right style="thick">
        <color rgb="FF000000"/>
      </right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medium">
        <color rgb="FF000000"/>
      </top>
    </border>
    <border>
      <left style="dotted">
        <color rgb="FF000000"/>
      </left>
      <right style="thin">
        <color rgb="FF000000"/>
      </right>
    </border>
    <border>
      <left style="medium">
        <color rgb="FF000000"/>
      </left>
      <right style="thick">
        <color rgb="FF000000"/>
      </right>
      <top style="hair">
        <color rgb="FF000000"/>
      </top>
    </border>
    <border>
      <left style="dotted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bottom style="hair">
        <color rgb="FF000000"/>
      </bottom>
    </border>
    <border>
      <left style="thick">
        <color rgb="FF000000"/>
      </lef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dotted">
        <color rgb="FF000000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dotted">
        <color rgb="FF000000"/>
      </bottom>
    </border>
    <border>
      <left style="double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dotted">
        <color rgb="FF000000"/>
      </bottom>
    </border>
    <border>
      <right style="thin">
        <color rgb="FF000000"/>
      </right>
      <top style="thick">
        <color rgb="FF000000"/>
      </top>
      <bottom style="dotted">
        <color rgb="FF000000"/>
      </bottom>
    </border>
    <border>
      <top style="thick">
        <color rgb="FF000000"/>
      </top>
      <bottom style="dotted">
        <color rgb="FF000000"/>
      </bottom>
    </border>
    <border>
      <right style="medium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double">
        <color rgb="FF000000"/>
      </left>
      <right style="thin">
        <color rgb="FF000000"/>
      </right>
      <top style="medium">
        <color rgb="FF000000"/>
      </top>
    </border>
    <border>
      <right style="thick">
        <color rgb="FF000000"/>
      </right>
      <top style="dotted">
        <color rgb="FF000000"/>
      </top>
    </border>
    <border>
      <left style="thick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double">
        <color rgb="FF000000"/>
      </left>
      <right style="thin">
        <color rgb="FF000000"/>
      </right>
      <bottom style="thick">
        <color rgb="FF000000"/>
      </bottom>
    </border>
    <border>
      <left style="double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29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1" fillId="0" fontId="6" numFmtId="0" xfId="0" applyAlignment="1" applyBorder="1" applyFont="1">
      <alignment horizontal="center" readingOrder="0" textRotation="255" vertical="center"/>
    </xf>
    <xf borderId="2" fillId="0" fontId="7" numFmtId="0" xfId="0" applyAlignment="1" applyBorder="1" applyFont="1">
      <alignment horizontal="center" readingOrder="0" textRotation="255" vertical="center"/>
    </xf>
    <xf borderId="3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vertical="center"/>
    </xf>
    <xf borderId="3" fillId="0" fontId="10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1" fillId="0" fontId="9" numFmtId="0" xfId="0" applyAlignment="1" applyBorder="1" applyFont="1">
      <alignment vertical="center"/>
    </xf>
    <xf borderId="12" fillId="0" fontId="1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textRotation="255" vertical="center"/>
    </xf>
    <xf borderId="13" fillId="0" fontId="12" numFmtId="0" xfId="0" applyAlignment="1" applyBorder="1" applyFont="1">
      <alignment horizontal="center" readingOrder="0" shrinkToFit="0" textRotation="0" vertical="center" wrapText="0"/>
    </xf>
    <xf borderId="14" fillId="0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  <xf borderId="16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18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top"/>
    </xf>
    <xf borderId="20" fillId="0" fontId="15" numFmtId="0" xfId="0" applyAlignment="1" applyBorder="1" applyFont="1">
      <alignment horizontal="center" vertical="bottom"/>
    </xf>
    <xf borderId="21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24" fillId="0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27" fillId="0" fontId="9" numFmtId="0" xfId="0" applyAlignment="1" applyBorder="1" applyFont="1">
      <alignment vertical="center"/>
    </xf>
    <xf borderId="28" fillId="0" fontId="9" numFmtId="0" xfId="0" applyAlignment="1" applyBorder="1" applyFont="1">
      <alignment vertical="center"/>
    </xf>
    <xf borderId="29" fillId="0" fontId="8" numFmtId="0" xfId="0" applyAlignment="1" applyBorder="1" applyFont="1">
      <alignment horizontal="center" readingOrder="0" vertical="center"/>
    </xf>
    <xf borderId="30" fillId="0" fontId="8" numFmtId="0" xfId="0" applyAlignment="1" applyBorder="1" applyFont="1">
      <alignment horizontal="center" vertical="center"/>
    </xf>
    <xf borderId="31" fillId="0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33" fillId="0" fontId="9" numFmtId="0" xfId="0" applyAlignment="1" applyBorder="1" applyFont="1">
      <alignment vertical="center"/>
    </xf>
    <xf borderId="34" fillId="0" fontId="12" numFmtId="0" xfId="0" applyAlignment="1" applyBorder="1" applyFont="1">
      <alignment horizontal="center" readingOrder="0" shrinkToFit="0" textRotation="0" vertical="center" wrapText="0"/>
    </xf>
    <xf borderId="35" fillId="0" fontId="12" numFmtId="0" xfId="0" applyAlignment="1" applyBorder="1" applyFont="1">
      <alignment horizontal="center" readingOrder="0" shrinkToFit="0" textRotation="0" vertical="center" wrapText="0"/>
    </xf>
    <xf borderId="36" fillId="0" fontId="16" numFmtId="0" xfId="0" applyAlignment="1" applyBorder="1" applyFont="1">
      <alignment horizontal="center" readingOrder="0" textRotation="255" vertical="center"/>
    </xf>
    <xf borderId="37" fillId="0" fontId="17" numFmtId="0" xfId="0" applyAlignment="1" applyBorder="1" applyFont="1">
      <alignment horizontal="center" textRotation="255" vertical="center"/>
    </xf>
    <xf borderId="38" fillId="2" fontId="18" numFmtId="0" xfId="0" applyAlignment="1" applyBorder="1" applyFill="1" applyFont="1">
      <alignment horizontal="center" readingOrder="0" vertical="center"/>
    </xf>
    <xf borderId="39" fillId="2" fontId="18" numFmtId="0" xfId="0" applyAlignment="1" applyBorder="1" applyFont="1">
      <alignment horizontal="center" readingOrder="0" vertical="center"/>
    </xf>
    <xf borderId="38" fillId="0" fontId="18" numFmtId="0" xfId="0" applyAlignment="1" applyBorder="1" applyFont="1">
      <alignment horizontal="left" readingOrder="0" vertical="center"/>
    </xf>
    <xf borderId="40" fillId="0" fontId="9" numFmtId="0" xfId="0" applyAlignment="1" applyBorder="1" applyFont="1">
      <alignment vertical="center"/>
    </xf>
    <xf borderId="41" fillId="0" fontId="18" numFmtId="0" xfId="0" applyAlignment="1" applyBorder="1" applyFont="1">
      <alignment horizontal="left" readingOrder="0" vertical="center"/>
    </xf>
    <xf borderId="39" fillId="0" fontId="18" numFmtId="0" xfId="0" applyAlignment="1" applyBorder="1" applyFont="1">
      <alignment horizontal="left" readingOrder="0" vertical="center"/>
    </xf>
    <xf borderId="42" fillId="0" fontId="18" numFmtId="49" xfId="0" applyAlignment="1" applyBorder="1" applyFont="1" applyNumberFormat="1">
      <alignment horizontal="left" readingOrder="0" vertical="center"/>
    </xf>
    <xf borderId="42" fillId="0" fontId="18" numFmtId="0" xfId="0" applyAlignment="1" applyBorder="1" applyFont="1">
      <alignment horizontal="left" readingOrder="0" vertical="center"/>
    </xf>
    <xf borderId="43" fillId="0" fontId="18" numFmtId="0" xfId="0" applyAlignment="1" applyBorder="1" applyFont="1">
      <alignment horizontal="left" readingOrder="0" vertical="center"/>
    </xf>
    <xf borderId="44" fillId="2" fontId="19" numFmtId="0" xfId="0" applyAlignment="1" applyBorder="1" applyFont="1">
      <alignment horizontal="left" readingOrder="0" shrinkToFit="0" vertical="center" wrapText="1"/>
    </xf>
    <xf borderId="24" fillId="0" fontId="18" numFmtId="0" xfId="0" applyAlignment="1" applyBorder="1" applyFont="1">
      <alignment horizontal="left" readingOrder="0" vertical="center"/>
    </xf>
    <xf borderId="16" fillId="0" fontId="20" numFmtId="166" xfId="0" applyAlignment="1" applyBorder="1" applyFont="1" applyNumberFormat="1">
      <alignment horizontal="center" readingOrder="0" vertical="bottom"/>
    </xf>
    <xf borderId="38" fillId="0" fontId="21" numFmtId="0" xfId="0" applyAlignment="1" applyBorder="1" applyFont="1">
      <alignment vertical="bottom"/>
    </xf>
    <xf borderId="45" fillId="2" fontId="19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textRotation="255" vertical="center"/>
    </xf>
    <xf borderId="35" fillId="0" fontId="20" numFmtId="166" xfId="0" applyAlignment="1" applyBorder="1" applyFont="1" applyNumberFormat="1">
      <alignment horizontal="center" readingOrder="0" vertical="bottom"/>
    </xf>
    <xf borderId="0" fillId="0" fontId="17" numFmtId="0" xfId="0" applyAlignment="1" applyFont="1">
      <alignment horizontal="center" textRotation="255" vertical="center"/>
    </xf>
    <xf borderId="46" fillId="0" fontId="20" numFmtId="1" xfId="0" applyAlignment="1" applyBorder="1" applyFont="1" applyNumberFormat="1">
      <alignment horizontal="center" readingOrder="0" vertical="bottom"/>
    </xf>
    <xf borderId="47" fillId="0" fontId="9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  <xf borderId="48" fillId="0" fontId="9" numFmtId="0" xfId="0" applyAlignment="1" applyBorder="1" applyFont="1">
      <alignment vertical="center"/>
    </xf>
    <xf borderId="0" fillId="0" fontId="21" numFmtId="0" xfId="0" applyAlignment="1" applyFont="1">
      <alignment vertical="bottom"/>
    </xf>
    <xf borderId="46" fillId="0" fontId="9" numFmtId="0" xfId="0" applyAlignment="1" applyBorder="1" applyFont="1">
      <alignment vertical="center"/>
    </xf>
    <xf borderId="0" fillId="0" fontId="4" numFmtId="0" xfId="0" applyAlignment="1" applyFont="1">
      <alignment horizontal="right" readingOrder="0" vertical="center"/>
    </xf>
    <xf borderId="29" fillId="2" fontId="18" numFmtId="0" xfId="0" applyAlignment="1" applyBorder="1" applyFont="1">
      <alignment horizontal="center" readingOrder="0" vertical="center"/>
    </xf>
    <xf borderId="30" fillId="2" fontId="18" numFmtId="0" xfId="0" applyAlignment="1" applyBorder="1" applyFont="1">
      <alignment horizontal="center" readingOrder="0" vertical="center"/>
    </xf>
    <xf borderId="29" fillId="0" fontId="18" numFmtId="0" xfId="0" applyAlignment="1" applyBorder="1" applyFont="1">
      <alignment horizontal="right" readingOrder="0" vertical="center"/>
    </xf>
    <xf borderId="49" fillId="0" fontId="9" numFmtId="0" xfId="0" applyAlignment="1" applyBorder="1" applyFont="1">
      <alignment vertical="center"/>
    </xf>
    <xf borderId="50" fillId="0" fontId="18" numFmtId="0" xfId="0" applyAlignment="1" applyBorder="1" applyFont="1">
      <alignment horizontal="right" readingOrder="0" vertical="center"/>
    </xf>
    <xf borderId="49" fillId="0" fontId="18" numFmtId="0" xfId="0" applyAlignment="1" applyBorder="1" applyFont="1">
      <alignment horizontal="right" readingOrder="0" vertical="center"/>
    </xf>
    <xf borderId="51" fillId="0" fontId="18" numFmtId="49" xfId="0" applyAlignment="1" applyBorder="1" applyFont="1" applyNumberFormat="1">
      <alignment horizontal="right" readingOrder="0" vertical="center"/>
    </xf>
    <xf borderId="51" fillId="0" fontId="18" numFmtId="0" xfId="0" applyAlignment="1" applyBorder="1" applyFont="1">
      <alignment horizontal="right" readingOrder="0" vertical="center"/>
    </xf>
    <xf borderId="52" fillId="0" fontId="18" numFmtId="0" xfId="0" applyAlignment="1" applyBorder="1" applyFont="1">
      <alignment horizontal="right" readingOrder="0" vertical="center"/>
    </xf>
    <xf borderId="53" fillId="2" fontId="19" numFmtId="0" xfId="0" applyAlignment="1" applyBorder="1" applyFont="1">
      <alignment horizontal="right" readingOrder="0" vertical="center"/>
    </xf>
    <xf borderId="54" fillId="0" fontId="18" numFmtId="0" xfId="0" applyAlignment="1" applyBorder="1" applyFont="1">
      <alignment horizontal="right" readingOrder="0" vertical="bottom"/>
    </xf>
    <xf borderId="0" fillId="0" fontId="22" numFmtId="0" xfId="0" applyAlignment="1" applyFont="1">
      <alignment horizontal="center" readingOrder="0" vertical="bottom"/>
    </xf>
    <xf borderId="55" fillId="2" fontId="19" numFmtId="0" xfId="0" applyAlignment="1" applyBorder="1" applyFont="1">
      <alignment horizontal="right" readingOrder="0" vertical="center"/>
    </xf>
    <xf borderId="56" fillId="0" fontId="9" numFmtId="0" xfId="0" applyAlignment="1" applyBorder="1" applyFont="1">
      <alignment vertical="center"/>
    </xf>
    <xf borderId="57" fillId="0" fontId="9" numFmtId="0" xfId="0" applyAlignment="1" applyBorder="1" applyFont="1">
      <alignment vertical="center"/>
    </xf>
    <xf borderId="58" fillId="0" fontId="9" numFmtId="0" xfId="0" applyAlignment="1" applyBorder="1" applyFont="1">
      <alignment vertical="center"/>
    </xf>
    <xf borderId="59" fillId="0" fontId="9" numFmtId="0" xfId="0" applyAlignment="1" applyBorder="1" applyFont="1">
      <alignment vertical="center"/>
    </xf>
    <xf borderId="60" fillId="0" fontId="9" numFmtId="0" xfId="0" applyAlignment="1" applyBorder="1" applyFont="1">
      <alignment vertical="center"/>
    </xf>
    <xf borderId="61" fillId="0" fontId="9" numFmtId="0" xfId="0" applyAlignment="1" applyBorder="1" applyFont="1">
      <alignment vertical="center"/>
    </xf>
    <xf borderId="62" fillId="0" fontId="9" numFmtId="0" xfId="0" applyAlignment="1" applyBorder="1" applyFont="1">
      <alignment vertical="center"/>
    </xf>
    <xf borderId="63" fillId="0" fontId="9" numFmtId="0" xfId="0" applyAlignment="1" applyBorder="1" applyFont="1">
      <alignment vertical="center"/>
    </xf>
    <xf borderId="64" fillId="0" fontId="9" numFmtId="0" xfId="0" applyAlignment="1" applyBorder="1" applyFont="1">
      <alignment vertical="center"/>
    </xf>
    <xf borderId="65" fillId="0" fontId="9" numFmtId="0" xfId="0" applyAlignment="1" applyBorder="1" applyFont="1">
      <alignment vertical="center"/>
    </xf>
    <xf borderId="66" fillId="0" fontId="9" numFmtId="0" xfId="0" applyAlignment="1" applyBorder="1" applyFont="1">
      <alignment vertical="center"/>
    </xf>
    <xf borderId="67" fillId="0" fontId="9" numFmtId="0" xfId="0" applyAlignment="1" applyBorder="1" applyFont="1">
      <alignment vertical="center"/>
    </xf>
    <xf borderId="36" fillId="0" fontId="1" numFmtId="0" xfId="0" applyAlignment="1" applyBorder="1" applyFont="1">
      <alignment horizontal="center" readingOrder="0" textRotation="255" vertical="center"/>
    </xf>
    <xf borderId="37" fillId="0" fontId="23" numFmtId="0" xfId="0" applyAlignment="1" applyBorder="1" applyFont="1">
      <alignment horizontal="center" readingOrder="0" textRotation="255" vertical="center"/>
    </xf>
    <xf borderId="38" fillId="2" fontId="18" numFmtId="0" xfId="0" applyAlignment="1" applyBorder="1" applyFont="1">
      <alignment horizontal="center" readingOrder="0" vertical="center"/>
    </xf>
    <xf borderId="39" fillId="2" fontId="18" numFmtId="0" xfId="0" applyAlignment="1" applyBorder="1" applyFont="1">
      <alignment horizontal="center" readingOrder="0" vertical="center"/>
    </xf>
    <xf borderId="44" fillId="2" fontId="24" numFmtId="0" xfId="0" applyAlignment="1" applyBorder="1" applyFont="1">
      <alignment horizontal="left" readingOrder="0" shrinkToFit="0" vertical="center" wrapText="1"/>
    </xf>
    <xf borderId="68" fillId="0" fontId="18" numFmtId="0" xfId="0" applyAlignment="1" applyBorder="1" applyFont="1">
      <alignment horizontal="left" readingOrder="0" vertical="center"/>
    </xf>
    <xf borderId="69" fillId="0" fontId="20" numFmtId="166" xfId="0" applyAlignment="1" applyBorder="1" applyFont="1" applyNumberFormat="1">
      <alignment horizontal="center" readingOrder="0" vertical="bottom"/>
    </xf>
    <xf borderId="38" fillId="0" fontId="25" numFmtId="0" xfId="0" applyAlignment="1" applyBorder="1" applyFont="1">
      <alignment horizontal="center" vertical="bottom"/>
    </xf>
    <xf borderId="45" fillId="2" fontId="24" numFmtId="0" xfId="0" applyAlignment="1" applyBorder="1" applyFont="1">
      <alignment horizontal="left" readingOrder="0" shrinkToFit="0" vertical="center" wrapText="1"/>
    </xf>
    <xf borderId="70" fillId="0" fontId="23" numFmtId="0" xfId="0" applyAlignment="1" applyBorder="1" applyFont="1">
      <alignment horizontal="center" readingOrder="0" textRotation="255" vertical="center"/>
    </xf>
    <xf borderId="35" fillId="0" fontId="20" numFmtId="1" xfId="0" applyAlignment="1" applyBorder="1" applyFont="1" applyNumberFormat="1">
      <alignment horizontal="center" readingOrder="0" vertical="bottom"/>
    </xf>
    <xf borderId="0" fillId="0" fontId="25" numFmtId="0" xfId="0" applyAlignment="1" applyFont="1">
      <alignment horizontal="center" vertical="bottom"/>
    </xf>
    <xf borderId="71" fillId="0" fontId="9" numFmtId="0" xfId="0" applyAlignment="1" applyBorder="1" applyFont="1">
      <alignment vertical="center"/>
    </xf>
    <xf borderId="29" fillId="2" fontId="18" numFmtId="0" xfId="0" applyAlignment="1" applyBorder="1" applyFont="1">
      <alignment horizontal="center" readingOrder="0" vertical="center"/>
    </xf>
    <xf borderId="30" fillId="2" fontId="18" numFmtId="0" xfId="0" applyAlignment="1" applyBorder="1" applyFont="1">
      <alignment horizontal="center" readingOrder="0" vertical="center"/>
    </xf>
    <xf borderId="53" fillId="2" fontId="24" numFmtId="0" xfId="0" applyAlignment="1" applyBorder="1" applyFont="1">
      <alignment horizontal="right" readingOrder="0" vertical="center"/>
    </xf>
    <xf borderId="0" fillId="0" fontId="26" numFmtId="0" xfId="0" applyAlignment="1" applyFont="1">
      <alignment horizontal="center" readingOrder="0" vertical="bottom"/>
    </xf>
    <xf borderId="55" fillId="2" fontId="24" numFmtId="0" xfId="0" applyAlignment="1" applyBorder="1" applyFont="1">
      <alignment horizontal="right" readingOrder="0" vertical="center"/>
    </xf>
    <xf borderId="72" fillId="0" fontId="9" numFmtId="0" xfId="0" applyAlignment="1" applyBorder="1" applyFont="1">
      <alignment vertical="center"/>
    </xf>
    <xf borderId="73" fillId="0" fontId="9" numFmtId="0" xfId="0" applyAlignment="1" applyBorder="1" applyFont="1">
      <alignment vertical="center"/>
    </xf>
    <xf borderId="74" fillId="0" fontId="9" numFmtId="0" xfId="0" applyAlignment="1" applyBorder="1" applyFont="1">
      <alignment vertical="center"/>
    </xf>
    <xf borderId="75" fillId="0" fontId="9" numFmtId="0" xfId="0" applyAlignment="1" applyBorder="1" applyFont="1">
      <alignment vertical="center"/>
    </xf>
    <xf borderId="76" fillId="0" fontId="9" numFmtId="0" xfId="0" applyAlignment="1" applyBorder="1" applyFont="1">
      <alignment vertical="center"/>
    </xf>
    <xf borderId="69" fillId="0" fontId="16" numFmtId="0" xfId="0" applyAlignment="1" applyBorder="1" applyFont="1">
      <alignment horizontal="center" textRotation="255" vertical="center"/>
    </xf>
    <xf borderId="40" fillId="0" fontId="18" numFmtId="0" xfId="0" applyAlignment="1" applyBorder="1" applyFont="1">
      <alignment horizontal="left" readingOrder="0" vertical="center"/>
    </xf>
    <xf borderId="42" fillId="0" fontId="18" numFmtId="49" xfId="0" applyAlignment="1" applyBorder="1" applyFont="1" applyNumberFormat="1">
      <alignment readingOrder="0" vertical="center"/>
    </xf>
    <xf borderId="40" fillId="0" fontId="18" numFmtId="0" xfId="0" applyAlignment="1" applyBorder="1" applyFont="1">
      <alignment horizontal="left" readingOrder="0" vertical="center"/>
    </xf>
    <xf borderId="0" fillId="0" fontId="20" numFmtId="166" xfId="0" applyAlignment="1" applyFont="1" applyNumberFormat="1">
      <alignment horizontal="center" readingOrder="0" vertical="bottom"/>
    </xf>
    <xf borderId="38" fillId="0" fontId="27" numFmtId="0" xfId="0" applyAlignment="1" applyBorder="1" applyFont="1">
      <alignment vertical="bottom"/>
    </xf>
    <xf borderId="77" fillId="0" fontId="28" numFmtId="0" xfId="0" applyAlignment="1" applyBorder="1" applyFont="1">
      <alignment horizontal="center" readingOrder="0" textRotation="255" vertical="center"/>
    </xf>
    <xf borderId="28" fillId="2" fontId="18" numFmtId="0" xfId="0" applyAlignment="1" applyBorder="1" applyFont="1">
      <alignment horizontal="center" readingOrder="0" vertical="center"/>
    </xf>
    <xf borderId="49" fillId="0" fontId="18" numFmtId="0" xfId="0" applyAlignment="1" applyBorder="1" applyFont="1">
      <alignment readingOrder="0" vertical="center"/>
    </xf>
    <xf borderId="51" fillId="0" fontId="18" numFmtId="49" xfId="0" applyAlignment="1" applyBorder="1" applyFont="1" applyNumberFormat="1">
      <alignment horizontal="right" readingOrder="0" vertical="center"/>
    </xf>
    <xf borderId="51" fillId="0" fontId="18" numFmtId="0" xfId="0" applyAlignment="1" applyBorder="1" applyFont="1">
      <alignment readingOrder="0" vertical="center"/>
    </xf>
    <xf borderId="52" fillId="0" fontId="18" numFmtId="0" xfId="0" applyAlignment="1" applyBorder="1" applyFont="1">
      <alignment readingOrder="0" vertical="center"/>
    </xf>
    <xf borderId="54" fillId="0" fontId="18" numFmtId="0" xfId="0" applyAlignment="1" applyBorder="1" applyFont="1">
      <alignment readingOrder="0" vertical="center"/>
    </xf>
    <xf borderId="78" fillId="2" fontId="19" numFmtId="0" xfId="0" applyAlignment="1" applyBorder="1" applyFont="1">
      <alignment horizontal="right" readingOrder="0" vertical="center"/>
    </xf>
    <xf borderId="0" fillId="0" fontId="4" numFmtId="166" xfId="0" applyAlignment="1" applyFont="1" applyNumberFormat="1">
      <alignment horizontal="right" readingOrder="0" vertical="center"/>
    </xf>
    <xf borderId="79" fillId="0" fontId="9" numFmtId="0" xfId="0" applyAlignment="1" applyBorder="1" applyFont="1">
      <alignment vertical="center"/>
    </xf>
    <xf borderId="47" fillId="0" fontId="1" numFmtId="0" xfId="0" applyAlignment="1" applyBorder="1" applyFont="1">
      <alignment horizontal="center" readingOrder="0" textRotation="255" vertical="center"/>
    </xf>
    <xf borderId="17" fillId="0" fontId="23" numFmtId="0" xfId="0" applyAlignment="1" applyBorder="1" applyFont="1">
      <alignment horizontal="center" readingOrder="0" textRotation="255" vertical="center"/>
    </xf>
    <xf borderId="0" fillId="0" fontId="18" numFmtId="0" xfId="0" applyAlignment="1" applyFont="1">
      <alignment horizontal="left" readingOrder="0" vertical="center"/>
    </xf>
    <xf borderId="27" fillId="0" fontId="18" numFmtId="0" xfId="0" applyAlignment="1" applyBorder="1" applyFont="1">
      <alignment horizontal="left" readingOrder="0" vertical="center"/>
    </xf>
    <xf borderId="48" fillId="0" fontId="18" numFmtId="0" xfId="0" applyAlignment="1" applyBorder="1" applyFont="1">
      <alignment horizontal="left" readingOrder="0" vertical="center"/>
    </xf>
    <xf borderId="21" fillId="0" fontId="18" numFmtId="49" xfId="0" applyAlignment="1" applyBorder="1" applyFont="1" applyNumberFormat="1">
      <alignment horizontal="left" readingOrder="0" vertical="center"/>
    </xf>
    <xf borderId="21" fillId="0" fontId="18" numFmtId="0" xfId="0" applyAlignment="1" applyBorder="1" applyFont="1">
      <alignment horizontal="left" readingOrder="0" vertical="center"/>
    </xf>
    <xf borderId="22" fillId="0" fontId="18" numFmtId="0" xfId="0" applyAlignment="1" applyBorder="1" applyFont="1">
      <alignment horizontal="left" readingOrder="0" vertical="center"/>
    </xf>
    <xf borderId="24" fillId="0" fontId="18" numFmtId="0" xfId="0" applyAlignment="1" applyBorder="1" applyFont="1">
      <alignment horizontal="left" readingOrder="0" vertical="bottom"/>
    </xf>
    <xf borderId="0" fillId="0" fontId="29" numFmtId="0" xfId="0" applyAlignment="1" applyFont="1">
      <alignment horizontal="center" vertical="bottom"/>
    </xf>
    <xf borderId="26" fillId="2" fontId="2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1" textRotation="255" vertical="center" wrapText="0"/>
    </xf>
    <xf borderId="70" fillId="0" fontId="17" numFmtId="0" xfId="0" applyAlignment="1" applyBorder="1" applyFont="1">
      <alignment horizontal="center" readingOrder="0" textRotation="255" vertical="center"/>
    </xf>
    <xf borderId="30" fillId="0" fontId="18" numFmtId="0" xfId="0" applyAlignment="1" applyBorder="1" applyFont="1">
      <alignment horizontal="center" readingOrder="0" vertical="center"/>
    </xf>
    <xf borderId="78" fillId="2" fontId="24" numFmtId="0" xfId="0" applyAlignment="1" applyBorder="1" applyFont="1">
      <alignment horizontal="right" readingOrder="0" vertical="center"/>
    </xf>
    <xf borderId="25" fillId="0" fontId="30" numFmtId="0" xfId="0" applyAlignment="1" applyBorder="1" applyFont="1">
      <alignment vertical="center"/>
    </xf>
    <xf borderId="80" fillId="0" fontId="1" numFmtId="0" xfId="0" applyAlignment="1" applyBorder="1" applyFont="1">
      <alignment horizontal="center" textRotation="255" vertical="center"/>
    </xf>
    <xf borderId="40" fillId="0" fontId="23" numFmtId="0" xfId="0" applyAlignment="1" applyBorder="1" applyFont="1">
      <alignment horizontal="center" textRotation="255" vertical="center"/>
    </xf>
    <xf borderId="77" fillId="2" fontId="18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readingOrder="0" vertical="center"/>
    </xf>
    <xf borderId="20" fillId="0" fontId="18" numFmtId="0" xfId="0" applyAlignment="1" applyBorder="1" applyFont="1">
      <alignment horizontal="left" readingOrder="0" vertical="center"/>
    </xf>
    <xf borderId="77" fillId="0" fontId="30" numFmtId="0" xfId="0" applyAlignment="1" applyBorder="1" applyFont="1">
      <alignment vertical="center"/>
    </xf>
    <xf borderId="81" fillId="2" fontId="24" numFmtId="0" xfId="0" applyAlignment="1" applyBorder="1" applyFont="1">
      <alignment horizontal="left" readingOrder="0" shrinkToFit="0" vertical="center" wrapText="1"/>
    </xf>
    <xf borderId="81" fillId="0" fontId="30" numFmtId="0" xfId="0" applyAlignment="1" applyBorder="1" applyFont="1">
      <alignment vertical="bottom"/>
    </xf>
    <xf borderId="26" fillId="2" fontId="19" numFmtId="0" xfId="0" applyAlignment="1" applyBorder="1" applyFont="1">
      <alignment horizontal="left" readingOrder="0" shrinkToFit="0" vertical="center" wrapText="1"/>
    </xf>
    <xf borderId="28" fillId="0" fontId="30" numFmtId="0" xfId="0" applyAlignment="1" applyBorder="1" applyFont="1">
      <alignment vertical="center"/>
    </xf>
    <xf borderId="15" fillId="0" fontId="20" numFmtId="166" xfId="0" applyAlignment="1" applyBorder="1" applyFont="1" applyNumberFormat="1">
      <alignment horizontal="center" vertical="bottom"/>
    </xf>
    <xf borderId="77" fillId="0" fontId="31" numFmtId="0" xfId="0" applyAlignment="1" applyBorder="1" applyFont="1">
      <alignment horizontal="center" textRotation="255" vertical="center"/>
    </xf>
    <xf borderId="15" fillId="3" fontId="20" numFmtId="1" xfId="0" applyAlignment="1" applyBorder="1" applyFill="1" applyFont="1" applyNumberFormat="1">
      <alignment horizontal="center" vertical="bottom"/>
    </xf>
    <xf borderId="82" fillId="0" fontId="9" numFmtId="0" xfId="0" applyAlignment="1" applyBorder="1" applyFont="1">
      <alignment vertical="center"/>
    </xf>
    <xf borderId="83" fillId="0" fontId="9" numFmtId="0" xfId="0" applyAlignment="1" applyBorder="1" applyFont="1">
      <alignment vertical="center"/>
    </xf>
    <xf borderId="84" fillId="0" fontId="9" numFmtId="0" xfId="0" applyAlignment="1" applyBorder="1" applyFont="1">
      <alignment vertical="center"/>
    </xf>
    <xf borderId="85" fillId="0" fontId="9" numFmtId="0" xfId="0" applyAlignment="1" applyBorder="1" applyFont="1">
      <alignment vertical="center"/>
    </xf>
    <xf borderId="25" fillId="0" fontId="30" numFmtId="0" xfId="0" applyAlignment="1" applyBorder="1" applyFont="1">
      <alignment vertical="bottom"/>
    </xf>
    <xf borderId="25" fillId="0" fontId="30" numFmtId="0" xfId="0" applyAlignment="1" applyBorder="1" applyFont="1">
      <alignment horizontal="right" readingOrder="0" vertical="center"/>
    </xf>
    <xf borderId="28" fillId="2" fontId="18" numFmtId="0" xfId="0" applyAlignment="1" applyBorder="1" applyFont="1">
      <alignment horizontal="center" vertical="center"/>
    </xf>
    <xf borderId="20" fillId="2" fontId="18" numFmtId="0" xfId="0" applyAlignment="1" applyBorder="1" applyFont="1">
      <alignment horizontal="center" readingOrder="0" vertical="center"/>
    </xf>
    <xf borderId="49" fillId="0" fontId="18" numFmtId="49" xfId="0" applyAlignment="1" applyBorder="1" applyFont="1" applyNumberFormat="1">
      <alignment horizontal="right" readingOrder="0" vertical="center"/>
    </xf>
    <xf borderId="25" fillId="2" fontId="24" numFmtId="0" xfId="0" applyAlignment="1" applyBorder="1" applyFont="1">
      <alignment horizontal="right" readingOrder="0" vertical="center"/>
    </xf>
    <xf borderId="25" fillId="0" fontId="26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right" readingOrder="0" vertical="center"/>
    </xf>
    <xf borderId="86" fillId="0" fontId="9" numFmtId="0" xfId="0" applyAlignment="1" applyBorder="1" applyFont="1">
      <alignment vertical="center"/>
    </xf>
    <xf borderId="87" fillId="0" fontId="9" numFmtId="0" xfId="0" applyAlignment="1" applyBorder="1" applyFont="1">
      <alignment vertical="center"/>
    </xf>
    <xf borderId="88" fillId="0" fontId="9" numFmtId="0" xfId="0" applyAlignment="1" applyBorder="1" applyFont="1">
      <alignment vertical="center"/>
    </xf>
    <xf borderId="89" fillId="0" fontId="9" numFmtId="0" xfId="0" applyAlignment="1" applyBorder="1" applyFont="1">
      <alignment vertical="center"/>
    </xf>
    <xf borderId="16" fillId="0" fontId="32" numFmtId="0" xfId="0" applyAlignment="1" applyBorder="1" applyFont="1">
      <alignment horizontal="center" readingOrder="0" textRotation="255" vertical="center"/>
    </xf>
    <xf borderId="17" fillId="0" fontId="17" numFmtId="0" xfId="0" applyAlignment="1" applyBorder="1" applyFont="1">
      <alignment horizontal="center" textRotation="255" vertical="center"/>
    </xf>
    <xf borderId="38" fillId="0" fontId="18" numFmtId="0" xfId="0" applyAlignment="1" applyBorder="1" applyFont="1">
      <alignment horizontal="left" readingOrder="0" vertical="center"/>
    </xf>
    <xf borderId="38" fillId="0" fontId="18" numFmtId="0" xfId="0" applyAlignment="1" applyBorder="1" applyFont="1">
      <alignment readingOrder="0" vertical="center"/>
    </xf>
    <xf borderId="40" fillId="0" fontId="18" numFmtId="49" xfId="0" applyAlignment="1" applyBorder="1" applyFont="1" applyNumberFormat="1">
      <alignment readingOrder="0" vertical="center"/>
    </xf>
    <xf borderId="25" fillId="0" fontId="18" numFmtId="0" xfId="0" applyAlignment="1" applyBorder="1" applyFont="1">
      <alignment horizontal="left" readingOrder="0" vertical="bottom"/>
    </xf>
    <xf borderId="0" fillId="0" fontId="29" numFmtId="0" xfId="0" applyAlignment="1" applyFont="1">
      <alignment horizontal="center" vertical="center"/>
    </xf>
    <xf borderId="0" fillId="0" fontId="18" numFmtId="0" xfId="0" applyAlignment="1" applyFont="1">
      <alignment horizontal="right" readingOrder="0" vertical="center"/>
    </xf>
    <xf borderId="30" fillId="0" fontId="18" numFmtId="0" xfId="0" applyAlignment="1" applyBorder="1" applyFont="1">
      <alignment horizontal="right" readingOrder="0" vertical="center"/>
    </xf>
    <xf borderId="20" fillId="0" fontId="18" numFmtId="49" xfId="0" applyAlignment="1" applyBorder="1" applyFont="1" applyNumberFormat="1">
      <alignment horizontal="right" readingOrder="0" vertical="center"/>
    </xf>
    <xf borderId="25" fillId="0" fontId="18" numFmtId="0" xfId="0" applyAlignment="1" applyBorder="1" applyFont="1">
      <alignment horizontal="right" readingOrder="0" vertical="bottom"/>
    </xf>
    <xf borderId="77" fillId="0" fontId="33" numFmtId="0" xfId="0" applyAlignment="1" applyBorder="1" applyFont="1">
      <alignment horizontal="center" readingOrder="0" textRotation="255" vertical="center"/>
    </xf>
    <xf borderId="69" fillId="0" fontId="1" numFmtId="0" xfId="0" applyAlignment="1" applyBorder="1" applyFont="1">
      <alignment horizontal="center" textRotation="255" vertical="center"/>
    </xf>
    <xf borderId="68" fillId="0" fontId="18" numFmtId="0" xfId="0" applyAlignment="1" applyBorder="1" applyFont="1">
      <alignment horizontal="left" readingOrder="0" vertical="bottom"/>
    </xf>
    <xf borderId="71" fillId="0" fontId="23" numFmtId="0" xfId="0" applyAlignment="1" applyBorder="1" applyFont="1">
      <alignment horizontal="center" readingOrder="0" textRotation="255" vertical="center"/>
    </xf>
    <xf borderId="16" fillId="0" fontId="1" numFmtId="0" xfId="0" applyAlignment="1" applyBorder="1" applyFont="1">
      <alignment horizontal="center" readingOrder="0" textRotation="255" vertical="center"/>
    </xf>
    <xf borderId="0" fillId="2" fontId="18" numFmtId="0" xfId="0" applyAlignment="1" applyFont="1">
      <alignment horizontal="center" readingOrder="0" vertical="center"/>
    </xf>
    <xf borderId="48" fillId="2" fontId="18" numFmtId="0" xfId="0" applyAlignment="1" applyBorder="1" applyFont="1">
      <alignment horizontal="center" readingOrder="0" vertical="center"/>
    </xf>
    <xf borderId="23" fillId="2" fontId="2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vertical="center"/>
    </xf>
    <xf borderId="47" fillId="0" fontId="34" numFmtId="0" xfId="0" applyAlignment="1" applyBorder="1" applyFont="1">
      <alignment horizontal="center" readingOrder="0" textRotation="255" vertical="center"/>
    </xf>
    <xf borderId="20" fillId="0" fontId="17" numFmtId="0" xfId="0" applyAlignment="1" applyBorder="1" applyFont="1">
      <alignment horizontal="center" textRotation="255" vertical="center"/>
    </xf>
    <xf borderId="77" fillId="2" fontId="18" numFmtId="0" xfId="0" applyAlignment="1" applyBorder="1" applyFont="1">
      <alignment horizontal="center" readingOrder="0" vertical="center"/>
    </xf>
    <xf borderId="23" fillId="2" fontId="19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textRotation="255" vertical="center"/>
    </xf>
    <xf borderId="90" fillId="2" fontId="18" numFmtId="0" xfId="0" applyAlignment="1" applyBorder="1" applyFont="1">
      <alignment horizontal="center" readingOrder="0" vertical="center"/>
    </xf>
    <xf borderId="49" fillId="2" fontId="18" numFmtId="0" xfId="0" applyAlignment="1" applyBorder="1" applyFont="1">
      <alignment horizontal="center" readingOrder="0" vertical="center"/>
    </xf>
    <xf borderId="26" fillId="2" fontId="19" numFmtId="0" xfId="0" applyAlignment="1" applyBorder="1" applyFont="1">
      <alignment horizontal="right" readingOrder="0" vertical="center"/>
    </xf>
    <xf borderId="38" fillId="0" fontId="29" numFmtId="0" xfId="0" applyAlignment="1" applyBorder="1" applyFont="1">
      <alignment horizontal="center" vertical="bottom"/>
    </xf>
    <xf borderId="47" fillId="0" fontId="1" numFmtId="0" xfId="0" applyAlignment="1" applyBorder="1" applyFont="1">
      <alignment horizontal="center" textRotation="255" vertical="center"/>
    </xf>
    <xf borderId="17" fillId="0" fontId="23" numFmtId="0" xfId="0" applyAlignment="1" applyBorder="1" applyFont="1">
      <alignment horizontal="center" textRotation="255" vertical="center"/>
    </xf>
    <xf borderId="22" fillId="0" fontId="18" numFmtId="49" xfId="0" applyAlignment="1" applyBorder="1" applyFont="1" applyNumberFormat="1">
      <alignment horizontal="left" readingOrder="0" vertical="center"/>
    </xf>
    <xf borderId="91" fillId="0" fontId="9" numFmtId="0" xfId="0" applyAlignment="1" applyBorder="1" applyFont="1">
      <alignment vertical="center"/>
    </xf>
    <xf borderId="21" fillId="0" fontId="18" numFmtId="0" xfId="0" applyAlignment="1" applyBorder="1" applyFont="1">
      <alignment horizontal="right" readingOrder="0" vertical="center"/>
    </xf>
    <xf borderId="38" fillId="4" fontId="18" numFmtId="0" xfId="0" applyAlignment="1" applyBorder="1" applyFill="1" applyFont="1">
      <alignment horizontal="center" readingOrder="0" vertical="center"/>
    </xf>
    <xf borderId="38" fillId="5" fontId="18" numFmtId="0" xfId="0" applyAlignment="1" applyBorder="1" applyFill="1" applyFont="1">
      <alignment horizontal="center" vertical="center"/>
    </xf>
    <xf borderId="77" fillId="0" fontId="9" numFmtId="0" xfId="0" applyAlignment="1" applyBorder="1" applyFont="1">
      <alignment vertical="center"/>
    </xf>
    <xf borderId="54" fillId="0" fontId="18" numFmtId="0" xfId="0" applyAlignment="1" applyBorder="1" applyFont="1">
      <alignment horizontal="right" readingOrder="0" vertical="center"/>
    </xf>
    <xf borderId="46" fillId="0" fontId="18" numFmtId="0" xfId="0" applyAlignment="1" applyBorder="1" applyFont="1">
      <alignment horizontal="center" readingOrder="0" vertical="center"/>
    </xf>
    <xf borderId="81" fillId="2" fontId="2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textRotation="255" vertical="center"/>
    </xf>
    <xf borderId="0" fillId="0" fontId="35" numFmtId="0" xfId="0" applyAlignment="1" applyFont="1">
      <alignment horizontal="left" readingOrder="0" vertical="center"/>
    </xf>
    <xf borderId="92" fillId="0" fontId="18" numFmtId="0" xfId="0" applyAlignment="1" applyBorder="1" applyFont="1">
      <alignment horizontal="right" readingOrder="0" vertical="center"/>
    </xf>
    <xf borderId="93" fillId="0" fontId="9" numFmtId="0" xfId="0" applyAlignment="1" applyBorder="1" applyFont="1">
      <alignment vertical="center"/>
    </xf>
    <xf borderId="94" fillId="0" fontId="18" numFmtId="0" xfId="0" applyAlignment="1" applyBorder="1" applyFont="1">
      <alignment horizontal="right" readingOrder="0" vertical="center"/>
    </xf>
    <xf borderId="95" fillId="0" fontId="18" numFmtId="49" xfId="0" applyAlignment="1" applyBorder="1" applyFont="1" applyNumberFormat="1">
      <alignment horizontal="right" readingOrder="0" vertical="center"/>
    </xf>
    <xf borderId="96" fillId="0" fontId="18" numFmtId="0" xfId="0" applyAlignment="1" applyBorder="1" applyFont="1">
      <alignment horizontal="right" readingOrder="0" vertical="center"/>
    </xf>
    <xf borderId="97" fillId="2" fontId="24" numFmtId="0" xfId="0" applyAlignment="1" applyBorder="1" applyFont="1">
      <alignment horizontal="right" readingOrder="0" vertical="center"/>
    </xf>
    <xf borderId="98" fillId="0" fontId="18" numFmtId="0" xfId="0" applyAlignment="1" applyBorder="1" applyFont="1">
      <alignment horizontal="right" readingOrder="0" vertical="center"/>
    </xf>
    <xf borderId="69" fillId="0" fontId="36" numFmtId="0" xfId="0" applyAlignment="1" applyBorder="1" applyFont="1">
      <alignment horizontal="center" readingOrder="0" shrinkToFit="1" textRotation="255" vertical="center" wrapText="0"/>
    </xf>
    <xf borderId="37" fillId="0" fontId="1" numFmtId="0" xfId="0" applyAlignment="1" applyBorder="1" applyFont="1">
      <alignment horizontal="center" readingOrder="0" textRotation="255" vertical="center"/>
    </xf>
    <xf borderId="77" fillId="2" fontId="37" numFmtId="0" xfId="0" applyAlignment="1" applyBorder="1" applyFont="1">
      <alignment horizontal="center" readingOrder="0" vertical="center"/>
    </xf>
    <xf borderId="38" fillId="5" fontId="12" numFmtId="0" xfId="0" applyAlignment="1" applyBorder="1" applyFont="1">
      <alignment horizontal="center" readingOrder="0" vertical="bottom"/>
    </xf>
    <xf borderId="38" fillId="0" fontId="20" numFmtId="166" xfId="0" applyAlignment="1" applyBorder="1" applyFont="1" applyNumberFormat="1">
      <alignment horizontal="center" readingOrder="0" vertical="bottom"/>
    </xf>
    <xf borderId="12" fillId="5" fontId="24" numFmtId="0" xfId="0" applyAlignment="1" applyBorder="1" applyFont="1">
      <alignment horizontal="left" vertical="center"/>
    </xf>
    <xf borderId="0" fillId="0" fontId="1" numFmtId="0" xfId="0" applyAlignment="1" applyFont="1">
      <alignment horizontal="center" shrinkToFit="1" textRotation="255" vertical="center" wrapText="0"/>
    </xf>
    <xf borderId="0" fillId="5" fontId="12" numFmtId="0" xfId="0" applyAlignment="1" applyFont="1">
      <alignment horizontal="center" readingOrder="0" vertical="bottom"/>
    </xf>
    <xf borderId="26" fillId="5" fontId="24" numFmtId="0" xfId="0" applyAlignment="1" applyBorder="1" applyFont="1">
      <alignment horizontal="left" vertical="center"/>
    </xf>
    <xf borderId="29" fillId="4" fontId="18" numFmtId="0" xfId="0" applyAlignment="1" applyBorder="1" applyFont="1">
      <alignment horizontal="center" readingOrder="0" vertical="center"/>
    </xf>
    <xf borderId="26" fillId="5" fontId="24" numFmtId="0" xfId="0" applyAlignment="1" applyBorder="1" applyFont="1">
      <alignment horizontal="right" vertical="center"/>
    </xf>
    <xf borderId="58" fillId="5" fontId="12" numFmtId="0" xfId="0" applyAlignment="1" applyBorder="1" applyFont="1">
      <alignment horizontal="center" readingOrder="0" vertical="bottom"/>
    </xf>
    <xf borderId="66" fillId="5" fontId="38" numFmtId="0" xfId="0" applyAlignment="1" applyBorder="1" applyFont="1">
      <alignment horizontal="center" vertical="center"/>
    </xf>
    <xf borderId="40" fillId="0" fontId="17" numFmtId="0" xfId="0" applyAlignment="1" applyBorder="1" applyFont="1">
      <alignment horizontal="center" textRotation="255" vertical="center"/>
    </xf>
    <xf borderId="0" fillId="5" fontId="18" numFmtId="0" xfId="0" applyAlignment="1" applyFont="1">
      <alignment horizontal="left" readingOrder="0" shrinkToFit="1" vertical="center" wrapText="0"/>
    </xf>
    <xf borderId="0" fillId="5" fontId="18" numFmtId="0" xfId="0" applyAlignment="1" applyFont="1">
      <alignment horizontal="left" shrinkToFit="1" vertical="center" wrapText="0"/>
    </xf>
    <xf borderId="0" fillId="5" fontId="39" numFmtId="0" xfId="0" applyAlignment="1" applyFont="1">
      <alignment vertical="center"/>
    </xf>
    <xf borderId="0" fillId="5" fontId="39" numFmtId="49" xfId="0" applyAlignment="1" applyFont="1" applyNumberFormat="1">
      <alignment vertical="center"/>
    </xf>
    <xf borderId="28" fillId="5" fontId="5" numFmtId="0" xfId="0" applyAlignment="1" applyBorder="1" applyFont="1">
      <alignment readingOrder="0" vertical="bottom"/>
    </xf>
    <xf borderId="28" fillId="5" fontId="18" numFmtId="0" xfId="0" applyAlignment="1" applyBorder="1" applyFont="1">
      <alignment horizontal="center" readingOrder="0" vertical="center"/>
    </xf>
    <xf borderId="25" fillId="5" fontId="39" numFmtId="0" xfId="0" applyAlignment="1" applyBorder="1" applyFont="1">
      <alignment readingOrder="0" vertical="center"/>
    </xf>
    <xf borderId="81" fillId="0" fontId="39" numFmtId="0" xfId="0" applyAlignment="1" applyBorder="1" applyFont="1">
      <alignment vertical="bottom"/>
    </xf>
    <xf borderId="99" fillId="5" fontId="39" numFmtId="0" xfId="0" applyAlignment="1" applyBorder="1" applyFont="1">
      <alignment readingOrder="0" vertical="center"/>
    </xf>
    <xf borderId="0" fillId="0" fontId="13" numFmtId="0" xfId="0" applyAlignment="1" applyFont="1">
      <alignment horizontal="center" vertical="center"/>
    </xf>
    <xf borderId="100" fillId="0" fontId="9" numFmtId="0" xfId="0" applyAlignment="1" applyBorder="1" applyFont="1">
      <alignment vertical="center"/>
    </xf>
    <xf borderId="25" fillId="0" fontId="39" numFmtId="0" xfId="0" applyAlignment="1" applyBorder="1" applyFont="1">
      <alignment vertical="bottom"/>
    </xf>
    <xf borderId="101" fillId="0" fontId="9" numFmtId="0" xfId="0" applyAlignment="1" applyBorder="1" applyFont="1">
      <alignment vertical="center"/>
    </xf>
    <xf borderId="28" fillId="2" fontId="37" numFmtId="0" xfId="0" applyAlignment="1" applyBorder="1" applyFont="1">
      <alignment horizontal="center" readingOrder="0" vertical="center"/>
    </xf>
    <xf borderId="35" fillId="0" fontId="18" numFmtId="167" xfId="0" applyAlignment="1" applyBorder="1" applyFont="1" applyNumberFormat="1">
      <alignment horizontal="right" readingOrder="0" vertical="bottom"/>
    </xf>
    <xf borderId="25" fillId="0" fontId="22" numFmtId="0" xfId="0" applyAlignment="1" applyBorder="1" applyFont="1">
      <alignment horizontal="center" readingOrder="0" vertical="bottom"/>
    </xf>
    <xf borderId="20" fillId="5" fontId="39" numFmtId="0" xfId="0" applyAlignment="1" applyBorder="1" applyFont="1">
      <alignment vertical="center"/>
    </xf>
    <xf borderId="102" fillId="0" fontId="9" numFmtId="0" xfId="0" applyAlignment="1" applyBorder="1" applyFont="1">
      <alignment vertical="center"/>
    </xf>
    <xf borderId="1" fillId="0" fontId="13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vertical="center"/>
    </xf>
    <xf borderId="0" fillId="2" fontId="18" numFmtId="0" xfId="0" applyAlignment="1" applyFont="1">
      <alignment horizontal="center" shrinkToFit="1" vertical="center" wrapText="0"/>
    </xf>
    <xf borderId="103" fillId="2" fontId="18" numFmtId="0" xfId="0" applyAlignment="1" applyBorder="1" applyFont="1">
      <alignment horizontal="center" shrinkToFit="1" vertical="center" wrapText="0"/>
    </xf>
    <xf borderId="104" fillId="2" fontId="18" numFmtId="0" xfId="0" applyAlignment="1" applyBorder="1" applyFont="1">
      <alignment horizontal="left" shrinkToFit="1" vertical="center" wrapText="0"/>
    </xf>
    <xf borderId="105" fillId="2" fontId="18" numFmtId="0" xfId="0" applyAlignment="1" applyBorder="1" applyFont="1">
      <alignment horizontal="left" shrinkToFit="1" vertical="center" wrapText="0"/>
    </xf>
    <xf borderId="103" fillId="2" fontId="18" numFmtId="49" xfId="0" applyAlignment="1" applyBorder="1" applyFont="1" applyNumberFormat="1">
      <alignment horizontal="left" shrinkToFit="1" vertical="center" wrapText="0"/>
    </xf>
    <xf borderId="8" fillId="2" fontId="18" numFmtId="49" xfId="0" applyAlignment="1" applyBorder="1" applyFont="1" applyNumberFormat="1">
      <alignment horizontal="left" shrinkToFit="1" vertical="center" wrapText="0"/>
    </xf>
    <xf borderId="8" fillId="2" fontId="18" numFmtId="0" xfId="0" applyAlignment="1" applyBorder="1" applyFont="1">
      <alignment horizontal="left" shrinkToFit="1" vertical="center" wrapText="0"/>
    </xf>
    <xf borderId="9" fillId="2" fontId="13" numFmtId="0" xfId="0" applyAlignment="1" applyBorder="1" applyFont="1">
      <alignment horizontal="left" readingOrder="0" shrinkToFit="0" vertical="center" wrapText="1"/>
    </xf>
    <xf borderId="6" fillId="2" fontId="18" numFmtId="0" xfId="0" applyAlignment="1" applyBorder="1" applyFont="1">
      <alignment horizontal="left" shrinkToFit="1" vertical="center" wrapText="0"/>
    </xf>
    <xf borderId="1" fillId="0" fontId="20" numFmtId="166" xfId="0" applyAlignment="1" applyBorder="1" applyFont="1" applyNumberFormat="1">
      <alignment horizontal="center" readingOrder="0" vertical="bottom"/>
    </xf>
    <xf borderId="11" fillId="0" fontId="25" numFmtId="0" xfId="0" applyAlignment="1" applyBorder="1" applyFont="1">
      <alignment horizontal="center" vertical="bottom"/>
    </xf>
    <xf borderId="26" fillId="2" fontId="24" numFmtId="0" xfId="0" applyAlignment="1" applyBorder="1" applyFont="1">
      <alignment horizontal="left" shrinkToFit="0" vertical="center" wrapText="1"/>
    </xf>
    <xf borderId="25" fillId="0" fontId="25" numFmtId="0" xfId="0" applyAlignment="1" applyBorder="1" applyFont="1">
      <alignment horizontal="center" vertical="bottom"/>
    </xf>
    <xf borderId="29" fillId="2" fontId="18" numFmtId="3" xfId="0" applyAlignment="1" applyBorder="1" applyFont="1" applyNumberFormat="1">
      <alignment horizontal="center" shrinkToFit="1" vertical="center" wrapText="0"/>
    </xf>
    <xf borderId="30" fillId="2" fontId="18" numFmtId="0" xfId="0" applyAlignment="1" applyBorder="1" applyFont="1">
      <alignment horizontal="center" shrinkToFit="1" vertical="center" wrapText="0"/>
    </xf>
    <xf borderId="106" fillId="2" fontId="18" numFmtId="0" xfId="0" applyAlignment="1" applyBorder="1" applyFont="1">
      <alignment horizontal="right" shrinkToFit="1" vertical="center" wrapText="0"/>
    </xf>
    <xf borderId="92" fillId="2" fontId="18" numFmtId="0" xfId="0" applyAlignment="1" applyBorder="1" applyFont="1">
      <alignment horizontal="right" shrinkToFit="1" vertical="center" wrapText="0"/>
    </xf>
    <xf borderId="94" fillId="2" fontId="18" numFmtId="49" xfId="0" applyAlignment="1" applyBorder="1" applyFont="1" applyNumberFormat="1">
      <alignment horizontal="right" shrinkToFit="1" vertical="center" wrapText="0"/>
    </xf>
    <xf borderId="95" fillId="2" fontId="18" numFmtId="3" xfId="0" applyAlignment="1" applyBorder="1" applyFont="1" applyNumberFormat="1">
      <alignment horizontal="right" shrinkToFit="1" vertical="center" wrapText="0"/>
    </xf>
    <xf borderId="96" fillId="2" fontId="18" numFmtId="49" xfId="0" applyAlignment="1" applyBorder="1" applyFont="1" applyNumberFormat="1">
      <alignment horizontal="right" shrinkToFit="1" vertical="center" wrapText="0"/>
    </xf>
    <xf borderId="96" fillId="2" fontId="18" numFmtId="0" xfId="0" applyAlignment="1" applyBorder="1" applyFont="1">
      <alignment horizontal="right" shrinkToFit="1" vertical="center" wrapText="0"/>
    </xf>
    <xf borderId="107" fillId="2" fontId="40" numFmtId="0" xfId="0" applyAlignment="1" applyBorder="1" applyFont="1">
      <alignment horizontal="right" readingOrder="0" vertical="center"/>
    </xf>
    <xf borderId="95" fillId="2" fontId="18" numFmtId="0" xfId="0" applyAlignment="1" applyBorder="1" applyFont="1">
      <alignment horizontal="right" shrinkToFit="1" vertical="center" wrapText="0"/>
    </xf>
    <xf borderId="25" fillId="0" fontId="13" numFmtId="0" xfId="0" applyAlignment="1" applyBorder="1" applyFont="1">
      <alignment horizontal="center" vertical="bottom"/>
    </xf>
    <xf borderId="93" fillId="2" fontId="24" numFmtId="0" xfId="0" applyAlignment="1" applyBorder="1" applyFont="1">
      <alignment horizontal="right" vertical="center"/>
    </xf>
    <xf borderId="0" fillId="0" fontId="4" numFmtId="168" xfId="0" applyAlignment="1" applyFont="1" applyNumberFormat="1">
      <alignment horizontal="right" readingOrder="0" vertical="center"/>
    </xf>
    <xf borderId="108" fillId="0" fontId="9" numFmtId="0" xfId="0" applyAlignment="1" applyBorder="1" applyFont="1">
      <alignment vertical="center"/>
    </xf>
    <xf borderId="109" fillId="0" fontId="9" numFmtId="0" xfId="0" applyAlignment="1" applyBorder="1" applyFont="1">
      <alignment vertical="center"/>
    </xf>
    <xf borderId="110" fillId="0" fontId="9" numFmtId="0" xfId="0" applyAlignment="1" applyBorder="1" applyFont="1">
      <alignment vertical="center"/>
    </xf>
    <xf borderId="111" fillId="0" fontId="9" numFmtId="0" xfId="0" applyAlignment="1" applyBorder="1" applyFont="1">
      <alignment vertical="center"/>
    </xf>
    <xf borderId="112" fillId="0" fontId="9" numFmtId="0" xfId="0" applyAlignment="1" applyBorder="1" applyFont="1">
      <alignment vertical="center"/>
    </xf>
    <xf borderId="113" fillId="0" fontId="9" numFmtId="0" xfId="0" applyAlignment="1" applyBorder="1" applyFont="1">
      <alignment vertical="center"/>
    </xf>
    <xf borderId="114" fillId="0" fontId="9" numFmtId="0" xfId="0" applyAlignment="1" applyBorder="1" applyFont="1">
      <alignment vertical="center"/>
    </xf>
    <xf borderId="115" fillId="0" fontId="9" numFmtId="0" xfId="0" applyAlignment="1" applyBorder="1" applyFont="1">
      <alignment vertical="center"/>
    </xf>
    <xf borderId="116" fillId="0" fontId="9" numFmtId="0" xfId="0" applyAlignment="1" applyBorder="1" applyFont="1">
      <alignment vertical="center"/>
    </xf>
    <xf borderId="0" fillId="0" fontId="41" numFmtId="0" xfId="0" applyAlignment="1" applyFont="1">
      <alignment horizontal="center" vertical="center"/>
    </xf>
    <xf borderId="0" fillId="0" fontId="42" numFmtId="0" xfId="0" applyAlignment="1" applyFont="1">
      <alignment horizontal="center" vertical="center"/>
    </xf>
    <xf borderId="0" fillId="0" fontId="42" numFmtId="0" xfId="0" applyAlignment="1" applyFont="1">
      <alignment vertical="center"/>
    </xf>
    <xf borderId="0" fillId="0" fontId="41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3" numFmtId="0" xfId="0" applyAlignment="1" applyFont="1">
      <alignment horizontal="center" textRotation="255" vertical="center"/>
    </xf>
    <xf borderId="0" fillId="0" fontId="13" numFmtId="0" xfId="0" applyAlignment="1" applyFont="1">
      <alignment horizontal="center" readingOrder="0" vertical="center"/>
    </xf>
    <xf borderId="0" fillId="0" fontId="44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1" fillId="0" fontId="45" numFmtId="0" xfId="0" applyAlignment="1" applyBorder="1" applyFont="1">
      <alignment horizontal="center" vertical="center"/>
    </xf>
    <xf borderId="117" fillId="0" fontId="9" numFmtId="0" xfId="0" applyAlignment="1" applyBorder="1" applyFont="1">
      <alignment vertical="center"/>
    </xf>
    <xf borderId="1" fillId="0" fontId="45" numFmtId="0" xfId="0" applyAlignment="1" applyBorder="1" applyFont="1">
      <alignment horizontal="center" readingOrder="0" vertical="center"/>
    </xf>
    <xf borderId="104" fillId="0" fontId="9" numFmtId="0" xfId="0" applyAlignment="1" applyBorder="1" applyFont="1">
      <alignment vertical="center"/>
    </xf>
    <xf borderId="104" fillId="0" fontId="45" numFmtId="0" xfId="0" applyAlignment="1" applyBorder="1" applyFont="1">
      <alignment horizontal="center" vertical="center"/>
    </xf>
    <xf borderId="104" fillId="0" fontId="45" numFmtId="0" xfId="0" applyAlignment="1" applyBorder="1" applyFont="1">
      <alignment horizontal="center" readingOrder="0" vertical="center"/>
    </xf>
    <xf borderId="9" fillId="0" fontId="45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vertical="center"/>
    </xf>
    <xf borderId="1" fillId="2" fontId="46" numFmtId="166" xfId="0" applyAlignment="1" applyBorder="1" applyFont="1" applyNumberFormat="1">
      <alignment horizontal="center" shrinkToFit="1" vertical="center" wrapText="0"/>
    </xf>
    <xf borderId="118" fillId="0" fontId="4" numFmtId="0" xfId="0" applyAlignment="1" applyBorder="1" applyFont="1">
      <alignment horizontal="center" readingOrder="0" shrinkToFit="1" vertical="center" wrapText="0"/>
    </xf>
    <xf borderId="119" fillId="0" fontId="9" numFmtId="0" xfId="0" applyAlignment="1" applyBorder="1" applyFont="1">
      <alignment vertical="center"/>
    </xf>
    <xf borderId="120" fillId="0" fontId="4" numFmtId="0" xfId="0" applyAlignment="1" applyBorder="1" applyFont="1">
      <alignment horizontal="center" readingOrder="0" vertical="center"/>
    </xf>
    <xf borderId="104" fillId="2" fontId="47" numFmtId="168" xfId="0" applyAlignment="1" applyBorder="1" applyFont="1" applyNumberFormat="1">
      <alignment horizontal="center" readingOrder="0" shrinkToFit="1" vertical="center" wrapText="0"/>
    </xf>
    <xf borderId="9" fillId="2" fontId="48" numFmtId="169" xfId="0" applyAlignment="1" applyBorder="1" applyFont="1" applyNumberFormat="1">
      <alignment horizontal="center" readingOrder="0" shrinkToFit="1" vertical="center" wrapText="0"/>
    </xf>
    <xf borderId="121" fillId="6" fontId="26" numFmtId="0" xfId="0" applyAlignment="1" applyBorder="1" applyFill="1" applyFont="1">
      <alignment horizontal="center" readingOrder="0" shrinkToFit="1" vertical="center" wrapText="0"/>
    </xf>
    <xf borderId="122" fillId="0" fontId="9" numFmtId="0" xfId="0" applyAlignment="1" applyBorder="1" applyFont="1">
      <alignment vertical="center"/>
    </xf>
    <xf borderId="123" fillId="6" fontId="26" numFmtId="0" xfId="0" applyAlignment="1" applyBorder="1" applyFont="1">
      <alignment horizontal="center" readingOrder="0" vertical="center"/>
    </xf>
    <xf borderId="42" fillId="6" fontId="49" numFmtId="0" xfId="0" applyAlignment="1" applyBorder="1" applyFont="1">
      <alignment horizontal="center" readingOrder="0" vertical="center"/>
    </xf>
    <xf borderId="114" fillId="6" fontId="18" numFmtId="0" xfId="0" applyAlignment="1" applyBorder="1" applyFont="1">
      <alignment horizontal="center" readingOrder="0" shrinkToFit="1" vertical="center" wrapText="0"/>
    </xf>
    <xf borderId="0" fillId="0" fontId="5" numFmtId="0" xfId="0" applyAlignment="1" applyFont="1">
      <alignment horizontal="center" readingOrder="0" vertical="center"/>
    </xf>
    <xf borderId="0" fillId="0" fontId="50" numFmtId="168" xfId="0" applyAlignment="1" applyFont="1" applyNumberForma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25" numFmtId="168" xfId="0" applyAlignment="1" applyFont="1" applyNumberFormat="1">
      <alignment horizontal="center" vertical="center"/>
    </xf>
    <xf borderId="0" fillId="0" fontId="1" numFmtId="0" xfId="0" applyAlignment="1" applyFont="1">
      <alignment horizontal="right" readingOrder="0" vertical="center"/>
    </xf>
    <xf borderId="124" fillId="0" fontId="7" numFmtId="0" xfId="0" applyAlignment="1" applyBorder="1" applyFont="1">
      <alignment horizontal="center" readingOrder="0" textRotation="255" vertical="center"/>
    </xf>
    <xf borderId="125" fillId="0" fontId="8" numFmtId="0" xfId="0" applyAlignment="1" applyBorder="1" applyFont="1">
      <alignment horizontal="center" readingOrder="0" vertical="center"/>
    </xf>
    <xf borderId="125" fillId="0" fontId="8" numFmtId="0" xfId="0" applyAlignment="1" applyBorder="1" applyFont="1">
      <alignment horizontal="center" readingOrder="0" shrinkToFit="0" vertical="center" wrapText="1"/>
    </xf>
    <xf borderId="126" fillId="0" fontId="9" numFmtId="0" xfId="0" applyAlignment="1" applyBorder="1" applyFont="1">
      <alignment vertical="center"/>
    </xf>
    <xf borderId="117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vertical="center"/>
    </xf>
    <xf borderId="127" fillId="0" fontId="14" numFmtId="0" xfId="0" applyAlignment="1" applyBorder="1" applyFont="1">
      <alignment horizontal="left" readingOrder="0" shrinkToFit="0" vertical="center" wrapText="1"/>
    </xf>
    <xf borderId="128" fillId="0" fontId="8" numFmtId="0" xfId="0" applyAlignment="1" applyBorder="1" applyFont="1">
      <alignment horizontal="center" readingOrder="0" vertical="center"/>
    </xf>
    <xf borderId="128" fillId="0" fontId="8" numFmtId="0" xfId="0" applyAlignment="1" applyBorder="1" applyFont="1">
      <alignment horizontal="center" vertical="center"/>
    </xf>
    <xf borderId="27" fillId="0" fontId="15" numFmtId="0" xfId="0" applyAlignment="1" applyBorder="1" applyFont="1">
      <alignment horizontal="center" vertical="top"/>
    </xf>
    <xf borderId="28" fillId="0" fontId="15" numFmtId="0" xfId="0" applyAlignment="1" applyBorder="1" applyFont="1">
      <alignment horizontal="center" vertical="bottom"/>
    </xf>
    <xf borderId="129" fillId="0" fontId="9" numFmtId="0" xfId="0" applyAlignment="1" applyBorder="1" applyFont="1">
      <alignment vertical="center"/>
    </xf>
    <xf borderId="50" fillId="0" fontId="8" numFmtId="0" xfId="0" applyAlignment="1" applyBorder="1" applyFont="1">
      <alignment horizontal="center" readingOrder="0" vertical="center"/>
    </xf>
    <xf borderId="50" fillId="0" fontId="8" numFmtId="0" xfId="0" applyAlignment="1" applyBorder="1" applyFont="1">
      <alignment horizontal="center" vertical="center"/>
    </xf>
    <xf borderId="36" fillId="0" fontId="36" numFmtId="0" xfId="0" applyAlignment="1" applyBorder="1" applyFont="1">
      <alignment horizontal="center" readingOrder="0" textRotation="255" vertical="center"/>
    </xf>
    <xf borderId="41" fillId="2" fontId="18" numFmtId="0" xfId="0" applyAlignment="1" applyBorder="1" applyFont="1">
      <alignment horizontal="center" readingOrder="0" vertical="center"/>
    </xf>
    <xf borderId="130" fillId="2" fontId="24" numFmtId="0" xfId="0" applyAlignment="1" applyBorder="1" applyFont="1">
      <alignment horizontal="left" readingOrder="0" shrinkToFit="0" vertical="center" wrapText="1"/>
    </xf>
    <xf borderId="68" fillId="2" fontId="24" numFmtId="0" xfId="0" applyAlignment="1" applyBorder="1" applyFont="1">
      <alignment horizontal="left" readingOrder="0" shrinkToFit="0" vertical="center" wrapText="1"/>
    </xf>
    <xf borderId="128" fillId="0" fontId="9" numFmtId="0" xfId="0" applyAlignment="1" applyBorder="1" applyFont="1">
      <alignment vertical="center"/>
    </xf>
    <xf borderId="25" fillId="0" fontId="51" numFmtId="0" xfId="0" applyAlignment="1" applyBorder="1" applyFont="1">
      <alignment horizontal="right" readingOrder="0" vertical="bottom"/>
    </xf>
    <xf borderId="27" fillId="2" fontId="18" numFmtId="0" xfId="0" applyAlignment="1" applyBorder="1" applyFont="1">
      <alignment horizontal="center" readingOrder="0" vertical="center"/>
    </xf>
    <xf borderId="92" fillId="2" fontId="18" numFmtId="0" xfId="0" applyAlignment="1" applyBorder="1" applyFont="1">
      <alignment horizontal="center" readingOrder="0" vertical="center"/>
    </xf>
    <xf borderId="106" fillId="0" fontId="18" numFmtId="0" xfId="0" applyAlignment="1" applyBorder="1" applyFont="1">
      <alignment horizontal="right" readingOrder="0" vertical="center"/>
    </xf>
    <xf borderId="93" fillId="0" fontId="18" numFmtId="0" xfId="0" applyAlignment="1" applyBorder="1" applyFont="1">
      <alignment horizontal="right" readingOrder="0" vertical="center"/>
    </xf>
    <xf borderId="95" fillId="0" fontId="18" numFmtId="0" xfId="0" applyAlignment="1" applyBorder="1" applyFont="1">
      <alignment horizontal="right" readingOrder="0" vertical="bottom"/>
    </xf>
    <xf borderId="131" fillId="2" fontId="24" numFmtId="0" xfId="0" applyAlignment="1" applyBorder="1" applyFont="1">
      <alignment horizontal="right" readingOrder="0" vertical="center"/>
    </xf>
    <xf borderId="96" fillId="0" fontId="18" numFmtId="0" xfId="0" applyAlignment="1" applyBorder="1" applyFont="1">
      <alignment horizontal="right" readingOrder="0" vertical="bottom"/>
    </xf>
    <xf borderId="54" fillId="2" fontId="24" numFmtId="0" xfId="0" applyAlignment="1" applyBorder="1" applyFont="1">
      <alignment horizontal="right" readingOrder="0" vertical="center"/>
    </xf>
    <xf borderId="69" fillId="0" fontId="1" numFmtId="0" xfId="0" applyAlignment="1" applyBorder="1" applyFont="1">
      <alignment horizontal="center" readingOrder="0" textRotation="255" vertical="center"/>
    </xf>
    <xf borderId="43" fillId="2" fontId="24" numFmtId="0" xfId="0" applyAlignment="1" applyBorder="1" applyFont="1">
      <alignment horizontal="left" readingOrder="0" shrinkToFit="0" vertical="center" wrapText="1"/>
    </xf>
    <xf borderId="50" fillId="2" fontId="18" numFmtId="0" xfId="0" applyAlignment="1" applyBorder="1" applyFont="1">
      <alignment horizontal="center" readingOrder="0" vertical="center"/>
    </xf>
    <xf borderId="96" fillId="2" fontId="24" numFmtId="0" xfId="0" applyAlignment="1" applyBorder="1" applyFont="1">
      <alignment horizontal="right" readingOrder="0" vertical="center"/>
    </xf>
    <xf borderId="98" fillId="0" fontId="18" numFmtId="0" xfId="0" applyAlignment="1" applyBorder="1" applyFont="1">
      <alignment horizontal="right" readingOrder="0" vertical="bottom"/>
    </xf>
    <xf borderId="98" fillId="2" fontId="24" numFmtId="0" xfId="0" applyAlignment="1" applyBorder="1" applyFont="1">
      <alignment horizontal="right" readingOrder="0" vertical="center"/>
    </xf>
    <xf borderId="0" fillId="0" fontId="39" numFmtId="0" xfId="0" applyAlignment="1" applyFont="1">
      <alignment readingOrder="0" vertical="bottom"/>
    </xf>
    <xf borderId="69" fillId="0" fontId="36" numFmtId="0" xfId="0" applyAlignment="1" applyBorder="1" applyFont="1">
      <alignment horizontal="center" readingOrder="0" textRotation="255" vertical="center"/>
    </xf>
    <xf borderId="132" fillId="0" fontId="23" numFmtId="0" xfId="0" applyAlignment="1" applyBorder="1" applyFont="1">
      <alignment horizontal="center" readingOrder="0" textRotation="255" vertical="center"/>
    </xf>
    <xf borderId="40" fillId="0" fontId="52" numFmtId="0" xfId="0" applyAlignment="1" applyBorder="1" applyFont="1">
      <alignment horizontal="left" readingOrder="0" vertical="center"/>
    </xf>
    <xf borderId="43" fillId="0" fontId="18" numFmtId="0" xfId="0" applyAlignment="1" applyBorder="1" applyFont="1">
      <alignment horizontal="left" readingOrder="0" vertical="bottom"/>
    </xf>
    <xf borderId="0" fillId="0" fontId="39" numFmtId="0" xfId="0" applyAlignment="1" applyFont="1">
      <alignment vertical="bottom"/>
    </xf>
    <xf borderId="133" fillId="0" fontId="9" numFmtId="0" xfId="0" applyAlignment="1" applyBorder="1" applyFont="1">
      <alignment vertical="center"/>
    </xf>
    <xf borderId="0" fillId="0" fontId="51" numFmtId="0" xfId="0" applyAlignment="1" applyFont="1">
      <alignment horizontal="right" readingOrder="0" vertical="bottom"/>
    </xf>
    <xf borderId="93" fillId="0" fontId="18" numFmtId="0" xfId="0" applyAlignment="1" applyBorder="1" applyFont="1">
      <alignment horizontal="right" readingOrder="0" shrinkToFit="0" vertical="center" wrapText="1"/>
    </xf>
    <xf borderId="95" fillId="0" fontId="18" numFmtId="0" xfId="0" applyAlignment="1" applyBorder="1" applyFont="1">
      <alignment horizontal="right" readingOrder="0" vertical="center"/>
    </xf>
    <xf borderId="134" fillId="2" fontId="24" numFmtId="0" xfId="0" applyAlignment="1" applyBorder="1" applyFont="1">
      <alignment horizontal="right" readingOrder="0" vertical="center"/>
    </xf>
    <xf borderId="135" fillId="0" fontId="9" numFmtId="0" xfId="0" applyAlignment="1" applyBorder="1" applyFont="1">
      <alignment vertical="center"/>
    </xf>
    <xf borderId="136" fillId="0" fontId="9" numFmtId="0" xfId="0" applyAlignment="1" applyBorder="1" applyFont="1">
      <alignment vertical="center"/>
    </xf>
    <xf borderId="69" fillId="0" fontId="42" numFmtId="0" xfId="0" applyAlignment="1" applyBorder="1" applyFont="1">
      <alignment horizontal="center" readingOrder="0" textRotation="255" vertical="center"/>
    </xf>
    <xf borderId="38" fillId="0" fontId="18" numFmtId="0" xfId="0" applyAlignment="1" applyBorder="1" applyFont="1">
      <alignment horizontal="left" readingOrder="0" vertical="bottom"/>
    </xf>
    <xf borderId="95" fillId="7" fontId="37" numFmtId="0" xfId="0" applyAlignment="1" applyBorder="1" applyFill="1" applyFont="1">
      <alignment horizontal="right" readingOrder="0" vertical="bottom"/>
    </xf>
    <xf borderId="106" fillId="0" fontId="18" numFmtId="0" xfId="0" applyAlignment="1" applyBorder="1" applyFont="1">
      <alignment horizontal="right" readingOrder="0" vertical="bottom"/>
    </xf>
    <xf borderId="42" fillId="0" fontId="18" numFmtId="0" xfId="0" applyAlignment="1" applyBorder="1" applyFont="1">
      <alignment horizontal="left" readingOrder="0" vertical="bottom"/>
    </xf>
    <xf borderId="106" fillId="0" fontId="18" numFmtId="0" xfId="0" applyAlignment="1" applyBorder="1" applyFont="1">
      <alignment readingOrder="0" vertical="center"/>
    </xf>
    <xf borderId="41" fillId="5" fontId="18" numFmtId="0" xfId="0" applyAlignment="1" applyBorder="1" applyFont="1">
      <alignment horizontal="center" readingOrder="0" vertical="center"/>
    </xf>
    <xf borderId="99" fillId="0" fontId="18" numFmtId="0" xfId="0" applyAlignment="1" applyBorder="1" applyFont="1">
      <alignment horizontal="left" readingOrder="0" vertical="center"/>
    </xf>
    <xf borderId="137" fillId="0" fontId="9" numFmtId="0" xfId="0" applyAlignment="1" applyBorder="1" applyFont="1">
      <alignment vertical="center"/>
    </xf>
    <xf borderId="138" fillId="0" fontId="9" numFmtId="0" xfId="0" applyAlignment="1" applyBorder="1" applyFont="1">
      <alignment vertical="center"/>
    </xf>
    <xf borderId="52" fillId="0" fontId="18" numFmtId="0" xfId="0" applyAlignment="1" applyBorder="1" applyFont="1">
      <alignment horizontal="right" readingOrder="0" vertical="bottom"/>
    </xf>
    <xf borderId="25" fillId="0" fontId="4" numFmtId="0" xfId="0" applyAlignment="1" applyBorder="1" applyFont="1">
      <alignment horizontal="right" readingOrder="0" vertical="bottom"/>
    </xf>
    <xf borderId="36" fillId="0" fontId="53" numFmtId="0" xfId="0" applyAlignment="1" applyBorder="1" applyFont="1">
      <alignment horizontal="center" readingOrder="0" textRotation="255" vertical="center"/>
    </xf>
    <xf borderId="0" fillId="0" fontId="54" numFmtId="0" xfId="0" applyAlignment="1" applyFont="1">
      <alignment vertical="center"/>
    </xf>
    <xf borderId="70" fillId="0" fontId="1" numFmtId="0" xfId="0" applyAlignment="1" applyBorder="1" applyFont="1">
      <alignment horizontal="center" readingOrder="0" textRotation="255" vertical="center"/>
    </xf>
    <xf borderId="38" fillId="4" fontId="18" numFmtId="0" xfId="0" applyAlignment="1" applyBorder="1" applyFont="1">
      <alignment horizontal="left" readingOrder="0" vertical="center"/>
    </xf>
    <xf borderId="43" fillId="5" fontId="24" numFmtId="0" xfId="0" applyAlignment="1" applyBorder="1" applyFont="1">
      <alignment horizontal="center" readingOrder="0" shrinkToFit="0" vertical="center" wrapText="1"/>
    </xf>
    <xf borderId="69" fillId="0" fontId="20" numFmtId="0" xfId="0" applyAlignment="1" applyBorder="1" applyFont="1">
      <alignment horizontal="center" readingOrder="0" vertical="bottom"/>
    </xf>
    <xf borderId="139" fillId="0" fontId="9" numFmtId="0" xfId="0" applyAlignment="1" applyBorder="1" applyFont="1">
      <alignment vertical="center"/>
    </xf>
    <xf borderId="27" fillId="4" fontId="18" numFmtId="0" xfId="0" applyAlignment="1" applyBorder="1" applyFont="1">
      <alignment horizontal="center" readingOrder="0" vertical="center"/>
    </xf>
    <xf borderId="106" fillId="4" fontId="18" numFmtId="0" xfId="0" applyAlignment="1" applyBorder="1" applyFont="1">
      <alignment horizontal="right" readingOrder="0" vertical="center"/>
    </xf>
    <xf borderId="52" fillId="2" fontId="24" numFmtId="0" xfId="0" applyAlignment="1" applyBorder="1" applyFont="1">
      <alignment horizontal="right" readingOrder="0" vertical="center"/>
    </xf>
    <xf borderId="140" fillId="0" fontId="18" numFmtId="0" xfId="0" applyAlignment="1" applyBorder="1" applyFont="1">
      <alignment horizontal="right" readingOrder="0" vertical="bottom"/>
    </xf>
    <xf borderId="41" fillId="4" fontId="18" numFmtId="0" xfId="0" applyAlignment="1" applyBorder="1" applyFont="1">
      <alignment horizontal="left" readingOrder="0" vertical="center"/>
    </xf>
    <xf borderId="40" fillId="0" fontId="18" numFmtId="0" xfId="0" applyAlignment="1" applyBorder="1" applyFont="1">
      <alignment horizontal="left" readingOrder="0" vertical="bottom"/>
    </xf>
    <xf borderId="141" fillId="0" fontId="9" numFmtId="0" xfId="0" applyAlignment="1" applyBorder="1" applyFont="1">
      <alignment vertical="center"/>
    </xf>
    <xf borderId="142" fillId="0" fontId="9" numFmtId="0" xfId="0" applyAlignment="1" applyBorder="1" applyFont="1">
      <alignment vertical="center"/>
    </xf>
    <xf borderId="50" fillId="4" fontId="18" numFmtId="0" xfId="0" applyAlignment="1" applyBorder="1" applyFont="1">
      <alignment horizontal="center" readingOrder="0" vertical="center"/>
    </xf>
    <xf borderId="92" fillId="4" fontId="18" numFmtId="0" xfId="0" applyAlignment="1" applyBorder="1" applyFont="1">
      <alignment horizontal="right" readingOrder="0" vertical="center"/>
    </xf>
    <xf borderId="96" fillId="0" fontId="55" numFmtId="0" xfId="0" applyAlignment="1" applyBorder="1" applyFont="1">
      <alignment horizontal="right" readingOrder="0" vertical="bottom"/>
    </xf>
    <xf borderId="95" fillId="0" fontId="18" numFmtId="49" xfId="0" applyAlignment="1" applyBorder="1" applyFont="1" applyNumberFormat="1">
      <alignment horizontal="right" readingOrder="0" vertical="bottom"/>
    </xf>
    <xf borderId="93" fillId="0" fontId="18" numFmtId="0" xfId="0" applyAlignment="1" applyBorder="1" applyFont="1">
      <alignment horizontal="right" readingOrder="0" vertical="bottom"/>
    </xf>
    <xf borderId="70" fillId="0" fontId="36" numFmtId="0" xfId="0" applyAlignment="1" applyBorder="1" applyFont="1">
      <alignment horizontal="center" readingOrder="0" textRotation="255" vertical="center"/>
    </xf>
    <xf borderId="38" fillId="5" fontId="18" numFmtId="0" xfId="0" applyAlignment="1" applyBorder="1" applyFont="1">
      <alignment horizontal="left" readingOrder="0" vertical="center"/>
    </xf>
    <xf borderId="143" fillId="5" fontId="18" numFmtId="0" xfId="0" applyAlignment="1" applyBorder="1" applyFont="1">
      <alignment horizontal="left" readingOrder="0" vertical="center"/>
    </xf>
    <xf borderId="40" fillId="5" fontId="18" numFmtId="49" xfId="0" applyAlignment="1" applyBorder="1" applyFont="1" applyNumberFormat="1">
      <alignment horizontal="left" readingOrder="0" vertical="center"/>
    </xf>
    <xf borderId="106" fillId="5" fontId="18" numFmtId="0" xfId="0" applyAlignment="1" applyBorder="1" applyFont="1">
      <alignment horizontal="right" readingOrder="0" vertical="center"/>
    </xf>
    <xf borderId="46" fillId="5" fontId="56" numFmtId="0" xfId="0" applyAlignment="1" applyBorder="1" applyFont="1">
      <alignment readingOrder="0" vertical="center"/>
    </xf>
    <xf borderId="93" fillId="5" fontId="18" numFmtId="0" xfId="0" applyAlignment="1" applyBorder="1" applyFont="1">
      <alignment horizontal="right" readingOrder="0" vertical="center"/>
    </xf>
    <xf borderId="46" fillId="5" fontId="56" numFmtId="0" xfId="0" applyAlignment="1" applyBorder="1" applyFont="1">
      <alignment vertical="center"/>
    </xf>
    <xf borderId="70" fillId="0" fontId="57" numFmtId="0" xfId="0" applyAlignment="1" applyBorder="1" applyFont="1">
      <alignment horizontal="center" readingOrder="0" textRotation="255" vertical="center"/>
    </xf>
    <xf borderId="42" fillId="5" fontId="18" numFmtId="0" xfId="0" applyAlignment="1" applyBorder="1" applyFont="1">
      <alignment horizontal="left" readingOrder="0" vertical="center"/>
    </xf>
    <xf borderId="43" fillId="7" fontId="18" numFmtId="0" xfId="0" applyAlignment="1" applyBorder="1" applyFont="1">
      <alignment horizontal="left" readingOrder="0" vertical="center"/>
    </xf>
    <xf borderId="95" fillId="5" fontId="18" numFmtId="0" xfId="0" applyAlignment="1" applyBorder="1" applyFont="1">
      <alignment horizontal="right" readingOrder="0" vertical="center"/>
    </xf>
    <xf borderId="96" fillId="7" fontId="18" numFmtId="0" xfId="0" applyAlignment="1" applyBorder="1" applyFont="1">
      <alignment horizontal="right" readingOrder="0" vertical="center"/>
    </xf>
    <xf borderId="104" fillId="2" fontId="18" numFmtId="0" xfId="0" applyAlignment="1" applyBorder="1" applyFont="1">
      <alignment horizontal="center" shrinkToFit="1" vertical="center" wrapText="0"/>
    </xf>
    <xf borderId="105" fillId="2" fontId="18" numFmtId="0" xfId="0" applyAlignment="1" applyBorder="1" applyFont="1">
      <alignment horizontal="center" shrinkToFit="1" vertical="center" wrapText="0"/>
    </xf>
    <xf borderId="7" fillId="2" fontId="18" numFmtId="0" xfId="0" applyAlignment="1" applyBorder="1" applyFont="1">
      <alignment horizontal="left" shrinkToFit="1" vertical="center" wrapText="0"/>
    </xf>
    <xf borderId="7" fillId="2" fontId="18" numFmtId="49" xfId="0" applyAlignment="1" applyBorder="1" applyFont="1" applyNumberFormat="1">
      <alignment horizontal="left" shrinkToFit="1" vertical="center" wrapText="0"/>
    </xf>
    <xf borderId="127" fillId="2" fontId="26" numFmtId="0" xfId="0" applyAlignment="1" applyBorder="1" applyFont="1">
      <alignment horizontal="left" shrinkToFit="0" vertical="center" wrapText="1"/>
    </xf>
    <xf borderId="6" fillId="2" fontId="18" numFmtId="0" xfId="0" applyAlignment="1" applyBorder="1" applyFont="1">
      <alignment horizontal="left" readingOrder="0" shrinkToFit="1" vertical="center" wrapText="0"/>
    </xf>
    <xf borderId="1" fillId="2" fontId="20" numFmtId="166" xfId="0" applyAlignment="1" applyBorder="1" applyFont="1" applyNumberFormat="1">
      <alignment horizontal="center" readingOrder="0" vertical="bottom"/>
    </xf>
    <xf borderId="104" fillId="2" fontId="29" numFmtId="0" xfId="0" applyAlignment="1" applyBorder="1" applyFont="1">
      <alignment horizontal="center" vertical="bottom"/>
    </xf>
    <xf borderId="10" fillId="2" fontId="24" numFmtId="0" xfId="0" applyAlignment="1" applyBorder="1" applyFont="1">
      <alignment horizontal="left" shrinkToFit="0" vertical="center" wrapText="1"/>
    </xf>
    <xf borderId="0" fillId="2" fontId="29" numFmtId="0" xfId="0" applyAlignment="1" applyFont="1">
      <alignment horizontal="center" vertical="bottom"/>
    </xf>
    <xf borderId="29" fillId="2" fontId="18" numFmtId="0" xfId="0" applyAlignment="1" applyBorder="1" applyFont="1">
      <alignment horizontal="center" shrinkToFit="1" vertical="center" wrapText="0"/>
    </xf>
    <xf borderId="50" fillId="2" fontId="18" numFmtId="0" xfId="0" applyAlignment="1" applyBorder="1" applyFont="1">
      <alignment horizontal="center" shrinkToFit="1" vertical="center" wrapText="0"/>
    </xf>
    <xf borderId="106" fillId="2" fontId="18" numFmtId="170" xfId="0" applyAlignment="1" applyBorder="1" applyFont="1" applyNumberFormat="1">
      <alignment horizontal="right" shrinkToFit="1" vertical="center" wrapText="0"/>
    </xf>
    <xf borderId="93" fillId="2" fontId="18" numFmtId="3" xfId="0" applyAlignment="1" applyBorder="1" applyFont="1" applyNumberFormat="1">
      <alignment horizontal="right" shrinkToFit="1" vertical="center" wrapText="0"/>
    </xf>
    <xf borderId="134" fillId="2" fontId="58" numFmtId="0" xfId="0" applyAlignment="1" applyBorder="1" applyFont="1">
      <alignment horizontal="right" vertical="center"/>
    </xf>
    <xf borderId="0" fillId="2" fontId="26" numFmtId="0" xfId="0" applyAlignment="1" applyFont="1">
      <alignment horizontal="center" vertical="bottom"/>
    </xf>
    <xf borderId="98" fillId="2" fontId="24" numFmtId="0" xfId="0" applyAlignment="1" applyBorder="1" applyFont="1">
      <alignment horizontal="right" vertical="center"/>
    </xf>
    <xf borderId="144" fillId="0" fontId="9" numFmtId="0" xfId="0" applyAlignment="1" applyBorder="1" applyFont="1">
      <alignment vertical="center"/>
    </xf>
    <xf borderId="145" fillId="0" fontId="9" numFmtId="0" xfId="0" applyAlignment="1" applyBorder="1" applyFont="1">
      <alignment vertical="center"/>
    </xf>
    <xf borderId="0" fillId="0" fontId="26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59" numFmtId="0" xfId="0" applyAlignment="1" applyFont="1">
      <alignment vertical="center"/>
    </xf>
    <xf borderId="105" fillId="0" fontId="4" numFmtId="0" xfId="0" applyAlignment="1" applyBorder="1" applyFont="1">
      <alignment horizontal="center" readingOrder="0" vertical="center"/>
    </xf>
    <xf borderId="0" fillId="0" fontId="45" numFmtId="0" xfId="0" applyAlignment="1" applyFont="1">
      <alignment horizontal="center" readingOrder="0" vertical="center"/>
    </xf>
    <xf borderId="10" fillId="0" fontId="45" numFmtId="0" xfId="0" applyAlignment="1" applyBorder="1" applyFont="1">
      <alignment horizontal="center" readingOrder="0" vertical="center"/>
    </xf>
    <xf borderId="1" fillId="2" fontId="46" numFmtId="166" xfId="0" applyAlignment="1" applyBorder="1" applyFont="1" applyNumberFormat="1">
      <alignment horizontal="center" readingOrder="0" shrinkToFit="1" vertical="center" wrapText="0"/>
    </xf>
    <xf borderId="105" fillId="8" fontId="46" numFmtId="0" xfId="0" applyAlignment="1" applyBorder="1" applyFill="1" applyFont="1">
      <alignment horizontal="center" readingOrder="0" shrinkToFit="1" vertical="center" wrapText="0"/>
    </xf>
    <xf borderId="0" fillId="0" fontId="4" numFmtId="0" xfId="0" applyAlignment="1" applyFont="1">
      <alignment horizontal="center" readingOrder="0" vertical="center"/>
    </xf>
    <xf borderId="1" fillId="2" fontId="60" numFmtId="168" xfId="0" applyAlignment="1" applyBorder="1" applyFont="1" applyNumberFormat="1">
      <alignment horizontal="center" shrinkToFit="1" vertical="center" wrapText="0"/>
    </xf>
    <xf borderId="10" fillId="2" fontId="48" numFmtId="169" xfId="0" applyAlignment="1" applyBorder="1" applyFont="1" applyNumberFormat="1">
      <alignment horizontal="center" shrinkToFit="1" vertical="center" wrapText="0"/>
    </xf>
    <xf borderId="0" fillId="0" fontId="20" numFmtId="168" xfId="0" applyAlignment="1" applyFont="1" applyNumberFormat="1">
      <alignment horizontal="center" readingOrder="0" vertical="center"/>
    </xf>
    <xf borderId="0" fillId="0" fontId="54" numFmtId="0" xfId="0" applyAlignment="1" applyFont="1">
      <alignment vertical="center"/>
    </xf>
    <xf borderId="0" fillId="9" fontId="54" numFmtId="166" xfId="0" applyAlignment="1" applyFill="1" applyFont="1" applyNumberFormat="1">
      <alignment vertical="center"/>
    </xf>
    <xf borderId="0" fillId="0" fontId="54" numFmtId="166" xfId="0" applyAlignment="1" applyFont="1" applyNumberFormat="1">
      <alignment vertical="center"/>
    </xf>
    <xf borderId="0" fillId="0" fontId="54" numFmtId="0" xfId="0" applyAlignment="1" applyFont="1">
      <alignment readingOrder="0" vertical="center"/>
    </xf>
    <xf borderId="0" fillId="10" fontId="54" numFmtId="166" xfId="0" applyAlignment="1" applyFill="1" applyFont="1" applyNumberFormat="1">
      <alignment vertical="center"/>
    </xf>
    <xf borderId="0" fillId="6" fontId="54" numFmtId="166" xfId="0" applyAlignment="1" applyFont="1" applyNumberFormat="1">
      <alignment vertical="center"/>
    </xf>
    <xf borderId="0" fillId="0" fontId="41" numFmtId="0" xfId="0" applyAlignment="1" applyFont="1">
      <alignment horizontal="right" vertical="center"/>
    </xf>
    <xf borderId="0" fillId="0" fontId="36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45" numFmtId="0" xfId="0" applyAlignment="1" applyFont="1">
      <alignment horizontal="right" vertical="center"/>
    </xf>
    <xf borderId="125" fillId="0" fontId="8" numFmtId="0" xfId="0" applyAlignment="1" applyBorder="1" applyFont="1">
      <alignment horizontal="center" vertical="center"/>
    </xf>
    <xf borderId="146" fillId="0" fontId="4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41" fillId="0" fontId="18" numFmtId="0" xfId="0" applyAlignment="1" applyBorder="1" applyFont="1">
      <alignment horizontal="center" readingOrder="0" vertical="center"/>
    </xf>
    <xf borderId="69" fillId="0" fontId="20" numFmtId="2" xfId="0" applyAlignment="1" applyBorder="1" applyFont="1" applyNumberFormat="1">
      <alignment horizontal="center" readingOrder="0" vertical="bottom"/>
    </xf>
    <xf borderId="81" fillId="0" fontId="25" numFmtId="0" xfId="0" applyAlignment="1" applyBorder="1" applyFont="1">
      <alignment horizontal="center" vertical="bottom"/>
    </xf>
    <xf borderId="50" fillId="0" fontId="18" numFmtId="0" xfId="0" applyAlignment="1" applyBorder="1" applyFont="1">
      <alignment horizontal="center" readingOrder="0" vertical="center"/>
    </xf>
    <xf borderId="27" fillId="0" fontId="18" numFmtId="0" xfId="0" applyAlignment="1" applyBorder="1" applyFont="1">
      <alignment horizontal="center" readingOrder="0" vertical="center"/>
    </xf>
    <xf borderId="129" fillId="2" fontId="24" numFmtId="0" xfId="0" applyAlignment="1" applyBorder="1" applyFont="1">
      <alignment horizontal="left" readingOrder="0" shrinkToFit="0" vertical="center" wrapText="1"/>
    </xf>
    <xf borderId="129" fillId="2" fontId="24" numFmtId="0" xfId="0" applyAlignment="1" applyBorder="1" applyFont="1">
      <alignment horizontal="left" shrinkToFit="0" vertical="center" wrapText="1"/>
    </xf>
    <xf borderId="130" fillId="2" fontId="24" numFmtId="0" xfId="0" applyAlignment="1" applyBorder="1" applyFont="1">
      <alignment horizontal="left" shrinkToFit="0" vertical="center" wrapText="1"/>
    </xf>
    <xf borderId="134" fillId="2" fontId="24" numFmtId="0" xfId="0" applyAlignment="1" applyBorder="1" applyFont="1">
      <alignment horizontal="right" vertical="center"/>
    </xf>
    <xf borderId="16" fillId="0" fontId="1" numFmtId="0" xfId="0" applyAlignment="1" applyBorder="1" applyFont="1">
      <alignment horizontal="center" readingOrder="0" shrinkToFit="1" textRotation="255" vertical="center" wrapText="0"/>
    </xf>
    <xf borderId="70" fillId="0" fontId="23" numFmtId="0" xfId="0" applyAlignment="1" applyBorder="1" applyFont="1">
      <alignment horizontal="center" textRotation="255" vertical="center"/>
    </xf>
    <xf borderId="0" fillId="0" fontId="45" numFmtId="166" xfId="0" applyAlignment="1" applyFont="1" applyNumberFormat="1">
      <alignment horizontal="right" vertical="center"/>
    </xf>
    <xf borderId="71" fillId="0" fontId="23" numFmtId="0" xfId="0" applyAlignment="1" applyBorder="1" applyFont="1">
      <alignment horizontal="center" textRotation="255" vertical="center"/>
    </xf>
    <xf borderId="41" fillId="5" fontId="5" numFmtId="0" xfId="0" applyAlignment="1" applyBorder="1" applyFont="1">
      <alignment horizontal="center" vertical="center"/>
    </xf>
    <xf borderId="27" fillId="5" fontId="5" numFmtId="0" xfId="0" applyAlignment="1" applyBorder="1" applyFont="1">
      <alignment horizontal="center" vertical="center"/>
    </xf>
    <xf borderId="69" fillId="0" fontId="1" numFmtId="0" xfId="0" applyAlignment="1" applyBorder="1" applyFont="1">
      <alignment horizontal="center" shrinkToFit="1" textRotation="255" vertical="center" wrapText="0"/>
    </xf>
    <xf borderId="143" fillId="0" fontId="18" numFmtId="0" xfId="0" applyAlignment="1" applyBorder="1" applyFont="1">
      <alignment horizontal="center" readingOrder="0" vertical="center"/>
    </xf>
    <xf borderId="41" fillId="0" fontId="45" numFmtId="0" xfId="0" applyAlignment="1" applyBorder="1" applyFont="1">
      <alignment horizontal="center" vertical="bottom"/>
    </xf>
    <xf borderId="38" fillId="0" fontId="9" numFmtId="0" xfId="0" applyAlignment="1" applyBorder="1" applyFont="1">
      <alignment vertical="center"/>
    </xf>
    <xf borderId="38" fillId="0" fontId="12" numFmtId="0" xfId="0" applyAlignment="1" applyBorder="1" applyFont="1">
      <alignment horizontal="center" vertical="center"/>
    </xf>
    <xf borderId="40" fillId="0" fontId="5" numFmtId="0" xfId="0" applyAlignment="1" applyBorder="1" applyFont="1">
      <alignment horizontal="right" vertical="center"/>
    </xf>
    <xf borderId="38" fillId="0" fontId="12" numFmtId="0" xfId="0" applyAlignment="1" applyBorder="1" applyFont="1">
      <alignment horizontal="center" vertical="bottom"/>
    </xf>
    <xf borderId="81" fillId="0" fontId="24" numFmtId="0" xfId="0" applyAlignment="1" applyBorder="1" applyFont="1">
      <alignment horizontal="left" vertical="center"/>
    </xf>
    <xf borderId="11" fillId="5" fontId="24" numFmtId="0" xfId="0" applyAlignment="1" applyBorder="1" applyFont="1">
      <alignment horizontal="left" vertical="center"/>
    </xf>
    <xf borderId="147" fillId="0" fontId="9" numFmtId="0" xfId="0" applyAlignment="1" applyBorder="1" applyFont="1">
      <alignment vertical="center"/>
    </xf>
    <xf borderId="27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right" vertical="center"/>
    </xf>
    <xf borderId="25" fillId="0" fontId="24" numFmtId="0" xfId="0" applyAlignment="1" applyBorder="1" applyFont="1">
      <alignment horizontal="left" vertical="center"/>
    </xf>
    <xf borderId="25" fillId="5" fontId="24" numFmtId="0" xfId="0" applyAlignment="1" applyBorder="1" applyFont="1">
      <alignment horizontal="left" vertical="center"/>
    </xf>
    <xf borderId="0" fillId="0" fontId="13" numFmtId="49" xfId="0" applyAlignment="1" applyFont="1" applyNumberFormat="1">
      <alignment horizontal="right" readingOrder="0" vertical="bottom"/>
    </xf>
    <xf borderId="0" fillId="0" fontId="13" numFmtId="171" xfId="0" applyAlignment="1" applyFont="1" applyNumberFormat="1">
      <alignment readingOrder="0" vertical="center"/>
    </xf>
    <xf borderId="0" fillId="0" fontId="13" numFmtId="49" xfId="0" applyAlignment="1" applyFont="1" applyNumberFormat="1">
      <alignment horizontal="center" readingOrder="0" vertical="bottom"/>
    </xf>
    <xf borderId="0" fillId="0" fontId="13" numFmtId="172" xfId="0" applyAlignment="1" applyFont="1" applyNumberFormat="1">
      <alignment horizontal="center" readingOrder="0" vertical="center"/>
    </xf>
    <xf borderId="21" fillId="0" fontId="18" numFmtId="49" xfId="0" applyAlignment="1" applyBorder="1" applyFont="1" applyNumberFormat="1">
      <alignment horizontal="right" readingOrder="0" vertical="center"/>
    </xf>
    <xf borderId="25" fillId="0" fontId="13" numFmtId="172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vertical="bottom"/>
    </xf>
    <xf borderId="25" fillId="5" fontId="24" numFmtId="0" xfId="0" applyAlignment="1" applyBorder="1" applyFont="1">
      <alignment horizontal="right" vertical="center"/>
    </xf>
    <xf borderId="148" fillId="0" fontId="9" numFmtId="0" xfId="0" applyAlignment="1" applyBorder="1" applyFont="1">
      <alignment vertical="center"/>
    </xf>
    <xf borderId="112" fillId="0" fontId="5" numFmtId="0" xfId="0" applyAlignment="1" applyBorder="1" applyFont="1">
      <alignment horizontal="center" vertical="center"/>
    </xf>
    <xf borderId="110" fillId="0" fontId="13" numFmtId="171" xfId="0" applyAlignment="1" applyBorder="1" applyFont="1" applyNumberFormat="1">
      <alignment readingOrder="0" vertical="center"/>
    </xf>
    <xf borderId="110" fillId="0" fontId="13" numFmtId="172" xfId="0" applyAlignment="1" applyBorder="1" applyFont="1" applyNumberFormat="1">
      <alignment horizontal="left" readingOrder="0" vertical="center"/>
    </xf>
    <xf borderId="116" fillId="5" fontId="38" numFmtId="0" xfId="0" applyAlignment="1" applyBorder="1" applyFont="1">
      <alignment horizontal="center" vertical="center"/>
    </xf>
    <xf borderId="103" fillId="2" fontId="18" numFmtId="0" xfId="0" applyAlignment="1" applyBorder="1" applyFont="1">
      <alignment horizontal="left" shrinkToFit="1" vertical="center" wrapText="0"/>
    </xf>
    <xf borderId="6" fillId="2" fontId="12" numFmtId="173" xfId="0" applyAlignment="1" applyBorder="1" applyFont="1" applyNumberFormat="1">
      <alignment horizontal="right" shrinkToFit="1" vertical="center" wrapText="0"/>
    </xf>
    <xf borderId="69" fillId="2" fontId="20" numFmtId="166" xfId="0" applyAlignment="1" applyBorder="1" applyFont="1" applyNumberFormat="1">
      <alignment horizontal="center" readingOrder="0" vertical="bottom"/>
    </xf>
    <xf borderId="81" fillId="2" fontId="25" numFmtId="0" xfId="0" applyAlignment="1" applyBorder="1" applyFont="1">
      <alignment horizontal="center" vertical="bottom"/>
    </xf>
    <xf borderId="24" fillId="2" fontId="24" numFmtId="0" xfId="0" applyAlignment="1" applyBorder="1" applyFont="1">
      <alignment horizontal="left" shrinkToFit="0" vertical="center" wrapText="1"/>
    </xf>
    <xf borderId="25" fillId="2" fontId="25" numFmtId="0" xfId="0" applyAlignment="1" applyBorder="1" applyFont="1">
      <alignment horizontal="center" vertical="bottom"/>
    </xf>
    <xf borderId="94" fillId="2" fontId="18" numFmtId="0" xfId="0" applyAlignment="1" applyBorder="1" applyFont="1">
      <alignment horizontal="right" shrinkToFit="1" vertical="center" wrapText="0"/>
    </xf>
    <xf borderId="95" fillId="2" fontId="45" numFmtId="174" xfId="0" applyAlignment="1" applyBorder="1" applyFont="1" applyNumberFormat="1">
      <alignment horizontal="right" shrinkToFit="1" vertical="center" wrapText="0"/>
    </xf>
    <xf borderId="25" fillId="2" fontId="13" numFmtId="0" xfId="0" applyAlignment="1" applyBorder="1" applyFont="1">
      <alignment horizontal="center" vertical="bottom"/>
    </xf>
    <xf borderId="97" fillId="2" fontId="24" numFmtId="0" xfId="0" applyAlignment="1" applyBorder="1" applyFont="1">
      <alignment horizontal="right" vertical="center"/>
    </xf>
    <xf borderId="0" fillId="0" fontId="45" numFmtId="168" xfId="0" applyAlignment="1" applyFont="1" applyNumberFormat="1">
      <alignment horizontal="right" readingOrder="0" vertical="center"/>
    </xf>
    <xf borderId="105" fillId="0" fontId="45" numFmtId="0" xfId="0" applyAlignment="1" applyBorder="1" applyFont="1">
      <alignment horizontal="center" vertical="center"/>
    </xf>
    <xf borderId="105" fillId="0" fontId="45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04" fillId="2" fontId="60" numFmtId="168" xfId="0" applyAlignment="1" applyBorder="1" applyFont="1" applyNumberFormat="1">
      <alignment horizontal="center" shrinkToFit="1" vertical="center" wrapText="0"/>
    </xf>
    <xf borderId="149" fillId="0" fontId="13" numFmtId="0" xfId="0" applyAlignment="1" applyBorder="1" applyFont="1">
      <alignment horizontal="left" readingOrder="0" vertical="center"/>
    </xf>
    <xf borderId="150" fillId="6" fontId="13" numFmtId="0" xfId="0" applyAlignment="1" applyBorder="1" applyFont="1">
      <alignment horizontal="right" readingOrder="0" vertical="bottom"/>
    </xf>
    <xf borderId="151" fillId="2" fontId="13" numFmtId="175" xfId="0" applyAlignment="1" applyBorder="1" applyFont="1" applyNumberFormat="1">
      <alignment horizontal="right" readingOrder="0" vertical="center"/>
    </xf>
    <xf borderId="121" fillId="6" fontId="13" numFmtId="0" xfId="0" applyAlignment="1" applyBorder="1" applyFont="1">
      <alignment horizontal="center" readingOrder="0" shrinkToFit="1" vertical="center" wrapText="0"/>
    </xf>
    <xf borderId="123" fillId="6" fontId="13" numFmtId="0" xfId="0" applyAlignment="1" applyBorder="1" applyFont="1">
      <alignment horizontal="center" readingOrder="0" vertical="center"/>
    </xf>
    <xf borderId="152" fillId="0" fontId="13" numFmtId="0" xfId="0" applyAlignment="1" applyBorder="1" applyFont="1">
      <alignment horizontal="left" readingOrder="0" vertical="center"/>
    </xf>
    <xf borderId="153" fillId="6" fontId="13" numFmtId="176" xfId="0" applyAlignment="1" applyBorder="1" applyFont="1" applyNumberFormat="1">
      <alignment horizontal="right" readingOrder="0" vertical="bottom"/>
    </xf>
    <xf borderId="154" fillId="2" fontId="13" numFmtId="175" xfId="0" applyAlignment="1" applyBorder="1" applyFont="1" applyNumberFormat="1">
      <alignment horizontal="right" readingOrder="0" vertical="center"/>
    </xf>
    <xf borderId="109" fillId="6" fontId="20" numFmtId="0" xfId="0" applyAlignment="1" applyBorder="1" applyFont="1">
      <alignment horizontal="right" vertical="bottom"/>
    </xf>
    <xf borderId="155" fillId="0" fontId="13" numFmtId="0" xfId="0" applyAlignment="1" applyBorder="1" applyFont="1">
      <alignment horizontal="left" readingOrder="0" vertical="center"/>
    </xf>
    <xf borderId="156" fillId="6" fontId="13" numFmtId="0" xfId="0" applyAlignment="1" applyBorder="1" applyFont="1">
      <alignment readingOrder="0" vertical="center"/>
    </xf>
    <xf borderId="157" fillId="6" fontId="13" numFmtId="177" xfId="0" applyAlignment="1" applyBorder="1" applyFont="1" applyNumberFormat="1">
      <alignment horizontal="right" readingOrder="0" vertical="center"/>
    </xf>
    <xf borderId="143" fillId="2" fontId="18" numFmtId="0" xfId="0" applyAlignment="1" applyBorder="1" applyFont="1">
      <alignment horizontal="center" readingOrder="0" vertical="center"/>
    </xf>
    <xf borderId="41" fillId="4" fontId="12" numFmtId="0" xfId="0" applyAlignment="1" applyBorder="1" applyFont="1">
      <alignment horizontal="center" vertical="bottom"/>
    </xf>
    <xf borderId="10" fillId="5" fontId="24" numFmtId="0" xfId="0" applyAlignment="1" applyBorder="1" applyFont="1">
      <alignment horizontal="left" vertical="center"/>
    </xf>
    <xf borderId="24" fillId="5" fontId="24" numFmtId="0" xfId="0" applyAlignment="1" applyBorder="1" applyFont="1">
      <alignment horizontal="left" vertical="center"/>
    </xf>
    <xf borderId="24" fillId="5" fontId="24" numFmtId="0" xfId="0" applyAlignment="1" applyBorder="1" applyFont="1">
      <alignment horizontal="right" vertical="center"/>
    </xf>
    <xf borderId="145" fillId="5" fontId="38" numFmtId="0" xfId="0" applyAlignment="1" applyBorder="1" applyFont="1">
      <alignment horizontal="center" vertical="center"/>
    </xf>
    <xf borderId="6" fillId="2" fontId="18" numFmtId="3" xfId="0" applyAlignment="1" applyBorder="1" applyFont="1" applyNumberFormat="1">
      <alignment horizontal="right" shrinkToFit="1" vertical="center" wrapText="0"/>
    </xf>
    <xf borderId="16" fillId="0" fontId="13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readingOrder="0" vertical="center"/>
    </xf>
    <xf borderId="104" fillId="0" fontId="13" numFmtId="0" xfId="0" applyAlignment="1" applyBorder="1" applyFont="1">
      <alignment horizontal="left" readingOrder="0" vertical="center"/>
    </xf>
    <xf borderId="0" fillId="0" fontId="13" numFmtId="0" xfId="0" applyAlignment="1" applyFont="1">
      <alignment horizontal="left" readingOrder="0" vertical="center"/>
    </xf>
    <xf borderId="110" fillId="0" fontId="13" numFmtId="0" xfId="0" applyAlignment="1" applyBorder="1" applyFont="1">
      <alignment horizontal="left" readingOrder="0" vertical="center"/>
    </xf>
    <xf borderId="27" fillId="5" fontId="18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vertical="center"/>
    </xf>
    <xf borderId="13" fillId="5" fontId="18" numFmtId="0" xfId="0" applyAlignment="1" applyBorder="1" applyFont="1">
      <alignment horizontal="left" readingOrder="0" vertical="center"/>
    </xf>
    <xf borderId="99" fillId="0" fontId="9" numFmtId="0" xfId="0" applyAlignment="1" applyBorder="1" applyFont="1">
      <alignment vertical="center"/>
    </xf>
    <xf borderId="158" fillId="5" fontId="18" numFmtId="0" xfId="0" applyAlignment="1" applyBorder="1" applyFont="1">
      <alignment horizontal="left" readingOrder="0" vertical="center"/>
    </xf>
    <xf borderId="159" fillId="5" fontId="18" numFmtId="49" xfId="0" applyAlignment="1" applyBorder="1" applyFont="1" applyNumberFormat="1">
      <alignment horizontal="left" readingOrder="0" vertical="center"/>
    </xf>
    <xf borderId="159" fillId="5" fontId="18" numFmtId="0" xfId="0" applyAlignment="1" applyBorder="1" applyFont="1">
      <alignment horizontal="left" readingOrder="0" vertical="bottom"/>
    </xf>
    <xf borderId="160" fillId="5" fontId="24" numFmtId="0" xfId="0" applyAlignment="1" applyBorder="1" applyFont="1">
      <alignment horizontal="left" readingOrder="0" shrinkToFit="0" vertical="center" wrapText="1"/>
    </xf>
    <xf borderId="50" fillId="11" fontId="18" numFmtId="0" xfId="0" applyAlignment="1" applyBorder="1" applyFill="1" applyFont="1">
      <alignment horizontal="center" readingOrder="0" vertical="center"/>
    </xf>
    <xf borderId="92" fillId="5" fontId="18" numFmtId="0" xfId="0" applyAlignment="1" applyBorder="1" applyFont="1">
      <alignment horizontal="right" readingOrder="0" vertical="center"/>
    </xf>
    <xf borderId="94" fillId="5" fontId="18" numFmtId="0" xfId="0" applyAlignment="1" applyBorder="1" applyFont="1">
      <alignment horizontal="right" readingOrder="0" vertical="center"/>
    </xf>
    <xf borderId="95" fillId="5" fontId="18" numFmtId="49" xfId="0" applyAlignment="1" applyBorder="1" applyFont="1" applyNumberFormat="1">
      <alignment horizontal="right" readingOrder="0" vertical="center"/>
    </xf>
    <xf borderId="95" fillId="5" fontId="18" numFmtId="0" xfId="0" applyAlignment="1" applyBorder="1" applyFont="1">
      <alignment horizontal="right" readingOrder="0" vertical="bottom"/>
    </xf>
    <xf borderId="134" fillId="5" fontId="24" numFmtId="0" xfId="0" applyAlignment="1" applyBorder="1" applyFont="1">
      <alignment horizontal="right" readingOrder="0" vertical="center"/>
    </xf>
    <xf borderId="110" fillId="0" fontId="13" numFmtId="0" xfId="0" applyAlignment="1" applyBorder="1" applyFont="1">
      <alignment horizontal="center" readingOrder="0" vertical="center"/>
    </xf>
    <xf borderId="110" fillId="0" fontId="4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3" fillId="2" fontId="13" numFmtId="175" xfId="0" applyAlignment="1" applyBorder="1" applyFont="1" applyNumberFormat="1">
      <alignment horizontal="right" readingOrder="0" vertical="center"/>
    </xf>
    <xf borderId="161" fillId="0" fontId="9" numFmtId="0" xfId="0" applyAlignment="1" applyBorder="1" applyFont="1">
      <alignment vertical="center"/>
    </xf>
    <xf borderId="162" fillId="2" fontId="13" numFmtId="175" xfId="0" applyAlignment="1" applyBorder="1" applyFont="1" applyNumberFormat="1">
      <alignment horizontal="right" readingOrder="0" vertical="center"/>
    </xf>
    <xf borderId="163" fillId="0" fontId="9" numFmtId="0" xfId="0" applyAlignment="1" applyBorder="1" applyFont="1">
      <alignment vertical="center"/>
    </xf>
    <xf borderId="110" fillId="11" fontId="12" numFmtId="0" xfId="0" applyAlignment="1" applyBorder="1" applyFont="1">
      <alignment horizontal="center" readingOrder="0" vertical="center"/>
    </xf>
    <xf borderId="0" fillId="0" fontId="41" numFmtId="10" xfId="0" applyAlignment="1" applyFont="1" applyNumberFormat="1">
      <alignment horizontal="right" readingOrder="0" vertical="center"/>
    </xf>
    <xf borderId="164" fillId="0" fontId="6" numFmtId="0" xfId="0" applyAlignment="1" applyBorder="1" applyFont="1">
      <alignment horizontal="center" readingOrder="0" textRotation="255" vertical="center"/>
    </xf>
    <xf borderId="105" fillId="0" fontId="7" numFmtId="0" xfId="0" applyAlignment="1" applyBorder="1" applyFont="1">
      <alignment horizontal="center" vertical="center"/>
    </xf>
    <xf borderId="165" fillId="0" fontId="8" numFmtId="0" xfId="0" applyAlignment="1" applyBorder="1" applyFont="1">
      <alignment horizontal="center" vertical="center"/>
    </xf>
    <xf borderId="166" fillId="0" fontId="15" numFmtId="0" xfId="0" applyAlignment="1" applyBorder="1" applyFont="1">
      <alignment horizontal="center" vertical="center"/>
    </xf>
    <xf borderId="167" fillId="0" fontId="61" numFmtId="0" xfId="0" applyAlignment="1" applyBorder="1" applyFont="1">
      <alignment horizontal="center" shrinkToFit="0" vertical="center" wrapText="1"/>
    </xf>
    <xf borderId="168" fillId="0" fontId="9" numFmtId="0" xfId="0" applyAlignment="1" applyBorder="1" applyFont="1">
      <alignment vertical="center"/>
    </xf>
    <xf borderId="169" fillId="0" fontId="62" numFmtId="0" xfId="0" applyAlignment="1" applyBorder="1" applyFont="1">
      <alignment horizontal="center" vertical="center"/>
    </xf>
    <xf borderId="170" fillId="0" fontId="9" numFmtId="0" xfId="0" applyAlignment="1" applyBorder="1" applyFont="1">
      <alignment vertical="center"/>
    </xf>
    <xf borderId="146" fillId="0" fontId="38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9" fillId="0" fontId="38" numFmtId="0" xfId="0" applyAlignment="1" applyBorder="1" applyFont="1">
      <alignment horizontal="left" shrinkToFit="0" vertical="center" wrapText="1"/>
    </xf>
    <xf borderId="10" fillId="0" fontId="38" numFmtId="0" xfId="0" applyAlignment="1" applyBorder="1" applyFont="1">
      <alignment horizontal="center" shrinkToFit="0" vertical="center" wrapText="1"/>
    </xf>
    <xf borderId="171" fillId="0" fontId="9" numFmtId="0" xfId="0" applyAlignment="1" applyBorder="1" applyFont="1">
      <alignment vertical="center"/>
    </xf>
    <xf borderId="172" fillId="0" fontId="8" numFmtId="0" xfId="0" applyAlignment="1" applyBorder="1" applyFont="1">
      <alignment horizontal="center" vertical="center"/>
    </xf>
    <xf borderId="173" fillId="0" fontId="9" numFmtId="0" xfId="0" applyAlignment="1" applyBorder="1" applyFont="1">
      <alignment vertical="center"/>
    </xf>
    <xf borderId="50" fillId="0" fontId="63" numFmtId="0" xfId="0" applyAlignment="1" applyBorder="1" applyFont="1">
      <alignment horizontal="center" vertical="top"/>
    </xf>
    <xf borderId="90" fillId="0" fontId="63" numFmtId="0" xfId="0" applyAlignment="1" applyBorder="1" applyFont="1">
      <alignment horizontal="center" vertical="bottom"/>
    </xf>
    <xf borderId="49" fillId="0" fontId="63" numFmtId="0" xfId="0" applyAlignment="1" applyBorder="1" applyFont="1">
      <alignment horizontal="center" vertical="bottom"/>
    </xf>
    <xf borderId="174" fillId="0" fontId="8" numFmtId="0" xfId="0" applyAlignment="1" applyBorder="1" applyFont="1">
      <alignment horizontal="center" vertical="center"/>
    </xf>
    <xf borderId="143" fillId="0" fontId="5" numFmtId="0" xfId="0" applyAlignment="1" applyBorder="1" applyFont="1">
      <alignment horizontal="center" vertical="center"/>
    </xf>
    <xf borderId="175" fillId="0" fontId="18" numFmtId="0" xfId="0" applyAlignment="1" applyBorder="1" applyFont="1">
      <alignment horizontal="center" readingOrder="0" vertical="center"/>
    </xf>
    <xf borderId="42" fillId="0" fontId="18" numFmtId="49" xfId="0" applyAlignment="1" applyBorder="1" applyFont="1" applyNumberFormat="1">
      <alignment horizontal="right" readingOrder="0" vertical="bottom"/>
    </xf>
    <xf borderId="81" fillId="0" fontId="25" numFmtId="0" xfId="0" applyAlignment="1" applyBorder="1" applyFont="1">
      <alignment horizontal="right" vertical="bottom"/>
    </xf>
    <xf borderId="81" fillId="6" fontId="24" numFmtId="0" xfId="0" applyAlignment="1" applyBorder="1" applyFont="1">
      <alignment horizontal="left" readingOrder="0" shrinkToFit="0" vertical="center" wrapText="1"/>
    </xf>
    <xf borderId="130" fillId="6" fontId="24" numFmtId="0" xfId="0" applyAlignment="1" applyBorder="1" applyFont="1">
      <alignment horizontal="left" readingOrder="0" shrinkToFit="0" vertical="center" wrapText="1"/>
    </xf>
    <xf borderId="127" fillId="0" fontId="24" numFmtId="0" xfId="0" applyAlignment="1" applyBorder="1" applyFont="1">
      <alignment horizontal="left" shrinkToFit="0" vertical="center" wrapText="1"/>
    </xf>
    <xf borderId="147" fillId="0" fontId="5" numFmtId="0" xfId="0" applyAlignment="1" applyBorder="1" applyFont="1">
      <alignment horizontal="center" vertical="center"/>
    </xf>
    <xf borderId="25" fillId="0" fontId="25" numFmtId="0" xfId="0" applyAlignment="1" applyBorder="1" applyFont="1">
      <alignment horizontal="right" vertical="bottom"/>
    </xf>
    <xf borderId="174" fillId="0" fontId="18" numFmtId="0" xfId="0" applyAlignment="1" applyBorder="1" applyFont="1">
      <alignment horizontal="center" readingOrder="0" vertical="center"/>
    </xf>
    <xf borderId="174" fillId="0" fontId="5" numFmtId="0" xfId="0" applyAlignment="1" applyBorder="1" applyFont="1">
      <alignment horizontal="center" vertical="center"/>
    </xf>
    <xf borderId="25" fillId="0" fontId="13" numFmtId="0" xfId="0" applyAlignment="1" applyBorder="1" applyFont="1">
      <alignment horizontal="right" vertical="bottom"/>
    </xf>
    <xf borderId="176" fillId="2" fontId="24" numFmtId="0" xfId="0" applyAlignment="1" applyBorder="1" applyFont="1">
      <alignment horizontal="right" readingOrder="0" vertical="center"/>
    </xf>
    <xf borderId="129" fillId="0" fontId="24" numFmtId="0" xfId="0" applyAlignment="1" applyBorder="1" applyFont="1">
      <alignment horizontal="right" vertical="center"/>
    </xf>
    <xf borderId="0" fillId="0" fontId="45" numFmtId="0" xfId="0" applyAlignment="1" applyFont="1">
      <alignment horizontal="right" readingOrder="0" vertical="center"/>
    </xf>
    <xf borderId="46" fillId="0" fontId="5" numFmtId="0" xfId="0" applyAlignment="1" applyBorder="1" applyFont="1">
      <alignment horizontal="center" vertical="center"/>
    </xf>
    <xf borderId="177" fillId="0" fontId="1" numFmtId="0" xfId="0" applyAlignment="1" applyBorder="1" applyFont="1">
      <alignment horizontal="center" readingOrder="0" textRotation="255" vertical="center"/>
    </xf>
    <xf borderId="178" fillId="0" fontId="23" numFmtId="0" xfId="0" applyAlignment="1" applyBorder="1" applyFont="1">
      <alignment horizontal="center" readingOrder="0" textRotation="255" vertical="center"/>
    </xf>
    <xf borderId="35" fillId="0" fontId="18" numFmtId="0" xfId="0" applyAlignment="1" applyBorder="1" applyFont="1">
      <alignment horizontal="center" readingOrder="0" vertical="center"/>
    </xf>
    <xf borderId="35" fillId="0" fontId="5" numFmtId="0" xfId="0" applyAlignment="1" applyBorder="1" applyFont="1">
      <alignment horizontal="center" vertical="center"/>
    </xf>
    <xf borderId="179" fillId="0" fontId="18" numFmtId="0" xfId="0" applyAlignment="1" applyBorder="1" applyFont="1">
      <alignment horizontal="center" readingOrder="0" vertical="center"/>
    </xf>
    <xf borderId="13" fillId="0" fontId="18" numFmtId="0" xfId="0" applyAlignment="1" applyBorder="1" applyFont="1">
      <alignment horizontal="left" readingOrder="0" vertical="center"/>
    </xf>
    <xf borderId="158" fillId="0" fontId="18" numFmtId="0" xfId="0" applyAlignment="1" applyBorder="1" applyFont="1">
      <alignment horizontal="left" readingOrder="0" vertical="center"/>
    </xf>
    <xf borderId="159" fillId="0" fontId="18" numFmtId="49" xfId="0" applyAlignment="1" applyBorder="1" applyFont="1" applyNumberFormat="1">
      <alignment horizontal="left" readingOrder="0" vertical="center"/>
    </xf>
    <xf borderId="159" fillId="0" fontId="18" numFmtId="49" xfId="0" applyAlignment="1" applyBorder="1" applyFont="1" applyNumberFormat="1">
      <alignment horizontal="right" readingOrder="0" vertical="bottom"/>
    </xf>
    <xf borderId="159" fillId="0" fontId="18" numFmtId="0" xfId="0" applyAlignment="1" applyBorder="1" applyFont="1">
      <alignment horizontal="left" readingOrder="0" vertical="bottom"/>
    </xf>
    <xf borderId="160" fillId="2" fontId="24" numFmtId="0" xfId="0" applyAlignment="1" applyBorder="1" applyFont="1">
      <alignment horizontal="left" readingOrder="0" shrinkToFit="0" vertical="center" wrapText="1"/>
    </xf>
    <xf borderId="180" fillId="0" fontId="20" numFmtId="166" xfId="0" applyAlignment="1" applyBorder="1" applyFont="1" applyNumberFormat="1">
      <alignment horizontal="center" readingOrder="0" vertical="bottom"/>
    </xf>
    <xf borderId="181" fillId="0" fontId="25" numFmtId="0" xfId="0" applyAlignment="1" applyBorder="1" applyFont="1">
      <alignment horizontal="right" vertical="bottom"/>
    </xf>
    <xf borderId="181" fillId="6" fontId="24" numFmtId="0" xfId="0" applyAlignment="1" applyBorder="1" applyFont="1">
      <alignment horizontal="left" readingOrder="0" shrinkToFit="0" vertical="center" wrapText="1"/>
    </xf>
    <xf borderId="160" fillId="6" fontId="24" numFmtId="0" xfId="0" applyAlignment="1" applyBorder="1" applyFont="1">
      <alignment horizontal="left" readingOrder="0" shrinkToFit="0" vertical="center" wrapText="1"/>
    </xf>
    <xf borderId="181" fillId="2" fontId="24" numFmtId="0" xfId="0" applyAlignment="1" applyBorder="1" applyFont="1">
      <alignment horizontal="left" readingOrder="0" shrinkToFit="0" vertical="center" wrapText="1"/>
    </xf>
    <xf borderId="129" fillId="0" fontId="24" numFmtId="0" xfId="0" applyAlignment="1" applyBorder="1" applyFont="1">
      <alignment horizontal="left" shrinkToFit="0" vertical="center" wrapText="1"/>
    </xf>
    <xf borderId="130" fillId="0" fontId="24" numFmtId="0" xfId="0" applyAlignment="1" applyBorder="1" applyFont="1">
      <alignment horizontal="left" shrinkToFit="0" vertical="center" wrapText="1"/>
    </xf>
    <xf borderId="102" fillId="0" fontId="5" numFmtId="0" xfId="0" applyAlignment="1" applyBorder="1" applyFont="1">
      <alignment horizontal="center" vertical="center"/>
    </xf>
    <xf borderId="182" fillId="0" fontId="9" numFmtId="0" xfId="0" applyAlignment="1" applyBorder="1" applyFont="1">
      <alignment vertical="center"/>
    </xf>
    <xf borderId="81" fillId="2" fontId="24" numFmtId="0" xfId="0" applyAlignment="1" applyBorder="1" applyFont="1">
      <alignment horizontal="left" shrinkToFit="0" vertical="center" wrapText="1"/>
    </xf>
    <xf borderId="173" fillId="0" fontId="18" numFmtId="0" xfId="0" applyAlignment="1" applyBorder="1" applyFont="1">
      <alignment horizontal="center" readingOrder="0" vertical="center"/>
    </xf>
    <xf borderId="21" fillId="0" fontId="18" numFmtId="49" xfId="0" applyAlignment="1" applyBorder="1" applyFont="1" applyNumberFormat="1">
      <alignment horizontal="right" readingOrder="0" vertical="bottom"/>
    </xf>
    <xf borderId="25" fillId="6" fontId="24" numFmtId="0" xfId="0" applyAlignment="1" applyBorder="1" applyFont="1">
      <alignment horizontal="left" readingOrder="0" shrinkToFit="0" vertical="center" wrapText="1"/>
    </xf>
    <xf borderId="129" fillId="6" fontId="24" numFmtId="0" xfId="0" applyAlignment="1" applyBorder="1" applyFont="1">
      <alignment horizontal="left" readingOrder="0" shrinkToFit="0" vertical="center" wrapText="1"/>
    </xf>
    <xf borderId="25" fillId="2" fontId="24" numFmtId="0" xfId="0" applyAlignment="1" applyBorder="1" applyFont="1">
      <alignment horizontal="left" readingOrder="0" shrinkToFit="0" vertical="center" wrapText="1"/>
    </xf>
    <xf borderId="0" fillId="0" fontId="45" numFmtId="166" xfId="0" applyAlignment="1" applyFont="1" applyNumberFormat="1">
      <alignment horizontal="right" readingOrder="0" vertical="center"/>
    </xf>
    <xf borderId="25" fillId="5" fontId="24" numFmtId="0" xfId="0" applyAlignment="1" applyBorder="1" applyFont="1">
      <alignment horizontal="left" readingOrder="0" shrinkToFit="0" vertical="center" wrapText="1"/>
    </xf>
    <xf borderId="129" fillId="5" fontId="24" numFmtId="0" xfId="0" applyAlignment="1" applyBorder="1" applyFont="1">
      <alignment horizontal="left" readingOrder="0" shrinkToFit="0" vertical="center" wrapText="1"/>
    </xf>
    <xf borderId="25" fillId="2" fontId="24" numFmtId="0" xfId="0" applyAlignment="1" applyBorder="1" applyFont="1">
      <alignment horizontal="left" shrinkToFit="0" vertical="center" wrapText="1"/>
    </xf>
    <xf borderId="97" fillId="5" fontId="24" numFmtId="0" xfId="0" applyAlignment="1" applyBorder="1" applyFont="1">
      <alignment horizontal="right" vertical="center"/>
    </xf>
    <xf borderId="134" fillId="5" fontId="24" numFmtId="0" xfId="0" applyAlignment="1" applyBorder="1" applyFont="1">
      <alignment horizontal="right" vertical="center"/>
    </xf>
    <xf borderId="42" fillId="5" fontId="45" numFmtId="49" xfId="0" applyAlignment="1" applyBorder="1" applyFont="1" applyNumberFormat="1">
      <alignment horizontal="right" vertical="bottom"/>
    </xf>
    <xf borderId="81" fillId="5" fontId="24" numFmtId="0" xfId="0" applyAlignment="1" applyBorder="1" applyFont="1">
      <alignment horizontal="left" shrinkToFit="0" vertical="center" wrapText="1"/>
    </xf>
    <xf borderId="130" fillId="5" fontId="24" numFmtId="0" xfId="0" applyAlignment="1" applyBorder="1" applyFont="1">
      <alignment horizontal="left" shrinkToFit="0" vertical="center" wrapText="1"/>
    </xf>
    <xf borderId="21" fillId="5" fontId="45" numFmtId="49" xfId="0" applyAlignment="1" applyBorder="1" applyFont="1" applyNumberFormat="1">
      <alignment horizontal="right" vertical="bottom"/>
    </xf>
    <xf borderId="21" fillId="0" fontId="18" numFmtId="49" xfId="0" applyAlignment="1" applyBorder="1" applyFont="1" applyNumberFormat="1">
      <alignment horizontal="center" readingOrder="0" vertical="bottom"/>
    </xf>
    <xf borderId="42" fillId="0" fontId="18" numFmtId="0" xfId="0" applyAlignment="1" applyBorder="1" applyFont="1">
      <alignment horizontal="center" readingOrder="0" vertical="bottom"/>
    </xf>
    <xf borderId="25" fillId="5" fontId="24" numFmtId="0" xfId="0" applyAlignment="1" applyBorder="1" applyFont="1">
      <alignment horizontal="left" shrinkToFit="0" vertical="center" wrapText="1"/>
    </xf>
    <xf borderId="129" fillId="5" fontId="24" numFmtId="0" xfId="0" applyAlignment="1" applyBorder="1" applyFont="1">
      <alignment horizontal="left" shrinkToFit="0" vertical="center" wrapText="1"/>
    </xf>
    <xf borderId="92" fillId="0" fontId="18" numFmtId="0" xfId="0" applyAlignment="1" applyBorder="1" applyFont="1">
      <alignment horizontal="center" readingOrder="0" vertical="center"/>
    </xf>
    <xf borderId="94" fillId="0" fontId="18" numFmtId="0" xfId="0" applyAlignment="1" applyBorder="1" applyFont="1">
      <alignment horizontal="center" readingOrder="0" vertical="center"/>
    </xf>
    <xf borderId="95" fillId="0" fontId="18" numFmtId="49" xfId="0" applyAlignment="1" applyBorder="1" applyFont="1" applyNumberFormat="1">
      <alignment horizontal="center" readingOrder="0" vertical="center"/>
    </xf>
    <xf borderId="95" fillId="0" fontId="18" numFmtId="0" xfId="0" applyAlignment="1" applyBorder="1" applyFont="1">
      <alignment horizontal="center" readingOrder="0" vertical="bottom"/>
    </xf>
    <xf borderId="175" fillId="0" fontId="12" numFmtId="0" xfId="0" applyAlignment="1" applyBorder="1" applyFont="1">
      <alignment horizontal="left" vertical="center"/>
    </xf>
    <xf borderId="42" fillId="5" fontId="38" numFmtId="0" xfId="0" applyAlignment="1" applyBorder="1" applyFont="1">
      <alignment horizontal="center" vertical="bottom"/>
    </xf>
    <xf borderId="43" fillId="0" fontId="38" numFmtId="0" xfId="0" applyAlignment="1" applyBorder="1" applyFont="1">
      <alignment horizontal="center" vertical="bottom"/>
    </xf>
    <xf borderId="173" fillId="0" fontId="18" numFmtId="178" xfId="0" applyAlignment="1" applyBorder="1" applyFont="1" applyNumberFormat="1">
      <alignment horizontal="right" readingOrder="0" vertical="bottom"/>
    </xf>
    <xf borderId="22" fillId="0" fontId="38" numFmtId="0" xfId="0" applyAlignment="1" applyBorder="1" applyFont="1">
      <alignment horizontal="center" vertical="bottom"/>
    </xf>
    <xf borderId="21" fillId="0" fontId="18" numFmtId="49" xfId="0" applyAlignment="1" applyBorder="1" applyFont="1" applyNumberFormat="1">
      <alignment horizontal="center" readingOrder="0" vertical="center"/>
    </xf>
    <xf borderId="22" fillId="0" fontId="45" numFmtId="0" xfId="0" applyAlignment="1" applyBorder="1" applyFont="1">
      <alignment horizontal="center" readingOrder="0" vertical="bottom"/>
    </xf>
    <xf borderId="183" fillId="0" fontId="9" numFmtId="0" xfId="0" applyAlignment="1" applyBorder="1" applyFont="1">
      <alignment vertical="center"/>
    </xf>
    <xf borderId="183" fillId="0" fontId="5" numFmtId="0" xfId="0" applyAlignment="1" applyBorder="1" applyFont="1">
      <alignment horizontal="center" vertical="center"/>
    </xf>
    <xf borderId="184" fillId="0" fontId="9" numFmtId="0" xfId="0" applyAlignment="1" applyBorder="1" applyFont="1">
      <alignment vertical="center"/>
    </xf>
    <xf borderId="146" fillId="2" fontId="18" numFmtId="0" xfId="0" applyAlignment="1" applyBorder="1" applyFont="1">
      <alignment horizontal="center" shrinkToFit="1" vertical="center" wrapText="0"/>
    </xf>
    <xf borderId="105" fillId="2" fontId="5" numFmtId="0" xfId="0" applyAlignment="1" applyBorder="1" applyFont="1">
      <alignment horizontal="center" vertical="center"/>
    </xf>
    <xf borderId="166" fillId="2" fontId="18" numFmtId="0" xfId="0" applyAlignment="1" applyBorder="1" applyFont="1">
      <alignment horizontal="center" shrinkToFit="1" vertical="center" wrapText="0"/>
    </xf>
    <xf borderId="7" fillId="0" fontId="54" numFmtId="0" xfId="0" applyAlignment="1" applyBorder="1" applyFont="1">
      <alignment vertical="center"/>
    </xf>
    <xf borderId="117" fillId="2" fontId="13" numFmtId="49" xfId="0" applyAlignment="1" applyBorder="1" applyFont="1" applyNumberFormat="1">
      <alignment horizontal="center" shrinkToFit="1" vertical="center" wrapText="0"/>
    </xf>
    <xf borderId="166" fillId="2" fontId="13" numFmtId="49" xfId="0" applyAlignment="1" applyBorder="1" applyFont="1" applyNumberFormat="1">
      <alignment horizontal="center" shrinkToFit="1" vertical="center" wrapText="0"/>
    </xf>
    <xf borderId="38" fillId="2" fontId="25" numFmtId="0" xfId="0" applyAlignment="1" applyBorder="1" applyFont="1">
      <alignment horizontal="right" vertical="bottom"/>
    </xf>
    <xf borderId="1" fillId="2" fontId="18" numFmtId="0" xfId="0" applyAlignment="1" applyBorder="1" applyFont="1">
      <alignment horizontal="left" shrinkToFit="1" vertical="center" wrapText="0"/>
    </xf>
    <xf borderId="128" fillId="2" fontId="5" numFmtId="0" xfId="0" applyAlignment="1" applyBorder="1" applyFont="1">
      <alignment horizontal="center" vertical="center"/>
    </xf>
    <xf borderId="0" fillId="2" fontId="25" numFmtId="0" xfId="0" applyAlignment="1" applyFont="1">
      <alignment horizontal="right" vertical="bottom"/>
    </xf>
    <xf borderId="174" fillId="2" fontId="18" numFmtId="0" xfId="0" applyAlignment="1" applyBorder="1" applyFont="1">
      <alignment horizontal="center" shrinkToFit="1" vertical="center" wrapText="0"/>
    </xf>
    <xf borderId="27" fillId="2" fontId="5" numFmtId="0" xfId="0" applyAlignment="1" applyBorder="1" applyFont="1">
      <alignment horizontal="center" vertical="center"/>
    </xf>
    <xf borderId="185" fillId="2" fontId="12" numFmtId="179" xfId="0" applyAlignment="1" applyBorder="1" applyFont="1" applyNumberFormat="1">
      <alignment horizontal="center" readingOrder="0" shrinkToFit="1" vertical="center" wrapText="0"/>
    </xf>
    <xf borderId="93" fillId="0" fontId="54" numFmtId="0" xfId="0" applyAlignment="1" applyBorder="1" applyFont="1">
      <alignment vertical="center"/>
    </xf>
    <xf borderId="0" fillId="2" fontId="13" numFmtId="0" xfId="0" applyAlignment="1" applyFont="1">
      <alignment horizontal="right" vertical="bottom"/>
    </xf>
    <xf borderId="98" fillId="2" fontId="58" numFmtId="0" xfId="0" applyAlignment="1" applyBorder="1" applyFont="1">
      <alignment horizontal="right" vertical="center"/>
    </xf>
    <xf borderId="134" fillId="0" fontId="58" numFmtId="0" xfId="0" applyAlignment="1" applyBorder="1" applyFont="1">
      <alignment horizontal="right" vertical="center"/>
    </xf>
    <xf borderId="112" fillId="2" fontId="5" numFmtId="0" xfId="0" applyAlignment="1" applyBorder="1" applyFont="1">
      <alignment horizontal="center" vertical="center"/>
    </xf>
    <xf borderId="186" fillId="0" fontId="9" numFmtId="0" xfId="0" applyAlignment="1" applyBorder="1" applyFont="1">
      <alignment vertical="center"/>
    </xf>
    <xf borderId="104" fillId="0" fontId="41" numFmtId="0" xfId="0" applyAlignment="1" applyBorder="1" applyFont="1">
      <alignment horizontal="center" vertical="center"/>
    </xf>
    <xf borderId="0" fillId="6" fontId="13" numFmtId="0" xfId="0" applyAlignment="1" applyFont="1">
      <alignment horizontal="center" readingOrder="0" vertical="center"/>
    </xf>
    <xf borderId="187" fillId="0" fontId="45" numFmtId="0" xfId="0" applyAlignment="1" applyBorder="1" applyFont="1">
      <alignment horizontal="center" vertical="center"/>
    </xf>
    <xf borderId="3" fillId="0" fontId="9" numFmtId="0" xfId="0" applyAlignment="1" applyBorder="1" applyFont="1">
      <alignment vertical="center"/>
    </xf>
    <xf borderId="125" fillId="0" fontId="45" numFmtId="0" xfId="0" applyAlignment="1" applyBorder="1" applyFont="1">
      <alignment horizontal="center" vertical="center"/>
    </xf>
    <xf borderId="180" fillId="0" fontId="20" numFmtId="0" xfId="0" applyAlignment="1" applyBorder="1" applyFont="1">
      <alignment horizontal="center" vertical="center"/>
    </xf>
    <xf borderId="181" fillId="0" fontId="9" numFmtId="0" xfId="0" applyAlignment="1" applyBorder="1" applyFont="1">
      <alignment vertical="center"/>
    </xf>
    <xf borderId="180" fillId="2" fontId="46" numFmtId="166" xfId="0" applyAlignment="1" applyBorder="1" applyFont="1" applyNumberFormat="1">
      <alignment horizontal="center" shrinkToFit="1" vertical="center" wrapText="0"/>
    </xf>
    <xf borderId="14" fillId="2" fontId="5" numFmtId="0" xfId="0" applyAlignment="1" applyBorder="1" applyFont="1">
      <alignment horizontal="center" vertical="center"/>
    </xf>
    <xf borderId="121" fillId="0" fontId="4" numFmtId="0" xfId="0" applyAlignment="1" applyBorder="1" applyFont="1">
      <alignment horizontal="center" readingOrder="0" shrinkToFit="1" vertical="center" wrapText="0"/>
    </xf>
    <xf borderId="123" fillId="0" fontId="4" numFmtId="0" xfId="0" applyAlignment="1" applyBorder="1" applyFont="1">
      <alignment horizontal="center" readingOrder="0" vertical="center"/>
    </xf>
    <xf borderId="14" fillId="2" fontId="60" numFmtId="168" xfId="0" applyAlignment="1" applyBorder="1" applyFont="1" applyNumberFormat="1">
      <alignment horizontal="center" shrinkToFit="1" vertical="center" wrapText="0"/>
    </xf>
    <xf borderId="0" fillId="2" fontId="5" numFmtId="0" xfId="0" applyAlignment="1" applyFont="1">
      <alignment horizontal="center" vertical="center"/>
    </xf>
    <xf borderId="149" fillId="6" fontId="13" numFmtId="0" xfId="0" applyAlignment="1" applyBorder="1" applyFont="1">
      <alignment horizontal="left" readingOrder="0" vertical="center"/>
    </xf>
    <xf borderId="118" fillId="6" fontId="13" numFmtId="0" xfId="0" applyAlignment="1" applyBorder="1" applyFont="1">
      <alignment horizontal="right" readingOrder="0" vertical="bottom"/>
    </xf>
    <xf borderId="188" fillId="0" fontId="9" numFmtId="0" xfId="0" applyAlignment="1" applyBorder="1" applyFont="1">
      <alignment vertical="center"/>
    </xf>
    <xf borderId="189" fillId="0" fontId="38" numFmtId="0" xfId="0" applyAlignment="1" applyBorder="1" applyFont="1">
      <alignment horizontal="center" shrinkToFit="0" vertical="center" wrapText="1"/>
    </xf>
    <xf borderId="190" fillId="2" fontId="13" numFmtId="175" xfId="0" applyAlignment="1" applyBorder="1" applyFont="1" applyNumberFormat="1">
      <alignment horizontal="right" readingOrder="0" vertical="center"/>
    </xf>
    <xf borderId="152" fillId="6" fontId="13" numFmtId="0" xfId="0" applyAlignment="1" applyBorder="1" applyFont="1">
      <alignment horizontal="left" readingOrder="0" vertical="center"/>
    </xf>
    <xf borderId="121" fillId="6" fontId="13" numFmtId="176" xfId="0" applyAlignment="1" applyBorder="1" applyFont="1" applyNumberFormat="1">
      <alignment horizontal="right" readingOrder="0" vertical="bottom"/>
    </xf>
    <xf borderId="191" fillId="0" fontId="9" numFmtId="0" xfId="0" applyAlignment="1" applyBorder="1" applyFont="1">
      <alignment vertical="center"/>
    </xf>
    <xf borderId="110" fillId="2" fontId="20" numFmtId="0" xfId="0" applyAlignment="1" applyBorder="1" applyFont="1">
      <alignment horizontal="right" vertical="bottom"/>
    </xf>
    <xf borderId="116" fillId="2" fontId="20" numFmtId="0" xfId="0" applyAlignment="1" applyBorder="1" applyFont="1">
      <alignment horizontal="center" vertical="center"/>
    </xf>
    <xf borderId="155" fillId="6" fontId="13" numFmtId="0" xfId="0" applyAlignment="1" applyBorder="1" applyFont="1">
      <alignment horizontal="left" readingOrder="0" vertical="center"/>
    </xf>
    <xf borderId="192" fillId="6" fontId="13" numFmtId="0" xfId="0" applyAlignment="1" applyBorder="1" applyFont="1">
      <alignment readingOrder="0" vertical="center"/>
    </xf>
    <xf borderId="193" fillId="0" fontId="9" numFmtId="0" xfId="0" applyAlignment="1" applyBorder="1" applyFont="1">
      <alignment vertical="center"/>
    </xf>
    <xf borderId="194" fillId="0" fontId="38" numFmtId="0" xfId="0" applyAlignment="1" applyBorder="1" applyFont="1">
      <alignment horizontal="center" shrinkToFit="0" vertical="center" wrapText="1"/>
    </xf>
    <xf borderId="195" fillId="6" fontId="13" numFmtId="0" xfId="0" applyAlignment="1" applyBorder="1" applyFont="1">
      <alignment horizontal="right" readingOrder="0" vertical="center"/>
    </xf>
    <xf borderId="196" fillId="0" fontId="9" numFmtId="0" xfId="0" applyAlignment="1" applyBorder="1" applyFont="1">
      <alignment vertical="center"/>
    </xf>
    <xf borderId="47" fillId="0" fontId="36" numFmtId="0" xfId="0" applyAlignment="1" applyBorder="1" applyFont="1">
      <alignment horizontal="center" readingOrder="0" textRotation="255" vertical="center"/>
    </xf>
    <xf borderId="20" fillId="0" fontId="18" numFmtId="0" xfId="0" applyAlignment="1" applyBorder="1" applyFont="1">
      <alignment horizontal="left" readingOrder="0" vertical="center"/>
    </xf>
    <xf borderId="68" fillId="2" fontId="24" numFmtId="0" xfId="0" applyAlignment="1" applyBorder="1" applyFont="1">
      <alignment horizontal="left" shrinkToFit="0" vertical="center" wrapText="1"/>
    </xf>
    <xf borderId="24" fillId="2" fontId="24" numFmtId="0" xfId="0" applyAlignment="1" applyBorder="1" applyFont="1">
      <alignment horizontal="left" readingOrder="0" shrinkToFit="0" vertical="center" wrapText="1"/>
    </xf>
    <xf borderId="40" fillId="12" fontId="18" numFmtId="0" xfId="0" applyAlignment="1" applyBorder="1" applyFill="1" applyFont="1">
      <alignment horizontal="left" readingOrder="0" vertical="center"/>
    </xf>
    <xf borderId="93" fillId="12" fontId="18" numFmtId="0" xfId="0" applyAlignment="1" applyBorder="1" applyFont="1">
      <alignment horizontal="right" readingOrder="0" vertical="center"/>
    </xf>
    <xf borderId="41" fillId="12" fontId="18" numFmtId="0" xfId="0" applyAlignment="1" applyBorder="1" applyFont="1">
      <alignment horizontal="left" readingOrder="0" vertical="center"/>
    </xf>
    <xf borderId="92" fillId="12" fontId="18" numFmtId="0" xfId="0" applyAlignment="1" applyBorder="1" applyFont="1">
      <alignment horizontal="right" readingOrder="0" vertical="center"/>
    </xf>
    <xf borderId="16" fillId="2" fontId="20" numFmtId="166" xfId="0" applyAlignment="1" applyBorder="1" applyFont="1" applyNumberFormat="1">
      <alignment horizontal="center" readingOrder="0" vertical="bottom"/>
    </xf>
    <xf borderId="0" fillId="2" fontId="25" numFmtId="0" xfId="0" applyAlignment="1" applyFont="1">
      <alignment horizontal="center" vertical="bottom"/>
    </xf>
    <xf borderId="106" fillId="2" fontId="18" numFmtId="3" xfId="0" applyAlignment="1" applyBorder="1" applyFont="1" applyNumberFormat="1">
      <alignment horizontal="right" shrinkToFit="1" vertical="center" wrapText="0"/>
    </xf>
    <xf borderId="0" fillId="2" fontId="13" numFmtId="0" xfId="0" applyAlignment="1" applyFont="1">
      <alignment horizontal="center" vertical="bottom"/>
    </xf>
    <xf borderId="125" fillId="2" fontId="13" numFmtId="175" xfId="0" applyAlignment="1" applyBorder="1" applyFont="1" applyNumberFormat="1">
      <alignment horizontal="right" readingOrder="0" vertical="center"/>
    </xf>
    <xf borderId="195" fillId="4" fontId="13" numFmtId="177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-9525</xdr:colOff>
      <xdr:row>40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25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0</xdr:colOff>
      <xdr:row>58</xdr:row>
      <xdr:rowOff>0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68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-9525</xdr:colOff>
      <xdr:row>32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48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28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37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20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17</xdr:col>
      <xdr:colOff>-9525</xdr:colOff>
      <xdr:row>54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-9525</xdr:colOff>
      <xdr:row>29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37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25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33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64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-9525</xdr:colOff>
      <xdr:row>29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37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25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33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64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-9525</xdr:colOff>
      <xdr:row>29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37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25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33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41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64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-9525</xdr:colOff>
      <xdr:row>57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-9525</xdr:colOff>
      <xdr:row>32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37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29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53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33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16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48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45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52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64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-9525</xdr:colOff>
      <xdr:row>57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-9525</xdr:colOff>
      <xdr:row>29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44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25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17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21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41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13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9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4" name="Shape 4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45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16</xdr:col>
      <xdr:colOff>-9525</xdr:colOff>
      <xdr:row>50</xdr:row>
      <xdr:rowOff>123825</xdr:rowOff>
    </xdr:from>
    <xdr:ext cx="38100" cy="9525"/>
    <xdr:grpSp>
      <xdr:nvGrpSpPr>
        <xdr:cNvPr id="2" name="Shape 2"/>
        <xdr:cNvGrpSpPr/>
      </xdr:nvGrpSpPr>
      <xdr:grpSpPr>
        <a:xfrm>
          <a:off x="5336475" y="3775238"/>
          <a:ext cx="19050" cy="9525"/>
          <a:chOff x="5336475" y="3775238"/>
          <a:chExt cx="19050" cy="95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775238"/>
            <a:ext cx="19050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6.71"/>
    <col customWidth="1" min="3" max="3" width="10.57"/>
    <col customWidth="1" min="4" max="4" width="11.43"/>
    <col customWidth="1" min="5" max="5" width="14.14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7.57"/>
    <col customWidth="1" hidden="1" min="13" max="13" width="13.0"/>
    <col customWidth="1" min="14" max="14" width="15.57"/>
    <col customWidth="1" min="15" max="15" width="16.71"/>
    <col customWidth="1" min="16" max="16" width="21.86"/>
    <col customWidth="1" min="17" max="17" width="11.0"/>
    <col customWidth="1" min="18" max="18" width="24.71"/>
    <col customWidth="1" hidden="1" min="19" max="19" width="9.0"/>
    <col customWidth="1" hidden="1" min="20" max="20" width="16.29"/>
    <col customWidth="1" hidden="1" min="21" max="21" width="9.0"/>
    <col customWidth="1" hidden="1" min="22" max="22" width="9.29"/>
  </cols>
  <sheetData>
    <row r="1" ht="24.0" customHeight="1">
      <c r="A1" s="1"/>
      <c r="B1" s="2" t="s">
        <v>0</v>
      </c>
      <c r="E1" s="3">
        <f>TODAY()</f>
        <v>45712</v>
      </c>
      <c r="L1" s="4" t="s">
        <v>1</v>
      </c>
      <c r="S1" s="5"/>
      <c r="T1" s="5"/>
      <c r="U1" s="5"/>
      <c r="V1" s="5"/>
    </row>
    <row r="2" ht="27.75" customHeight="1">
      <c r="A2" s="6"/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2"/>
      <c r="H2" s="13" t="s">
        <v>7</v>
      </c>
      <c r="I2" s="12"/>
      <c r="J2" s="14" t="s">
        <v>8</v>
      </c>
      <c r="K2" s="15" t="s">
        <v>9</v>
      </c>
      <c r="L2" s="16" t="s">
        <v>10</v>
      </c>
      <c r="M2" s="17" t="s">
        <v>11</v>
      </c>
      <c r="N2" s="18" t="s">
        <v>12</v>
      </c>
      <c r="O2" s="19" t="s">
        <v>13</v>
      </c>
      <c r="P2" s="20" t="s">
        <v>14</v>
      </c>
      <c r="Q2" s="21"/>
      <c r="R2" s="22" t="s">
        <v>15</v>
      </c>
      <c r="S2" s="23"/>
      <c r="T2" s="24" t="s">
        <v>16</v>
      </c>
      <c r="U2" s="25"/>
      <c r="V2" s="26"/>
    </row>
    <row r="3" ht="27.75" customHeight="1">
      <c r="A3" s="6"/>
      <c r="B3" s="27"/>
      <c r="C3" s="28"/>
      <c r="D3" s="29" t="s">
        <v>17</v>
      </c>
      <c r="E3" s="30" t="s">
        <v>18</v>
      </c>
      <c r="F3" s="31" t="s">
        <v>19</v>
      </c>
      <c r="G3" s="32" t="s">
        <v>18</v>
      </c>
      <c r="H3" s="31" t="s">
        <v>19</v>
      </c>
      <c r="I3" s="32" t="s">
        <v>18</v>
      </c>
      <c r="J3" s="33"/>
      <c r="K3" s="33"/>
      <c r="L3" s="34"/>
      <c r="M3" s="35"/>
      <c r="N3" s="36"/>
      <c r="O3" s="37"/>
      <c r="P3" s="27"/>
      <c r="Q3" s="38"/>
      <c r="R3" s="39"/>
      <c r="S3" s="23"/>
      <c r="T3" s="40"/>
      <c r="V3" s="41"/>
    </row>
    <row r="4" ht="27.75" customHeight="1">
      <c r="A4" s="6"/>
      <c r="B4" s="27"/>
      <c r="C4" s="28"/>
      <c r="D4" s="42" t="s">
        <v>20</v>
      </c>
      <c r="E4" s="43" t="s">
        <v>21</v>
      </c>
      <c r="G4" s="34"/>
      <c r="I4" s="34"/>
      <c r="J4" s="33"/>
      <c r="K4" s="33"/>
      <c r="L4" s="34"/>
      <c r="M4" s="35"/>
      <c r="N4" s="36"/>
      <c r="O4" s="44"/>
      <c r="P4" s="45"/>
      <c r="Q4" s="46"/>
      <c r="R4" s="39"/>
      <c r="S4" s="23"/>
      <c r="T4" s="47" t="s">
        <v>18</v>
      </c>
      <c r="U4" s="48" t="s">
        <v>3</v>
      </c>
      <c r="V4" s="47" t="s">
        <v>22</v>
      </c>
    </row>
    <row r="5" ht="27.0" customHeight="1">
      <c r="A5" s="6"/>
      <c r="B5" s="49" t="s">
        <v>23</v>
      </c>
      <c r="C5" s="50" t="s">
        <v>24</v>
      </c>
      <c r="D5" s="51" t="str">
        <f>IFERROR(__xludf.DUMMYFUNCTION("IMPORTRANGE(""https://docs.google.com/spreadsheets/d/1l3p2BPwu4v6QduqZr8MUzZ0zibWpn-cUZwtb_TARnOY/edit#gid=388070200"",""東日本出勤表!B12"")"),"")</f>
        <v/>
      </c>
      <c r="E5" s="52"/>
      <c r="F5" s="53"/>
      <c r="G5" s="54"/>
      <c r="H5" s="55"/>
      <c r="I5" s="54"/>
      <c r="J5" s="56"/>
      <c r="K5" s="57"/>
      <c r="L5" s="58"/>
      <c r="M5" s="59"/>
      <c r="N5" s="60">
        <v>80.0</v>
      </c>
      <c r="O5" s="61"/>
      <c r="P5" s="62"/>
      <c r="Q5" s="63"/>
      <c r="R5" s="64">
        <v>3.0</v>
      </c>
      <c r="S5" s="65"/>
      <c r="T5" s="66">
        <f>A8+P5</f>
        <v>0</v>
      </c>
      <c r="U5" s="67" t="s">
        <v>24</v>
      </c>
      <c r="V5" s="68">
        <f>RANK(T5,$T$5:$T$44)</f>
        <v>1</v>
      </c>
    </row>
    <row r="6" ht="27.0" customHeight="1">
      <c r="A6" s="6"/>
      <c r="B6" s="69"/>
      <c r="C6" s="28"/>
      <c r="D6" s="70"/>
      <c r="E6" s="71"/>
      <c r="G6" s="34"/>
      <c r="H6" s="40"/>
      <c r="I6" s="34"/>
      <c r="J6" s="72"/>
      <c r="K6" s="33"/>
      <c r="L6" s="33"/>
      <c r="M6" s="35"/>
      <c r="N6" s="36"/>
      <c r="O6" s="37"/>
      <c r="P6" s="27"/>
      <c r="Q6" s="73"/>
      <c r="R6" s="39"/>
      <c r="S6" s="65"/>
      <c r="T6" s="74"/>
      <c r="V6" s="74"/>
    </row>
    <row r="7" ht="26.25" customHeight="1">
      <c r="A7" s="75"/>
      <c r="B7" s="69"/>
      <c r="C7" s="28"/>
      <c r="D7" s="76" t="str">
        <f>IFERROR(__xludf.DUMMYFUNCTION("IMPORTRANGE(""https://docs.google.com/spreadsheets/d/1l3p2BPwu4v6QduqZr8MUzZ0zibWpn-cUZwtb_TARnOY/edit#gid=388070200"",""東日本出勤表!C12"")"),"")</f>
        <v/>
      </c>
      <c r="E7" s="77"/>
      <c r="F7" s="78"/>
      <c r="G7" s="79"/>
      <c r="H7" s="80"/>
      <c r="I7" s="79"/>
      <c r="J7" s="81"/>
      <c r="K7" s="82"/>
      <c r="L7" s="83"/>
      <c r="M7" s="84"/>
      <c r="N7" s="85">
        <v>70.0</v>
      </c>
      <c r="O7" s="86"/>
      <c r="P7" s="27"/>
      <c r="Q7" s="87"/>
      <c r="R7" s="88">
        <v>3.0</v>
      </c>
      <c r="S7" s="65"/>
      <c r="T7" s="74"/>
      <c r="V7" s="74"/>
    </row>
    <row r="8" ht="27.0" customHeight="1">
      <c r="A8" s="75"/>
      <c r="B8" s="89"/>
      <c r="C8" s="90"/>
      <c r="D8" s="91"/>
      <c r="E8" s="92"/>
      <c r="F8" s="93"/>
      <c r="G8" s="94"/>
      <c r="H8" s="95"/>
      <c r="I8" s="94"/>
      <c r="J8" s="94"/>
      <c r="K8" s="96"/>
      <c r="L8" s="96"/>
      <c r="M8" s="97"/>
      <c r="N8" s="98"/>
      <c r="O8" s="44"/>
      <c r="P8" s="45"/>
      <c r="Q8" s="91"/>
      <c r="R8" s="99"/>
      <c r="S8" s="65"/>
      <c r="T8" s="100"/>
      <c r="V8" s="100"/>
    </row>
    <row r="9" ht="27.0" customHeight="1">
      <c r="A9" s="6"/>
      <c r="B9" s="101" t="s">
        <v>25</v>
      </c>
      <c r="C9" s="102" t="s">
        <v>26</v>
      </c>
      <c r="D9" s="103" t="str">
        <f>IFERROR(__xludf.DUMMYFUNCTION("IMPORTRANGE(""https://docs.google.com/spreadsheets/d/1l3p2BPwu4v6QduqZr8MUzZ0zibWpn-cUZwtb_TARnOY/edit#gid=388070200"",""東日本出勤表!B3"")"),"")</f>
        <v/>
      </c>
      <c r="E9" s="104"/>
      <c r="F9" s="53"/>
      <c r="G9" s="54"/>
      <c r="H9" s="55"/>
      <c r="I9" s="54"/>
      <c r="J9" s="56"/>
      <c r="K9" s="57"/>
      <c r="L9" s="58"/>
      <c r="M9" s="59"/>
      <c r="N9" s="105">
        <v>80.0</v>
      </c>
      <c r="O9" s="106"/>
      <c r="P9" s="107"/>
      <c r="Q9" s="108"/>
      <c r="R9" s="109">
        <v>1.0</v>
      </c>
      <c r="S9" s="65"/>
      <c r="T9" s="66">
        <f>A12+P9</f>
        <v>0</v>
      </c>
      <c r="U9" s="110" t="s">
        <v>26</v>
      </c>
      <c r="V9" s="111">
        <f>RANK(T9,$T$5:$T$44)</f>
        <v>1</v>
      </c>
    </row>
    <row r="10" ht="27.0" customHeight="1">
      <c r="A10" s="6"/>
      <c r="B10" s="69"/>
      <c r="C10" s="28"/>
      <c r="D10" s="70"/>
      <c r="E10" s="71"/>
      <c r="G10" s="34"/>
      <c r="H10" s="40"/>
      <c r="I10" s="34"/>
      <c r="J10" s="72"/>
      <c r="K10" s="33"/>
      <c r="L10" s="33"/>
      <c r="M10" s="35"/>
      <c r="N10" s="36"/>
      <c r="O10" s="37"/>
      <c r="P10" s="27"/>
      <c r="Q10" s="112"/>
      <c r="R10" s="39"/>
      <c r="S10" s="65"/>
      <c r="T10" s="74"/>
      <c r="U10" s="113"/>
      <c r="V10" s="74"/>
    </row>
    <row r="11" ht="27.0" customHeight="1">
      <c r="A11" s="75"/>
      <c r="B11" s="69"/>
      <c r="C11" s="28"/>
      <c r="D11" s="114" t="str">
        <f>IFERROR(__xludf.DUMMYFUNCTION("IMPORTRANGE(""https://docs.google.com/spreadsheets/d/1l3p2BPwu4v6QduqZr8MUzZ0zibWpn-cUZwtb_TARnOY/edit#gid=388070200"",""東日本出勤表!C3"")"),"")</f>
        <v/>
      </c>
      <c r="E11" s="115"/>
      <c r="F11" s="78"/>
      <c r="G11" s="79"/>
      <c r="H11" s="80"/>
      <c r="I11" s="79"/>
      <c r="J11" s="81"/>
      <c r="K11" s="82"/>
      <c r="L11" s="83"/>
      <c r="M11" s="84"/>
      <c r="N11" s="116">
        <v>60.0</v>
      </c>
      <c r="O11" s="86"/>
      <c r="P11" s="27"/>
      <c r="Q11" s="117"/>
      <c r="R11" s="118">
        <v>2.0</v>
      </c>
      <c r="S11" s="65"/>
      <c r="T11" s="74"/>
      <c r="U11" s="113"/>
      <c r="V11" s="74"/>
    </row>
    <row r="12" ht="27.0" customHeight="1">
      <c r="A12" s="75"/>
      <c r="B12" s="119"/>
      <c r="C12" s="120"/>
      <c r="D12" s="93"/>
      <c r="E12" s="121"/>
      <c r="F12" s="93"/>
      <c r="G12" s="94"/>
      <c r="H12" s="95"/>
      <c r="I12" s="94"/>
      <c r="J12" s="94"/>
      <c r="K12" s="96"/>
      <c r="L12" s="96"/>
      <c r="M12" s="97"/>
      <c r="N12" s="98"/>
      <c r="O12" s="44"/>
      <c r="P12" s="45"/>
      <c r="Q12" s="93"/>
      <c r="R12" s="122"/>
      <c r="S12" s="65"/>
      <c r="T12" s="100"/>
      <c r="U12" s="123"/>
      <c r="V12" s="100"/>
    </row>
    <row r="13" ht="27.0" customHeight="1">
      <c r="A13" s="6"/>
      <c r="B13" s="124" t="s">
        <v>27</v>
      </c>
      <c r="C13" s="50" t="s">
        <v>28</v>
      </c>
      <c r="D13" s="103" t="str">
        <f>IFERROR(__xludf.DUMMYFUNCTION("IMPORTRANGE(""https://docs.google.com/spreadsheets/d/1l3p2BPwu4v6QduqZr8MUzZ0zibWpn-cUZwtb_TARnOY/edit#gid=388070200"",""東日本出勤表!B5"")"),"")</f>
        <v/>
      </c>
      <c r="E13" s="104"/>
      <c r="F13" s="53"/>
      <c r="G13" s="54"/>
      <c r="H13" s="53"/>
      <c r="I13" s="54"/>
      <c r="J13" s="125"/>
      <c r="K13" s="126"/>
      <c r="L13" s="127"/>
      <c r="M13" s="59"/>
      <c r="N13" s="60">
        <v>60.0</v>
      </c>
      <c r="O13" s="106"/>
      <c r="P13" s="128"/>
      <c r="Q13" s="129"/>
      <c r="R13" s="64">
        <v>2.0</v>
      </c>
      <c r="S13" s="65"/>
      <c r="T13" s="66">
        <f>A16+P13+A36+P33</f>
        <v>0</v>
      </c>
      <c r="U13" s="130" t="s">
        <v>29</v>
      </c>
      <c r="V13" s="111">
        <f>RANK(T13,$T$5:$T$44)</f>
        <v>1</v>
      </c>
    </row>
    <row r="14" ht="27.0" customHeight="1">
      <c r="A14" s="6"/>
      <c r="B14" s="27"/>
      <c r="C14" s="28"/>
      <c r="D14" s="70"/>
      <c r="E14" s="71"/>
      <c r="G14" s="34"/>
      <c r="I14" s="34"/>
      <c r="J14" s="34"/>
      <c r="K14" s="33"/>
      <c r="L14" s="34"/>
      <c r="M14" s="35"/>
      <c r="N14" s="36"/>
      <c r="O14" s="37"/>
      <c r="Q14" s="73"/>
      <c r="R14" s="39"/>
      <c r="S14" s="65"/>
      <c r="T14" s="74"/>
      <c r="U14" s="41"/>
      <c r="V14" s="74"/>
    </row>
    <row r="15" ht="27.0" customHeight="1">
      <c r="A15" s="75"/>
      <c r="B15" s="27"/>
      <c r="C15" s="28"/>
      <c r="D15" s="131" t="str">
        <f>IFERROR(__xludf.DUMMYFUNCTION("IMPORTRANGE(""https://docs.google.com/spreadsheets/d/1l3p2BPwu4v6QduqZr8MUzZ0zibWpn-cUZwtb_TARnOY/edit#gid=388070200"",""東日本出勤表!C5"")"),"")</f>
        <v/>
      </c>
      <c r="E15" s="115"/>
      <c r="F15" s="78"/>
      <c r="G15" s="79"/>
      <c r="H15" s="78"/>
      <c r="I15" s="79"/>
      <c r="J15" s="132"/>
      <c r="K15" s="133"/>
      <c r="L15" s="134"/>
      <c r="M15" s="135"/>
      <c r="N15" s="85">
        <v>50.0</v>
      </c>
      <c r="O15" s="136"/>
      <c r="Q15" s="87"/>
      <c r="R15" s="137">
        <v>2.0</v>
      </c>
      <c r="S15" s="65"/>
      <c r="T15" s="74"/>
      <c r="U15" s="41"/>
      <c r="V15" s="74"/>
    </row>
    <row r="16" ht="27.0" customHeight="1">
      <c r="A16" s="138"/>
      <c r="B16" s="45"/>
      <c r="C16" s="120"/>
      <c r="D16" s="139"/>
      <c r="E16" s="121"/>
      <c r="F16" s="93"/>
      <c r="G16" s="94"/>
      <c r="H16" s="93"/>
      <c r="I16" s="94"/>
      <c r="J16" s="94"/>
      <c r="K16" s="96"/>
      <c r="L16" s="96"/>
      <c r="M16" s="97"/>
      <c r="N16" s="98"/>
      <c r="O16" s="44"/>
      <c r="P16" s="93"/>
      <c r="Q16" s="93"/>
      <c r="R16" s="122"/>
      <c r="S16" s="65"/>
      <c r="T16" s="100"/>
      <c r="U16" s="139"/>
      <c r="V16" s="100"/>
    </row>
    <row r="17" ht="27.0" customHeight="1">
      <c r="A17" s="6"/>
      <c r="B17" s="140" t="s">
        <v>30</v>
      </c>
      <c r="C17" s="141" t="s">
        <v>31</v>
      </c>
      <c r="D17" s="103" t="str">
        <f>IFERROR(__xludf.DUMMYFUNCTION("IMPORTRANGE(""https://docs.google.com/spreadsheets/d/1l3p2BPwu4v6QduqZr8MUzZ0zibWpn-cUZwtb_TARnOY/edit#gid=388070200"",""東日本出勤表!B8"")"),"")</f>
        <v/>
      </c>
      <c r="E17" s="104"/>
      <c r="F17" s="142"/>
      <c r="G17" s="34"/>
      <c r="H17" s="143"/>
      <c r="I17" s="34"/>
      <c r="J17" s="144"/>
      <c r="K17" s="145"/>
      <c r="L17" s="146"/>
      <c r="M17" s="147"/>
      <c r="N17" s="105">
        <v>50.0</v>
      </c>
      <c r="O17" s="148"/>
      <c r="P17" s="62"/>
      <c r="Q17" s="149"/>
      <c r="R17" s="150"/>
      <c r="S17" s="151"/>
      <c r="T17" s="66">
        <f>A20+P17</f>
        <v>0</v>
      </c>
      <c r="U17" s="152" t="s">
        <v>32</v>
      </c>
      <c r="V17" s="111">
        <f>RANK(T17,$T$5:$T$44)</f>
        <v>1</v>
      </c>
    </row>
    <row r="18" ht="29.25" customHeight="1">
      <c r="A18" s="6"/>
      <c r="B18" s="69"/>
      <c r="C18" s="28"/>
      <c r="D18" s="70"/>
      <c r="E18" s="71"/>
      <c r="G18" s="34"/>
      <c r="H18" s="40"/>
      <c r="I18" s="34"/>
      <c r="J18" s="72"/>
      <c r="K18" s="33"/>
      <c r="L18" s="33"/>
      <c r="M18" s="35"/>
      <c r="N18" s="36"/>
      <c r="O18" s="37"/>
      <c r="P18" s="27"/>
      <c r="Q18" s="149"/>
      <c r="R18" s="39"/>
      <c r="S18" s="151"/>
      <c r="T18" s="74"/>
      <c r="U18" s="113"/>
      <c r="V18" s="74"/>
    </row>
    <row r="19" ht="27.0" customHeight="1">
      <c r="A19" s="75"/>
      <c r="B19" s="69"/>
      <c r="C19" s="28"/>
      <c r="D19" s="114" t="str">
        <f>IFERROR(__xludf.DUMMYFUNCTION("IMPORTRANGE(""https://docs.google.com/spreadsheets/d/1l3p2BPwu4v6QduqZr8MUzZ0zibWpn-cUZwtb_TARnOY/edit#gid=388070200"",""東日本出勤表!C8"")"),"")</f>
        <v/>
      </c>
      <c r="E19" s="115"/>
      <c r="F19" s="78"/>
      <c r="G19" s="79"/>
      <c r="H19" s="78"/>
      <c r="I19" s="79"/>
      <c r="J19" s="153"/>
      <c r="K19" s="82"/>
      <c r="L19" s="83"/>
      <c r="M19" s="84"/>
      <c r="N19" s="116">
        <v>40.0</v>
      </c>
      <c r="O19" s="86"/>
      <c r="P19" s="27"/>
      <c r="Q19" s="117"/>
      <c r="R19" s="154">
        <v>3.0</v>
      </c>
      <c r="S19" s="151"/>
      <c r="T19" s="74"/>
      <c r="U19" s="113"/>
      <c r="V19" s="74"/>
    </row>
    <row r="20" ht="27.0" customHeight="1">
      <c r="A20" s="75"/>
      <c r="B20" s="119"/>
      <c r="C20" s="120"/>
      <c r="D20" s="93"/>
      <c r="E20" s="121"/>
      <c r="F20" s="93"/>
      <c r="G20" s="94"/>
      <c r="H20" s="93"/>
      <c r="I20" s="94"/>
      <c r="J20" s="121"/>
      <c r="K20" s="96"/>
      <c r="L20" s="96"/>
      <c r="M20" s="97"/>
      <c r="N20" s="98"/>
      <c r="O20" s="44"/>
      <c r="P20" s="45"/>
      <c r="Q20" s="93"/>
      <c r="R20" s="122"/>
      <c r="S20" s="151"/>
      <c r="T20" s="100"/>
      <c r="U20" s="123"/>
      <c r="V20" s="100"/>
    </row>
    <row r="21" ht="27.0" customHeight="1">
      <c r="A21" s="155"/>
      <c r="B21" s="156" t="s">
        <v>33</v>
      </c>
      <c r="C21" s="157" t="s">
        <v>34</v>
      </c>
      <c r="D21" s="158" t="str">
        <f>IFERROR(__xludf.DUMMYFUNCTION("IMPORTRANGE(""https://docs.google.com/spreadsheets/d/1l3p2BPwu4v6QduqZr8MUzZ0zibWpn-cUZwtb_TARnOY/edit#gid=388070200"",""東日本出勤表!B7"")"),"")</f>
        <v/>
      </c>
      <c r="E21" s="159"/>
      <c r="F21" s="142"/>
      <c r="G21" s="34"/>
      <c r="H21" s="143"/>
      <c r="I21" s="34"/>
      <c r="J21" s="57"/>
      <c r="K21" s="160"/>
      <c r="L21" s="146"/>
      <c r="M21" s="161"/>
      <c r="N21" s="162">
        <v>50.0</v>
      </c>
      <c r="O21" s="148"/>
      <c r="P21" s="62"/>
      <c r="Q21" s="163"/>
      <c r="R21" s="164">
        <v>2.0</v>
      </c>
      <c r="S21" s="165"/>
      <c r="T21" s="166">
        <f>A24+P21+A52+P49</f>
        <v>0</v>
      </c>
      <c r="U21" s="167" t="s">
        <v>35</v>
      </c>
      <c r="V21" s="168">
        <f>RANK(T21,$T$5:$T$44)</f>
        <v>1</v>
      </c>
    </row>
    <row r="22" ht="27.0" customHeight="1">
      <c r="A22" s="155"/>
      <c r="B22" s="169"/>
      <c r="C22" s="34"/>
      <c r="D22" s="170"/>
      <c r="E22" s="171"/>
      <c r="G22" s="34"/>
      <c r="H22" s="40"/>
      <c r="I22" s="34"/>
      <c r="J22" s="33"/>
      <c r="K22" s="171"/>
      <c r="L22" s="33"/>
      <c r="M22" s="170"/>
      <c r="N22" s="172"/>
      <c r="O22" s="37"/>
      <c r="P22" s="27"/>
      <c r="Q22" s="173"/>
      <c r="R22" s="39"/>
      <c r="S22" s="165"/>
      <c r="T22" s="41"/>
      <c r="U22" s="41"/>
      <c r="V22" s="41"/>
    </row>
    <row r="23" ht="27.0" customHeight="1">
      <c r="A23" s="174"/>
      <c r="B23" s="169"/>
      <c r="C23" s="34"/>
      <c r="D23" s="175" t="str">
        <f>IFERROR(__xludf.DUMMYFUNCTION("IMPORTRANGE(""https://docs.google.com/spreadsheets/d/1l3p2BPwu4v6QduqZr8MUzZ0zibWpn-cUZwtb_TARnOY/edit#gid=388070200"",""東日本出勤表!C7"")"),"")</f>
        <v/>
      </c>
      <c r="E23" s="176"/>
      <c r="F23" s="78"/>
      <c r="G23" s="79"/>
      <c r="H23" s="80"/>
      <c r="I23" s="79"/>
      <c r="J23" s="82"/>
      <c r="K23" s="177"/>
      <c r="L23" s="83"/>
      <c r="M23" s="165"/>
      <c r="N23" s="178">
        <v>40.0</v>
      </c>
      <c r="O23" s="86"/>
      <c r="P23" s="27"/>
      <c r="Q23" s="179"/>
      <c r="R23" s="137">
        <v>3.0</v>
      </c>
      <c r="S23" s="165"/>
      <c r="T23" s="41"/>
      <c r="U23" s="41"/>
      <c r="V23" s="41"/>
    </row>
    <row r="24" ht="27.0" customHeight="1">
      <c r="A24" s="180"/>
      <c r="B24" s="181"/>
      <c r="C24" s="94"/>
      <c r="D24" s="139"/>
      <c r="E24" s="94"/>
      <c r="F24" s="93"/>
      <c r="G24" s="94"/>
      <c r="H24" s="95"/>
      <c r="I24" s="94"/>
      <c r="J24" s="96"/>
      <c r="K24" s="94"/>
      <c r="L24" s="96"/>
      <c r="M24" s="139"/>
      <c r="N24" s="46"/>
      <c r="O24" s="182"/>
      <c r="P24" s="183"/>
      <c r="Q24" s="46"/>
      <c r="R24" s="122"/>
      <c r="S24" s="165"/>
      <c r="T24" s="184"/>
      <c r="U24" s="139"/>
      <c r="V24" s="184"/>
    </row>
    <row r="25" ht="27.0" customHeight="1">
      <c r="A25" s="75"/>
      <c r="B25" s="185" t="s">
        <v>36</v>
      </c>
      <c r="C25" s="186" t="s">
        <v>37</v>
      </c>
      <c r="D25" s="51" t="str">
        <f>IFERROR(__xludf.DUMMYFUNCTION("IMPORTRANGE(""https://docs.google.com/spreadsheets/d/1l3p2BPwu4v6QduqZr8MUzZ0zibWpn-cUZwtb_TARnOY/edit#gid=388070200"",""東日本出勤表!B13"")"),"")</f>
        <v/>
      </c>
      <c r="E25" s="52"/>
      <c r="F25" s="187"/>
      <c r="G25" s="54"/>
      <c r="H25" s="188"/>
      <c r="I25" s="54"/>
      <c r="J25" s="144"/>
      <c r="K25" s="189"/>
      <c r="L25" s="125"/>
      <c r="M25" s="59"/>
      <c r="N25" s="60">
        <v>40.0</v>
      </c>
      <c r="O25" s="190"/>
      <c r="P25" s="128"/>
      <c r="Q25" s="191"/>
      <c r="R25" s="164">
        <v>1.0</v>
      </c>
      <c r="S25" s="65"/>
      <c r="T25" s="66">
        <f>A28+P25</f>
        <v>0</v>
      </c>
      <c r="U25" s="152" t="s">
        <v>28</v>
      </c>
      <c r="V25" s="111">
        <f>RANK(T25,$T$5:$T$44)</f>
        <v>1</v>
      </c>
    </row>
    <row r="26" ht="27.0" customHeight="1">
      <c r="A26" s="6"/>
      <c r="B26" s="27"/>
      <c r="C26" s="28"/>
      <c r="D26" s="70"/>
      <c r="E26" s="71"/>
      <c r="F26" s="70"/>
      <c r="G26" s="171"/>
      <c r="H26" s="70"/>
      <c r="I26" s="171"/>
      <c r="J26" s="72"/>
      <c r="K26" s="171"/>
      <c r="L26" s="171"/>
      <c r="M26" s="35"/>
      <c r="N26" s="36"/>
      <c r="O26" s="172"/>
      <c r="Q26" s="73"/>
      <c r="R26" s="39"/>
      <c r="S26" s="65"/>
      <c r="T26" s="74"/>
      <c r="U26" s="113"/>
      <c r="V26" s="74"/>
    </row>
    <row r="27" ht="27.0" customHeight="1">
      <c r="A27" s="75"/>
      <c r="B27" s="27"/>
      <c r="C27" s="28"/>
      <c r="D27" s="76" t="str">
        <f>IFERROR(__xludf.DUMMYFUNCTION("IMPORTRANGE(""https://docs.google.com/spreadsheets/d/1l3p2BPwu4v6QduqZr8MUzZ0zibWpn-cUZwtb_TARnOY/edit#gid=388070200"",""東日本出勤表!C13"")"),"")</f>
        <v/>
      </c>
      <c r="E27" s="77"/>
      <c r="F27" s="192"/>
      <c r="G27" s="34"/>
      <c r="H27" s="192"/>
      <c r="I27" s="34"/>
      <c r="J27" s="193"/>
      <c r="K27" s="194"/>
      <c r="L27" s="83"/>
      <c r="M27" s="84"/>
      <c r="N27" s="85">
        <v>30.0</v>
      </c>
      <c r="O27" s="195"/>
      <c r="Q27" s="87"/>
      <c r="R27" s="137">
        <v>2.0</v>
      </c>
      <c r="S27" s="65"/>
      <c r="T27" s="74"/>
      <c r="U27" s="113"/>
      <c r="V27" s="74"/>
    </row>
    <row r="28" ht="27.0" customHeight="1">
      <c r="A28" s="75"/>
      <c r="B28" s="45"/>
      <c r="C28" s="120"/>
      <c r="D28" s="93"/>
      <c r="E28" s="121"/>
      <c r="F28" s="93"/>
      <c r="G28" s="94"/>
      <c r="H28" s="93"/>
      <c r="I28" s="94"/>
      <c r="J28" s="121"/>
      <c r="K28" s="94"/>
      <c r="L28" s="96"/>
      <c r="M28" s="97"/>
      <c r="N28" s="98"/>
      <c r="O28" s="46"/>
      <c r="P28" s="93"/>
      <c r="Q28" s="93"/>
      <c r="R28" s="122"/>
      <c r="S28" s="65"/>
      <c r="T28" s="100"/>
      <c r="U28" s="123"/>
      <c r="V28" s="100"/>
    </row>
    <row r="29" ht="27.0" customHeight="1">
      <c r="A29" s="6"/>
      <c r="B29" s="140" t="s">
        <v>38</v>
      </c>
      <c r="C29" s="141" t="s">
        <v>32</v>
      </c>
      <c r="D29" s="51"/>
      <c r="E29" s="52"/>
      <c r="F29" s="142"/>
      <c r="G29" s="34"/>
      <c r="H29" s="143"/>
      <c r="I29" s="34"/>
      <c r="J29" s="144"/>
      <c r="K29" s="145"/>
      <c r="L29" s="146"/>
      <c r="M29" s="147"/>
      <c r="N29" s="60">
        <v>50.0</v>
      </c>
      <c r="O29" s="148"/>
      <c r="P29" s="62"/>
      <c r="Q29" s="149"/>
      <c r="R29" s="150"/>
      <c r="S29" s="65"/>
      <c r="T29" s="66">
        <f>A32+P29</f>
        <v>0</v>
      </c>
      <c r="U29" s="196" t="s">
        <v>37</v>
      </c>
      <c r="V29" s="111">
        <f>RANK(T29,$T$5:$T$44)</f>
        <v>1</v>
      </c>
    </row>
    <row r="30" ht="27.0" customHeight="1">
      <c r="A30" s="6"/>
      <c r="B30" s="69"/>
      <c r="C30" s="28"/>
      <c r="D30" s="70"/>
      <c r="E30" s="71"/>
      <c r="G30" s="34"/>
      <c r="H30" s="40"/>
      <c r="I30" s="34"/>
      <c r="J30" s="72"/>
      <c r="K30" s="33"/>
      <c r="L30" s="33"/>
      <c r="M30" s="35"/>
      <c r="N30" s="36"/>
      <c r="O30" s="37"/>
      <c r="P30" s="27"/>
      <c r="Q30" s="149"/>
      <c r="R30" s="39"/>
      <c r="S30" s="65"/>
      <c r="T30" s="74"/>
      <c r="U30" s="41"/>
      <c r="V30" s="74"/>
    </row>
    <row r="31" ht="27.0" customHeight="1">
      <c r="A31" s="75"/>
      <c r="B31" s="69"/>
      <c r="C31" s="28"/>
      <c r="D31" s="76"/>
      <c r="E31" s="77"/>
      <c r="F31" s="78"/>
      <c r="G31" s="79"/>
      <c r="H31" s="80"/>
      <c r="I31" s="79"/>
      <c r="J31" s="193"/>
      <c r="K31" s="82"/>
      <c r="L31" s="83"/>
      <c r="M31" s="84"/>
      <c r="N31" s="85">
        <v>40.0</v>
      </c>
      <c r="O31" s="86"/>
      <c r="P31" s="27"/>
      <c r="Q31" s="117"/>
      <c r="R31" s="154">
        <v>1.0</v>
      </c>
      <c r="S31" s="65"/>
      <c r="T31" s="74"/>
      <c r="U31" s="41"/>
      <c r="V31" s="74"/>
    </row>
    <row r="32" ht="27.0" customHeight="1">
      <c r="A32" s="75"/>
      <c r="B32" s="119"/>
      <c r="C32" s="120"/>
      <c r="D32" s="93"/>
      <c r="E32" s="121"/>
      <c r="F32" s="93"/>
      <c r="G32" s="94"/>
      <c r="H32" s="95"/>
      <c r="I32" s="94"/>
      <c r="J32" s="121"/>
      <c r="K32" s="96"/>
      <c r="L32" s="96"/>
      <c r="M32" s="97"/>
      <c r="N32" s="98"/>
      <c r="O32" s="44"/>
      <c r="P32" s="45"/>
      <c r="Q32" s="93"/>
      <c r="R32" s="99"/>
      <c r="S32" s="65"/>
      <c r="T32" s="100"/>
      <c r="U32" s="139"/>
      <c r="V32" s="100"/>
    </row>
    <row r="33" ht="27.0" customHeight="1">
      <c r="A33" s="6"/>
      <c r="B33" s="197" t="s">
        <v>39</v>
      </c>
      <c r="C33" s="102" t="s">
        <v>40</v>
      </c>
      <c r="D33" s="103" t="str">
        <f>IFERROR(__xludf.DUMMYFUNCTION("IMPORTRANGE(""https://docs.google.com/spreadsheets/d/1l3p2BPwu4v6QduqZr8MUzZ0zibWpn-cUZwtb_TARnOY/edit#gid=388070200"",""東日本出勤表!B9"")"),"")</f>
        <v/>
      </c>
      <c r="E33" s="104"/>
      <c r="F33" s="53"/>
      <c r="G33" s="54"/>
      <c r="H33" s="53"/>
      <c r="I33" s="54"/>
      <c r="J33" s="56"/>
      <c r="K33" s="57"/>
      <c r="L33" s="58"/>
      <c r="M33" s="59"/>
      <c r="N33" s="105">
        <v>55.0</v>
      </c>
      <c r="O33" s="198"/>
      <c r="P33" s="128"/>
      <c r="Q33" s="149"/>
      <c r="R33" s="150">
        <v>1.0</v>
      </c>
      <c r="S33" s="65"/>
      <c r="T33" s="66">
        <f>A36+P33</f>
        <v>0</v>
      </c>
      <c r="U33" s="199" t="s">
        <v>41</v>
      </c>
      <c r="V33" s="111">
        <f>RANK(T33,$T$5:$T$44)</f>
        <v>1</v>
      </c>
    </row>
    <row r="34" ht="27.0" customHeight="1">
      <c r="A34" s="6"/>
      <c r="B34" s="27"/>
      <c r="C34" s="28"/>
      <c r="D34" s="70"/>
      <c r="E34" s="71"/>
      <c r="G34" s="34"/>
      <c r="I34" s="34"/>
      <c r="J34" s="72"/>
      <c r="K34" s="33"/>
      <c r="L34" s="33"/>
      <c r="M34" s="35"/>
      <c r="N34" s="36"/>
      <c r="O34" s="37"/>
      <c r="Q34" s="149"/>
      <c r="R34" s="39"/>
      <c r="S34" s="65"/>
      <c r="T34" s="74"/>
      <c r="U34" s="113"/>
      <c r="V34" s="74"/>
    </row>
    <row r="35" ht="27.0" customHeight="1">
      <c r="A35" s="75"/>
      <c r="B35" s="27"/>
      <c r="C35" s="28"/>
      <c r="D35" s="114" t="str">
        <f>IFERROR(__xludf.DUMMYFUNCTION("IMPORTRANGE(""https://docs.google.com/spreadsheets/d/1l3p2BPwu4v6QduqZr8MUzZ0zibWpn-cUZwtb_TARnOY/edit#gid=388070200"",""東日本出勤表!C9"")"),"")</f>
        <v/>
      </c>
      <c r="E35" s="115"/>
      <c r="F35" s="78"/>
      <c r="G35" s="79"/>
      <c r="H35" s="78"/>
      <c r="I35" s="79"/>
      <c r="J35" s="193"/>
      <c r="K35" s="82"/>
      <c r="L35" s="82"/>
      <c r="M35" s="84"/>
      <c r="N35" s="116">
        <v>40.0</v>
      </c>
      <c r="O35" s="136"/>
      <c r="Q35" s="117"/>
      <c r="R35" s="154">
        <v>1.0</v>
      </c>
      <c r="S35" s="65"/>
      <c r="T35" s="74"/>
      <c r="U35" s="113"/>
      <c r="V35" s="74"/>
    </row>
    <row r="36" ht="27.0" customHeight="1">
      <c r="A36" s="75"/>
      <c r="B36" s="45"/>
      <c r="C36" s="120"/>
      <c r="D36" s="93"/>
      <c r="E36" s="121"/>
      <c r="F36" s="93"/>
      <c r="G36" s="94"/>
      <c r="H36" s="93"/>
      <c r="I36" s="94"/>
      <c r="J36" s="121"/>
      <c r="K36" s="96"/>
      <c r="L36" s="96"/>
      <c r="M36" s="97"/>
      <c r="N36" s="98"/>
      <c r="O36" s="44"/>
      <c r="P36" s="93"/>
      <c r="Q36" s="93"/>
      <c r="R36" s="122"/>
      <c r="S36" s="65"/>
      <c r="T36" s="100"/>
      <c r="U36" s="113"/>
      <c r="V36" s="100"/>
    </row>
    <row r="37" ht="28.5" customHeight="1">
      <c r="A37" s="6"/>
      <c r="B37" s="200" t="s">
        <v>42</v>
      </c>
      <c r="C37" s="141" t="s">
        <v>43</v>
      </c>
      <c r="D37" s="201" t="str">
        <f>IFERROR(__xludf.DUMMYFUNCTION("IMPORTRANGE(""https://docs.google.com/spreadsheets/d/1l3p2BPwu4v6QduqZr8MUzZ0zibWpn-cUZwtb_TARnOY/edit#gid=388070200"",""東日本出勤表!B10"")"),"")</f>
        <v/>
      </c>
      <c r="E37" s="202"/>
      <c r="F37" s="142"/>
      <c r="G37" s="34"/>
      <c r="H37" s="143"/>
      <c r="I37" s="34"/>
      <c r="J37" s="125"/>
      <c r="K37" s="145"/>
      <c r="L37" s="146"/>
      <c r="M37" s="147"/>
      <c r="N37" s="203">
        <v>45.0</v>
      </c>
      <c r="O37" s="148"/>
      <c r="P37" s="62"/>
      <c r="Q37" s="149"/>
      <c r="R37" s="150">
        <v>1.0</v>
      </c>
      <c r="S37" s="65"/>
      <c r="T37" s="66">
        <f>A40+P37+A76+P73</f>
        <v>0</v>
      </c>
      <c r="U37" s="110" t="s">
        <v>44</v>
      </c>
      <c r="V37" s="111">
        <f>RANK(T37,$T$5:$T$44)</f>
        <v>1</v>
      </c>
    </row>
    <row r="38" ht="27.0" customHeight="1">
      <c r="A38" s="6"/>
      <c r="B38" s="27"/>
      <c r="C38" s="28"/>
      <c r="D38" s="70"/>
      <c r="E38" s="71"/>
      <c r="G38" s="34"/>
      <c r="H38" s="40"/>
      <c r="I38" s="34"/>
      <c r="J38" s="34"/>
      <c r="K38" s="33"/>
      <c r="L38" s="33"/>
      <c r="M38" s="35"/>
      <c r="N38" s="36"/>
      <c r="O38" s="37"/>
      <c r="P38" s="27"/>
      <c r="Q38" s="149"/>
      <c r="R38" s="39"/>
      <c r="S38" s="65"/>
      <c r="T38" s="74"/>
      <c r="U38" s="113"/>
      <c r="V38" s="74"/>
    </row>
    <row r="39" ht="27.0" customHeight="1">
      <c r="A39" s="75"/>
      <c r="B39" s="27"/>
      <c r="C39" s="28"/>
      <c r="D39" s="114" t="str">
        <f>IFERROR(__xludf.DUMMYFUNCTION("IMPORTRANGE(""https://docs.google.com/spreadsheets/d/1l3p2BPwu4v6QduqZr8MUzZ0zibWpn-cUZwtb_TARnOY/edit#gid=388070200"",""東日本出勤表!C10"")"),"")</f>
        <v/>
      </c>
      <c r="E39" s="115"/>
      <c r="F39" s="78"/>
      <c r="G39" s="79"/>
      <c r="H39" s="80"/>
      <c r="I39" s="79"/>
      <c r="J39" s="193"/>
      <c r="K39" s="82"/>
      <c r="L39" s="83"/>
      <c r="M39" s="84"/>
      <c r="N39" s="116">
        <v>35.0</v>
      </c>
      <c r="O39" s="86"/>
      <c r="P39" s="27"/>
      <c r="Q39" s="117"/>
      <c r="R39" s="154">
        <v>1.0</v>
      </c>
      <c r="S39" s="65"/>
      <c r="T39" s="74"/>
      <c r="U39" s="113"/>
      <c r="V39" s="74"/>
    </row>
    <row r="40" ht="27.0" customHeight="1">
      <c r="A40" s="75"/>
      <c r="B40" s="45"/>
      <c r="C40" s="120"/>
      <c r="D40" s="93"/>
      <c r="E40" s="121"/>
      <c r="F40" s="93"/>
      <c r="G40" s="94"/>
      <c r="H40" s="95"/>
      <c r="I40" s="94"/>
      <c r="J40" s="121"/>
      <c r="K40" s="96"/>
      <c r="L40" s="96"/>
      <c r="M40" s="97"/>
      <c r="N40" s="98"/>
      <c r="O40" s="44"/>
      <c r="P40" s="45"/>
      <c r="Q40" s="93"/>
      <c r="R40" s="99"/>
      <c r="S40" s="65"/>
      <c r="T40" s="100"/>
      <c r="U40" s="123"/>
      <c r="V40" s="100"/>
    </row>
    <row r="41" ht="27.0" customHeight="1">
      <c r="A41" s="204"/>
      <c r="B41" s="205" t="s">
        <v>45</v>
      </c>
      <c r="C41" s="206" t="s">
        <v>46</v>
      </c>
      <c r="D41" s="207" t="str">
        <f>IFERROR(__xludf.DUMMYFUNCTION("IMPORTRANGE(""https://docs.google.com/spreadsheets/d/1l3p2BPwu4v6QduqZr8MUzZ0zibWpn-cUZwtb_TARnOY/edit#gid=388070200"",""東日本出勤表!B11"")"),"")</f>
        <v/>
      </c>
      <c r="E41" s="159"/>
      <c r="F41" s="53"/>
      <c r="G41" s="54"/>
      <c r="H41" s="55"/>
      <c r="I41" s="54"/>
      <c r="J41" s="125"/>
      <c r="K41" s="57"/>
      <c r="L41" s="58"/>
      <c r="M41" s="59"/>
      <c r="N41" s="208">
        <v>50.0</v>
      </c>
      <c r="O41" s="148"/>
      <c r="P41" s="62"/>
      <c r="Q41" s="73"/>
      <c r="R41" s="164"/>
      <c r="S41" s="209"/>
      <c r="T41" s="66">
        <f>A44+P41</f>
        <v>0</v>
      </c>
      <c r="U41" s="152" t="s">
        <v>34</v>
      </c>
      <c r="V41" s="111">
        <f>RANK(T41,$T$5:$T$44)</f>
        <v>1</v>
      </c>
    </row>
    <row r="42" ht="27.0" customHeight="1">
      <c r="A42" s="6"/>
      <c r="B42" s="69"/>
      <c r="C42" s="34"/>
      <c r="D42" s="170"/>
      <c r="E42" s="171"/>
      <c r="G42" s="34"/>
      <c r="H42" s="40"/>
      <c r="I42" s="34"/>
      <c r="J42" s="34"/>
      <c r="K42" s="33"/>
      <c r="L42" s="33"/>
      <c r="M42" s="35"/>
      <c r="N42" s="36"/>
      <c r="O42" s="37"/>
      <c r="P42" s="27"/>
      <c r="Q42" s="73"/>
      <c r="R42" s="39"/>
      <c r="S42" s="65"/>
      <c r="T42" s="74"/>
      <c r="U42" s="113"/>
      <c r="V42" s="74"/>
    </row>
    <row r="43" ht="27.0" customHeight="1">
      <c r="A43" s="75"/>
      <c r="B43" s="69"/>
      <c r="C43" s="34"/>
      <c r="D43" s="210" t="str">
        <f>IFERROR(__xludf.DUMMYFUNCTION("IMPORTRANGE(""https://docs.google.com/spreadsheets/d/1l3p2BPwu4v6QduqZr8MUzZ0zibWpn-cUZwtb_TARnOY/edit#gid=388070200"",""東日本出勤表!C11"")"),"")</f>
        <v/>
      </c>
      <c r="E43" s="211"/>
      <c r="F43" s="78"/>
      <c r="G43" s="79"/>
      <c r="H43" s="80"/>
      <c r="I43" s="79"/>
      <c r="J43" s="82"/>
      <c r="K43" s="82"/>
      <c r="L43" s="83"/>
      <c r="M43" s="135"/>
      <c r="N43" s="85">
        <v>40.0</v>
      </c>
      <c r="O43" s="86"/>
      <c r="P43" s="27"/>
      <c r="Q43" s="87"/>
      <c r="R43" s="212"/>
      <c r="S43" s="65"/>
      <c r="T43" s="74"/>
      <c r="U43" s="113"/>
      <c r="V43" s="74"/>
    </row>
    <row r="44" ht="27.0" customHeight="1">
      <c r="A44" s="75"/>
      <c r="B44" s="119"/>
      <c r="C44" s="94"/>
      <c r="D44" s="139"/>
      <c r="E44" s="94"/>
      <c r="F44" s="93"/>
      <c r="G44" s="94"/>
      <c r="H44" s="95"/>
      <c r="I44" s="94"/>
      <c r="J44" s="96"/>
      <c r="K44" s="96"/>
      <c r="L44" s="96"/>
      <c r="M44" s="97"/>
      <c r="N44" s="98"/>
      <c r="O44" s="44"/>
      <c r="P44" s="45"/>
      <c r="Q44" s="93"/>
      <c r="R44" s="122"/>
      <c r="S44" s="65"/>
      <c r="T44" s="100"/>
      <c r="U44" s="123"/>
      <c r="V44" s="100"/>
    </row>
    <row r="45" ht="27.0" customHeight="1">
      <c r="A45" s="6"/>
      <c r="B45" s="140" t="s">
        <v>47</v>
      </c>
      <c r="C45" s="141" t="s">
        <v>41</v>
      </c>
      <c r="D45" s="201" t="str">
        <f>IFERROR(__xludf.DUMMYFUNCTION("IMPORTRANGE(""https://docs.google.com/spreadsheets/d/1l3p2BPwu4v6QduqZr8MUzZ0zibWpn-cUZwtb_TARnOY/edit#gid=388070200"",""東日本出勤表!B4"")"),"")</f>
        <v/>
      </c>
      <c r="E45" s="202"/>
      <c r="F45" s="142"/>
      <c r="G45" s="34"/>
      <c r="H45" s="143"/>
      <c r="I45" s="34"/>
      <c r="J45" s="57"/>
      <c r="K45" s="160"/>
      <c r="L45" s="146"/>
      <c r="M45" s="147"/>
      <c r="N45" s="60">
        <v>50.0</v>
      </c>
      <c r="O45" s="198"/>
      <c r="P45" s="107"/>
      <c r="Q45" s="213"/>
      <c r="R45" s="109"/>
      <c r="S45" s="65"/>
      <c r="T45" s="66">
        <f>A48+P45</f>
        <v>0</v>
      </c>
      <c r="U45" s="199" t="s">
        <v>31</v>
      </c>
      <c r="V45" s="111">
        <f>RANK(T45,$T$5:$T$44)</f>
        <v>1</v>
      </c>
    </row>
    <row r="46" ht="27.0" customHeight="1">
      <c r="A46" s="6"/>
      <c r="B46" s="69"/>
      <c r="C46" s="28"/>
      <c r="D46" s="70"/>
      <c r="E46" s="71"/>
      <c r="G46" s="34"/>
      <c r="H46" s="40"/>
      <c r="I46" s="34"/>
      <c r="J46" s="33"/>
      <c r="K46" s="171"/>
      <c r="L46" s="33"/>
      <c r="M46" s="35"/>
      <c r="N46" s="36"/>
      <c r="O46" s="37"/>
      <c r="P46" s="27"/>
      <c r="Q46" s="149"/>
      <c r="R46" s="39"/>
      <c r="S46" s="65"/>
      <c r="T46" s="74"/>
      <c r="U46" s="113"/>
      <c r="V46" s="74"/>
    </row>
    <row r="47" ht="27.0" customHeight="1">
      <c r="A47" s="75"/>
      <c r="B47" s="69"/>
      <c r="C47" s="28"/>
      <c r="D47" s="114" t="str">
        <f>IFERROR(__xludf.DUMMYFUNCTION("IMPORTRANGE(""https://docs.google.com/spreadsheets/d/1l3p2BPwu4v6QduqZr8MUzZ0zibWpn-cUZwtb_TARnOY/edit#gid=388070200"",""東日本出勤表!C4"")"),"")</f>
        <v/>
      </c>
      <c r="E47" s="115"/>
      <c r="F47" s="78"/>
      <c r="G47" s="79"/>
      <c r="H47" s="80"/>
      <c r="I47" s="79"/>
      <c r="J47" s="193"/>
      <c r="K47" s="177"/>
      <c r="L47" s="83"/>
      <c r="M47" s="84"/>
      <c r="N47" s="85">
        <v>40.0</v>
      </c>
      <c r="O47" s="86"/>
      <c r="P47" s="27"/>
      <c r="Q47" s="117"/>
      <c r="R47" s="154">
        <v>1.0</v>
      </c>
      <c r="S47" s="65"/>
      <c r="T47" s="74"/>
      <c r="U47" s="113"/>
      <c r="V47" s="74"/>
    </row>
    <row r="48" ht="27.0" customHeight="1">
      <c r="A48" s="138"/>
      <c r="B48" s="89"/>
      <c r="C48" s="90"/>
      <c r="D48" s="93"/>
      <c r="E48" s="121"/>
      <c r="F48" s="93"/>
      <c r="G48" s="94"/>
      <c r="H48" s="95"/>
      <c r="I48" s="94"/>
      <c r="J48" s="121"/>
      <c r="K48" s="94"/>
      <c r="L48" s="96"/>
      <c r="M48" s="97"/>
      <c r="N48" s="98"/>
      <c r="O48" s="182"/>
      <c r="P48" s="183"/>
      <c r="Q48" s="91"/>
      <c r="R48" s="99"/>
      <c r="S48" s="65"/>
      <c r="T48" s="100"/>
      <c r="U48" s="113"/>
      <c r="V48" s="100"/>
    </row>
    <row r="49" ht="27.0" customHeight="1">
      <c r="A49" s="6"/>
      <c r="B49" s="214" t="s">
        <v>48</v>
      </c>
      <c r="C49" s="215" t="s">
        <v>49</v>
      </c>
      <c r="D49" s="201" t="str">
        <f>IFERROR(__xludf.DUMMYFUNCTION("IMPORTRANGE(""https://docs.google.com/spreadsheets/d/1l3p2BPwu4v6QduqZr8MUzZ0zibWpn-cUZwtb_TARnOY/edit#gid=388070200"",""東日本出勤表!B6"")"),"")</f>
        <v/>
      </c>
      <c r="E49" s="104"/>
      <c r="F49" s="142"/>
      <c r="G49" s="34"/>
      <c r="H49" s="143"/>
      <c r="I49" s="34"/>
      <c r="J49" s="144"/>
      <c r="K49" s="216"/>
      <c r="L49" s="145"/>
      <c r="M49" s="53"/>
      <c r="N49" s="60">
        <v>30.0</v>
      </c>
      <c r="O49" s="148"/>
      <c r="P49" s="62"/>
      <c r="Q49" s="149"/>
      <c r="R49" s="150"/>
      <c r="S49" s="65"/>
      <c r="T49" s="128"/>
      <c r="U49" s="128"/>
      <c r="V49" s="128"/>
    </row>
    <row r="50" ht="27.0" customHeight="1">
      <c r="A50" s="6"/>
      <c r="B50" s="69"/>
      <c r="C50" s="28"/>
      <c r="D50" s="70"/>
      <c r="E50" s="71"/>
      <c r="G50" s="34"/>
      <c r="H50" s="40"/>
      <c r="I50" s="34"/>
      <c r="J50" s="72"/>
      <c r="K50" s="35"/>
      <c r="L50" s="217"/>
      <c r="N50" s="36"/>
      <c r="O50" s="37"/>
      <c r="P50" s="27"/>
      <c r="Q50" s="149"/>
      <c r="R50" s="39"/>
      <c r="S50" s="65"/>
      <c r="U50" s="128"/>
    </row>
    <row r="51" ht="27.0" customHeight="1">
      <c r="A51" s="75"/>
      <c r="B51" s="69"/>
      <c r="C51" s="28"/>
      <c r="D51" s="114" t="str">
        <f>IFERROR(__xludf.DUMMYFUNCTION("IMPORTRANGE(""https://docs.google.com/spreadsheets/d/1l3p2BPwu4v6QduqZr8MUzZ0zibWpn-cUZwtb_TARnOY/edit#gid=388070200"",""東日本出勤表!C6"")"),"")</f>
        <v/>
      </c>
      <c r="E51" s="115"/>
      <c r="F51" s="78"/>
      <c r="G51" s="79"/>
      <c r="H51" s="80"/>
      <c r="I51" s="79"/>
      <c r="J51" s="193"/>
      <c r="K51" s="82"/>
      <c r="L51" s="218"/>
      <c r="M51" s="84"/>
      <c r="N51" s="85">
        <v>25.0</v>
      </c>
      <c r="O51" s="86"/>
      <c r="P51" s="27"/>
      <c r="Q51" s="117"/>
      <c r="R51" s="154">
        <v>1.0</v>
      </c>
      <c r="S51" s="65"/>
      <c r="U51" s="128"/>
    </row>
    <row r="52" ht="27.0" customHeight="1">
      <c r="A52" s="75"/>
      <c r="B52" s="69"/>
      <c r="C52" s="28"/>
      <c r="E52" s="121"/>
      <c r="G52" s="34"/>
      <c r="H52" s="40"/>
      <c r="I52" s="34"/>
      <c r="J52" s="72"/>
      <c r="K52" s="96"/>
      <c r="L52" s="96"/>
      <c r="M52" s="97"/>
      <c r="N52" s="98"/>
      <c r="O52" s="44"/>
      <c r="P52" s="45"/>
      <c r="R52" s="39"/>
      <c r="S52" s="65"/>
      <c r="U52" s="128"/>
    </row>
    <row r="53" ht="27.0" customHeight="1">
      <c r="A53" s="75"/>
      <c r="B53" s="101" t="s">
        <v>50</v>
      </c>
      <c r="C53" s="102" t="s">
        <v>51</v>
      </c>
      <c r="D53" s="219"/>
      <c r="E53" s="104"/>
      <c r="F53" s="220"/>
      <c r="G53" s="221"/>
      <c r="H53" s="55"/>
      <c r="I53" s="54"/>
      <c r="J53" s="58"/>
      <c r="K53" s="146"/>
      <c r="L53" s="58"/>
      <c r="M53" s="59"/>
      <c r="N53" s="105">
        <v>7.0</v>
      </c>
      <c r="O53" s="106"/>
      <c r="P53" s="107"/>
      <c r="Q53" s="213"/>
      <c r="R53" s="109">
        <v>2.0</v>
      </c>
      <c r="S53" s="65"/>
      <c r="T53" s="128"/>
      <c r="U53" s="128"/>
      <c r="V53" s="128"/>
    </row>
    <row r="54" ht="27.0" customHeight="1">
      <c r="A54" s="6"/>
      <c r="B54" s="69"/>
      <c r="C54" s="28"/>
      <c r="D54" s="70"/>
      <c r="E54" s="71"/>
      <c r="G54" s="41"/>
      <c r="H54" s="40"/>
      <c r="I54" s="34"/>
      <c r="J54" s="33"/>
      <c r="K54" s="33"/>
      <c r="L54" s="33"/>
      <c r="M54" s="35"/>
      <c r="N54" s="36"/>
      <c r="O54" s="37"/>
      <c r="P54" s="27"/>
      <c r="Q54" s="149"/>
      <c r="R54" s="39"/>
      <c r="S54" s="65"/>
      <c r="U54" s="128"/>
    </row>
    <row r="55" ht="27.0" customHeight="1">
      <c r="A55" s="75"/>
      <c r="B55" s="69"/>
      <c r="C55" s="28"/>
      <c r="D55" s="114" t="str">
        <f>IFERROR(__xludf.DUMMYFUNCTION("IMPORTRANGE(""https://docs.google.com/spreadsheets/d/1l3p2BPwu4v6QduqZr8MUzZ0zibWpn-cUZwtb_TARnOY/edit#gid=388070200"",""東日本出勤表!C15"")"),"")</f>
        <v/>
      </c>
      <c r="E55" s="115"/>
      <c r="G55" s="41"/>
      <c r="H55" s="80"/>
      <c r="I55" s="79"/>
      <c r="J55" s="193"/>
      <c r="K55" s="83"/>
      <c r="L55" s="83"/>
      <c r="M55" s="84"/>
      <c r="N55" s="116">
        <v>5.0</v>
      </c>
      <c r="O55" s="222"/>
      <c r="P55" s="27"/>
      <c r="Q55" s="117"/>
      <c r="R55" s="154">
        <v>3.0</v>
      </c>
      <c r="S55" s="65"/>
      <c r="U55" s="128"/>
    </row>
    <row r="56" ht="27.0" customHeight="1">
      <c r="A56" s="75"/>
      <c r="B56" s="69"/>
      <c r="C56" s="28"/>
      <c r="E56" s="92"/>
      <c r="G56" s="41"/>
      <c r="H56" s="95"/>
      <c r="I56" s="94"/>
      <c r="J56" s="121"/>
      <c r="K56" s="96"/>
      <c r="L56" s="96"/>
      <c r="M56" s="97"/>
      <c r="N56" s="36"/>
      <c r="O56" s="44"/>
      <c r="P56" s="27"/>
      <c r="R56" s="39"/>
      <c r="S56" s="65"/>
      <c r="U56" s="128"/>
    </row>
    <row r="57" ht="27.0" hidden="1" customHeight="1">
      <c r="A57" s="6"/>
      <c r="B57" s="101" t="s">
        <v>52</v>
      </c>
      <c r="C57" s="102" t="s">
        <v>53</v>
      </c>
      <c r="D57" s="219" t="str">
        <f>IFERROR(__xludf.DUMMYFUNCTION("IMPORTRANGE(""https://docs.google.com/spreadsheets/d/1l3p2BPwu4v6QduqZr8MUzZ0zibWpn-cUZwtb_TARnOY/edit#gid=388070200"",""東日本出勤表!C12"")"),"")</f>
        <v/>
      </c>
      <c r="E57" s="104"/>
      <c r="F57" s="220"/>
      <c r="G57" s="221"/>
      <c r="H57" s="55"/>
      <c r="I57" s="54"/>
      <c r="J57" s="56"/>
      <c r="K57" s="57"/>
      <c r="L57" s="59"/>
      <c r="M57" s="223"/>
      <c r="N57" s="224"/>
      <c r="O57" s="106"/>
      <c r="P57" s="107"/>
      <c r="Q57" s="213"/>
      <c r="R57" s="109"/>
      <c r="S57" s="225"/>
      <c r="T57" s="226" t="s">
        <v>54</v>
      </c>
    </row>
    <row r="58" ht="27.0" hidden="1" customHeight="1">
      <c r="A58" s="75"/>
      <c r="B58" s="69"/>
      <c r="C58" s="28"/>
      <c r="D58" s="70"/>
      <c r="E58" s="71"/>
      <c r="G58" s="41"/>
      <c r="H58" s="40"/>
      <c r="I58" s="34"/>
      <c r="J58" s="72"/>
      <c r="K58" s="33"/>
      <c r="L58" s="35"/>
      <c r="M58" s="74"/>
      <c r="N58" s="38"/>
      <c r="O58" s="37"/>
      <c r="P58" s="27"/>
      <c r="Q58" s="149"/>
      <c r="R58" s="39"/>
      <c r="S58" s="225"/>
    </row>
    <row r="59" ht="27.0" hidden="1" customHeight="1">
      <c r="A59" s="75"/>
      <c r="B59" s="69"/>
      <c r="C59" s="28"/>
      <c r="D59" s="114" t="str">
        <f>IFERROR(__xludf.DUMMYFUNCTION("IMPORTRANGE(""https://docs.google.com/spreadsheets/d/1l3p2BPwu4v6QduqZr8MUzZ0zibWpn-cUZwtb_TARnOY/edit#gid=388070200"",""東日本出勤表!B12"")"),"")</f>
        <v/>
      </c>
      <c r="E59" s="115"/>
      <c r="G59" s="41"/>
      <c r="H59" s="227"/>
      <c r="I59" s="228"/>
      <c r="J59" s="229"/>
      <c r="K59" s="230"/>
      <c r="L59" s="231"/>
      <c r="M59" s="74"/>
      <c r="N59" s="232"/>
      <c r="O59" s="233"/>
      <c r="P59" s="27"/>
      <c r="Q59" s="117"/>
      <c r="R59" s="154"/>
      <c r="S59" s="225"/>
    </row>
    <row r="60" ht="27.0" hidden="1" customHeight="1">
      <c r="A60" s="75"/>
      <c r="B60" s="119"/>
      <c r="C60" s="120"/>
      <c r="D60" s="93"/>
      <c r="E60" s="121"/>
      <c r="F60" s="93"/>
      <c r="G60" s="139"/>
      <c r="H60" s="95"/>
      <c r="I60" s="94"/>
      <c r="J60" s="121"/>
      <c r="K60" s="96"/>
      <c r="L60" s="97"/>
      <c r="M60" s="100"/>
      <c r="N60" s="46"/>
      <c r="O60" s="44"/>
      <c r="P60" s="45"/>
      <c r="Q60" s="93"/>
      <c r="R60" s="122"/>
      <c r="S60" s="225"/>
    </row>
    <row r="61" ht="27.0" customHeight="1">
      <c r="A61" s="6"/>
      <c r="B61" s="234" t="s">
        <v>55</v>
      </c>
      <c r="C61" s="235" t="s">
        <v>56</v>
      </c>
      <c r="D61" s="236" t="str">
        <f>IFERROR(__xludf.DUMMYFUNCTION("IMPORTRANGE(""https://docs.google.com/spreadsheets/d/1l3p2BPwu4v6QduqZr8MUzZ0zibWpn-cUZwtb_TARnOY/edit#gid=388070200"",""東日本出勤表!B17"")"),"")</f>
        <v/>
      </c>
      <c r="E61" s="104"/>
      <c r="F61" s="237"/>
      <c r="G61" s="237"/>
      <c r="H61" s="237"/>
      <c r="I61" s="237"/>
      <c r="J61" s="237"/>
      <c r="K61" s="237"/>
      <c r="L61" s="237"/>
      <c r="M61" s="237"/>
      <c r="N61" s="237"/>
      <c r="O61" s="106"/>
      <c r="P61" s="238"/>
      <c r="Q61" s="213"/>
      <c r="R61" s="239"/>
      <c r="S61" s="240"/>
      <c r="T61" s="128"/>
      <c r="U61" s="128"/>
      <c r="V61" s="128"/>
    </row>
    <row r="62" ht="27.0" customHeight="1">
      <c r="A62" s="6"/>
      <c r="B62" s="27"/>
      <c r="C62" s="28"/>
      <c r="D62" s="170"/>
      <c r="E62" s="71"/>
      <c r="F62" s="241"/>
      <c r="G62" s="241"/>
      <c r="H62" s="241"/>
      <c r="I62" s="241"/>
      <c r="J62" s="241"/>
      <c r="K62" s="241"/>
      <c r="L62" s="241"/>
      <c r="M62" s="241"/>
      <c r="N62" s="241"/>
      <c r="O62" s="37"/>
      <c r="Q62" s="149"/>
      <c r="R62" s="242"/>
      <c r="S62" s="240"/>
      <c r="U62" s="128"/>
    </row>
    <row r="63" ht="27.0" customHeight="1">
      <c r="A63" s="75"/>
      <c r="B63" s="27"/>
      <c r="C63" s="28"/>
      <c r="D63" s="243"/>
      <c r="E63" s="115"/>
      <c r="F63" s="241"/>
      <c r="G63" s="241"/>
      <c r="H63" s="241"/>
      <c r="I63" s="241"/>
      <c r="J63" s="241"/>
      <c r="K63" s="241"/>
      <c r="L63" s="241"/>
      <c r="M63" s="241"/>
      <c r="N63" s="241"/>
      <c r="O63" s="222"/>
      <c r="Q63" s="117"/>
      <c r="R63" s="244"/>
      <c r="S63" s="240"/>
      <c r="U63" s="128"/>
    </row>
    <row r="64" ht="27.0" customHeight="1">
      <c r="A64" s="75"/>
      <c r="B64" s="183"/>
      <c r="C64" s="90"/>
      <c r="D64" s="91"/>
      <c r="E64" s="92"/>
      <c r="F64" s="245"/>
      <c r="G64" s="245"/>
      <c r="H64" s="245"/>
      <c r="I64" s="245"/>
      <c r="J64" s="245"/>
      <c r="K64" s="245"/>
      <c r="L64" s="245"/>
      <c r="M64" s="245"/>
      <c r="N64" s="245"/>
      <c r="O64" s="44"/>
      <c r="P64" s="91"/>
      <c r="Q64" s="91"/>
      <c r="R64" s="246"/>
      <c r="S64" s="240"/>
      <c r="U64" s="128"/>
    </row>
    <row r="65" ht="27.0" customHeight="1">
      <c r="A65" s="6"/>
      <c r="B65" s="49" t="s">
        <v>57</v>
      </c>
      <c r="C65" s="247" t="s">
        <v>58</v>
      </c>
      <c r="D65" s="219"/>
      <c r="E65" s="104"/>
      <c r="F65" s="248"/>
      <c r="H65" s="249"/>
      <c r="J65" s="250"/>
      <c r="K65" s="251"/>
      <c r="L65" s="252"/>
      <c r="M65" s="253"/>
      <c r="N65" s="254"/>
      <c r="O65" s="148">
        <v>0.0</v>
      </c>
      <c r="P65" s="238">
        <v>4.8</v>
      </c>
      <c r="Q65" s="255"/>
      <c r="R65" s="256"/>
      <c r="S65" s="257"/>
      <c r="T65" s="257"/>
      <c r="U65" s="257"/>
      <c r="V65" s="257"/>
    </row>
    <row r="66" ht="27.0" customHeight="1">
      <c r="A66" s="6"/>
      <c r="B66" s="69"/>
      <c r="C66" s="34"/>
      <c r="D66" s="91"/>
      <c r="E66" s="71"/>
      <c r="L66" s="184"/>
      <c r="M66" s="41"/>
      <c r="N66" s="258"/>
      <c r="O66" s="37"/>
      <c r="Q66" s="259"/>
      <c r="R66" s="260"/>
      <c r="S66" s="257"/>
      <c r="T66" s="257"/>
      <c r="U66" s="257"/>
      <c r="V66" s="257"/>
    </row>
    <row r="67" ht="27.0" customHeight="1">
      <c r="A67" s="75"/>
      <c r="B67" s="69"/>
      <c r="C67" s="34"/>
      <c r="D67" s="261" t="str">
        <f>IFERROR(__xludf.DUMMYFUNCTION("IMPORTRANGE(""https://docs.google.com/spreadsheets/d/1l3p2BPwu4v6QduqZr8MUzZ0zibWpn-cUZwtb_TARnOY/edit#gid=388070200"",""東日本出勤表!C18"")"),"")</f>
        <v/>
      </c>
      <c r="E67" s="115"/>
      <c r="H67" s="249"/>
      <c r="J67" s="250"/>
      <c r="K67" s="251"/>
      <c r="L67" s="262">
        <v>0.0</v>
      </c>
      <c r="M67" s="41"/>
      <c r="N67" s="254"/>
      <c r="O67" s="86">
        <v>0.0</v>
      </c>
      <c r="Q67" s="263"/>
      <c r="R67" s="264"/>
      <c r="S67" s="257"/>
      <c r="T67" s="257"/>
      <c r="U67" s="257"/>
      <c r="V67" s="257"/>
    </row>
    <row r="68" ht="27.0" customHeight="1">
      <c r="A68" s="75"/>
      <c r="B68" s="119"/>
      <c r="C68" s="94"/>
      <c r="D68" s="139"/>
      <c r="E68" s="92"/>
      <c r="F68" s="93"/>
      <c r="G68" s="93"/>
      <c r="H68" s="93"/>
      <c r="I68" s="93"/>
      <c r="J68" s="93"/>
      <c r="K68" s="93"/>
      <c r="L68" s="265"/>
      <c r="M68" s="139"/>
      <c r="N68" s="46"/>
      <c r="O68" s="44"/>
      <c r="P68" s="91"/>
      <c r="Q68" s="258"/>
      <c r="R68" s="260"/>
      <c r="S68" s="257"/>
      <c r="T68" s="257"/>
      <c r="U68" s="257"/>
      <c r="V68" s="257"/>
    </row>
    <row r="69" ht="27.0" customHeight="1">
      <c r="A69" s="6"/>
      <c r="B69" s="266" t="s">
        <v>59</v>
      </c>
      <c r="C69" s="267"/>
      <c r="D69" s="268">
        <f>D5+D9+D13+D17+D33+D25+D29+D21+D45+D41+D37+D49+D53+D57+D61</f>
        <v>0</v>
      </c>
      <c r="E69" s="269">
        <f>E5+E9+E13+E17+E33+E25+E29+E21+E45+E41+E37+E49+E53+E57+E61+E74+E65</f>
        <v>0</v>
      </c>
      <c r="F69" s="270">
        <f>F5+F9+F13+F17+F33+F25+F29+F21+F45+F41+F37+F49+F53+F57</f>
        <v>0</v>
      </c>
      <c r="G69" s="267"/>
      <c r="H69" s="271">
        <f>H5+H9+H13+H17+H33+H25+H29+H21+H45+H41+H37+H49+H53+H57</f>
        <v>0</v>
      </c>
      <c r="I69" s="267"/>
      <c r="J69" s="272">
        <f>J5+J9+J13+J17+J33+J25+J29+J21+J45+J41+H37+J49+K39+J57</f>
        <v>0</v>
      </c>
      <c r="K69" s="272">
        <f>K5+K9+K13+K17+K33+K25+K29+K21+K45+K41+K37+K49+K53</f>
        <v>0</v>
      </c>
      <c r="L69" s="273">
        <f>L5+L9+L13+L17+L33+L25+L29+L21+L45+L41+L37+L53+L57+L49</f>
        <v>0</v>
      </c>
      <c r="M69" s="274">
        <f>M5+M9+M13+M17+M33+M25+M29+M21+M45+M41+M37+M49+M53+M57</f>
        <v>0</v>
      </c>
      <c r="N69" s="275">
        <f>N5+N9+N13+N17+N33+N25+N29+N21+N45+N41+N37+N53+N57+N49</f>
        <v>647</v>
      </c>
      <c r="O69" s="276">
        <f>O5+O9+O13+O17+O33+O25+O29+O21+O45+O41+O37+O49+O53+O57+O61+O65</f>
        <v>0</v>
      </c>
      <c r="P69" s="277">
        <f>SUM(P5:P68)</f>
        <v>4.8</v>
      </c>
      <c r="Q69" s="278"/>
      <c r="R69" s="279"/>
      <c r="S69" s="257"/>
      <c r="T69" s="257"/>
      <c r="U69" s="257"/>
      <c r="V69" s="257"/>
    </row>
    <row r="70" ht="27.0" customHeight="1">
      <c r="A70" s="6"/>
      <c r="B70" s="27"/>
      <c r="C70" s="34"/>
      <c r="D70" s="70"/>
      <c r="E70" s="71"/>
      <c r="G70" s="34"/>
      <c r="H70" s="40"/>
      <c r="I70" s="34"/>
      <c r="J70" s="72"/>
      <c r="K70" s="72"/>
      <c r="L70" s="35"/>
      <c r="M70" s="35"/>
      <c r="N70" s="36"/>
      <c r="O70" s="33"/>
      <c r="P70" s="27"/>
      <c r="Q70" s="280"/>
      <c r="R70" s="39"/>
      <c r="S70" s="257"/>
      <c r="T70" s="257"/>
      <c r="U70" s="257"/>
      <c r="V70" s="257"/>
    </row>
    <row r="71" ht="27.0" customHeight="1">
      <c r="A71" s="6"/>
      <c r="B71" s="27"/>
      <c r="C71" s="34"/>
      <c r="D71" s="281">
        <f t="shared" ref="D71:E71" si="1">D7+D11+D15+D19+D35+D27+D31+D23+D47+D43+D39+D51+D55+D59+D63+D67</f>
        <v>0</v>
      </c>
      <c r="E71" s="282">
        <f t="shared" si="1"/>
        <v>0</v>
      </c>
      <c r="F71" s="283">
        <f>F7+F11+F15+F19+F35+F27+F31+F23+F47+F43+F39+F51+F55+F59</f>
        <v>0</v>
      </c>
      <c r="G71" s="228"/>
      <c r="H71" s="284">
        <f>H7+H15+H19+H35+H27+H31+H23+H47+H43+H39+H51+H55+H59+H11</f>
        <v>0</v>
      </c>
      <c r="I71" s="228"/>
      <c r="J71" s="285">
        <f>J7+J11+J15+J19+J35+J27+J25+J23+L49+J39+J51+J55+J59+J43</f>
        <v>0</v>
      </c>
      <c r="K71" s="286">
        <f>K7+K11+K15+L19+K35+K27+K31+K23+K47+K43+K39+K51+K55+K59+K63</f>
        <v>0</v>
      </c>
      <c r="L71" s="287">
        <f>L7+L11+L15+L19+L35+L27+L31+L23+L47+L43+L39+L51+L55+L59</f>
        <v>0</v>
      </c>
      <c r="M71" s="288">
        <f>M7+M11+M15+M19+M35+M27+M32+M23+M47+M43+M39+M51+M55+M59</f>
        <v>0</v>
      </c>
      <c r="N71" s="289">
        <f>N7+N11+N15+N19+N35+N27+N31+N23+N47+N43+N39+N51+N55+N59</f>
        <v>515</v>
      </c>
      <c r="O71" s="290">
        <f>O7+O11+O15+O19+O35+O27+O31+O23+O47+O43+O39+O51+O55+O59+O63+O67+Q78</f>
        <v>0</v>
      </c>
      <c r="P71" s="27"/>
      <c r="Q71" s="291" t="s">
        <v>60</v>
      </c>
      <c r="R71" s="292"/>
      <c r="S71" s="257"/>
      <c r="T71" s="257"/>
      <c r="U71" s="257"/>
      <c r="V71" s="257"/>
    </row>
    <row r="72" ht="27.0" customHeight="1">
      <c r="A72" s="293">
        <f>A8+A12+A16+A20+A36+A28+A32+A24+A48+A44+A40+A52+A56+A60+A64+A68</f>
        <v>0</v>
      </c>
      <c r="B72" s="294"/>
      <c r="C72" s="295"/>
      <c r="D72" s="296"/>
      <c r="E72" s="297"/>
      <c r="F72" s="296"/>
      <c r="G72" s="295"/>
      <c r="H72" s="298"/>
      <c r="I72" s="295"/>
      <c r="J72" s="297"/>
      <c r="K72" s="299"/>
      <c r="L72" s="300"/>
      <c r="M72" s="300"/>
      <c r="N72" s="301"/>
      <c r="O72" s="299"/>
      <c r="P72" s="294"/>
      <c r="Q72" s="302"/>
      <c r="R72" s="295"/>
      <c r="S72" s="257"/>
      <c r="T72" s="257"/>
      <c r="U72" s="257"/>
      <c r="V72" s="257"/>
    </row>
    <row r="73" ht="15.0" customHeight="1">
      <c r="A73" s="6"/>
      <c r="B73" s="5"/>
      <c r="C73" s="303" t="s">
        <v>61</v>
      </c>
      <c r="E73" s="304"/>
      <c r="F73" s="305"/>
      <c r="G73" s="5"/>
      <c r="H73" s="306"/>
      <c r="I73" s="306"/>
      <c r="J73" s="307"/>
      <c r="K73" s="30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45.0" customHeight="1">
      <c r="A74" s="6"/>
      <c r="B74" s="308"/>
      <c r="C74" s="296"/>
      <c r="D74" s="296"/>
      <c r="E74" s="309"/>
      <c r="F74" s="309" t="s">
        <v>62</v>
      </c>
      <c r="G74" s="310"/>
      <c r="I74" s="307"/>
      <c r="K74" s="307"/>
      <c r="L74" s="311"/>
      <c r="M74" s="307"/>
      <c r="N74" s="307"/>
      <c r="O74" s="5"/>
      <c r="P74" s="5"/>
      <c r="Q74" s="5"/>
      <c r="R74" s="5"/>
    </row>
    <row r="75" ht="61.5" customHeight="1">
      <c r="A75" s="6"/>
      <c r="B75" s="312"/>
      <c r="C75" s="313"/>
      <c r="D75" s="314" t="s">
        <v>63</v>
      </c>
      <c r="E75" s="315"/>
      <c r="F75" s="315"/>
      <c r="G75" s="267"/>
      <c r="H75" s="316" t="s">
        <v>64</v>
      </c>
      <c r="I75" s="315"/>
      <c r="J75" s="315"/>
      <c r="K75" s="267"/>
      <c r="L75" s="317" t="s">
        <v>65</v>
      </c>
      <c r="M75" s="315"/>
      <c r="N75" s="315"/>
      <c r="O75" s="318"/>
      <c r="P75" s="5"/>
      <c r="Q75" s="5"/>
      <c r="R75" s="5"/>
      <c r="S75" s="5"/>
    </row>
    <row r="76" ht="45.0" customHeight="1">
      <c r="A76" s="6"/>
      <c r="B76" s="319" t="s">
        <v>65</v>
      </c>
      <c r="C76" s="21"/>
      <c r="D76" s="320">
        <f>A72+P69</f>
        <v>4.8</v>
      </c>
      <c r="E76" s="315"/>
      <c r="F76" s="315"/>
      <c r="G76" s="315"/>
      <c r="H76" s="321" t="s">
        <v>66</v>
      </c>
      <c r="I76" s="322"/>
      <c r="J76" s="323" t="s">
        <v>67</v>
      </c>
      <c r="K76" s="323" t="s">
        <v>68</v>
      </c>
      <c r="L76" s="324">
        <f>D76+H78+K77</f>
        <v>4.8</v>
      </c>
      <c r="M76" s="315"/>
      <c r="N76" s="315"/>
      <c r="O76" s="325"/>
      <c r="P76" s="5"/>
      <c r="Q76" s="5"/>
      <c r="R76" s="5"/>
      <c r="S76" s="5"/>
    </row>
    <row r="77" ht="45.0" customHeight="1">
      <c r="A77" s="6"/>
      <c r="B77" s="27"/>
      <c r="C77" s="38"/>
      <c r="D77" s="27"/>
      <c r="H77" s="326"/>
      <c r="I77" s="327"/>
      <c r="J77" s="328"/>
      <c r="K77" s="329"/>
      <c r="O77" s="36"/>
      <c r="P77" s="5"/>
      <c r="Q77" s="5"/>
      <c r="S77" s="5"/>
    </row>
    <row r="78" ht="45.0" customHeight="1">
      <c r="A78" s="6"/>
      <c r="B78" s="294"/>
      <c r="C78" s="302"/>
      <c r="D78" s="294"/>
      <c r="E78" s="296"/>
      <c r="F78" s="296"/>
      <c r="G78" s="296"/>
      <c r="H78" s="330"/>
      <c r="I78" s="296"/>
      <c r="J78" s="296"/>
      <c r="K78" s="299"/>
      <c r="L78" s="296"/>
      <c r="M78" s="296"/>
      <c r="N78" s="296"/>
      <c r="O78" s="301"/>
      <c r="P78" s="5"/>
      <c r="Q78" s="5"/>
      <c r="R78" s="5"/>
      <c r="S78" s="5"/>
    </row>
    <row r="79" ht="24.0" customHeight="1">
      <c r="A79" s="6"/>
      <c r="B79" s="307"/>
      <c r="C79" s="307"/>
      <c r="D79" s="307"/>
      <c r="E79" s="307"/>
      <c r="F79" s="307"/>
      <c r="G79" s="307"/>
      <c r="H79" s="331"/>
      <c r="I79" s="307"/>
      <c r="J79" s="331"/>
      <c r="K79" s="5"/>
      <c r="L79" s="307"/>
      <c r="M79" s="307"/>
      <c r="N79" s="307"/>
      <c r="O79" s="307"/>
      <c r="P79" s="5"/>
      <c r="Q79" s="5"/>
      <c r="R79" s="5"/>
      <c r="S79" s="5"/>
    </row>
    <row r="80">
      <c r="A80" s="6"/>
      <c r="B80" s="309" t="s">
        <v>69</v>
      </c>
      <c r="D80" s="332">
        <f>'報告シート（西日本）2'!L58</f>
        <v>0</v>
      </c>
      <c r="H80" s="333"/>
      <c r="I80" s="334" t="s">
        <v>70</v>
      </c>
      <c r="L80" s="335">
        <f>L76+D80</f>
        <v>4.8</v>
      </c>
      <c r="P80" s="5"/>
      <c r="Q80" s="5"/>
      <c r="R80" s="5"/>
      <c r="S80" s="5"/>
      <c r="T80" s="5"/>
      <c r="U80" s="5"/>
      <c r="V80" s="5"/>
    </row>
  </sheetData>
  <mergeCells count="498">
    <mergeCell ref="C13:C16"/>
    <mergeCell ref="D13:D14"/>
    <mergeCell ref="E13:E14"/>
    <mergeCell ref="F13:G14"/>
    <mergeCell ref="H13:I14"/>
    <mergeCell ref="J13:J14"/>
    <mergeCell ref="J15:J16"/>
    <mergeCell ref="F19:G20"/>
    <mergeCell ref="H19:I20"/>
    <mergeCell ref="J19:J20"/>
    <mergeCell ref="K19:K20"/>
    <mergeCell ref="L19:L20"/>
    <mergeCell ref="F15:G16"/>
    <mergeCell ref="H15:I16"/>
    <mergeCell ref="F17:G18"/>
    <mergeCell ref="H17:I18"/>
    <mergeCell ref="J17:J18"/>
    <mergeCell ref="K17:K18"/>
    <mergeCell ref="L17:L18"/>
    <mergeCell ref="M17:M18"/>
    <mergeCell ref="M19:M20"/>
    <mergeCell ref="N19:N20"/>
    <mergeCell ref="O19:O20"/>
    <mergeCell ref="Q19:Q20"/>
    <mergeCell ref="R19:R20"/>
    <mergeCell ref="N17:N18"/>
    <mergeCell ref="O17:O18"/>
    <mergeCell ref="P17:P20"/>
    <mergeCell ref="R17:R18"/>
    <mergeCell ref="T17:T20"/>
    <mergeCell ref="U17:U20"/>
    <mergeCell ref="V17:V20"/>
    <mergeCell ref="B13:B16"/>
    <mergeCell ref="B17:B20"/>
    <mergeCell ref="C17:C20"/>
    <mergeCell ref="D17:D18"/>
    <mergeCell ref="E17:E18"/>
    <mergeCell ref="D19:D20"/>
    <mergeCell ref="E19:E20"/>
    <mergeCell ref="T21:T24"/>
    <mergeCell ref="U21:U24"/>
    <mergeCell ref="V21:V24"/>
    <mergeCell ref="B21:B24"/>
    <mergeCell ref="C21:C24"/>
    <mergeCell ref="D21:D22"/>
    <mergeCell ref="E21:E22"/>
    <mergeCell ref="F21:G22"/>
    <mergeCell ref="H21:I22"/>
    <mergeCell ref="J21:J22"/>
    <mergeCell ref="J23:J24"/>
    <mergeCell ref="T25:T28"/>
    <mergeCell ref="U25:U28"/>
    <mergeCell ref="V25:V28"/>
    <mergeCell ref="B25:B28"/>
    <mergeCell ref="B29:B32"/>
    <mergeCell ref="C29:C32"/>
    <mergeCell ref="D31:D32"/>
    <mergeCell ref="E31:E32"/>
    <mergeCell ref="F31:G32"/>
    <mergeCell ref="H31:I32"/>
    <mergeCell ref="J31:J32"/>
    <mergeCell ref="D29:D30"/>
    <mergeCell ref="E29:E30"/>
    <mergeCell ref="F29:G30"/>
    <mergeCell ref="H29:I30"/>
    <mergeCell ref="J29:J30"/>
    <mergeCell ref="K29:K30"/>
    <mergeCell ref="L29:L30"/>
    <mergeCell ref="M31:M32"/>
    <mergeCell ref="N31:N32"/>
    <mergeCell ref="O31:O32"/>
    <mergeCell ref="Q31:Q32"/>
    <mergeCell ref="R31:R32"/>
    <mergeCell ref="K23:K24"/>
    <mergeCell ref="L23:L24"/>
    <mergeCell ref="K25:K26"/>
    <mergeCell ref="L25:L26"/>
    <mergeCell ref="K27:K28"/>
    <mergeCell ref="L27:L28"/>
    <mergeCell ref="L31:L32"/>
    <mergeCell ref="H39:I40"/>
    <mergeCell ref="J39:J40"/>
    <mergeCell ref="F35:G36"/>
    <mergeCell ref="H35:I36"/>
    <mergeCell ref="F37:G38"/>
    <mergeCell ref="H37:I38"/>
    <mergeCell ref="J37:J38"/>
    <mergeCell ref="K37:K38"/>
    <mergeCell ref="F39:G40"/>
    <mergeCell ref="F23:G24"/>
    <mergeCell ref="H23:I24"/>
    <mergeCell ref="F25:G26"/>
    <mergeCell ref="H25:I26"/>
    <mergeCell ref="J25:J26"/>
    <mergeCell ref="F27:G28"/>
    <mergeCell ref="H27:I28"/>
    <mergeCell ref="J27:J28"/>
    <mergeCell ref="D23:D24"/>
    <mergeCell ref="E23:E24"/>
    <mergeCell ref="C25:C28"/>
    <mergeCell ref="D25:D26"/>
    <mergeCell ref="E25:E26"/>
    <mergeCell ref="D27:D28"/>
    <mergeCell ref="E27:E28"/>
    <mergeCell ref="B33:B36"/>
    <mergeCell ref="C33:C36"/>
    <mergeCell ref="D33:D34"/>
    <mergeCell ref="E33:E34"/>
    <mergeCell ref="F33:G34"/>
    <mergeCell ref="H33:I34"/>
    <mergeCell ref="J33:J34"/>
    <mergeCell ref="J35:J36"/>
    <mergeCell ref="L35:L36"/>
    <mergeCell ref="M35:M36"/>
    <mergeCell ref="L37:L38"/>
    <mergeCell ref="M37:M38"/>
    <mergeCell ref="N35:N36"/>
    <mergeCell ref="O35:O36"/>
    <mergeCell ref="N37:N38"/>
    <mergeCell ref="O37:O38"/>
    <mergeCell ref="P37:P40"/>
    <mergeCell ref="K33:K34"/>
    <mergeCell ref="L33:L34"/>
    <mergeCell ref="M33:M34"/>
    <mergeCell ref="N33:N34"/>
    <mergeCell ref="O33:O34"/>
    <mergeCell ref="P33:P36"/>
    <mergeCell ref="K35:K36"/>
    <mergeCell ref="N43:N44"/>
    <mergeCell ref="O43:O44"/>
    <mergeCell ref="L41:L42"/>
    <mergeCell ref="M41:M42"/>
    <mergeCell ref="N41:N42"/>
    <mergeCell ref="O41:O42"/>
    <mergeCell ref="P41:P44"/>
    <mergeCell ref="L43:L44"/>
    <mergeCell ref="M43:M44"/>
    <mergeCell ref="M49:M50"/>
    <mergeCell ref="N49:N50"/>
    <mergeCell ref="D49:D50"/>
    <mergeCell ref="E49:E50"/>
    <mergeCell ref="F49:G50"/>
    <mergeCell ref="H49:I50"/>
    <mergeCell ref="J49:J50"/>
    <mergeCell ref="K49:K50"/>
    <mergeCell ref="L49:L50"/>
    <mergeCell ref="F43:G44"/>
    <mergeCell ref="H43:I44"/>
    <mergeCell ref="F45:G46"/>
    <mergeCell ref="H45:I46"/>
    <mergeCell ref="F47:G48"/>
    <mergeCell ref="H47:I48"/>
    <mergeCell ref="J47:J48"/>
    <mergeCell ref="B45:B48"/>
    <mergeCell ref="B49:B52"/>
    <mergeCell ref="C49:C52"/>
    <mergeCell ref="D51:D52"/>
    <mergeCell ref="E51:E52"/>
    <mergeCell ref="F51:G52"/>
    <mergeCell ref="H51:I52"/>
    <mergeCell ref="B37:B40"/>
    <mergeCell ref="B41:B44"/>
    <mergeCell ref="C41:C44"/>
    <mergeCell ref="F41:G42"/>
    <mergeCell ref="H41:I42"/>
    <mergeCell ref="J41:J42"/>
    <mergeCell ref="K41:K42"/>
    <mergeCell ref="O45:O46"/>
    <mergeCell ref="P45:P48"/>
    <mergeCell ref="O47:O48"/>
    <mergeCell ref="O49:O50"/>
    <mergeCell ref="P49:P52"/>
    <mergeCell ref="O51:O52"/>
    <mergeCell ref="P53:P56"/>
    <mergeCell ref="O55:O56"/>
    <mergeCell ref="J43:J44"/>
    <mergeCell ref="K43:K44"/>
    <mergeCell ref="J45:J46"/>
    <mergeCell ref="K45:K46"/>
    <mergeCell ref="L45:L46"/>
    <mergeCell ref="M45:M46"/>
    <mergeCell ref="N45:N46"/>
    <mergeCell ref="K47:K48"/>
    <mergeCell ref="L47:L48"/>
    <mergeCell ref="M47:M48"/>
    <mergeCell ref="N47:N48"/>
    <mergeCell ref="D43:D44"/>
    <mergeCell ref="E43:E44"/>
    <mergeCell ref="C45:C48"/>
    <mergeCell ref="D45:D46"/>
    <mergeCell ref="E45:E46"/>
    <mergeCell ref="D47:D48"/>
    <mergeCell ref="E47:E48"/>
    <mergeCell ref="J51:J52"/>
    <mergeCell ref="K51:K52"/>
    <mergeCell ref="L51:L52"/>
    <mergeCell ref="M51:M52"/>
    <mergeCell ref="N51:N52"/>
    <mergeCell ref="M55:M56"/>
    <mergeCell ref="N55:N56"/>
    <mergeCell ref="K53:K54"/>
    <mergeCell ref="L53:L54"/>
    <mergeCell ref="M53:M54"/>
    <mergeCell ref="N53:N54"/>
    <mergeCell ref="O53:O54"/>
    <mergeCell ref="K55:K56"/>
    <mergeCell ref="L55:L56"/>
    <mergeCell ref="D59:D60"/>
    <mergeCell ref="E59:E60"/>
    <mergeCell ref="C61:C64"/>
    <mergeCell ref="D61:D62"/>
    <mergeCell ref="E61:E62"/>
    <mergeCell ref="D63:D64"/>
    <mergeCell ref="E63:E64"/>
    <mergeCell ref="C73:D74"/>
    <mergeCell ref="B75:C75"/>
    <mergeCell ref="B76:C78"/>
    <mergeCell ref="D76:G78"/>
    <mergeCell ref="B80:C80"/>
    <mergeCell ref="D80:G80"/>
    <mergeCell ref="D65:D66"/>
    <mergeCell ref="E65:E66"/>
    <mergeCell ref="B69:C72"/>
    <mergeCell ref="D69:D70"/>
    <mergeCell ref="E69:E70"/>
    <mergeCell ref="D71:D72"/>
    <mergeCell ref="E71:E72"/>
    <mergeCell ref="D67:D68"/>
    <mergeCell ref="E67:E68"/>
    <mergeCell ref="F69:G70"/>
    <mergeCell ref="F71:G72"/>
    <mergeCell ref="D75:G75"/>
    <mergeCell ref="B61:B64"/>
    <mergeCell ref="B65:B68"/>
    <mergeCell ref="C65:C68"/>
    <mergeCell ref="F65:G68"/>
    <mergeCell ref="H65:I66"/>
    <mergeCell ref="J65:J66"/>
    <mergeCell ref="K65:K66"/>
    <mergeCell ref="K67:K68"/>
    <mergeCell ref="N69:N70"/>
    <mergeCell ref="O69:O70"/>
    <mergeCell ref="P69:P72"/>
    <mergeCell ref="N71:N72"/>
    <mergeCell ref="O71:O72"/>
    <mergeCell ref="H67:I68"/>
    <mergeCell ref="J67:J68"/>
    <mergeCell ref="H69:I70"/>
    <mergeCell ref="J69:J70"/>
    <mergeCell ref="K69:K70"/>
    <mergeCell ref="L69:L70"/>
    <mergeCell ref="M69:M70"/>
    <mergeCell ref="H71:I72"/>
    <mergeCell ref="J71:J72"/>
    <mergeCell ref="K71:K72"/>
    <mergeCell ref="L71:L72"/>
    <mergeCell ref="M71:M72"/>
    <mergeCell ref="G74:H74"/>
    <mergeCell ref="L75:N75"/>
    <mergeCell ref="I80:K80"/>
    <mergeCell ref="L80:O80"/>
    <mergeCell ref="H75:K75"/>
    <mergeCell ref="H76:I76"/>
    <mergeCell ref="L76:N78"/>
    <mergeCell ref="O76:O78"/>
    <mergeCell ref="H77:I77"/>
    <mergeCell ref="K77:K78"/>
    <mergeCell ref="H78:J78"/>
    <mergeCell ref="B53:B56"/>
    <mergeCell ref="C53:C56"/>
    <mergeCell ref="D53:D54"/>
    <mergeCell ref="E53:E54"/>
    <mergeCell ref="F53:G56"/>
    <mergeCell ref="H53:I54"/>
    <mergeCell ref="J53:J54"/>
    <mergeCell ref="N57:N58"/>
    <mergeCell ref="O57:O58"/>
    <mergeCell ref="P57:P60"/>
    <mergeCell ref="N59:N60"/>
    <mergeCell ref="O59:O60"/>
    <mergeCell ref="O61:O62"/>
    <mergeCell ref="P61:P64"/>
    <mergeCell ref="O63:O64"/>
    <mergeCell ref="D55:D56"/>
    <mergeCell ref="E55:E56"/>
    <mergeCell ref="B57:B60"/>
    <mergeCell ref="C57:C60"/>
    <mergeCell ref="D57:D58"/>
    <mergeCell ref="E57:E58"/>
    <mergeCell ref="F57:G60"/>
    <mergeCell ref="H59:I60"/>
    <mergeCell ref="J59:J60"/>
    <mergeCell ref="K59:K60"/>
    <mergeCell ref="L59:L60"/>
    <mergeCell ref="H55:I56"/>
    <mergeCell ref="J55:J56"/>
    <mergeCell ref="H57:I58"/>
    <mergeCell ref="J57:J58"/>
    <mergeCell ref="K57:K58"/>
    <mergeCell ref="L57:L58"/>
    <mergeCell ref="M57:M60"/>
    <mergeCell ref="L65:L66"/>
    <mergeCell ref="M65:M68"/>
    <mergeCell ref="N65:N66"/>
    <mergeCell ref="O65:O66"/>
    <mergeCell ref="P65:P68"/>
    <mergeCell ref="L67:L68"/>
    <mergeCell ref="N67:N68"/>
    <mergeCell ref="O67:O68"/>
    <mergeCell ref="N7:N8"/>
    <mergeCell ref="O7:O8"/>
    <mergeCell ref="N15:N16"/>
    <mergeCell ref="O15:O16"/>
    <mergeCell ref="N5:N6"/>
    <mergeCell ref="O5:O6"/>
    <mergeCell ref="P5:P8"/>
    <mergeCell ref="R5:R6"/>
    <mergeCell ref="T5:T8"/>
    <mergeCell ref="U5:U8"/>
    <mergeCell ref="V5:V8"/>
    <mergeCell ref="R11:R12"/>
    <mergeCell ref="R13:R14"/>
    <mergeCell ref="T13:T16"/>
    <mergeCell ref="U13:U16"/>
    <mergeCell ref="V13:V16"/>
    <mergeCell ref="Q15:Q16"/>
    <mergeCell ref="R15:R16"/>
    <mergeCell ref="Q7:Q8"/>
    <mergeCell ref="R7:R8"/>
    <mergeCell ref="R9:R10"/>
    <mergeCell ref="T9:T12"/>
    <mergeCell ref="U9:U12"/>
    <mergeCell ref="V9:V12"/>
    <mergeCell ref="Q11:Q12"/>
    <mergeCell ref="J2:J4"/>
    <mergeCell ref="K2:K4"/>
    <mergeCell ref="L2:L4"/>
    <mergeCell ref="M2:M4"/>
    <mergeCell ref="N2:N4"/>
    <mergeCell ref="O2:O4"/>
    <mergeCell ref="P2:Q4"/>
    <mergeCell ref="R2:R4"/>
    <mergeCell ref="T2:V3"/>
    <mergeCell ref="B1:D1"/>
    <mergeCell ref="E1:K1"/>
    <mergeCell ref="L1:R1"/>
    <mergeCell ref="B2:B4"/>
    <mergeCell ref="C2:C4"/>
    <mergeCell ref="F2:G2"/>
    <mergeCell ref="H2:I2"/>
    <mergeCell ref="H7:I8"/>
    <mergeCell ref="J7:J8"/>
    <mergeCell ref="K7:K8"/>
    <mergeCell ref="L7:L8"/>
    <mergeCell ref="M7:M8"/>
    <mergeCell ref="H3:H4"/>
    <mergeCell ref="I3:I4"/>
    <mergeCell ref="H5:I6"/>
    <mergeCell ref="J5:J6"/>
    <mergeCell ref="K5:K6"/>
    <mergeCell ref="L5:L6"/>
    <mergeCell ref="M5:M6"/>
    <mergeCell ref="F3:F4"/>
    <mergeCell ref="G3:G4"/>
    <mergeCell ref="B5:B8"/>
    <mergeCell ref="C5:C8"/>
    <mergeCell ref="D5:D6"/>
    <mergeCell ref="E5:E6"/>
    <mergeCell ref="F5:G6"/>
    <mergeCell ref="N9:N10"/>
    <mergeCell ref="O9:O10"/>
    <mergeCell ref="P9:P12"/>
    <mergeCell ref="N11:N12"/>
    <mergeCell ref="O11:O12"/>
    <mergeCell ref="P13:P16"/>
    <mergeCell ref="F7:G8"/>
    <mergeCell ref="F9:G10"/>
    <mergeCell ref="H9:I10"/>
    <mergeCell ref="J9:J10"/>
    <mergeCell ref="K9:K10"/>
    <mergeCell ref="L9:L10"/>
    <mergeCell ref="M9:M10"/>
    <mergeCell ref="E11:E12"/>
    <mergeCell ref="F11:G12"/>
    <mergeCell ref="H11:I12"/>
    <mergeCell ref="J11:J12"/>
    <mergeCell ref="K11:K12"/>
    <mergeCell ref="L11:L12"/>
    <mergeCell ref="M11:M12"/>
    <mergeCell ref="D7:D8"/>
    <mergeCell ref="E7:E8"/>
    <mergeCell ref="B9:B12"/>
    <mergeCell ref="C9:C12"/>
    <mergeCell ref="D9:D10"/>
    <mergeCell ref="E9:E10"/>
    <mergeCell ref="D11:D12"/>
    <mergeCell ref="K13:K14"/>
    <mergeCell ref="L13:L14"/>
    <mergeCell ref="M13:M14"/>
    <mergeCell ref="N13:N14"/>
    <mergeCell ref="O13:O14"/>
    <mergeCell ref="K15:K16"/>
    <mergeCell ref="L15:L16"/>
    <mergeCell ref="M15:M16"/>
    <mergeCell ref="D15:D16"/>
    <mergeCell ref="E15:E16"/>
    <mergeCell ref="O23:O24"/>
    <mergeCell ref="Q23:Q24"/>
    <mergeCell ref="K21:K22"/>
    <mergeCell ref="L21:L22"/>
    <mergeCell ref="M21:M22"/>
    <mergeCell ref="N21:N22"/>
    <mergeCell ref="O21:O22"/>
    <mergeCell ref="P21:P24"/>
    <mergeCell ref="R21:R22"/>
    <mergeCell ref="R23:R24"/>
    <mergeCell ref="M27:M28"/>
    <mergeCell ref="N27:N28"/>
    <mergeCell ref="O27:O28"/>
    <mergeCell ref="Q27:Q28"/>
    <mergeCell ref="M23:M24"/>
    <mergeCell ref="N23:N24"/>
    <mergeCell ref="M25:M26"/>
    <mergeCell ref="N25:N26"/>
    <mergeCell ref="O25:O26"/>
    <mergeCell ref="P25:P28"/>
    <mergeCell ref="R25:R26"/>
    <mergeCell ref="R27:R28"/>
    <mergeCell ref="D41:D42"/>
    <mergeCell ref="E41:E42"/>
    <mergeCell ref="D35:D36"/>
    <mergeCell ref="E35:E36"/>
    <mergeCell ref="C37:C40"/>
    <mergeCell ref="D37:D38"/>
    <mergeCell ref="E37:E38"/>
    <mergeCell ref="D39:D40"/>
    <mergeCell ref="E39:E40"/>
    <mergeCell ref="R55:R56"/>
    <mergeCell ref="R57:R58"/>
    <mergeCell ref="R65:R66"/>
    <mergeCell ref="Q67:Q68"/>
    <mergeCell ref="R67:R68"/>
    <mergeCell ref="R69:R70"/>
    <mergeCell ref="Q71:Q72"/>
    <mergeCell ref="R71:R72"/>
    <mergeCell ref="Q47:Q48"/>
    <mergeCell ref="R47:R48"/>
    <mergeCell ref="R49:R50"/>
    <mergeCell ref="Q51:Q52"/>
    <mergeCell ref="R51:R52"/>
    <mergeCell ref="R53:R54"/>
    <mergeCell ref="Q55:Q56"/>
    <mergeCell ref="M29:M30"/>
    <mergeCell ref="K31:K32"/>
    <mergeCell ref="K39:K40"/>
    <mergeCell ref="L39:L40"/>
    <mergeCell ref="M39:M40"/>
    <mergeCell ref="N39:N40"/>
    <mergeCell ref="O39:O40"/>
    <mergeCell ref="N29:N30"/>
    <mergeCell ref="O29:O30"/>
    <mergeCell ref="P29:P32"/>
    <mergeCell ref="R29:R30"/>
    <mergeCell ref="U29:U32"/>
    <mergeCell ref="V29:V32"/>
    <mergeCell ref="R33:R34"/>
    <mergeCell ref="T29:T32"/>
    <mergeCell ref="T33:T36"/>
    <mergeCell ref="U33:U36"/>
    <mergeCell ref="V33:V36"/>
    <mergeCell ref="T37:T40"/>
    <mergeCell ref="U37:U40"/>
    <mergeCell ref="V37:V40"/>
    <mergeCell ref="R43:R44"/>
    <mergeCell ref="R45:R46"/>
    <mergeCell ref="Q35:Q36"/>
    <mergeCell ref="R35:R36"/>
    <mergeCell ref="R37:R38"/>
    <mergeCell ref="Q39:Q40"/>
    <mergeCell ref="R39:R40"/>
    <mergeCell ref="R41:R42"/>
    <mergeCell ref="Q43:Q44"/>
    <mergeCell ref="T49:T52"/>
    <mergeCell ref="T53:T56"/>
    <mergeCell ref="T61:T64"/>
    <mergeCell ref="V53:V56"/>
    <mergeCell ref="T57:V60"/>
    <mergeCell ref="Q59:Q60"/>
    <mergeCell ref="R59:R60"/>
    <mergeCell ref="V61:V64"/>
    <mergeCell ref="Q63:Q64"/>
    <mergeCell ref="T41:T44"/>
    <mergeCell ref="U41:U44"/>
    <mergeCell ref="V41:V44"/>
    <mergeCell ref="T45:T48"/>
    <mergeCell ref="U45:U48"/>
    <mergeCell ref="V45:V48"/>
    <mergeCell ref="V49:V52"/>
  </mergeCells>
  <conditionalFormatting sqref="U5:V48">
    <cfRule type="cellIs" dxfId="0" priority="1" operator="equal">
      <formula>1</formula>
    </cfRule>
  </conditionalFormatting>
  <conditionalFormatting sqref="U5:V48">
    <cfRule type="containsText" dxfId="1" priority="2" operator="containsText" text="2">
      <formula>NOT(ISERROR(SEARCH(("2"),(U5))))</formula>
    </cfRule>
  </conditionalFormatting>
  <conditionalFormatting sqref="U5:V48">
    <cfRule type="containsText" dxfId="2" priority="3" operator="containsText" text="3">
      <formula>NOT(ISERROR(SEARCH(("3"),(U5))))</formula>
    </cfRule>
  </conditionalFormatting>
  <conditionalFormatting sqref="U5:V48">
    <cfRule type="containsText" dxfId="3" priority="4" operator="containsText" text="4">
      <formula>NOT(ISERROR(SEARCH(("4"),(U5))))</formula>
    </cfRule>
  </conditionalFormatting>
  <conditionalFormatting sqref="U5:V48">
    <cfRule type="containsText" dxfId="4" priority="5" operator="containsText" text="5">
      <formula>NOT(ISERROR(SEARCH(("5"),(U5))))</formula>
    </cfRule>
  </conditionalFormatting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6.71"/>
    <col customWidth="1" min="3" max="3" width="10.57"/>
    <col customWidth="1" min="4" max="4" width="11.43"/>
    <col customWidth="1" min="5" max="5" width="14.14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5.86"/>
    <col customWidth="1" hidden="1" min="13" max="13" width="15.57"/>
    <col customWidth="1" min="14" max="15" width="15.57"/>
    <col customWidth="1" min="16" max="16" width="21.86"/>
    <col customWidth="1" min="17" max="17" width="11.0"/>
    <col customWidth="1" min="18" max="18" width="24.71"/>
  </cols>
  <sheetData>
    <row r="1" ht="24.0" customHeight="1">
      <c r="A1" s="336"/>
      <c r="B1" s="2" t="s">
        <v>69</v>
      </c>
      <c r="E1" s="3">
        <f>TODAY()</f>
        <v>45712</v>
      </c>
      <c r="L1" s="4" t="s">
        <v>1</v>
      </c>
    </row>
    <row r="2" ht="27.75" customHeight="1">
      <c r="A2" s="75"/>
      <c r="B2" s="7" t="s">
        <v>2</v>
      </c>
      <c r="C2" s="337" t="s">
        <v>3</v>
      </c>
      <c r="D2" s="338" t="s">
        <v>4</v>
      </c>
      <c r="E2" s="338" t="s">
        <v>71</v>
      </c>
      <c r="F2" s="339" t="s">
        <v>6</v>
      </c>
      <c r="G2" s="340"/>
      <c r="H2" s="13" t="s">
        <v>7</v>
      </c>
      <c r="I2" s="12"/>
      <c r="J2" s="14" t="s">
        <v>72</v>
      </c>
      <c r="K2" s="15" t="s">
        <v>9</v>
      </c>
      <c r="L2" s="341" t="s">
        <v>10</v>
      </c>
      <c r="M2" s="15" t="s">
        <v>11</v>
      </c>
      <c r="N2" s="18" t="s">
        <v>12</v>
      </c>
      <c r="O2" s="342" t="s">
        <v>13</v>
      </c>
      <c r="P2" s="20" t="s">
        <v>14</v>
      </c>
      <c r="Q2" s="21"/>
      <c r="R2" s="343" t="s">
        <v>15</v>
      </c>
    </row>
    <row r="3" ht="27.75" customHeight="1">
      <c r="A3" s="6"/>
      <c r="B3" s="27"/>
      <c r="C3" s="113"/>
      <c r="D3" s="344" t="s">
        <v>17</v>
      </c>
      <c r="E3" s="345" t="s">
        <v>18</v>
      </c>
      <c r="F3" s="346" t="s">
        <v>19</v>
      </c>
      <c r="G3" s="347" t="s">
        <v>18</v>
      </c>
      <c r="H3" s="346" t="s">
        <v>19</v>
      </c>
      <c r="I3" s="32" t="s">
        <v>18</v>
      </c>
      <c r="J3" s="33"/>
      <c r="K3" s="33"/>
      <c r="L3" s="41"/>
      <c r="M3" s="33"/>
      <c r="N3" s="36"/>
      <c r="O3" s="38"/>
      <c r="P3" s="27"/>
      <c r="Q3" s="38"/>
      <c r="R3" s="348"/>
    </row>
    <row r="4" ht="27.75" customHeight="1">
      <c r="A4" s="75"/>
      <c r="B4" s="27"/>
      <c r="C4" s="113"/>
      <c r="D4" s="349" t="s">
        <v>20</v>
      </c>
      <c r="E4" s="350" t="s">
        <v>21</v>
      </c>
      <c r="F4" s="40"/>
      <c r="G4" s="41"/>
      <c r="H4" s="40"/>
      <c r="I4" s="34"/>
      <c r="J4" s="33"/>
      <c r="K4" s="33"/>
      <c r="L4" s="41"/>
      <c r="M4" s="33"/>
      <c r="N4" s="36"/>
      <c r="O4" s="38"/>
      <c r="P4" s="27"/>
      <c r="Q4" s="38"/>
      <c r="R4" s="348"/>
    </row>
    <row r="5" ht="27.0" customHeight="1">
      <c r="A5" s="259"/>
      <c r="B5" s="351" t="s">
        <v>73</v>
      </c>
      <c r="C5" s="110" t="s">
        <v>74</v>
      </c>
      <c r="D5" s="352" t="str">
        <f>IFERROR(__xludf.DUMMYFUNCTION("IMPORTRANGE(""https://docs.google.com/spreadsheets/d/1l3p2BPwu4v6QduqZr8MUzZ0zibWpn-cUZwtb_TARnOY/edit#gid=388070200"",""西日本出勤表!B5"")"),"")</f>
        <v/>
      </c>
      <c r="E5" s="352"/>
      <c r="F5" s="55"/>
      <c r="G5" s="54"/>
      <c r="H5" s="53"/>
      <c r="I5" s="54"/>
      <c r="J5" s="127"/>
      <c r="K5" s="57"/>
      <c r="L5" s="58"/>
      <c r="M5" s="58"/>
      <c r="N5" s="353">
        <v>70.0</v>
      </c>
      <c r="O5" s="59"/>
      <c r="P5" s="107"/>
      <c r="Q5" s="108"/>
      <c r="R5" s="354">
        <v>4.0</v>
      </c>
    </row>
    <row r="6" ht="27.0" customHeight="1">
      <c r="A6" s="259"/>
      <c r="B6" s="69"/>
      <c r="C6" s="113"/>
      <c r="D6" s="355"/>
      <c r="E6" s="355"/>
      <c r="F6" s="40"/>
      <c r="G6" s="34"/>
      <c r="I6" s="34"/>
      <c r="J6" s="34"/>
      <c r="K6" s="33"/>
      <c r="L6" s="33"/>
      <c r="M6" s="33"/>
      <c r="N6" s="348"/>
      <c r="O6" s="35"/>
      <c r="P6" s="27"/>
      <c r="Q6" s="112"/>
      <c r="R6" s="37"/>
    </row>
    <row r="7" ht="27.0" customHeight="1">
      <c r="A7" s="356"/>
      <c r="B7" s="69"/>
      <c r="C7" s="113"/>
      <c r="D7" s="357" t="str">
        <f>IFERROR(__xludf.DUMMYFUNCTION("IMPORTRANGE(""https://docs.google.com/spreadsheets/d/1l3p2BPwu4v6QduqZr8MUzZ0zibWpn-cUZwtb_TARnOY/edit#gid=388070200"",""西日本出勤表!C5"")"),"")</f>
        <v/>
      </c>
      <c r="E7" s="358"/>
      <c r="F7" s="227"/>
      <c r="G7" s="228"/>
      <c r="H7" s="359"/>
      <c r="I7" s="228"/>
      <c r="J7" s="360"/>
      <c r="K7" s="230"/>
      <c r="L7" s="361"/>
      <c r="M7" s="83"/>
      <c r="N7" s="362">
        <v>60.0</v>
      </c>
      <c r="O7" s="363"/>
      <c r="P7" s="27"/>
      <c r="Q7" s="117" t="s">
        <v>60</v>
      </c>
      <c r="R7" s="364">
        <v>6.0</v>
      </c>
    </row>
    <row r="8" ht="27.0" customHeight="1">
      <c r="A8" s="356"/>
      <c r="B8" s="69"/>
      <c r="C8" s="113"/>
      <c r="D8" s="40"/>
      <c r="E8" s="40"/>
      <c r="F8" s="40"/>
      <c r="G8" s="34"/>
      <c r="I8" s="34"/>
      <c r="J8" s="34"/>
      <c r="K8" s="33"/>
      <c r="L8" s="96"/>
      <c r="M8" s="96"/>
      <c r="N8" s="348"/>
      <c r="O8" s="97"/>
      <c r="P8" s="27"/>
      <c r="Q8" s="93"/>
      <c r="R8" s="37"/>
    </row>
    <row r="9" ht="27.0" customHeight="1">
      <c r="A9" s="259"/>
      <c r="B9" s="365" t="s">
        <v>75</v>
      </c>
      <c r="C9" s="110" t="s">
        <v>76</v>
      </c>
      <c r="D9" s="352" t="str">
        <f>IFERROR(__xludf.DUMMYFUNCTION("IMPORTRANGE(""https://docs.google.com/spreadsheets/d/1l3p2BPwu4v6QduqZr8MUzZ0zibWpn-cUZwtb_TARnOY/edit#gid=388070200"",""西日本出勤表!B4"")"),"")</f>
        <v/>
      </c>
      <c r="E9" s="352"/>
      <c r="F9" s="55"/>
      <c r="G9" s="54"/>
      <c r="H9" s="53"/>
      <c r="I9" s="54"/>
      <c r="J9" s="127"/>
      <c r="K9" s="127"/>
      <c r="L9" s="58"/>
      <c r="M9" s="58"/>
      <c r="N9" s="366">
        <v>80.0</v>
      </c>
      <c r="O9" s="61"/>
      <c r="P9" s="238"/>
      <c r="Q9" s="108"/>
      <c r="R9" s="354"/>
    </row>
    <row r="10" ht="27.0" customHeight="1">
      <c r="A10" s="259"/>
      <c r="B10" s="27"/>
      <c r="C10" s="113"/>
      <c r="D10" s="355"/>
      <c r="E10" s="355"/>
      <c r="F10" s="40"/>
      <c r="G10" s="34"/>
      <c r="I10" s="34"/>
      <c r="J10" s="34"/>
      <c r="K10" s="34"/>
      <c r="L10" s="33"/>
      <c r="M10" s="33"/>
      <c r="N10" s="35"/>
      <c r="O10" s="37"/>
      <c r="Q10" s="112"/>
      <c r="R10" s="37"/>
    </row>
    <row r="11" ht="27.0" customHeight="1">
      <c r="A11" s="356"/>
      <c r="B11" s="27"/>
      <c r="C11" s="113"/>
      <c r="D11" s="367" t="str">
        <f>IFERROR(__xludf.DUMMYFUNCTION("IMPORTRANGE(""https://docs.google.com/spreadsheets/d/1l3p2BPwu4v6QduqZr8MUzZ0zibWpn-cUZwtb_TARnOY/edit#gid=388070200"",""西日本出勤表!C4"")"),"")</f>
        <v/>
      </c>
      <c r="E11" s="367"/>
      <c r="F11" s="227"/>
      <c r="G11" s="228"/>
      <c r="H11" s="359"/>
      <c r="I11" s="228"/>
      <c r="J11" s="360"/>
      <c r="K11" s="230"/>
      <c r="L11" s="361"/>
      <c r="M11" s="83"/>
      <c r="N11" s="368">
        <v>60.0</v>
      </c>
      <c r="O11" s="369"/>
      <c r="Q11" s="117" t="s">
        <v>60</v>
      </c>
      <c r="R11" s="370"/>
    </row>
    <row r="12" ht="27.0" customHeight="1">
      <c r="A12" s="356"/>
      <c r="B12" s="45"/>
      <c r="C12" s="123"/>
      <c r="D12" s="95"/>
      <c r="E12" s="95"/>
      <c r="F12" s="95"/>
      <c r="G12" s="94"/>
      <c r="H12" s="93"/>
      <c r="I12" s="94"/>
      <c r="J12" s="94"/>
      <c r="K12" s="96"/>
      <c r="L12" s="96"/>
      <c r="M12" s="96"/>
      <c r="N12" s="97"/>
      <c r="O12" s="44"/>
      <c r="P12" s="93"/>
      <c r="Q12" s="93"/>
      <c r="R12" s="37"/>
    </row>
    <row r="13" ht="27.0" customHeight="1">
      <c r="A13" s="371"/>
      <c r="B13" s="372" t="s">
        <v>77</v>
      </c>
      <c r="C13" s="373" t="s">
        <v>78</v>
      </c>
      <c r="D13" s="352" t="str">
        <f>IFERROR(__xludf.DUMMYFUNCTION("IMPORTRANGE(""https://docs.google.com/spreadsheets/d/1l3p2BPwu4v6QduqZr8MUzZ0zibWpn-cUZwtb_TARnOY/edit#gid=388070200"",""西日本出勤表!B6"")"),"")</f>
        <v/>
      </c>
      <c r="E13" s="352"/>
      <c r="F13" s="55"/>
      <c r="G13" s="54"/>
      <c r="H13" s="53"/>
      <c r="I13" s="54"/>
      <c r="J13" s="127"/>
      <c r="K13" s="57"/>
      <c r="L13" s="374"/>
      <c r="M13" s="58">
        <v>0.0</v>
      </c>
      <c r="N13" s="353">
        <v>55.0</v>
      </c>
      <c r="O13" s="375"/>
      <c r="P13" s="107"/>
      <c r="Q13" s="108"/>
      <c r="R13" s="354">
        <v>1.0</v>
      </c>
    </row>
    <row r="14" ht="27.0" customHeight="1">
      <c r="A14" s="376"/>
      <c r="B14" s="27"/>
      <c r="C14" s="377"/>
      <c r="D14" s="355"/>
      <c r="E14" s="355"/>
      <c r="F14" s="40"/>
      <c r="G14" s="34"/>
      <c r="I14" s="34"/>
      <c r="J14" s="34"/>
      <c r="K14" s="33"/>
      <c r="L14" s="34"/>
      <c r="M14" s="33"/>
      <c r="N14" s="348"/>
      <c r="O14" s="35"/>
      <c r="P14" s="27"/>
      <c r="Q14" s="112"/>
      <c r="R14" s="37"/>
    </row>
    <row r="15" ht="27.0" customHeight="1">
      <c r="A15" s="378"/>
      <c r="B15" s="27"/>
      <c r="C15" s="377"/>
      <c r="D15" s="367" t="str">
        <f>IFERROR(__xludf.DUMMYFUNCTION("IMPORTRANGE(""https://docs.google.com/spreadsheets/d/1l3p2BPwu4v6QduqZr8MUzZ0zibWpn-cUZwtb_TARnOY/edit#gid=388070200"",""西日本出勤表!C6"")"),"")</f>
        <v/>
      </c>
      <c r="E15" s="367"/>
      <c r="F15" s="227"/>
      <c r="G15" s="228"/>
      <c r="H15" s="359"/>
      <c r="I15" s="228"/>
      <c r="J15" s="379"/>
      <c r="K15" s="230"/>
      <c r="L15" s="380"/>
      <c r="M15" s="83">
        <v>0.0</v>
      </c>
      <c r="N15" s="381">
        <v>50.0</v>
      </c>
      <c r="O15" s="363"/>
      <c r="P15" s="27"/>
      <c r="Q15" s="117" t="s">
        <v>60</v>
      </c>
      <c r="R15" s="370">
        <v>3.0</v>
      </c>
    </row>
    <row r="16" ht="27.0" customHeight="1">
      <c r="A16" s="378"/>
      <c r="B16" s="45"/>
      <c r="C16" s="382"/>
      <c r="D16" s="95"/>
      <c r="E16" s="95"/>
      <c r="F16" s="95"/>
      <c r="G16" s="94"/>
      <c r="H16" s="93"/>
      <c r="I16" s="94"/>
      <c r="J16" s="94"/>
      <c r="K16" s="96"/>
      <c r="L16" s="96"/>
      <c r="M16" s="96"/>
      <c r="N16" s="383"/>
      <c r="O16" s="97"/>
      <c r="P16" s="45"/>
      <c r="Q16" s="93"/>
      <c r="R16" s="44"/>
    </row>
    <row r="17" ht="27.0" customHeight="1">
      <c r="A17" s="259"/>
      <c r="B17" s="384" t="s">
        <v>79</v>
      </c>
      <c r="C17" s="110" t="s">
        <v>80</v>
      </c>
      <c r="D17" s="352" t="str">
        <f>IFERROR(__xludf.DUMMYFUNCTION("IMPORTRANGE(""https://docs.google.com/spreadsheets/d/1l3p2BPwu4v6QduqZr8MUzZ0zibWpn-cUZwtb_TARnOY/edit#gid=388070200"",""西日本出勤表!B9"")"),"")</f>
        <v/>
      </c>
      <c r="E17" s="352"/>
      <c r="F17" s="55"/>
      <c r="G17" s="54"/>
      <c r="H17" s="53"/>
      <c r="I17" s="54"/>
      <c r="J17" s="127"/>
      <c r="K17" s="127"/>
      <c r="L17" s="53"/>
      <c r="M17" s="58">
        <v>0.0</v>
      </c>
      <c r="N17" s="353">
        <v>55.0</v>
      </c>
      <c r="O17" s="385"/>
      <c r="P17" s="107"/>
      <c r="Q17" s="108"/>
      <c r="R17" s="354">
        <v>1.0</v>
      </c>
    </row>
    <row r="18" ht="27.0" customHeight="1">
      <c r="A18" s="259"/>
      <c r="B18" s="27"/>
      <c r="C18" s="113"/>
      <c r="D18" s="355"/>
      <c r="E18" s="355"/>
      <c r="F18" s="40"/>
      <c r="G18" s="34"/>
      <c r="I18" s="34"/>
      <c r="J18" s="34"/>
      <c r="K18" s="34"/>
      <c r="M18" s="33"/>
      <c r="N18" s="348"/>
      <c r="P18" s="27"/>
      <c r="Q18" s="112"/>
      <c r="R18" s="37"/>
    </row>
    <row r="19" ht="27.0" customHeight="1">
      <c r="A19" s="356"/>
      <c r="B19" s="27"/>
      <c r="C19" s="113"/>
      <c r="D19" s="367" t="str">
        <f>IFERROR(__xludf.DUMMYFUNCTION("IMPORTRANGE(""https://docs.google.com/spreadsheets/d/1l3p2BPwu4v6QduqZr8MUzZ0zibWpn-cUZwtb_TARnOY/edit#gid=388070200"",""西日本出勤表!C9"")"),"")</f>
        <v/>
      </c>
      <c r="E19" s="367"/>
      <c r="F19" s="227"/>
      <c r="G19" s="228"/>
      <c r="H19" s="359"/>
      <c r="I19" s="228"/>
      <c r="J19" s="360"/>
      <c r="K19" s="230"/>
      <c r="L19" s="386"/>
      <c r="M19" s="83">
        <v>0.0</v>
      </c>
      <c r="N19" s="381">
        <v>45.0</v>
      </c>
      <c r="O19" s="387"/>
      <c r="P19" s="27"/>
      <c r="Q19" s="117" t="s">
        <v>60</v>
      </c>
      <c r="R19" s="370">
        <v>1.0</v>
      </c>
    </row>
    <row r="20" ht="27.0" customHeight="1">
      <c r="A20" s="356"/>
      <c r="B20" s="45"/>
      <c r="C20" s="123"/>
      <c r="D20" s="95"/>
      <c r="E20" s="95"/>
      <c r="F20" s="95"/>
      <c r="G20" s="94"/>
      <c r="H20" s="93"/>
      <c r="I20" s="94"/>
      <c r="J20" s="94"/>
      <c r="K20" s="96"/>
      <c r="L20" s="96"/>
      <c r="M20" s="96"/>
      <c r="N20" s="383"/>
      <c r="O20" s="93"/>
      <c r="P20" s="45"/>
      <c r="Q20" s="93"/>
      <c r="R20" s="37"/>
    </row>
    <row r="21" ht="27.0" customHeight="1">
      <c r="A21" s="259"/>
      <c r="B21" s="140" t="s">
        <v>81</v>
      </c>
      <c r="C21" s="199" t="s">
        <v>82</v>
      </c>
      <c r="D21" s="352" t="str">
        <f>IFERROR(__xludf.DUMMYFUNCTION("IMPORTRANGE(""https://docs.google.com/spreadsheets/d/1l3p2BPwu4v6QduqZr8MUzZ0zibWpn-cUZwtb_TARnOY/edit#gid=388070200"",""西日本出勤表!B8"")"),"")</f>
        <v/>
      </c>
      <c r="E21" s="352"/>
      <c r="F21" s="55"/>
      <c r="G21" s="54"/>
      <c r="H21" s="53"/>
      <c r="I21" s="54"/>
      <c r="J21" s="127"/>
      <c r="K21" s="57"/>
      <c r="L21" s="388"/>
      <c r="M21" s="58"/>
      <c r="N21" s="353">
        <v>30.0</v>
      </c>
      <c r="O21" s="375"/>
      <c r="P21" s="107"/>
      <c r="Q21" s="108"/>
      <c r="R21" s="354">
        <v>3.0</v>
      </c>
    </row>
    <row r="22" ht="27.0" customHeight="1">
      <c r="A22" s="259"/>
      <c r="B22" s="69"/>
      <c r="C22" s="113"/>
      <c r="D22" s="355"/>
      <c r="E22" s="355"/>
      <c r="F22" s="40"/>
      <c r="G22" s="34"/>
      <c r="I22" s="34"/>
      <c r="J22" s="34"/>
      <c r="K22" s="33"/>
      <c r="L22" s="33"/>
      <c r="M22" s="33"/>
      <c r="N22" s="348"/>
      <c r="O22" s="35"/>
      <c r="P22" s="27"/>
      <c r="Q22" s="112"/>
      <c r="R22" s="37"/>
    </row>
    <row r="23" ht="27.0" customHeight="1">
      <c r="A23" s="356"/>
      <c r="B23" s="69"/>
      <c r="C23" s="113"/>
      <c r="D23" s="357" t="str">
        <f>IFERROR(__xludf.DUMMYFUNCTION("IMPORTRANGE(""https://docs.google.com/spreadsheets/d/1l3p2BPwu4v6QduqZr8MUzZ0zibWpn-cUZwtb_TARnOY/edit#gid=388070200"",""西日本出勤表!C8"")"),"")</f>
        <v/>
      </c>
      <c r="E23" s="358"/>
      <c r="F23" s="227"/>
      <c r="G23" s="228"/>
      <c r="H23" s="359"/>
      <c r="I23" s="228"/>
      <c r="J23" s="389"/>
      <c r="K23" s="230"/>
      <c r="L23" s="361"/>
      <c r="M23" s="83"/>
      <c r="N23" s="381">
        <v>30.0</v>
      </c>
      <c r="O23" s="363"/>
      <c r="P23" s="27"/>
      <c r="Q23" s="117" t="s">
        <v>60</v>
      </c>
      <c r="R23" s="370">
        <v>3.0</v>
      </c>
    </row>
    <row r="24" ht="27.0" customHeight="1">
      <c r="A24" s="356"/>
      <c r="B24" s="119"/>
      <c r="C24" s="123"/>
      <c r="D24" s="95"/>
      <c r="E24" s="95"/>
      <c r="F24" s="95"/>
      <c r="G24" s="94"/>
      <c r="H24" s="93"/>
      <c r="I24" s="94"/>
      <c r="K24" s="96"/>
      <c r="L24" s="96"/>
      <c r="M24" s="96"/>
      <c r="N24" s="383"/>
      <c r="O24" s="97"/>
      <c r="P24" s="27"/>
      <c r="Q24" s="93"/>
      <c r="R24" s="44"/>
    </row>
    <row r="25" ht="27.0" customHeight="1">
      <c r="A25" s="259"/>
      <c r="B25" s="365" t="s">
        <v>83</v>
      </c>
      <c r="C25" s="110" t="s">
        <v>84</v>
      </c>
      <c r="D25" s="390" t="str">
        <f>IFERROR(__xludf.DUMMYFUNCTION("IMPORTRANGE(""https://docs.google.com/spreadsheets/d/1l3p2BPwu4v6QduqZr8MUzZ0zibWpn-cUZwtb_TARnOY/edit#gid=388070200"",""西日本出勤表!B7"")"),"")</f>
        <v/>
      </c>
      <c r="E25" s="352"/>
      <c r="F25" s="55"/>
      <c r="G25" s="54"/>
      <c r="H25" s="55"/>
      <c r="I25" s="54"/>
      <c r="J25" s="391"/>
      <c r="K25" s="391"/>
      <c r="L25" s="388"/>
      <c r="M25" s="58">
        <v>0.0</v>
      </c>
      <c r="N25" s="353">
        <v>20.0</v>
      </c>
      <c r="O25" s="375"/>
      <c r="P25" s="107"/>
      <c r="Q25" s="108"/>
      <c r="R25" s="354"/>
    </row>
    <row r="26" ht="27.0" customHeight="1">
      <c r="A26" s="259"/>
      <c r="B26" s="27"/>
      <c r="C26" s="113"/>
      <c r="D26" s="355"/>
      <c r="E26" s="355"/>
      <c r="F26" s="40"/>
      <c r="G26" s="34"/>
      <c r="H26" s="392"/>
      <c r="I26" s="393"/>
      <c r="J26" s="34"/>
      <c r="K26" s="34"/>
      <c r="L26" s="33"/>
      <c r="M26" s="33"/>
      <c r="N26" s="348"/>
      <c r="O26" s="35"/>
      <c r="P26" s="27"/>
      <c r="Q26" s="112"/>
      <c r="R26" s="37"/>
    </row>
    <row r="27" ht="27.0" customHeight="1">
      <c r="A27" s="356"/>
      <c r="B27" s="27"/>
      <c r="C27" s="113"/>
      <c r="D27" s="357" t="str">
        <f>IFERROR(__xludf.DUMMYFUNCTION("IMPORTRANGE(""https://docs.google.com/spreadsheets/d/1l3p2BPwu4v6QduqZr8MUzZ0zibWpn-cUZwtb_TARnOY/edit#gid=388070200"",""西日本出勤表!C7"")"),"")</f>
        <v/>
      </c>
      <c r="E27" s="358"/>
      <c r="F27" s="227"/>
      <c r="G27" s="228"/>
      <c r="H27" s="227"/>
      <c r="I27" s="228"/>
      <c r="J27" s="360"/>
      <c r="K27" s="230"/>
      <c r="L27" s="361"/>
      <c r="M27" s="83">
        <v>0.0</v>
      </c>
      <c r="N27" s="362">
        <v>10.0</v>
      </c>
      <c r="O27" s="394"/>
      <c r="P27" s="27"/>
      <c r="Q27" s="117" t="s">
        <v>60</v>
      </c>
      <c r="R27" s="370">
        <v>2.0</v>
      </c>
    </row>
    <row r="28" ht="27.0" customHeight="1">
      <c r="A28" s="395"/>
      <c r="B28" s="45"/>
      <c r="C28" s="123"/>
      <c r="D28" s="95"/>
      <c r="E28" s="95"/>
      <c r="F28" s="95"/>
      <c r="G28" s="94"/>
      <c r="H28" s="95"/>
      <c r="I28" s="94"/>
      <c r="J28" s="94"/>
      <c r="K28" s="96"/>
      <c r="L28" s="96"/>
      <c r="M28" s="96"/>
      <c r="N28" s="383"/>
      <c r="O28" s="97"/>
      <c r="P28" s="27"/>
      <c r="Q28" s="93"/>
      <c r="R28" s="44"/>
    </row>
    <row r="29" ht="27.0" customHeight="1">
      <c r="A29" s="259"/>
      <c r="B29" s="396" t="s">
        <v>85</v>
      </c>
      <c r="C29" s="110" t="s">
        <v>86</v>
      </c>
      <c r="D29" s="352" t="str">
        <f>IFERROR(__xludf.DUMMYFUNCTION("IMPORTRANGE(""https://docs.google.com/spreadsheets/d/1l3p2BPwu4v6QduqZr8MUzZ0zibWpn-cUZwtb_TARnOY/edit#gid=388070200"",""西日本出勤表!B3"")"),"")</f>
        <v/>
      </c>
      <c r="E29" s="352"/>
      <c r="F29" s="55"/>
      <c r="G29" s="54"/>
      <c r="H29" s="53"/>
      <c r="I29" s="54"/>
      <c r="J29" s="127"/>
      <c r="K29" s="57"/>
      <c r="L29" s="388"/>
      <c r="M29" s="58"/>
      <c r="N29" s="353">
        <v>40.0</v>
      </c>
      <c r="O29" s="375"/>
      <c r="P29" s="107"/>
      <c r="Q29" s="112"/>
      <c r="R29" s="354"/>
    </row>
    <row r="30" ht="27.0" customHeight="1">
      <c r="A30" s="259"/>
      <c r="B30" s="69"/>
      <c r="C30" s="113"/>
      <c r="D30" s="355"/>
      <c r="E30" s="355"/>
      <c r="F30" s="40"/>
      <c r="G30" s="34"/>
      <c r="I30" s="34"/>
      <c r="J30" s="34"/>
      <c r="K30" s="33"/>
      <c r="L30" s="33"/>
      <c r="M30" s="33"/>
      <c r="N30" s="348"/>
      <c r="O30" s="35"/>
      <c r="P30" s="27"/>
      <c r="Q30" s="397"/>
      <c r="R30" s="37"/>
    </row>
    <row r="31" ht="27.0" customHeight="1">
      <c r="A31" s="356"/>
      <c r="B31" s="69"/>
      <c r="C31" s="113"/>
      <c r="D31" s="357" t="str">
        <f>IFERROR(__xludf.DUMMYFUNCTION("IMPORTRANGE(""https://docs.google.com/spreadsheets/d/1l3p2BPwu4v6QduqZr8MUzZ0zibWpn-cUZwtb_TARnOY/edit#gid=388070200"",""西日本出勤表!C3"")"),"")</f>
        <v/>
      </c>
      <c r="E31" s="357"/>
      <c r="F31" s="227"/>
      <c r="G31" s="228"/>
      <c r="H31" s="359"/>
      <c r="I31" s="228"/>
      <c r="J31" s="360"/>
      <c r="K31" s="230"/>
      <c r="L31" s="361"/>
      <c r="M31" s="83"/>
      <c r="N31" s="381">
        <v>30.0</v>
      </c>
      <c r="O31" s="363"/>
      <c r="P31" s="27"/>
      <c r="Q31" s="117" t="s">
        <v>60</v>
      </c>
      <c r="R31" s="370"/>
    </row>
    <row r="32" ht="21.0" customHeight="1">
      <c r="A32" s="356"/>
      <c r="B32" s="119"/>
      <c r="C32" s="123"/>
      <c r="D32" s="95"/>
      <c r="E32" s="95"/>
      <c r="F32" s="95"/>
      <c r="G32" s="94"/>
      <c r="H32" s="93"/>
      <c r="I32" s="94"/>
      <c r="J32" s="94"/>
      <c r="K32" s="96"/>
      <c r="L32" s="96"/>
      <c r="M32" s="96"/>
      <c r="N32" s="383"/>
      <c r="O32" s="97"/>
      <c r="P32" s="45"/>
      <c r="Q32" s="93"/>
      <c r="R32" s="44"/>
    </row>
    <row r="33" ht="27.0" hidden="1" customHeight="1">
      <c r="A33" s="259"/>
      <c r="B33" s="365" t="s">
        <v>87</v>
      </c>
      <c r="C33" s="398" t="s">
        <v>88</v>
      </c>
      <c r="D33" s="352" t="str">
        <f>IFERROR(__xludf.DUMMYFUNCTION("IMPORTRANGE(""https://docs.google.com/spreadsheets/d/1l3p2BPwu4v6QduqZr8MUzZ0zibWpn-cUZwtb_TARnOY/edit#gid=388070200"",""西日本出勤表!B10"")"),"")</f>
        <v/>
      </c>
      <c r="E33" s="352"/>
      <c r="F33" s="55"/>
      <c r="G33" s="54"/>
      <c r="H33" s="53"/>
      <c r="I33" s="54"/>
      <c r="J33" s="399"/>
      <c r="K33" s="57"/>
      <c r="L33" s="388"/>
      <c r="M33" s="400"/>
      <c r="N33" s="353"/>
      <c r="O33" s="375"/>
      <c r="P33" s="401"/>
      <c r="Q33" s="108"/>
      <c r="R33" s="354"/>
    </row>
    <row r="34" ht="27.0" hidden="1" customHeight="1">
      <c r="A34" s="259"/>
      <c r="B34" s="27"/>
      <c r="C34" s="113"/>
      <c r="D34" s="355"/>
      <c r="E34" s="355"/>
      <c r="F34" s="40"/>
      <c r="G34" s="34"/>
      <c r="I34" s="34"/>
      <c r="J34" s="402"/>
      <c r="K34" s="33"/>
      <c r="L34" s="33"/>
      <c r="M34" s="35"/>
      <c r="N34" s="348"/>
      <c r="O34" s="35"/>
      <c r="P34" s="27"/>
      <c r="Q34" s="112"/>
      <c r="R34" s="37"/>
    </row>
    <row r="35" ht="27.0" hidden="1" customHeight="1">
      <c r="A35" s="356"/>
      <c r="B35" s="27"/>
      <c r="C35" s="113"/>
      <c r="D35" s="403"/>
      <c r="E35" s="357"/>
      <c r="F35" s="227"/>
      <c r="G35" s="228"/>
      <c r="H35" s="359"/>
      <c r="I35" s="228"/>
      <c r="J35" s="404"/>
      <c r="K35" s="230"/>
      <c r="L35" s="361"/>
      <c r="M35" s="35"/>
      <c r="N35" s="405"/>
      <c r="O35" s="406"/>
      <c r="P35" s="27"/>
      <c r="Q35" s="117" t="s">
        <v>60</v>
      </c>
      <c r="R35" s="370"/>
    </row>
    <row r="36" ht="27.0" hidden="1" customHeight="1">
      <c r="A36" s="356"/>
      <c r="B36" s="45"/>
      <c r="C36" s="123"/>
      <c r="D36" s="95"/>
      <c r="E36" s="95"/>
      <c r="F36" s="95"/>
      <c r="G36" s="94"/>
      <c r="H36" s="93"/>
      <c r="I36" s="94"/>
      <c r="K36" s="96"/>
      <c r="L36" s="96"/>
      <c r="M36" s="35"/>
      <c r="N36" s="97"/>
      <c r="O36" s="45"/>
      <c r="P36" s="45"/>
      <c r="Q36" s="93"/>
      <c r="R36" s="44"/>
    </row>
    <row r="37" ht="27.0" customHeight="1">
      <c r="A37" s="259"/>
      <c r="B37" s="365" t="s">
        <v>89</v>
      </c>
      <c r="C37" s="398" t="s">
        <v>90</v>
      </c>
      <c r="D37" s="352" t="str">
        <f>IFERROR(__xludf.DUMMYFUNCTION("IMPORTRANGE(""https://docs.google.com/spreadsheets/d/1l3p2BPwu4v6QduqZr8MUzZ0zibWpn-cUZwtb_TARnOY/edit#gid=388070200"",""西日本出勤表!B11"")"),"")</f>
        <v/>
      </c>
      <c r="E37" s="352"/>
      <c r="F37" s="407"/>
      <c r="G37" s="54"/>
      <c r="H37" s="375"/>
      <c r="I37" s="54"/>
      <c r="J37" s="399"/>
      <c r="K37" s="388"/>
      <c r="L37" s="408"/>
      <c r="M37" s="400"/>
      <c r="N37" s="353">
        <v>16.0</v>
      </c>
      <c r="O37" s="375"/>
      <c r="P37" s="107"/>
      <c r="Q37" s="108"/>
      <c r="R37" s="354"/>
    </row>
    <row r="38" ht="27.0" customHeight="1">
      <c r="A38" s="259"/>
      <c r="B38" s="27"/>
      <c r="C38" s="113"/>
      <c r="D38" s="355"/>
      <c r="E38" s="355"/>
      <c r="F38" s="40"/>
      <c r="G38" s="34"/>
      <c r="H38" s="409"/>
      <c r="I38" s="393"/>
      <c r="J38" s="402"/>
      <c r="K38" s="410"/>
      <c r="L38" s="393"/>
      <c r="M38" s="35"/>
      <c r="N38" s="348"/>
      <c r="O38" s="35"/>
      <c r="P38" s="27"/>
      <c r="Q38" s="112"/>
      <c r="R38" s="37"/>
    </row>
    <row r="39" ht="27.0" customHeight="1">
      <c r="A39" s="356"/>
      <c r="B39" s="27"/>
      <c r="C39" s="113"/>
      <c r="D39" s="411"/>
      <c r="E39" s="367"/>
      <c r="F39" s="412"/>
      <c r="G39" s="228"/>
      <c r="H39" s="413"/>
      <c r="I39" s="228"/>
      <c r="J39" s="404"/>
      <c r="K39" s="414"/>
      <c r="L39" s="415"/>
      <c r="M39" s="35"/>
      <c r="N39" s="381">
        <v>10.0</v>
      </c>
      <c r="O39" s="363"/>
      <c r="P39" s="27"/>
      <c r="Q39" s="117" t="s">
        <v>60</v>
      </c>
      <c r="R39" s="370">
        <v>2.0</v>
      </c>
    </row>
    <row r="40" ht="27.0" customHeight="1">
      <c r="A40" s="356"/>
      <c r="B40" s="45"/>
      <c r="C40" s="123"/>
      <c r="D40" s="95"/>
      <c r="E40" s="95"/>
      <c r="F40" s="95"/>
      <c r="G40" s="94"/>
      <c r="H40" s="97"/>
      <c r="I40" s="94"/>
      <c r="K40" s="96"/>
      <c r="L40" s="34"/>
      <c r="M40" s="35"/>
      <c r="N40" s="383"/>
      <c r="O40" s="97"/>
      <c r="P40" s="45"/>
      <c r="Q40" s="93"/>
      <c r="R40" s="44"/>
    </row>
    <row r="41" ht="27.0" customHeight="1">
      <c r="A41" s="6"/>
      <c r="B41" s="365" t="s">
        <v>91</v>
      </c>
      <c r="C41" s="416" t="s">
        <v>92</v>
      </c>
      <c r="D41" s="352" t="str">
        <f>IFERROR(__xludf.DUMMYFUNCTION("IMPORTRANGE(""https://docs.google.com/spreadsheets/d/1l3p2BPwu4v6QduqZr8MUzZ0zibWpn-cUZwtb_TARnOY/edit#gid=388070200"",""西日本出勤表!B12"")"),"")</f>
        <v/>
      </c>
      <c r="E41" s="352"/>
      <c r="F41" s="407"/>
      <c r="G41" s="54"/>
      <c r="H41" s="417"/>
      <c r="I41" s="54"/>
      <c r="J41" s="418"/>
      <c r="K41" s="419"/>
      <c r="L41" s="58"/>
      <c r="M41" s="400"/>
      <c r="N41" s="366">
        <v>15.0</v>
      </c>
      <c r="O41" s="375"/>
      <c r="P41" s="107"/>
      <c r="Q41" s="108"/>
      <c r="R41" s="354">
        <v>2.0</v>
      </c>
    </row>
    <row r="42" ht="27.0" customHeight="1">
      <c r="A42" s="6"/>
      <c r="B42" s="27"/>
      <c r="C42" s="113"/>
      <c r="D42" s="355"/>
      <c r="E42" s="355"/>
      <c r="F42" s="40"/>
      <c r="G42" s="34"/>
      <c r="I42" s="34"/>
      <c r="J42" s="74"/>
      <c r="K42" s="34"/>
      <c r="L42" s="33"/>
      <c r="M42" s="35"/>
      <c r="N42" s="35"/>
      <c r="O42" s="35"/>
      <c r="P42" s="27"/>
      <c r="Q42" s="112"/>
      <c r="R42" s="37"/>
    </row>
    <row r="43" ht="27.0" customHeight="1">
      <c r="A43" s="75"/>
      <c r="B43" s="27"/>
      <c r="C43" s="113"/>
      <c r="D43" s="411"/>
      <c r="E43" s="367"/>
      <c r="F43" s="412"/>
      <c r="G43" s="228"/>
      <c r="H43" s="420"/>
      <c r="I43" s="228"/>
      <c r="J43" s="421"/>
      <c r="K43" s="422"/>
      <c r="L43" s="380"/>
      <c r="M43" s="35"/>
      <c r="N43" s="368">
        <v>10.0</v>
      </c>
      <c r="O43" s="363"/>
      <c r="P43" s="27"/>
      <c r="Q43" s="117" t="s">
        <v>60</v>
      </c>
      <c r="R43" s="370">
        <v>3.0</v>
      </c>
    </row>
    <row r="44" ht="27.0" customHeight="1">
      <c r="A44" s="75"/>
      <c r="B44" s="45"/>
      <c r="C44" s="123"/>
      <c r="D44" s="95"/>
      <c r="E44" s="95"/>
      <c r="F44" s="95"/>
      <c r="G44" s="94"/>
      <c r="H44" s="93"/>
      <c r="I44" s="94"/>
      <c r="J44" s="423"/>
      <c r="K44" s="94"/>
      <c r="L44" s="96"/>
      <c r="M44" s="97"/>
      <c r="N44" s="97"/>
      <c r="O44" s="97"/>
      <c r="P44" s="45"/>
      <c r="Q44" s="93"/>
      <c r="R44" s="44"/>
    </row>
    <row r="45" ht="27.0" customHeight="1">
      <c r="A45" s="75"/>
      <c r="B45" s="365"/>
      <c r="C45" s="424" t="s">
        <v>64</v>
      </c>
      <c r="D45" s="352" t="str">
        <f>IFERROR(__xludf.DUMMYFUNCTION("IMPORTRANGE(""https://docs.google.com/spreadsheets/d/1l3p2BPwu4v6QduqZr8MUzZ0zibWpn-cUZwtb_TARnOY/edit#gid=388070200"",""西日本出勤表!E14"")"),"")</f>
        <v/>
      </c>
      <c r="E45" s="352"/>
      <c r="F45" s="407"/>
      <c r="G45" s="54"/>
      <c r="H45" s="417"/>
      <c r="I45" s="54"/>
      <c r="J45" s="418"/>
      <c r="K45" s="419"/>
      <c r="L45" s="425"/>
      <c r="M45" s="400"/>
      <c r="N45" s="353">
        <v>30.0</v>
      </c>
      <c r="O45" s="426"/>
      <c r="P45" s="107"/>
      <c r="Q45" s="108"/>
      <c r="R45" s="354"/>
    </row>
    <row r="46" ht="27.0" customHeight="1">
      <c r="A46" s="75"/>
      <c r="B46" s="27"/>
      <c r="C46" s="113"/>
      <c r="D46" s="355"/>
      <c r="E46" s="355"/>
      <c r="F46" s="40"/>
      <c r="G46" s="34"/>
      <c r="I46" s="34"/>
      <c r="J46" s="74"/>
      <c r="K46" s="34"/>
      <c r="L46" s="33"/>
      <c r="M46" s="35"/>
      <c r="N46" s="348"/>
      <c r="O46" s="35"/>
      <c r="P46" s="27"/>
      <c r="Q46" s="112"/>
      <c r="R46" s="37"/>
    </row>
    <row r="47" ht="27.0" customHeight="1">
      <c r="A47" s="75"/>
      <c r="B47" s="27"/>
      <c r="C47" s="113"/>
      <c r="D47" s="411"/>
      <c r="E47" s="367"/>
      <c r="F47" s="412"/>
      <c r="G47" s="228"/>
      <c r="H47" s="420"/>
      <c r="I47" s="228"/>
      <c r="J47" s="421"/>
      <c r="K47" s="422"/>
      <c r="L47" s="427"/>
      <c r="M47" s="35"/>
      <c r="N47" s="381">
        <v>30.0</v>
      </c>
      <c r="O47" s="428"/>
      <c r="P47" s="27"/>
      <c r="Q47" s="117" t="s">
        <v>60</v>
      </c>
      <c r="R47" s="370"/>
    </row>
    <row r="48" ht="27.0" customHeight="1">
      <c r="A48" s="75"/>
      <c r="B48" s="45"/>
      <c r="C48" s="123"/>
      <c r="D48" s="95"/>
      <c r="E48" s="95"/>
      <c r="F48" s="95"/>
      <c r="G48" s="94"/>
      <c r="H48" s="93"/>
      <c r="I48" s="94"/>
      <c r="J48" s="423"/>
      <c r="K48" s="94"/>
      <c r="L48" s="96"/>
      <c r="M48" s="97"/>
      <c r="N48" s="383"/>
      <c r="O48" s="97"/>
      <c r="P48" s="45"/>
      <c r="Q48" s="93"/>
      <c r="R48" s="44"/>
    </row>
    <row r="49" ht="27.0" customHeight="1">
      <c r="B49" s="266" t="s">
        <v>93</v>
      </c>
      <c r="C49" s="267"/>
      <c r="D49" s="429">
        <f>D5+D17+D9+D21+D13+D29+D25+D37+D33+D54+D41</f>
        <v>0</v>
      </c>
      <c r="E49" s="430">
        <f>E5+E17+E9+E21+E13+E29+E25+E37+E33+E54+E41+E45</f>
        <v>0</v>
      </c>
      <c r="F49" s="271">
        <f>F5+F17+F9+F21+F13+F29+F25+F37+F33+F54</f>
        <v>0</v>
      </c>
      <c r="G49" s="267"/>
      <c r="H49" s="270">
        <f>H5+H17+H9+H21+H13+H29+H25+H37+H33+H54+H41</f>
        <v>0</v>
      </c>
      <c r="I49" s="267"/>
      <c r="J49" s="431">
        <f>J5+J17+J9+J21+J13+J25+J37+J33+J29</f>
        <v>0</v>
      </c>
      <c r="K49" s="432">
        <f>K5+K17+K9+K21+K23+K25+K37+K33+K29</f>
        <v>0</v>
      </c>
      <c r="L49" s="431">
        <f>L5+L17+L9+L21+L13+L25+L37+L33+L41+L29</f>
        <v>0</v>
      </c>
      <c r="M49" s="431">
        <f>M5+M17+M9+M21+M13+M25+M37+M33+M29+M41</f>
        <v>0</v>
      </c>
      <c r="N49" s="433">
        <f>N5+N17+N9+N21+N13+N25+N37+N33+N41+N29+N45</f>
        <v>411</v>
      </c>
      <c r="O49" s="434">
        <f>O5+O17+O9+O21+O13+O29+O25+O37+O33+O41+O45</f>
        <v>0</v>
      </c>
      <c r="P49" s="435">
        <f>SUM(P5:P48)</f>
        <v>0</v>
      </c>
      <c r="Q49" s="436"/>
      <c r="R49" s="437"/>
    </row>
    <row r="50" ht="27.0" customHeight="1">
      <c r="A50" s="6"/>
      <c r="B50" s="27"/>
      <c r="C50" s="34"/>
      <c r="D50" s="70"/>
      <c r="E50" s="355"/>
      <c r="F50" s="40"/>
      <c r="G50" s="34"/>
      <c r="I50" s="34"/>
      <c r="J50" s="34"/>
      <c r="K50" s="34"/>
      <c r="L50" s="34"/>
      <c r="M50" s="34"/>
      <c r="N50" s="348"/>
      <c r="O50" s="33"/>
      <c r="P50" s="27"/>
      <c r="Q50" s="438"/>
      <c r="R50" s="37"/>
    </row>
    <row r="51" ht="27.0" customHeight="1">
      <c r="A51" s="6"/>
      <c r="B51" s="27"/>
      <c r="C51" s="34"/>
      <c r="D51" s="439">
        <f>D7+D19+D11+D23+D15+D31+D27+D39+D35</f>
        <v>0</v>
      </c>
      <c r="E51" s="440">
        <f>E7+E19+E11+E23+E15+E31+E27+E39+E35+E43+E47</f>
        <v>0</v>
      </c>
      <c r="F51" s="284">
        <f>F7+F19+F11+F23+F15+F31+F27+F39+F35</f>
        <v>0</v>
      </c>
      <c r="G51" s="228"/>
      <c r="H51" s="441">
        <f>H7+H19+H11+H23+H15+H31+H27+H39+H35+H43</f>
        <v>0</v>
      </c>
      <c r="I51" s="228"/>
      <c r="J51" s="442">
        <f>J7+J19+J11+J23+J15+J31+J27+J39+J35</f>
        <v>0</v>
      </c>
      <c r="K51" s="442">
        <f>K7+K19+K11+K23+K13+K31+K27+K39+K35+K43</f>
        <v>0</v>
      </c>
      <c r="L51" s="286">
        <f>L7+L23+L11+L19+L15+L31+L27+L39+L35+L43</f>
        <v>0</v>
      </c>
      <c r="M51" s="442">
        <f>M7+M19+M11+M23+M15+M31+M27+M39+M35</f>
        <v>0</v>
      </c>
      <c r="N51" s="443">
        <f>N7+N23+N11+N19+N15+N31+N27+N39+N35+N43+N47</f>
        <v>335</v>
      </c>
      <c r="O51" s="286">
        <f>O7+O19+O11+O23+O15+O31+O27+O39+O35+O43+O45</f>
        <v>0</v>
      </c>
      <c r="P51" s="27"/>
      <c r="Q51" s="444" t="s">
        <v>60</v>
      </c>
      <c r="R51" s="445"/>
    </row>
    <row r="52" ht="27.0" customHeight="1">
      <c r="A52" s="6">
        <f>A8+A20+A12+A24+A16+A32+A28+A36+A40+A44+A48</f>
        <v>0</v>
      </c>
      <c r="B52" s="294"/>
      <c r="C52" s="295"/>
      <c r="D52" s="296"/>
      <c r="E52" s="298"/>
      <c r="F52" s="298"/>
      <c r="G52" s="295"/>
      <c r="H52" s="296"/>
      <c r="I52" s="295"/>
      <c r="J52" s="295"/>
      <c r="K52" s="295"/>
      <c r="L52" s="299"/>
      <c r="M52" s="295"/>
      <c r="N52" s="446"/>
      <c r="O52" s="299"/>
      <c r="P52" s="294"/>
      <c r="Q52" s="296"/>
      <c r="R52" s="447"/>
    </row>
    <row r="53" ht="27.0" customHeight="1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27.0" customHeight="1">
      <c r="A54" s="6"/>
      <c r="B54" s="5"/>
      <c r="C54" s="448" t="s">
        <v>61</v>
      </c>
      <c r="E54" s="309"/>
      <c r="F54" s="5"/>
      <c r="G54" s="5"/>
      <c r="H54" s="5"/>
      <c r="I54" s="5"/>
      <c r="J54" s="5"/>
      <c r="K54" s="5"/>
      <c r="L54" s="5"/>
      <c r="M54" s="5"/>
      <c r="N54" s="5"/>
      <c r="O54" s="5"/>
      <c r="P54" s="449"/>
      <c r="Q54" s="450"/>
      <c r="R54" s="5"/>
    </row>
    <row r="55" ht="15.0" customHeight="1">
      <c r="A55" s="6"/>
      <c r="B55" s="5"/>
      <c r="F55" s="449" t="s">
        <v>60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45.0" customHeight="1">
      <c r="A56" s="6"/>
      <c r="B56" s="5"/>
      <c r="C56" s="5"/>
      <c r="D56" s="5"/>
      <c r="E56" s="5"/>
      <c r="F56" s="5"/>
      <c r="G56" s="5"/>
      <c r="H56" s="5"/>
      <c r="I56" s="5"/>
      <c r="J56" s="449"/>
      <c r="K56" s="5"/>
      <c r="L56" s="5"/>
      <c r="M56" s="5"/>
      <c r="N56" s="5"/>
      <c r="O56" s="5"/>
      <c r="P56" s="5"/>
    </row>
    <row r="57" ht="61.5" customHeight="1">
      <c r="A57" s="6"/>
      <c r="B57" s="312"/>
      <c r="C57" s="313"/>
      <c r="D57" s="316" t="s">
        <v>63</v>
      </c>
      <c r="E57" s="315"/>
      <c r="F57" s="315"/>
      <c r="G57" s="451" t="s">
        <v>94</v>
      </c>
      <c r="H57" s="315"/>
      <c r="I57" s="315"/>
      <c r="J57" s="21"/>
      <c r="K57" s="452"/>
      <c r="L57" s="314" t="s">
        <v>65</v>
      </c>
      <c r="M57" s="315"/>
      <c r="N57" s="315"/>
      <c r="O57" s="315"/>
      <c r="P57" s="453"/>
    </row>
    <row r="58" ht="45.0" customHeight="1">
      <c r="A58" s="6"/>
      <c r="B58" s="319" t="s">
        <v>65</v>
      </c>
      <c r="C58" s="21"/>
      <c r="D58" s="454">
        <f>A52+P49</f>
        <v>0</v>
      </c>
      <c r="E58" s="315"/>
      <c r="F58" s="315"/>
      <c r="G58" s="455"/>
      <c r="H58" s="315"/>
      <c r="I58" s="315"/>
      <c r="J58" s="21"/>
      <c r="K58" s="456"/>
      <c r="L58" s="457">
        <f>D58+K59+G58</f>
        <v>0</v>
      </c>
      <c r="M58" s="315"/>
      <c r="N58" s="315"/>
      <c r="O58" s="315"/>
      <c r="P58" s="458"/>
    </row>
    <row r="59" ht="45.0" customHeight="1">
      <c r="A59" s="6"/>
      <c r="B59" s="27"/>
      <c r="C59" s="38"/>
      <c r="D59" s="27"/>
      <c r="G59" s="40"/>
      <c r="J59" s="38"/>
      <c r="K59" s="334"/>
      <c r="L59" s="27"/>
      <c r="P59" s="37"/>
    </row>
    <row r="60" ht="45.0" customHeight="1">
      <c r="A60" s="6"/>
      <c r="B60" s="294"/>
      <c r="C60" s="302"/>
      <c r="D60" s="294"/>
      <c r="E60" s="296"/>
      <c r="F60" s="296"/>
      <c r="G60" s="298"/>
      <c r="H60" s="296"/>
      <c r="I60" s="296"/>
      <c r="J60" s="302"/>
      <c r="K60" s="334"/>
      <c r="L60" s="294"/>
      <c r="M60" s="296"/>
      <c r="N60" s="296"/>
      <c r="O60" s="296"/>
      <c r="P60" s="447"/>
    </row>
    <row r="61" ht="24.0" customHeight="1">
      <c r="A61" s="6"/>
      <c r="B61" s="307"/>
      <c r="C61" s="307"/>
      <c r="D61" s="307"/>
      <c r="E61" s="307"/>
      <c r="F61" s="307"/>
      <c r="G61" s="307"/>
      <c r="H61" s="307"/>
      <c r="I61" s="307"/>
      <c r="J61" s="307"/>
      <c r="K61" s="5"/>
      <c r="L61" s="307"/>
      <c r="M61" s="307"/>
      <c r="N61" s="307"/>
      <c r="O61" s="307"/>
      <c r="P61" s="307"/>
      <c r="Q61" s="5"/>
      <c r="R61" s="5"/>
    </row>
    <row r="62">
      <c r="A62" s="6"/>
      <c r="B62" s="309" t="s">
        <v>0</v>
      </c>
      <c r="D62" s="459">
        <f>'報告シート（東日本）2'!L76</f>
        <v>4.8</v>
      </c>
      <c r="H62" s="333"/>
      <c r="I62" s="334" t="s">
        <v>70</v>
      </c>
      <c r="L62" s="335">
        <f>L58+D62</f>
        <v>4.8</v>
      </c>
      <c r="P62" s="5"/>
      <c r="Q62" s="5"/>
      <c r="R62" s="5"/>
    </row>
  </sheetData>
  <mergeCells count="339">
    <mergeCell ref="B21:B24"/>
    <mergeCell ref="C21:C24"/>
    <mergeCell ref="D21:D22"/>
    <mergeCell ref="E21:E22"/>
    <mergeCell ref="F21:G22"/>
    <mergeCell ref="H21:I22"/>
    <mergeCell ref="J21:J22"/>
    <mergeCell ref="J23:J24"/>
    <mergeCell ref="F23:G24"/>
    <mergeCell ref="H23:I24"/>
    <mergeCell ref="F25:G26"/>
    <mergeCell ref="H25:I26"/>
    <mergeCell ref="J25:J26"/>
    <mergeCell ref="K25:K26"/>
    <mergeCell ref="L25:L26"/>
    <mergeCell ref="E27:E28"/>
    <mergeCell ref="F27:G28"/>
    <mergeCell ref="H27:I28"/>
    <mergeCell ref="J27:J28"/>
    <mergeCell ref="K27:K28"/>
    <mergeCell ref="L27:L28"/>
    <mergeCell ref="O27:O28"/>
    <mergeCell ref="Q27:Q28"/>
    <mergeCell ref="P29:P32"/>
    <mergeCell ref="O31:O32"/>
    <mergeCell ref="Q31:Q32"/>
    <mergeCell ref="M25:M26"/>
    <mergeCell ref="N25:N26"/>
    <mergeCell ref="O25:O26"/>
    <mergeCell ref="P25:P28"/>
    <mergeCell ref="R25:R26"/>
    <mergeCell ref="M27:M28"/>
    <mergeCell ref="N27:N28"/>
    <mergeCell ref="R27:R28"/>
    <mergeCell ref="D23:D24"/>
    <mergeCell ref="E23:E24"/>
    <mergeCell ref="B25:B28"/>
    <mergeCell ref="C25:C28"/>
    <mergeCell ref="D25:D26"/>
    <mergeCell ref="E25:E26"/>
    <mergeCell ref="D27:D28"/>
    <mergeCell ref="R29:R30"/>
    <mergeCell ref="R31:R32"/>
    <mergeCell ref="H39:I40"/>
    <mergeCell ref="J39:J40"/>
    <mergeCell ref="N39:N40"/>
    <mergeCell ref="O39:O40"/>
    <mergeCell ref="K37:K38"/>
    <mergeCell ref="L37:L38"/>
    <mergeCell ref="M37:M40"/>
    <mergeCell ref="N37:N38"/>
    <mergeCell ref="O37:O38"/>
    <mergeCell ref="P37:P40"/>
    <mergeCell ref="F39:G40"/>
    <mergeCell ref="B29:B32"/>
    <mergeCell ref="C29:C32"/>
    <mergeCell ref="D29:D30"/>
    <mergeCell ref="E29:E30"/>
    <mergeCell ref="F29:G30"/>
    <mergeCell ref="H29:I30"/>
    <mergeCell ref="J29:J30"/>
    <mergeCell ref="J31:J32"/>
    <mergeCell ref="F31:G32"/>
    <mergeCell ref="H31:I32"/>
    <mergeCell ref="F33:G34"/>
    <mergeCell ref="H33:I34"/>
    <mergeCell ref="J33:J34"/>
    <mergeCell ref="K33:K34"/>
    <mergeCell ref="L33:L34"/>
    <mergeCell ref="E35:E36"/>
    <mergeCell ref="F35:G36"/>
    <mergeCell ref="H35:I36"/>
    <mergeCell ref="J35:J36"/>
    <mergeCell ref="K35:K36"/>
    <mergeCell ref="L35:L36"/>
    <mergeCell ref="Q35:Q36"/>
    <mergeCell ref="R35:R36"/>
    <mergeCell ref="R37:R38"/>
    <mergeCell ref="Q39:Q40"/>
    <mergeCell ref="R39:R40"/>
    <mergeCell ref="M33:M36"/>
    <mergeCell ref="N33:N34"/>
    <mergeCell ref="O33:O34"/>
    <mergeCell ref="P33:P36"/>
    <mergeCell ref="R33:R34"/>
    <mergeCell ref="N35:N36"/>
    <mergeCell ref="O35:O36"/>
    <mergeCell ref="D31:D32"/>
    <mergeCell ref="E31:E32"/>
    <mergeCell ref="B33:B36"/>
    <mergeCell ref="C33:C36"/>
    <mergeCell ref="D33:D34"/>
    <mergeCell ref="E33:E34"/>
    <mergeCell ref="D35:D36"/>
    <mergeCell ref="K39:K40"/>
    <mergeCell ref="L39:L40"/>
    <mergeCell ref="B37:B40"/>
    <mergeCell ref="C37:C40"/>
    <mergeCell ref="D37:D38"/>
    <mergeCell ref="E37:E38"/>
    <mergeCell ref="F37:G38"/>
    <mergeCell ref="H37:I38"/>
    <mergeCell ref="J37:J38"/>
    <mergeCell ref="O41:O42"/>
    <mergeCell ref="R41:R42"/>
    <mergeCell ref="K41:K42"/>
    <mergeCell ref="K43:K44"/>
    <mergeCell ref="K45:K46"/>
    <mergeCell ref="L45:L46"/>
    <mergeCell ref="K47:K48"/>
    <mergeCell ref="L47:L48"/>
    <mergeCell ref="N41:N42"/>
    <mergeCell ref="N43:N44"/>
    <mergeCell ref="M45:M48"/>
    <mergeCell ref="N45:N46"/>
    <mergeCell ref="N47:N48"/>
    <mergeCell ref="H41:I42"/>
    <mergeCell ref="J41:J42"/>
    <mergeCell ref="L41:L42"/>
    <mergeCell ref="M41:M44"/>
    <mergeCell ref="P41:P44"/>
    <mergeCell ref="H43:I44"/>
    <mergeCell ref="L43:L44"/>
    <mergeCell ref="F43:G44"/>
    <mergeCell ref="F45:G46"/>
    <mergeCell ref="H45:I46"/>
    <mergeCell ref="J45:J46"/>
    <mergeCell ref="H47:I48"/>
    <mergeCell ref="Q47:Q48"/>
    <mergeCell ref="R47:R48"/>
    <mergeCell ref="O43:O44"/>
    <mergeCell ref="Q43:Q44"/>
    <mergeCell ref="R43:R44"/>
    <mergeCell ref="O45:O46"/>
    <mergeCell ref="P45:P48"/>
    <mergeCell ref="R45:R46"/>
    <mergeCell ref="O47:O48"/>
    <mergeCell ref="D39:D40"/>
    <mergeCell ref="E39:E40"/>
    <mergeCell ref="B41:B44"/>
    <mergeCell ref="C41:C44"/>
    <mergeCell ref="D41:D42"/>
    <mergeCell ref="E41:E42"/>
    <mergeCell ref="F41:G42"/>
    <mergeCell ref="E47:E48"/>
    <mergeCell ref="F47:G48"/>
    <mergeCell ref="F49:G50"/>
    <mergeCell ref="H49:I50"/>
    <mergeCell ref="J49:J50"/>
    <mergeCell ref="K49:K50"/>
    <mergeCell ref="L49:L50"/>
    <mergeCell ref="B49:C52"/>
    <mergeCell ref="D51:D52"/>
    <mergeCell ref="E51:E52"/>
    <mergeCell ref="F51:G52"/>
    <mergeCell ref="H51:I52"/>
    <mergeCell ref="J51:J52"/>
    <mergeCell ref="K51:K52"/>
    <mergeCell ref="L51:L52"/>
    <mergeCell ref="D43:D44"/>
    <mergeCell ref="E43:E44"/>
    <mergeCell ref="B45:B48"/>
    <mergeCell ref="C45:C48"/>
    <mergeCell ref="D45:D46"/>
    <mergeCell ref="E45:E46"/>
    <mergeCell ref="E49:E50"/>
    <mergeCell ref="O51:O52"/>
    <mergeCell ref="Q51:Q52"/>
    <mergeCell ref="L57:O57"/>
    <mergeCell ref="M49:M50"/>
    <mergeCell ref="N49:N50"/>
    <mergeCell ref="O49:O50"/>
    <mergeCell ref="P49:P52"/>
    <mergeCell ref="R49:R50"/>
    <mergeCell ref="M51:M52"/>
    <mergeCell ref="N51:N52"/>
    <mergeCell ref="R51:R52"/>
    <mergeCell ref="D47:D48"/>
    <mergeCell ref="D49:D50"/>
    <mergeCell ref="C54:D55"/>
    <mergeCell ref="E54:E55"/>
    <mergeCell ref="B57:C57"/>
    <mergeCell ref="D57:F57"/>
    <mergeCell ref="G57:J57"/>
    <mergeCell ref="J2:J4"/>
    <mergeCell ref="K2:K4"/>
    <mergeCell ref="L2:L4"/>
    <mergeCell ref="M2:M4"/>
    <mergeCell ref="N2:N4"/>
    <mergeCell ref="O2:O4"/>
    <mergeCell ref="P2:Q4"/>
    <mergeCell ref="R2:R4"/>
    <mergeCell ref="R5:R6"/>
    <mergeCell ref="B1:D1"/>
    <mergeCell ref="E1:K1"/>
    <mergeCell ref="L1:R1"/>
    <mergeCell ref="B2:B4"/>
    <mergeCell ref="C2:C4"/>
    <mergeCell ref="F2:G2"/>
    <mergeCell ref="H2:I2"/>
    <mergeCell ref="N5:N6"/>
    <mergeCell ref="O5:O6"/>
    <mergeCell ref="P5:P8"/>
    <mergeCell ref="N7:N8"/>
    <mergeCell ref="O7:O8"/>
    <mergeCell ref="Q7:Q8"/>
    <mergeCell ref="R7:R8"/>
    <mergeCell ref="H7:I8"/>
    <mergeCell ref="J7:J8"/>
    <mergeCell ref="K7:K8"/>
    <mergeCell ref="L7:L8"/>
    <mergeCell ref="M7:M8"/>
    <mergeCell ref="H3:H4"/>
    <mergeCell ref="I3:I4"/>
    <mergeCell ref="H5:I6"/>
    <mergeCell ref="J5:J6"/>
    <mergeCell ref="K5:K6"/>
    <mergeCell ref="L5:L6"/>
    <mergeCell ref="M5:M6"/>
    <mergeCell ref="M15:M16"/>
    <mergeCell ref="N15:N16"/>
    <mergeCell ref="O15:O16"/>
    <mergeCell ref="Q15:Q16"/>
    <mergeCell ref="R17:R18"/>
    <mergeCell ref="K13:K14"/>
    <mergeCell ref="L13:L14"/>
    <mergeCell ref="M13:M14"/>
    <mergeCell ref="N13:N14"/>
    <mergeCell ref="O13:O14"/>
    <mergeCell ref="P13:P16"/>
    <mergeCell ref="R13:R14"/>
    <mergeCell ref="R15:R16"/>
    <mergeCell ref="F3:F4"/>
    <mergeCell ref="G3:G4"/>
    <mergeCell ref="B5:B8"/>
    <mergeCell ref="C5:C8"/>
    <mergeCell ref="D5:D6"/>
    <mergeCell ref="E5:E6"/>
    <mergeCell ref="F5:G6"/>
    <mergeCell ref="N9:N10"/>
    <mergeCell ref="O9:O10"/>
    <mergeCell ref="P9:P12"/>
    <mergeCell ref="R9:R10"/>
    <mergeCell ref="N11:N12"/>
    <mergeCell ref="O11:O12"/>
    <mergeCell ref="Q11:Q12"/>
    <mergeCell ref="R11:R12"/>
    <mergeCell ref="F7:G8"/>
    <mergeCell ref="F9:G10"/>
    <mergeCell ref="H9:I10"/>
    <mergeCell ref="J9:J10"/>
    <mergeCell ref="K9:K10"/>
    <mergeCell ref="L9:L10"/>
    <mergeCell ref="M9:M10"/>
    <mergeCell ref="E11:E12"/>
    <mergeCell ref="F11:G12"/>
    <mergeCell ref="H11:I12"/>
    <mergeCell ref="J11:J12"/>
    <mergeCell ref="K11:K12"/>
    <mergeCell ref="L11:L12"/>
    <mergeCell ref="M11:M12"/>
    <mergeCell ref="D7:D8"/>
    <mergeCell ref="E7:E8"/>
    <mergeCell ref="B9:B12"/>
    <mergeCell ref="C9:C12"/>
    <mergeCell ref="D9:D10"/>
    <mergeCell ref="E9:E10"/>
    <mergeCell ref="D11:D12"/>
    <mergeCell ref="D15:D16"/>
    <mergeCell ref="E15:E16"/>
    <mergeCell ref="K15:K16"/>
    <mergeCell ref="L15:L16"/>
    <mergeCell ref="N23:N24"/>
    <mergeCell ref="O23:O24"/>
    <mergeCell ref="K21:K22"/>
    <mergeCell ref="L21:L22"/>
    <mergeCell ref="M21:M22"/>
    <mergeCell ref="N21:N22"/>
    <mergeCell ref="O21:O22"/>
    <mergeCell ref="P21:P24"/>
    <mergeCell ref="K23:K24"/>
    <mergeCell ref="C13:C16"/>
    <mergeCell ref="D13:D14"/>
    <mergeCell ref="E13:E14"/>
    <mergeCell ref="F13:G14"/>
    <mergeCell ref="H13:I14"/>
    <mergeCell ref="J13:J14"/>
    <mergeCell ref="J15:J16"/>
    <mergeCell ref="F19:G20"/>
    <mergeCell ref="H19:I20"/>
    <mergeCell ref="J19:J20"/>
    <mergeCell ref="K19:K20"/>
    <mergeCell ref="L19:L20"/>
    <mergeCell ref="F15:G16"/>
    <mergeCell ref="H15:I16"/>
    <mergeCell ref="F17:G18"/>
    <mergeCell ref="H17:I18"/>
    <mergeCell ref="J17:J18"/>
    <mergeCell ref="K17:K18"/>
    <mergeCell ref="L17:L18"/>
    <mergeCell ref="Q19:Q20"/>
    <mergeCell ref="R19:R20"/>
    <mergeCell ref="R21:R22"/>
    <mergeCell ref="Q23:Q24"/>
    <mergeCell ref="R23:R24"/>
    <mergeCell ref="M17:M18"/>
    <mergeCell ref="N17:N18"/>
    <mergeCell ref="O17:O18"/>
    <mergeCell ref="P17:P20"/>
    <mergeCell ref="M19:M20"/>
    <mergeCell ref="N19:N20"/>
    <mergeCell ref="O19:O20"/>
    <mergeCell ref="B13:B16"/>
    <mergeCell ref="B17:B20"/>
    <mergeCell ref="C17:C20"/>
    <mergeCell ref="D17:D18"/>
    <mergeCell ref="E17:E18"/>
    <mergeCell ref="D19:D20"/>
    <mergeCell ref="E19:E20"/>
    <mergeCell ref="L23:L24"/>
    <mergeCell ref="M23:M24"/>
    <mergeCell ref="L31:L32"/>
    <mergeCell ref="M31:M32"/>
    <mergeCell ref="K29:K30"/>
    <mergeCell ref="L29:L30"/>
    <mergeCell ref="M29:M30"/>
    <mergeCell ref="N29:N30"/>
    <mergeCell ref="O29:O30"/>
    <mergeCell ref="K31:K32"/>
    <mergeCell ref="N31:N32"/>
    <mergeCell ref="I62:K62"/>
    <mergeCell ref="L62:O62"/>
    <mergeCell ref="B58:C60"/>
    <mergeCell ref="D58:F60"/>
    <mergeCell ref="G58:J60"/>
    <mergeCell ref="L58:O60"/>
    <mergeCell ref="P58:P60"/>
    <mergeCell ref="B62:C62"/>
    <mergeCell ref="D62:G62"/>
  </mergeCell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6.14"/>
  </cols>
  <sheetData>
    <row r="2">
      <c r="A2" s="460" t="str">
        <f>IFERROR(__xludf.DUMMYFUNCTION("IMPORTRANGE(""https://docs.google.com/spreadsheets/d/1DTNNkk0bRwzujQ-WV9-IzhIMjuF8X2O6Qx4XgdxAB8M/edit#gid=1861413717"",""'報告シート（東日本）2'!C5:C68"")"),"上野")</f>
        <v>上野</v>
      </c>
      <c r="B2" s="461" t="str">
        <f>IFERROR(__xludf.DUMMYFUNCTION("IMPORTRANGE(""https://docs.google.com/spreadsheets/d/1DTNNkk0bRwzujQ-WV9-IzhIMjuF8X2O6Qx4XgdxAB8M/edit#gid=1861413717"",""'報告シート（東日本）2'!P5:P72"")"),"")</f>
        <v/>
      </c>
      <c r="C2" s="460" t="str">
        <f>IFERROR(__xludf.DUMMYFUNCTION("IMPORTRANGE(""https://docs.google.com/spreadsheets/d/1DTNNkk0bRwzujQ-WV9-IzhIMjuF8X2O6Qx4XgdxAB8M/edit#gid=1532270988"",""'報告シート（西日本）2'!C5:C48"")"),"天王寺")</f>
        <v>天王寺</v>
      </c>
      <c r="D2" s="462" t="str">
        <f>IFERROR(__xludf.DUMMYFUNCTION("IMPORTRANGE(""https://docs.google.com/spreadsheets/d/1DTNNkk0bRwzujQ-WV9-IzhIMjuF8X2O6Qx4XgdxAB8M/edit#gid=1532270988"",""'報告シート（西日本）2'!P5:P48"")"),"")</f>
        <v/>
      </c>
      <c r="E2" s="463" t="s">
        <v>95</v>
      </c>
      <c r="F2" s="460" t="str">
        <f>IFERROR(__xludf.DUMMYFUNCTION("IMPORTRANGE(""https://docs.google.com/spreadsheets/d/1DTNNkk0bRwzujQ-WV9-IzhIMjuF8X2O6Qx4XgdxAB8M/edit#gid=1861413717"",""'報告シート（東日本）2'!H82"")"),"")</f>
        <v/>
      </c>
    </row>
    <row r="3" hidden="1">
      <c r="A3" s="460"/>
      <c r="B3" s="460"/>
      <c r="C3" s="460"/>
      <c r="D3" s="460"/>
    </row>
    <row r="4" hidden="1">
      <c r="A4" s="460"/>
      <c r="B4" s="460"/>
      <c r="C4" s="460"/>
      <c r="D4" s="460"/>
    </row>
    <row r="5" hidden="1">
      <c r="A5" s="460"/>
      <c r="B5" s="460"/>
      <c r="C5" s="460"/>
      <c r="D5" s="460"/>
    </row>
    <row r="6">
      <c r="A6" s="460" t="str">
        <f>IFERROR(__xludf.DUMMYFUNCTION("""COMPUTED_VALUE"""),"杉並")</f>
        <v>杉並</v>
      </c>
      <c r="B6" s="464"/>
      <c r="C6" s="460" t="str">
        <f>IFERROR(__xludf.DUMMYFUNCTION("""COMPUTED_VALUE"""),"九州")</f>
        <v>九州</v>
      </c>
      <c r="D6" s="461"/>
      <c r="E6" s="463" t="s">
        <v>96</v>
      </c>
      <c r="F6" s="460" t="str">
        <f>IFERROR(__xludf.DUMMYFUNCTION("IMPORTRANGE(""https://docs.google.com/spreadsheets/d/1DTNNkk0bRwzujQ-WV9-IzhIMjuF8X2O6Qx4XgdxAB8M/edit#gid=1532270988"",""'報告シート（西日本）2'!K55"")"),"")</f>
        <v/>
      </c>
    </row>
    <row r="7" hidden="1">
      <c r="A7" s="460"/>
      <c r="B7" s="460"/>
      <c r="C7" s="460"/>
      <c r="D7" s="460"/>
    </row>
    <row r="8" hidden="1">
      <c r="A8" s="460"/>
      <c r="B8" s="460"/>
      <c r="C8" s="460"/>
      <c r="D8" s="460"/>
    </row>
    <row r="9" hidden="1">
      <c r="A9" s="460"/>
      <c r="B9" s="460"/>
      <c r="C9" s="460"/>
      <c r="D9" s="460"/>
    </row>
    <row r="10">
      <c r="A10" s="460" t="str">
        <f>IFERROR(__xludf.DUMMYFUNCTION("""COMPUTED_VALUE"""),"新宿")</f>
        <v>新宿</v>
      </c>
      <c r="B10" s="461"/>
      <c r="C10" s="460" t="str">
        <f>IFERROR(__xludf.DUMMYFUNCTION("""COMPUTED_VALUE"""),"梅田")</f>
        <v>梅田</v>
      </c>
      <c r="D10" s="461"/>
      <c r="E10" s="463" t="s">
        <v>97</v>
      </c>
      <c r="F10" s="460" t="str">
        <f>IFERROR(__xludf.DUMMYFUNCTION("IMPORTRANGE(""https://docs.google.com/spreadsheets/d/1DTNNkk0bRwzujQ-WV9-IzhIMjuF8X2O6Qx4XgdxAB8M/edit#gid=1532270988"",""'報告シート（西日本）2'!G54"")"),"")</f>
        <v/>
      </c>
    </row>
    <row r="11" hidden="1">
      <c r="A11" s="460"/>
      <c r="B11" s="460"/>
      <c r="C11" s="460"/>
      <c r="D11" s="460"/>
    </row>
    <row r="12" hidden="1">
      <c r="A12" s="460"/>
      <c r="B12" s="460"/>
      <c r="C12" s="460"/>
      <c r="D12" s="460"/>
    </row>
    <row r="13" hidden="1">
      <c r="A13" s="460"/>
      <c r="B13" s="460"/>
      <c r="C13" s="460"/>
      <c r="D13" s="460"/>
    </row>
    <row r="14">
      <c r="A14" s="460" t="str">
        <f>IFERROR(__xludf.DUMMYFUNCTION("""COMPUTED_VALUE"""),"町田")</f>
        <v>町田</v>
      </c>
      <c r="B14" s="461"/>
      <c r="C14" s="460" t="str">
        <f>IFERROR(__xludf.DUMMYFUNCTION("""COMPUTED_VALUE"""),"京都")</f>
        <v>京都</v>
      </c>
      <c r="D14" s="461"/>
    </row>
    <row r="15" hidden="1">
      <c r="A15" s="460"/>
      <c r="B15" s="460"/>
      <c r="C15" s="460"/>
      <c r="D15" s="460"/>
    </row>
    <row r="16" hidden="1">
      <c r="A16" s="460"/>
      <c r="B16" s="460"/>
      <c r="C16" s="460"/>
      <c r="D16" s="460"/>
    </row>
    <row r="17" hidden="1">
      <c r="A17" s="460"/>
      <c r="B17" s="460"/>
      <c r="C17" s="460"/>
      <c r="D17" s="460"/>
    </row>
    <row r="18">
      <c r="A18" s="460" t="str">
        <f>IFERROR(__xludf.DUMMYFUNCTION("""COMPUTED_VALUE"""),"横浜")</f>
        <v>横浜</v>
      </c>
      <c r="B18" s="461"/>
      <c r="C18" s="462" t="str">
        <f>IFERROR(__xludf.DUMMYFUNCTION("""COMPUTED_VALUE"""),"南大阪")</f>
        <v>南大阪</v>
      </c>
      <c r="D18" s="461"/>
    </row>
    <row r="19" hidden="1">
      <c r="A19" s="460"/>
      <c r="B19" s="460"/>
      <c r="C19" s="460"/>
      <c r="D19" s="460"/>
    </row>
    <row r="20" hidden="1">
      <c r="A20" s="460"/>
      <c r="B20" s="460"/>
      <c r="C20" s="460"/>
      <c r="D20" s="460"/>
    </row>
    <row r="21" hidden="1">
      <c r="A21" s="460"/>
      <c r="B21" s="460"/>
      <c r="C21" s="460"/>
      <c r="D21" s="460"/>
    </row>
    <row r="22">
      <c r="A22" s="460" t="str">
        <f>IFERROR(__xludf.DUMMYFUNCTION("""COMPUTED_VALUE"""),"川崎")</f>
        <v>川崎</v>
      </c>
      <c r="B22" s="461"/>
      <c r="C22" s="460" t="str">
        <f>IFERROR(__xludf.DUMMYFUNCTION("""COMPUTED_VALUE"""),"神戸")</f>
        <v>神戸</v>
      </c>
      <c r="D22" s="465"/>
    </row>
    <row r="23" hidden="1">
      <c r="A23" s="460"/>
      <c r="B23" s="460"/>
      <c r="C23" s="460"/>
      <c r="D23" s="460"/>
    </row>
    <row r="24" hidden="1">
      <c r="A24" s="460"/>
      <c r="B24" s="460"/>
      <c r="C24" s="460"/>
      <c r="D24" s="460"/>
    </row>
    <row r="25" hidden="1">
      <c r="A25" s="460"/>
      <c r="B25" s="460"/>
      <c r="C25" s="460"/>
      <c r="D25" s="460"/>
    </row>
    <row r="26">
      <c r="A26" s="460" t="str">
        <f>IFERROR(__xludf.DUMMYFUNCTION("""COMPUTED_VALUE"""),"札幌")</f>
        <v>札幌</v>
      </c>
      <c r="B26" s="461"/>
      <c r="C26" s="460" t="str">
        <f>IFERROR(__xludf.DUMMYFUNCTION("""COMPUTED_VALUE"""),"名古屋")</f>
        <v>名古屋</v>
      </c>
      <c r="D26" s="464"/>
    </row>
    <row r="27" hidden="1">
      <c r="A27" s="460"/>
      <c r="B27" s="460"/>
      <c r="C27" s="460"/>
      <c r="D27" s="460"/>
    </row>
    <row r="28" hidden="1">
      <c r="A28" s="460"/>
      <c r="B28" s="460"/>
      <c r="C28" s="460"/>
      <c r="D28" s="460"/>
    </row>
    <row r="29" hidden="1">
      <c r="A29" s="460"/>
      <c r="B29" s="460"/>
      <c r="C29" s="460"/>
      <c r="D29" s="460"/>
    </row>
    <row r="30">
      <c r="A30" s="460" t="str">
        <f>IFERROR(__xludf.DUMMYFUNCTION("""COMPUTED_VALUE"""),"大宮")</f>
        <v>大宮</v>
      </c>
      <c r="B30" s="464"/>
      <c r="C30" s="460" t="str">
        <f>IFERROR(__xludf.DUMMYFUNCTION("""COMPUTED_VALUE"""),"法人営業部1")</f>
        <v>法人営業部1</v>
      </c>
      <c r="D30" s="460"/>
    </row>
    <row r="31" hidden="1">
      <c r="A31" s="460"/>
      <c r="B31" s="460"/>
      <c r="C31" s="460"/>
      <c r="D31" s="460"/>
    </row>
    <row r="32" hidden="1">
      <c r="A32" s="460"/>
      <c r="B32" s="460"/>
      <c r="C32" s="460"/>
      <c r="D32" s="460"/>
    </row>
    <row r="33" hidden="1">
      <c r="A33" s="460"/>
      <c r="B33" s="460"/>
      <c r="C33" s="460"/>
      <c r="D33" s="460"/>
    </row>
    <row r="34">
      <c r="A34" s="460" t="str">
        <f>IFERROR(__xludf.DUMMYFUNCTION("""COMPUTED_VALUE"""),"千葉")</f>
        <v>千葉</v>
      </c>
      <c r="B34" s="464"/>
      <c r="C34" s="460" t="str">
        <f>IFERROR(__xludf.DUMMYFUNCTION("""COMPUTED_VALUE"""),"法人営業部2")</f>
        <v>法人営業部2</v>
      </c>
      <c r="D34" s="461"/>
    </row>
    <row r="35" hidden="1">
      <c r="A35" s="460"/>
      <c r="B35" s="460"/>
      <c r="C35" s="460"/>
      <c r="D35" s="460"/>
    </row>
    <row r="36" hidden="1">
      <c r="A36" s="460"/>
      <c r="B36" s="460"/>
      <c r="C36" s="460"/>
      <c r="D36" s="460"/>
    </row>
    <row r="37" hidden="1">
      <c r="A37" s="460"/>
      <c r="B37" s="460"/>
      <c r="C37" s="460"/>
      <c r="D37" s="460"/>
    </row>
    <row r="38">
      <c r="A38" s="460" t="str">
        <f>IFERROR(__xludf.DUMMYFUNCTION("""COMPUTED_VALUE"""),"立川")</f>
        <v>立川</v>
      </c>
      <c r="B38" s="461"/>
      <c r="C38" s="460" t="str">
        <f>IFERROR(__xludf.DUMMYFUNCTION("""COMPUTED_VALUE"""),"九州法人営業部")</f>
        <v>九州法人営業部</v>
      </c>
      <c r="D38" s="464"/>
    </row>
    <row r="39" hidden="1">
      <c r="A39" s="460"/>
      <c r="B39" s="460"/>
      <c r="C39" s="460"/>
      <c r="D39" s="460"/>
    </row>
    <row r="40" hidden="1">
      <c r="A40" s="460"/>
      <c r="B40" s="460"/>
      <c r="C40" s="460"/>
      <c r="D40" s="460"/>
    </row>
    <row r="41" hidden="1">
      <c r="A41" s="460"/>
      <c r="B41" s="460"/>
      <c r="C41" s="460"/>
      <c r="D41" s="460"/>
    </row>
    <row r="42">
      <c r="A42" s="460" t="str">
        <f>IFERROR(__xludf.DUMMYFUNCTION("""COMPUTED_VALUE"""),"池袋")</f>
        <v>池袋</v>
      </c>
      <c r="B42" s="461"/>
      <c r="C42" s="460" t="str">
        <f>IFERROR(__xludf.DUMMYFUNCTION("""COMPUTED_VALUE"""),"テレアポ")</f>
        <v>テレアポ</v>
      </c>
      <c r="D42" s="461"/>
    </row>
    <row r="43" hidden="1">
      <c r="A43" s="460"/>
      <c r="B43" s="460"/>
      <c r="C43" s="460"/>
      <c r="D43" s="460"/>
    </row>
    <row r="44" hidden="1">
      <c r="A44" s="460"/>
      <c r="B44" s="460"/>
      <c r="C44" s="460"/>
      <c r="D44" s="460"/>
    </row>
    <row r="45" hidden="1">
      <c r="A45" s="460"/>
      <c r="B45" s="460"/>
      <c r="C45" s="460"/>
      <c r="D45" s="460"/>
    </row>
    <row r="46">
      <c r="A46" s="460" t="str">
        <f>IFERROR(__xludf.DUMMYFUNCTION("""COMPUTED_VALUE"""),"仙台")</f>
        <v>仙台</v>
      </c>
      <c r="B46" s="461"/>
    </row>
    <row r="47" hidden="1">
      <c r="A47" s="460"/>
      <c r="B47" s="460"/>
    </row>
    <row r="48" hidden="1">
      <c r="A48" s="460"/>
      <c r="B48" s="460"/>
    </row>
    <row r="49" hidden="1">
      <c r="A49" s="460"/>
      <c r="B49" s="460"/>
    </row>
    <row r="50">
      <c r="A50" s="460" t="str">
        <f>IFERROR(__xludf.DUMMYFUNCTION("""COMPUTED_VALUE"""),"藤沢")</f>
        <v>藤沢</v>
      </c>
      <c r="B50" s="461"/>
    </row>
    <row r="51" hidden="1">
      <c r="A51" s="460"/>
      <c r="B51" s="460"/>
    </row>
    <row r="52" hidden="1">
      <c r="A52" s="460"/>
      <c r="B52" s="460"/>
    </row>
    <row r="53" hidden="1">
      <c r="A53" s="460"/>
      <c r="B53" s="460"/>
    </row>
    <row r="54">
      <c r="A54" s="460" t="str">
        <f>IFERROR(__xludf.DUMMYFUNCTION("""COMPUTED_VALUE"""),"柏")</f>
        <v>柏</v>
      </c>
      <c r="B54" s="462"/>
    </row>
    <row r="55" hidden="1">
      <c r="A55" s="460"/>
      <c r="B55" s="460"/>
    </row>
    <row r="56" hidden="1">
      <c r="A56" s="460"/>
      <c r="B56" s="460"/>
    </row>
    <row r="57" hidden="1">
      <c r="A57" s="460"/>
      <c r="B57" s="460"/>
    </row>
    <row r="58">
      <c r="A58" s="460" t="str">
        <f>IFERROR(__xludf.DUMMYFUNCTION("""COMPUTED_VALUE"""),"法人営業部")</f>
        <v>法人営業部</v>
      </c>
      <c r="B58" s="461"/>
    </row>
    <row r="59" hidden="1">
      <c r="A59" s="460"/>
      <c r="B59" s="460"/>
    </row>
    <row r="60" hidden="1">
      <c r="A60" s="460"/>
      <c r="B60" s="460"/>
    </row>
    <row r="61" hidden="1">
      <c r="A61" s="460"/>
      <c r="B61" s="460"/>
    </row>
    <row r="62">
      <c r="A62" s="460" t="str">
        <f>IFERROR(__xludf.DUMMYFUNCTION("""COMPUTED_VALUE"""),"空調管理")</f>
        <v>空調管理</v>
      </c>
      <c r="B62" s="461">
        <f>IFERROR(__xludf.DUMMYFUNCTION("""COMPUTED_VALUE"""),4.8)</f>
        <v>4.8</v>
      </c>
    </row>
    <row r="63">
      <c r="A63" s="460"/>
      <c r="B63" s="460"/>
    </row>
    <row r="64">
      <c r="A64" s="460"/>
      <c r="B64" s="460"/>
    </row>
    <row r="65">
      <c r="A65" s="460"/>
      <c r="B65" s="460"/>
    </row>
    <row r="66">
      <c r="B66" s="462">
        <f>IFERROR(__xludf.DUMMYFUNCTION("""COMPUTED_VALUE"""),4.8)</f>
        <v>4.8</v>
      </c>
    </row>
    <row r="67">
      <c r="B67" s="460"/>
    </row>
    <row r="68">
      <c r="B68" s="460"/>
    </row>
    <row r="69">
      <c r="B69" s="46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.71"/>
    <col customWidth="1" min="3" max="3" width="10.57"/>
    <col customWidth="1" min="4" max="4" width="11.43"/>
    <col customWidth="1" min="5" max="5" width="14.29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9.57"/>
    <col customWidth="1" min="13" max="13" width="15.57"/>
    <col customWidth="1" min="14" max="14" width="21.86"/>
    <col customWidth="1" min="15" max="15" width="11.0"/>
    <col customWidth="1" min="16" max="16" width="24.14"/>
    <col customWidth="1" min="17" max="17" width="9.0"/>
  </cols>
  <sheetData>
    <row r="1" ht="24.0" customHeight="1">
      <c r="A1" s="466"/>
      <c r="B1" s="467"/>
      <c r="E1" s="468">
        <f>TODAY()</f>
        <v>45712</v>
      </c>
      <c r="L1" s="4" t="s">
        <v>1</v>
      </c>
      <c r="Q1" s="5"/>
    </row>
    <row r="2" ht="27.75" customHeight="1">
      <c r="A2" s="469"/>
      <c r="B2" s="7" t="s">
        <v>2</v>
      </c>
      <c r="C2" s="337" t="s">
        <v>3</v>
      </c>
      <c r="D2" s="338" t="s">
        <v>98</v>
      </c>
      <c r="E2" s="470" t="s">
        <v>5</v>
      </c>
      <c r="F2" s="339" t="s">
        <v>6</v>
      </c>
      <c r="G2" s="340"/>
      <c r="H2" s="13" t="s">
        <v>7</v>
      </c>
      <c r="I2" s="12"/>
      <c r="J2" s="14" t="s">
        <v>99</v>
      </c>
      <c r="K2" s="15" t="s">
        <v>9</v>
      </c>
      <c r="L2" s="471" t="s">
        <v>10</v>
      </c>
      <c r="M2" s="18" t="s">
        <v>12</v>
      </c>
      <c r="N2" s="20" t="s">
        <v>14</v>
      </c>
      <c r="O2" s="21"/>
      <c r="P2" s="472" t="s">
        <v>15</v>
      </c>
      <c r="Q2" s="5"/>
    </row>
    <row r="3" ht="27.75" customHeight="1">
      <c r="A3" s="469"/>
      <c r="B3" s="27"/>
      <c r="C3" s="113"/>
      <c r="D3" s="344" t="s">
        <v>17</v>
      </c>
      <c r="E3" s="345" t="s">
        <v>18</v>
      </c>
      <c r="F3" s="346" t="s">
        <v>19</v>
      </c>
      <c r="G3" s="347" t="s">
        <v>18</v>
      </c>
      <c r="H3" s="346" t="s">
        <v>19</v>
      </c>
      <c r="I3" s="32" t="s">
        <v>18</v>
      </c>
      <c r="J3" s="33"/>
      <c r="K3" s="33"/>
      <c r="L3" s="74"/>
      <c r="M3" s="36"/>
      <c r="N3" s="27"/>
      <c r="O3" s="38"/>
      <c r="P3" s="36"/>
      <c r="Q3" s="5"/>
    </row>
    <row r="4" ht="27.75" customHeight="1">
      <c r="A4" s="469"/>
      <c r="B4" s="27"/>
      <c r="C4" s="113"/>
      <c r="D4" s="349" t="s">
        <v>20</v>
      </c>
      <c r="E4" s="350" t="s">
        <v>21</v>
      </c>
      <c r="F4" s="40"/>
      <c r="G4" s="41"/>
      <c r="H4" s="40"/>
      <c r="I4" s="34"/>
      <c r="J4" s="33"/>
      <c r="K4" s="33"/>
      <c r="L4" s="74"/>
      <c r="M4" s="36"/>
      <c r="N4" s="27"/>
      <c r="O4" s="38"/>
      <c r="P4" s="36"/>
      <c r="Q4" s="5"/>
    </row>
    <row r="5" ht="27.0" customHeight="1">
      <c r="A5" s="469"/>
      <c r="B5" s="101" t="s">
        <v>25</v>
      </c>
      <c r="C5" s="110" t="s">
        <v>26</v>
      </c>
      <c r="D5" s="473"/>
      <c r="E5" s="473"/>
      <c r="F5" s="55"/>
      <c r="G5" s="54"/>
      <c r="H5" s="55"/>
      <c r="I5" s="54"/>
      <c r="J5" s="56"/>
      <c r="K5" s="57"/>
      <c r="L5" s="58"/>
      <c r="M5" s="353">
        <v>80.0</v>
      </c>
      <c r="N5" s="474"/>
      <c r="O5" s="475"/>
      <c r="P5" s="353">
        <v>1.0</v>
      </c>
      <c r="Q5" s="5"/>
    </row>
    <row r="6" ht="27.0" customHeight="1">
      <c r="A6" s="469"/>
      <c r="B6" s="69"/>
      <c r="C6" s="113"/>
      <c r="D6" s="355"/>
      <c r="E6" s="355"/>
      <c r="F6" s="40"/>
      <c r="G6" s="34"/>
      <c r="H6" s="40"/>
      <c r="I6" s="34"/>
      <c r="J6" s="72"/>
      <c r="K6" s="33"/>
      <c r="L6" s="33"/>
      <c r="M6" s="348"/>
      <c r="N6" s="27"/>
      <c r="O6" s="280"/>
      <c r="P6" s="348"/>
      <c r="Q6" s="5"/>
    </row>
    <row r="7" ht="27.0" customHeight="1">
      <c r="A7" s="469"/>
      <c r="B7" s="69"/>
      <c r="C7" s="113"/>
      <c r="D7" s="476"/>
      <c r="E7" s="476"/>
      <c r="F7" s="80"/>
      <c r="G7" s="79"/>
      <c r="H7" s="80"/>
      <c r="I7" s="79"/>
      <c r="J7" s="193"/>
      <c r="K7" s="82"/>
      <c r="L7" s="361"/>
      <c r="M7" s="362">
        <v>60.0</v>
      </c>
      <c r="N7" s="27"/>
      <c r="O7" s="291" t="s">
        <v>60</v>
      </c>
      <c r="P7" s="362">
        <v>1.0</v>
      </c>
      <c r="Q7" s="5"/>
    </row>
    <row r="8" ht="27.0" customHeight="1">
      <c r="A8" s="469"/>
      <c r="B8" s="69"/>
      <c r="C8" s="113"/>
      <c r="D8" s="40"/>
      <c r="E8" s="40"/>
      <c r="F8" s="40"/>
      <c r="G8" s="34"/>
      <c r="H8" s="40"/>
      <c r="I8" s="34"/>
      <c r="J8" s="72"/>
      <c r="K8" s="33"/>
      <c r="L8" s="96"/>
      <c r="M8" s="348"/>
      <c r="N8" s="27"/>
      <c r="O8" s="38"/>
      <c r="P8" s="348"/>
      <c r="Q8" s="5"/>
    </row>
    <row r="9" ht="27.0" customHeight="1">
      <c r="A9" s="469"/>
      <c r="B9" s="101" t="s">
        <v>27</v>
      </c>
      <c r="C9" s="110" t="s">
        <v>28</v>
      </c>
      <c r="D9" s="473"/>
      <c r="E9" s="473"/>
      <c r="F9" s="55"/>
      <c r="G9" s="54"/>
      <c r="H9" s="55"/>
      <c r="I9" s="54"/>
      <c r="J9" s="56"/>
      <c r="K9" s="57"/>
      <c r="L9" s="388"/>
      <c r="M9" s="353">
        <v>80.0</v>
      </c>
      <c r="N9" s="107"/>
      <c r="O9" s="475"/>
      <c r="P9" s="353">
        <v>1.0</v>
      </c>
      <c r="Q9" s="5"/>
    </row>
    <row r="10" ht="27.0" customHeight="1">
      <c r="A10" s="469"/>
      <c r="B10" s="69"/>
      <c r="C10" s="113"/>
      <c r="D10" s="355"/>
      <c r="E10" s="355"/>
      <c r="F10" s="40"/>
      <c r="G10" s="34"/>
      <c r="H10" s="40"/>
      <c r="I10" s="34"/>
      <c r="J10" s="72"/>
      <c r="K10" s="33"/>
      <c r="L10" s="33"/>
      <c r="M10" s="348"/>
      <c r="N10" s="27"/>
      <c r="O10" s="280"/>
      <c r="P10" s="348"/>
      <c r="Q10" s="5"/>
    </row>
    <row r="11" ht="27.0" customHeight="1">
      <c r="A11" s="469"/>
      <c r="B11" s="69"/>
      <c r="C11" s="113"/>
      <c r="D11" s="476"/>
      <c r="E11" s="476"/>
      <c r="F11" s="227"/>
      <c r="G11" s="228"/>
      <c r="H11" s="227"/>
      <c r="I11" s="228"/>
      <c r="J11" s="229"/>
      <c r="K11" s="230"/>
      <c r="L11" s="361"/>
      <c r="M11" s="381">
        <v>60.0</v>
      </c>
      <c r="N11" s="27"/>
      <c r="O11" s="291" t="s">
        <v>60</v>
      </c>
      <c r="P11" s="381">
        <v>2.0</v>
      </c>
      <c r="Q11" s="5"/>
    </row>
    <row r="12" ht="27.0" customHeight="1">
      <c r="A12" s="469"/>
      <c r="B12" s="119"/>
      <c r="C12" s="123"/>
      <c r="D12" s="95"/>
      <c r="E12" s="95"/>
      <c r="F12" s="95"/>
      <c r="G12" s="94"/>
      <c r="H12" s="95"/>
      <c r="I12" s="94"/>
      <c r="J12" s="121"/>
      <c r="K12" s="96"/>
      <c r="L12" s="96"/>
      <c r="M12" s="383"/>
      <c r="N12" s="45"/>
      <c r="O12" s="46"/>
      <c r="P12" s="383"/>
      <c r="Q12" s="5"/>
    </row>
    <row r="13" ht="27.0" customHeight="1">
      <c r="A13" s="469"/>
      <c r="B13" s="140" t="s">
        <v>23</v>
      </c>
      <c r="C13" s="199" t="s">
        <v>24</v>
      </c>
      <c r="D13" s="477"/>
      <c r="E13" s="477"/>
      <c r="F13" s="143"/>
      <c r="G13" s="34"/>
      <c r="H13" s="143"/>
      <c r="I13" s="34"/>
      <c r="J13" s="144"/>
      <c r="K13" s="57"/>
      <c r="L13" s="388"/>
      <c r="M13" s="478">
        <v>80.0</v>
      </c>
      <c r="N13" s="62"/>
      <c r="O13" s="280"/>
      <c r="P13" s="479"/>
      <c r="Q13" s="5"/>
    </row>
    <row r="14" ht="27.0" customHeight="1">
      <c r="A14" s="469"/>
      <c r="B14" s="69"/>
      <c r="C14" s="113"/>
      <c r="D14" s="355"/>
      <c r="E14" s="355"/>
      <c r="F14" s="40"/>
      <c r="G14" s="34"/>
      <c r="H14" s="40"/>
      <c r="I14" s="34"/>
      <c r="J14" s="72"/>
      <c r="K14" s="33"/>
      <c r="L14" s="33"/>
      <c r="M14" s="348"/>
      <c r="N14" s="27"/>
      <c r="O14" s="280"/>
      <c r="P14" s="348"/>
      <c r="Q14" s="5"/>
    </row>
    <row r="15" ht="27.0" customHeight="1">
      <c r="A15" s="469"/>
      <c r="B15" s="69"/>
      <c r="C15" s="113"/>
      <c r="D15" s="476"/>
      <c r="E15" s="476"/>
      <c r="F15" s="227"/>
      <c r="G15" s="228"/>
      <c r="H15" s="227"/>
      <c r="I15" s="228"/>
      <c r="J15" s="229"/>
      <c r="K15" s="230"/>
      <c r="L15" s="361"/>
      <c r="M15" s="381">
        <v>65.0</v>
      </c>
      <c r="N15" s="27"/>
      <c r="O15" s="291" t="s">
        <v>60</v>
      </c>
      <c r="P15" s="381">
        <v>1.0</v>
      </c>
      <c r="Q15" s="5"/>
    </row>
    <row r="16" ht="27.0" customHeight="1">
      <c r="A16" s="469"/>
      <c r="B16" s="69"/>
      <c r="C16" s="113"/>
      <c r="D16" s="40"/>
      <c r="E16" s="40"/>
      <c r="F16" s="40"/>
      <c r="G16" s="34"/>
      <c r="H16" s="40"/>
      <c r="I16" s="34"/>
      <c r="J16" s="72"/>
      <c r="K16" s="96"/>
      <c r="L16" s="96"/>
      <c r="M16" s="348"/>
      <c r="N16" s="27"/>
      <c r="O16" s="38"/>
      <c r="P16" s="348"/>
      <c r="Q16" s="5"/>
    </row>
    <row r="17" ht="27.0" customHeight="1">
      <c r="A17" s="469"/>
      <c r="B17" s="365" t="s">
        <v>100</v>
      </c>
      <c r="C17" s="110" t="s">
        <v>37</v>
      </c>
      <c r="D17" s="473"/>
      <c r="E17" s="473"/>
      <c r="F17" s="55"/>
      <c r="G17" s="54"/>
      <c r="H17" s="55"/>
      <c r="I17" s="54"/>
      <c r="J17" s="56"/>
      <c r="K17" s="57"/>
      <c r="L17" s="388"/>
      <c r="M17" s="353">
        <v>80.0</v>
      </c>
      <c r="N17" s="107"/>
      <c r="O17" s="475"/>
      <c r="P17" s="480"/>
      <c r="Q17" s="5"/>
    </row>
    <row r="18" ht="27.0" customHeight="1">
      <c r="A18" s="469"/>
      <c r="B18" s="27"/>
      <c r="C18" s="113"/>
      <c r="D18" s="355"/>
      <c r="E18" s="355"/>
      <c r="F18" s="40"/>
      <c r="G18" s="34"/>
      <c r="H18" s="40"/>
      <c r="I18" s="34"/>
      <c r="J18" s="72"/>
      <c r="K18" s="33"/>
      <c r="L18" s="33"/>
      <c r="M18" s="348"/>
      <c r="N18" s="27"/>
      <c r="O18" s="280"/>
      <c r="P18" s="348"/>
      <c r="Q18" s="5"/>
    </row>
    <row r="19" ht="27.0" customHeight="1">
      <c r="A19" s="469"/>
      <c r="B19" s="27"/>
      <c r="C19" s="113"/>
      <c r="D19" s="476"/>
      <c r="E19" s="476"/>
      <c r="F19" s="227"/>
      <c r="G19" s="228"/>
      <c r="H19" s="227"/>
      <c r="I19" s="228"/>
      <c r="J19" s="229"/>
      <c r="K19" s="230"/>
      <c r="L19" s="361"/>
      <c r="M19" s="381">
        <v>60.0</v>
      </c>
      <c r="N19" s="27"/>
      <c r="O19" s="291" t="s">
        <v>60</v>
      </c>
      <c r="P19" s="481"/>
      <c r="Q19" s="5"/>
    </row>
    <row r="20" ht="27.0" customHeight="1">
      <c r="A20" s="469"/>
      <c r="B20" s="45"/>
      <c r="C20" s="123"/>
      <c r="D20" s="95"/>
      <c r="E20" s="95"/>
      <c r="F20" s="95"/>
      <c r="G20" s="94"/>
      <c r="H20" s="95"/>
      <c r="I20" s="94"/>
      <c r="J20" s="121"/>
      <c r="K20" s="96"/>
      <c r="L20" s="96"/>
      <c r="M20" s="383"/>
      <c r="N20" s="45"/>
      <c r="O20" s="46"/>
      <c r="P20" s="383"/>
      <c r="Q20" s="5"/>
    </row>
    <row r="21" ht="27.0" customHeight="1">
      <c r="A21" s="469"/>
      <c r="B21" s="482" t="s">
        <v>33</v>
      </c>
      <c r="C21" s="199" t="s">
        <v>34</v>
      </c>
      <c r="D21" s="477"/>
      <c r="E21" s="477"/>
      <c r="F21" s="143"/>
      <c r="G21" s="34"/>
      <c r="H21" s="143"/>
      <c r="I21" s="34"/>
      <c r="J21" s="144"/>
      <c r="K21" s="57"/>
      <c r="L21" s="388"/>
      <c r="M21" s="478">
        <v>50.0</v>
      </c>
      <c r="N21" s="62"/>
      <c r="O21" s="280"/>
      <c r="P21" s="478">
        <v>2.0</v>
      </c>
      <c r="Q21" s="5"/>
    </row>
    <row r="22" ht="27.0" customHeight="1">
      <c r="A22" s="469"/>
      <c r="B22" s="27"/>
      <c r="C22" s="113"/>
      <c r="D22" s="355"/>
      <c r="E22" s="355"/>
      <c r="F22" s="40"/>
      <c r="G22" s="34"/>
      <c r="H22" s="40"/>
      <c r="I22" s="34"/>
      <c r="J22" s="72"/>
      <c r="K22" s="33"/>
      <c r="L22" s="33"/>
      <c r="M22" s="348"/>
      <c r="N22" s="27"/>
      <c r="O22" s="280"/>
      <c r="P22" s="348"/>
      <c r="Q22" s="5"/>
    </row>
    <row r="23" ht="27.0" customHeight="1">
      <c r="A23" s="469"/>
      <c r="B23" s="27"/>
      <c r="C23" s="113"/>
      <c r="D23" s="476"/>
      <c r="E23" s="476"/>
      <c r="F23" s="227"/>
      <c r="G23" s="228"/>
      <c r="H23" s="227"/>
      <c r="I23" s="228"/>
      <c r="J23" s="229"/>
      <c r="K23" s="230"/>
      <c r="L23" s="361"/>
      <c r="M23" s="381">
        <v>40.0</v>
      </c>
      <c r="N23" s="27"/>
      <c r="O23" s="291" t="s">
        <v>60</v>
      </c>
      <c r="P23" s="381">
        <v>3.0</v>
      </c>
      <c r="Q23" s="5"/>
    </row>
    <row r="24" ht="27.0" customHeight="1">
      <c r="A24" s="469"/>
      <c r="B24" s="27"/>
      <c r="C24" s="113"/>
      <c r="D24" s="40"/>
      <c r="E24" s="40"/>
      <c r="F24" s="40"/>
      <c r="G24" s="34"/>
      <c r="H24" s="40"/>
      <c r="I24" s="34"/>
      <c r="J24" s="72"/>
      <c r="K24" s="96"/>
      <c r="L24" s="96"/>
      <c r="M24" s="348"/>
      <c r="N24" s="27"/>
      <c r="O24" s="38"/>
      <c r="P24" s="348"/>
      <c r="Q24" s="5"/>
    </row>
    <row r="25" ht="27.0" customHeight="1">
      <c r="A25" s="469"/>
      <c r="B25" s="101" t="s">
        <v>47</v>
      </c>
      <c r="C25" s="110" t="s">
        <v>41</v>
      </c>
      <c r="D25" s="473"/>
      <c r="E25" s="473"/>
      <c r="F25" s="55"/>
      <c r="G25" s="54"/>
      <c r="H25" s="55"/>
      <c r="I25" s="54"/>
      <c r="J25" s="56"/>
      <c r="K25" s="57"/>
      <c r="L25" s="388"/>
      <c r="M25" s="353">
        <v>50.0</v>
      </c>
      <c r="N25" s="107"/>
      <c r="O25" s="475"/>
      <c r="P25" s="353">
        <v>1.0</v>
      </c>
      <c r="Q25" s="5"/>
    </row>
    <row r="26" ht="27.0" customHeight="1">
      <c r="A26" s="469"/>
      <c r="B26" s="69"/>
      <c r="C26" s="113"/>
      <c r="D26" s="355"/>
      <c r="E26" s="355"/>
      <c r="F26" s="40"/>
      <c r="G26" s="34"/>
      <c r="H26" s="40"/>
      <c r="I26" s="34"/>
      <c r="J26" s="72"/>
      <c r="K26" s="33"/>
      <c r="L26" s="33"/>
      <c r="M26" s="348"/>
      <c r="N26" s="27"/>
      <c r="O26" s="280"/>
      <c r="P26" s="348"/>
      <c r="Q26" s="5"/>
    </row>
    <row r="27" ht="27.0" customHeight="1">
      <c r="A27" s="469"/>
      <c r="B27" s="69"/>
      <c r="C27" s="113"/>
      <c r="D27" s="476"/>
      <c r="E27" s="476"/>
      <c r="F27" s="227"/>
      <c r="G27" s="228"/>
      <c r="H27" s="227"/>
      <c r="I27" s="228"/>
      <c r="J27" s="229"/>
      <c r="K27" s="230"/>
      <c r="L27" s="361"/>
      <c r="M27" s="381">
        <v>40.0</v>
      </c>
      <c r="N27" s="27"/>
      <c r="O27" s="291" t="s">
        <v>60</v>
      </c>
      <c r="P27" s="381">
        <v>1.0</v>
      </c>
      <c r="Q27" s="5"/>
    </row>
    <row r="28" ht="27.0" customHeight="1">
      <c r="A28" s="469"/>
      <c r="B28" s="119"/>
      <c r="C28" s="123"/>
      <c r="D28" s="95"/>
      <c r="E28" s="95"/>
      <c r="F28" s="95"/>
      <c r="G28" s="94"/>
      <c r="H28" s="95"/>
      <c r="I28" s="94"/>
      <c r="J28" s="121"/>
      <c r="K28" s="96"/>
      <c r="L28" s="96"/>
      <c r="M28" s="383"/>
      <c r="N28" s="45"/>
      <c r="O28" s="46"/>
      <c r="P28" s="383"/>
      <c r="Q28" s="5"/>
    </row>
    <row r="29" ht="27.0" customHeight="1">
      <c r="A29" s="469"/>
      <c r="B29" s="200" t="s">
        <v>42</v>
      </c>
      <c r="C29" s="199" t="s">
        <v>43</v>
      </c>
      <c r="D29" s="477"/>
      <c r="E29" s="477"/>
      <c r="F29" s="143"/>
      <c r="G29" s="34"/>
      <c r="H29" s="143"/>
      <c r="I29" s="34"/>
      <c r="J29" s="144"/>
      <c r="K29" s="57"/>
      <c r="L29" s="388"/>
      <c r="M29" s="478">
        <v>50.0</v>
      </c>
      <c r="N29" s="62"/>
      <c r="O29" s="280"/>
      <c r="P29" s="479"/>
      <c r="Q29" s="5"/>
    </row>
    <row r="30" ht="27.0" customHeight="1">
      <c r="A30" s="469"/>
      <c r="B30" s="27"/>
      <c r="C30" s="113"/>
      <c r="D30" s="355"/>
      <c r="E30" s="355"/>
      <c r="F30" s="40"/>
      <c r="G30" s="34"/>
      <c r="H30" s="40"/>
      <c r="I30" s="34"/>
      <c r="J30" s="72"/>
      <c r="K30" s="33"/>
      <c r="L30" s="33"/>
      <c r="M30" s="348"/>
      <c r="N30" s="27"/>
      <c r="O30" s="280"/>
      <c r="P30" s="348"/>
      <c r="Q30" s="5"/>
    </row>
    <row r="31" ht="27.0" customHeight="1">
      <c r="A31" s="469"/>
      <c r="B31" s="27"/>
      <c r="C31" s="113"/>
      <c r="D31" s="476"/>
      <c r="E31" s="476"/>
      <c r="F31" s="227"/>
      <c r="G31" s="228"/>
      <c r="H31" s="227"/>
      <c r="I31" s="228"/>
      <c r="J31" s="229"/>
      <c r="K31" s="230"/>
      <c r="L31" s="361"/>
      <c r="M31" s="381">
        <v>40.0</v>
      </c>
      <c r="N31" s="27"/>
      <c r="O31" s="291" t="s">
        <v>60</v>
      </c>
      <c r="P31" s="381">
        <v>1.0</v>
      </c>
      <c r="Q31" s="5"/>
    </row>
    <row r="32" ht="27.0" customHeight="1">
      <c r="A32" s="469"/>
      <c r="B32" s="27"/>
      <c r="C32" s="113"/>
      <c r="D32" s="40"/>
      <c r="E32" s="40"/>
      <c r="F32" s="40"/>
      <c r="G32" s="34"/>
      <c r="H32" s="40"/>
      <c r="I32" s="34"/>
      <c r="J32" s="72"/>
      <c r="K32" s="96"/>
      <c r="L32" s="96"/>
      <c r="M32" s="348"/>
      <c r="N32" s="27"/>
      <c r="O32" s="38"/>
      <c r="P32" s="348"/>
      <c r="Q32" s="5"/>
    </row>
    <row r="33" ht="27.0" customHeight="1">
      <c r="A33" s="469"/>
      <c r="B33" s="197" t="s">
        <v>39</v>
      </c>
      <c r="C33" s="483" t="s">
        <v>40</v>
      </c>
      <c r="D33" s="473"/>
      <c r="E33" s="473"/>
      <c r="F33" s="55"/>
      <c r="G33" s="54"/>
      <c r="H33" s="55"/>
      <c r="I33" s="54"/>
      <c r="J33" s="56"/>
      <c r="K33" s="57"/>
      <c r="L33" s="388"/>
      <c r="M33" s="353">
        <v>55.0</v>
      </c>
      <c r="N33" s="107"/>
      <c r="O33" s="475"/>
      <c r="P33" s="480"/>
      <c r="Q33" s="5"/>
    </row>
    <row r="34" ht="27.0" customHeight="1">
      <c r="A34" s="469"/>
      <c r="B34" s="27"/>
      <c r="C34" s="113"/>
      <c r="D34" s="355"/>
      <c r="E34" s="355"/>
      <c r="F34" s="40"/>
      <c r="G34" s="34"/>
      <c r="H34" s="40"/>
      <c r="I34" s="34"/>
      <c r="J34" s="72"/>
      <c r="K34" s="33"/>
      <c r="L34" s="33"/>
      <c r="M34" s="348"/>
      <c r="N34" s="27"/>
      <c r="O34" s="280"/>
      <c r="P34" s="348"/>
      <c r="Q34" s="5"/>
    </row>
    <row r="35" ht="27.0" customHeight="1">
      <c r="A35" s="469"/>
      <c r="B35" s="27"/>
      <c r="C35" s="113"/>
      <c r="D35" s="476"/>
      <c r="E35" s="476"/>
      <c r="F35" s="227"/>
      <c r="G35" s="228"/>
      <c r="H35" s="227"/>
      <c r="I35" s="228"/>
      <c r="J35" s="229"/>
      <c r="K35" s="230"/>
      <c r="L35" s="361"/>
      <c r="M35" s="381">
        <v>40.0</v>
      </c>
      <c r="N35" s="27"/>
      <c r="O35" s="291" t="s">
        <v>60</v>
      </c>
      <c r="P35" s="481"/>
      <c r="Q35" s="5"/>
    </row>
    <row r="36" ht="27.0" customHeight="1">
      <c r="A36" s="469"/>
      <c r="B36" s="45"/>
      <c r="C36" s="123"/>
      <c r="D36" s="95"/>
      <c r="E36" s="95"/>
      <c r="F36" s="95"/>
      <c r="G36" s="94"/>
      <c r="H36" s="95"/>
      <c r="I36" s="94"/>
      <c r="J36" s="121"/>
      <c r="K36" s="96"/>
      <c r="L36" s="96"/>
      <c r="M36" s="383"/>
      <c r="N36" s="45"/>
      <c r="O36" s="46"/>
      <c r="P36" s="383"/>
      <c r="Q36" s="5"/>
    </row>
    <row r="37" ht="28.5" customHeight="1">
      <c r="A37" s="469"/>
      <c r="B37" s="140" t="s">
        <v>38</v>
      </c>
      <c r="C37" s="199" t="s">
        <v>32</v>
      </c>
      <c r="D37" s="477"/>
      <c r="E37" s="477"/>
      <c r="F37" s="143"/>
      <c r="G37" s="34"/>
      <c r="H37" s="143"/>
      <c r="I37" s="34"/>
      <c r="J37" s="144"/>
      <c r="K37" s="57"/>
      <c r="L37" s="388"/>
      <c r="M37" s="478">
        <v>50.0</v>
      </c>
      <c r="N37" s="62"/>
      <c r="O37" s="280"/>
      <c r="P37" s="479"/>
      <c r="Q37" s="5"/>
    </row>
    <row r="38" ht="27.0" customHeight="1">
      <c r="A38" s="469"/>
      <c r="B38" s="69"/>
      <c r="C38" s="113"/>
      <c r="D38" s="355"/>
      <c r="E38" s="355"/>
      <c r="F38" s="40"/>
      <c r="G38" s="34"/>
      <c r="H38" s="40"/>
      <c r="I38" s="34"/>
      <c r="J38" s="72"/>
      <c r="K38" s="33"/>
      <c r="L38" s="33"/>
      <c r="M38" s="348"/>
      <c r="N38" s="27"/>
      <c r="O38" s="280"/>
      <c r="P38" s="348"/>
      <c r="Q38" s="5"/>
    </row>
    <row r="39" ht="27.0" customHeight="1">
      <c r="A39" s="469"/>
      <c r="B39" s="69"/>
      <c r="C39" s="113"/>
      <c r="D39" s="476"/>
      <c r="E39" s="476"/>
      <c r="F39" s="227"/>
      <c r="G39" s="228"/>
      <c r="H39" s="227"/>
      <c r="I39" s="228"/>
      <c r="J39" s="229"/>
      <c r="K39" s="230"/>
      <c r="L39" s="361"/>
      <c r="M39" s="381">
        <v>40.0</v>
      </c>
      <c r="N39" s="27"/>
      <c r="O39" s="291" t="s">
        <v>60</v>
      </c>
      <c r="P39" s="481"/>
      <c r="Q39" s="5"/>
    </row>
    <row r="40" ht="27.0" customHeight="1">
      <c r="A40" s="484"/>
      <c r="B40" s="69"/>
      <c r="C40" s="113"/>
      <c r="D40" s="40"/>
      <c r="E40" s="40"/>
      <c r="F40" s="40"/>
      <c r="G40" s="34"/>
      <c r="H40" s="40"/>
      <c r="I40" s="34"/>
      <c r="J40" s="72"/>
      <c r="K40" s="96"/>
      <c r="L40" s="96"/>
      <c r="M40" s="348"/>
      <c r="N40" s="27"/>
      <c r="O40" s="38"/>
      <c r="P40" s="348"/>
      <c r="Q40" s="5"/>
    </row>
    <row r="41" ht="27.0" customHeight="1">
      <c r="A41" s="469"/>
      <c r="B41" s="101" t="s">
        <v>101</v>
      </c>
      <c r="C41" s="110" t="s">
        <v>46</v>
      </c>
      <c r="D41" s="473"/>
      <c r="E41" s="473"/>
      <c r="F41" s="55"/>
      <c r="G41" s="54"/>
      <c r="H41" s="55"/>
      <c r="I41" s="54"/>
      <c r="J41" s="56"/>
      <c r="K41" s="57"/>
      <c r="L41" s="388"/>
      <c r="M41" s="353">
        <v>50.0</v>
      </c>
      <c r="N41" s="107"/>
      <c r="O41" s="475"/>
      <c r="P41" s="480"/>
      <c r="Q41" s="5"/>
    </row>
    <row r="42" ht="27.0" customHeight="1">
      <c r="A42" s="469"/>
      <c r="B42" s="69"/>
      <c r="C42" s="113"/>
      <c r="D42" s="355"/>
      <c r="E42" s="355"/>
      <c r="F42" s="40"/>
      <c r="G42" s="34"/>
      <c r="H42" s="40"/>
      <c r="I42" s="34"/>
      <c r="J42" s="72"/>
      <c r="K42" s="33"/>
      <c r="L42" s="33"/>
      <c r="M42" s="348"/>
      <c r="N42" s="27"/>
      <c r="O42" s="280"/>
      <c r="P42" s="348"/>
      <c r="Q42" s="5"/>
    </row>
    <row r="43" ht="27.0" customHeight="1">
      <c r="A43" s="469"/>
      <c r="B43" s="69"/>
      <c r="C43" s="113"/>
      <c r="D43" s="476"/>
      <c r="E43" s="476"/>
      <c r="F43" s="227"/>
      <c r="G43" s="228"/>
      <c r="H43" s="227"/>
      <c r="I43" s="228"/>
      <c r="J43" s="229"/>
      <c r="K43" s="230"/>
      <c r="L43" s="361"/>
      <c r="M43" s="381">
        <v>40.0</v>
      </c>
      <c r="N43" s="27"/>
      <c r="O43" s="291" t="s">
        <v>60</v>
      </c>
      <c r="P43" s="481"/>
      <c r="Q43" s="5"/>
    </row>
    <row r="44" ht="27.0" customHeight="1">
      <c r="A44" s="484"/>
      <c r="B44" s="119"/>
      <c r="C44" s="123"/>
      <c r="D44" s="95"/>
      <c r="E44" s="95"/>
      <c r="F44" s="95"/>
      <c r="G44" s="94"/>
      <c r="H44" s="95"/>
      <c r="I44" s="94"/>
      <c r="J44" s="121"/>
      <c r="K44" s="96"/>
      <c r="L44" s="96"/>
      <c r="M44" s="383"/>
      <c r="N44" s="45"/>
      <c r="O44" s="46"/>
      <c r="P44" s="383"/>
      <c r="Q44" s="5"/>
    </row>
    <row r="45" ht="27.0" customHeight="1">
      <c r="A45" s="469"/>
      <c r="B45" s="101" t="s">
        <v>30</v>
      </c>
      <c r="C45" s="110" t="s">
        <v>31</v>
      </c>
      <c r="D45" s="473"/>
      <c r="E45" s="473"/>
      <c r="F45" s="55"/>
      <c r="G45" s="54"/>
      <c r="H45" s="55"/>
      <c r="I45" s="54"/>
      <c r="J45" s="56"/>
      <c r="K45" s="57"/>
      <c r="L45" s="388"/>
      <c r="M45" s="353">
        <v>50.0</v>
      </c>
      <c r="N45" s="107"/>
      <c r="O45" s="475"/>
      <c r="P45" s="353">
        <v>1.0</v>
      </c>
      <c r="Q45" s="5"/>
    </row>
    <row r="46" ht="27.0" customHeight="1">
      <c r="A46" s="469"/>
      <c r="B46" s="69"/>
      <c r="C46" s="113"/>
      <c r="D46" s="355"/>
      <c r="E46" s="355"/>
      <c r="F46" s="40"/>
      <c r="G46" s="34"/>
      <c r="H46" s="40"/>
      <c r="I46" s="34"/>
      <c r="J46" s="72"/>
      <c r="K46" s="33"/>
      <c r="L46" s="33"/>
      <c r="M46" s="348"/>
      <c r="N46" s="27"/>
      <c r="O46" s="280"/>
      <c r="P46" s="348"/>
      <c r="Q46" s="5"/>
    </row>
    <row r="47" ht="27.0" customHeight="1">
      <c r="A47" s="469"/>
      <c r="B47" s="69"/>
      <c r="C47" s="113"/>
      <c r="D47" s="476"/>
      <c r="E47" s="476"/>
      <c r="F47" s="227"/>
      <c r="G47" s="228"/>
      <c r="H47" s="227"/>
      <c r="I47" s="228"/>
      <c r="J47" s="229"/>
      <c r="K47" s="230"/>
      <c r="L47" s="361"/>
      <c r="M47" s="381">
        <v>40.0</v>
      </c>
      <c r="N47" s="27"/>
      <c r="O47" s="291" t="s">
        <v>60</v>
      </c>
      <c r="P47" s="381">
        <v>2.0</v>
      </c>
      <c r="Q47" s="5"/>
    </row>
    <row r="48" ht="27.0" customHeight="1">
      <c r="A48" s="469"/>
      <c r="B48" s="119"/>
      <c r="C48" s="123"/>
      <c r="D48" s="95"/>
      <c r="E48" s="95"/>
      <c r="F48" s="95"/>
      <c r="G48" s="94"/>
      <c r="H48" s="95"/>
      <c r="I48" s="94"/>
      <c r="J48" s="121"/>
      <c r="K48" s="96"/>
      <c r="L48" s="96"/>
      <c r="M48" s="383"/>
      <c r="N48" s="45"/>
      <c r="O48" s="46"/>
      <c r="P48" s="383"/>
      <c r="Q48" s="5"/>
    </row>
    <row r="49" ht="27.0" customHeight="1">
      <c r="A49" s="469"/>
      <c r="B49" s="214" t="s">
        <v>48</v>
      </c>
      <c r="C49" s="485" t="s">
        <v>49</v>
      </c>
      <c r="D49" s="477"/>
      <c r="E49" s="477"/>
      <c r="F49" s="143"/>
      <c r="G49" s="34"/>
      <c r="H49" s="143"/>
      <c r="I49" s="34"/>
      <c r="J49" s="144"/>
      <c r="K49" s="57"/>
      <c r="L49" s="388"/>
      <c r="M49" s="478">
        <v>40.0</v>
      </c>
      <c r="N49" s="62"/>
      <c r="O49" s="280"/>
      <c r="P49" s="479"/>
      <c r="Q49" s="5"/>
    </row>
    <row r="50" ht="27.0" customHeight="1">
      <c r="A50" s="469"/>
      <c r="B50" s="69"/>
      <c r="C50" s="113"/>
      <c r="D50" s="355"/>
      <c r="E50" s="355"/>
      <c r="F50" s="40"/>
      <c r="G50" s="34"/>
      <c r="H50" s="40"/>
      <c r="I50" s="34"/>
      <c r="J50" s="72"/>
      <c r="K50" s="33"/>
      <c r="L50" s="33"/>
      <c r="M50" s="348"/>
      <c r="N50" s="27"/>
      <c r="O50" s="280"/>
      <c r="P50" s="348"/>
      <c r="Q50" s="5"/>
    </row>
    <row r="51" ht="27.0" customHeight="1">
      <c r="A51" s="469"/>
      <c r="B51" s="69"/>
      <c r="C51" s="113"/>
      <c r="D51" s="476"/>
      <c r="E51" s="476"/>
      <c r="F51" s="227"/>
      <c r="G51" s="228"/>
      <c r="H51" s="227"/>
      <c r="I51" s="228"/>
      <c r="J51" s="229"/>
      <c r="K51" s="230"/>
      <c r="L51" s="361"/>
      <c r="M51" s="381">
        <v>30.0</v>
      </c>
      <c r="N51" s="27"/>
      <c r="O51" s="291" t="s">
        <v>60</v>
      </c>
      <c r="P51" s="481"/>
      <c r="Q51" s="5"/>
    </row>
    <row r="52" ht="27.0" customHeight="1">
      <c r="A52" s="469"/>
      <c r="B52" s="69"/>
      <c r="C52" s="113"/>
      <c r="D52" s="40"/>
      <c r="E52" s="40"/>
      <c r="F52" s="40"/>
      <c r="G52" s="34"/>
      <c r="H52" s="40"/>
      <c r="I52" s="34"/>
      <c r="J52" s="72"/>
      <c r="K52" s="96"/>
      <c r="L52" s="96"/>
      <c r="M52" s="348"/>
      <c r="N52" s="27"/>
      <c r="O52" s="38"/>
      <c r="P52" s="348"/>
      <c r="Q52" s="5"/>
    </row>
    <row r="53" ht="27.0" customHeight="1">
      <c r="A53" s="469"/>
      <c r="B53" s="101" t="s">
        <v>52</v>
      </c>
      <c r="C53" s="110" t="s">
        <v>53</v>
      </c>
      <c r="D53" s="473"/>
      <c r="E53" s="473"/>
      <c r="F53" s="486"/>
      <c r="G53" s="221"/>
      <c r="H53" s="55"/>
      <c r="I53" s="54"/>
      <c r="J53" s="56"/>
      <c r="K53" s="57"/>
      <c r="L53" s="388"/>
      <c r="M53" s="353">
        <v>10.0</v>
      </c>
      <c r="N53" s="107"/>
      <c r="O53" s="475"/>
      <c r="P53" s="353">
        <v>1.0</v>
      </c>
      <c r="Q53" s="5"/>
    </row>
    <row r="54" ht="27.0" customHeight="1">
      <c r="A54" s="469"/>
      <c r="B54" s="69"/>
      <c r="C54" s="113"/>
      <c r="D54" s="355"/>
      <c r="E54" s="355"/>
      <c r="F54" s="40"/>
      <c r="G54" s="41"/>
      <c r="H54" s="40"/>
      <c r="I54" s="34"/>
      <c r="J54" s="72"/>
      <c r="K54" s="33"/>
      <c r="L54" s="33"/>
      <c r="M54" s="348"/>
      <c r="N54" s="27"/>
      <c r="O54" s="280"/>
      <c r="P54" s="348"/>
      <c r="Q54" s="5"/>
    </row>
    <row r="55" ht="27.0" customHeight="1">
      <c r="A55" s="469"/>
      <c r="B55" s="69"/>
      <c r="C55" s="113"/>
      <c r="D55" s="476"/>
      <c r="E55" s="476"/>
      <c r="F55" s="40"/>
      <c r="G55" s="41"/>
      <c r="H55" s="227"/>
      <c r="I55" s="228"/>
      <c r="J55" s="229"/>
      <c r="K55" s="230"/>
      <c r="L55" s="361"/>
      <c r="M55" s="381">
        <v>7.0</v>
      </c>
      <c r="N55" s="27"/>
      <c r="O55" s="291" t="s">
        <v>60</v>
      </c>
      <c r="P55" s="381">
        <v>2.0</v>
      </c>
      <c r="Q55" s="5"/>
    </row>
    <row r="56" ht="27.0" customHeight="1">
      <c r="A56" s="469"/>
      <c r="B56" s="119"/>
      <c r="C56" s="123"/>
      <c r="D56" s="95"/>
      <c r="E56" s="95"/>
      <c r="F56" s="95"/>
      <c r="G56" s="139"/>
      <c r="H56" s="95"/>
      <c r="I56" s="94"/>
      <c r="J56" s="121"/>
      <c r="K56" s="96"/>
      <c r="L56" s="96"/>
      <c r="M56" s="383"/>
      <c r="N56" s="45"/>
      <c r="O56" s="46"/>
      <c r="P56" s="383"/>
      <c r="Q56" s="5"/>
    </row>
    <row r="57" ht="27.0" customHeight="1">
      <c r="A57" s="469"/>
      <c r="B57" s="140" t="s">
        <v>50</v>
      </c>
      <c r="C57" s="199" t="s">
        <v>51</v>
      </c>
      <c r="D57" s="477"/>
      <c r="E57" s="477"/>
      <c r="F57" s="487"/>
      <c r="G57" s="41"/>
      <c r="H57" s="143"/>
      <c r="I57" s="34"/>
      <c r="J57" s="144"/>
      <c r="K57" s="57"/>
      <c r="L57" s="388"/>
      <c r="M57" s="478">
        <v>10.0</v>
      </c>
      <c r="N57" s="62"/>
      <c r="O57" s="280"/>
      <c r="P57" s="479"/>
      <c r="Q57" s="5"/>
    </row>
    <row r="58" ht="27.0" customHeight="1">
      <c r="A58" s="469"/>
      <c r="B58" s="69"/>
      <c r="C58" s="113"/>
      <c r="D58" s="355"/>
      <c r="E58" s="355"/>
      <c r="F58" s="40"/>
      <c r="G58" s="41"/>
      <c r="H58" s="40"/>
      <c r="I58" s="34"/>
      <c r="J58" s="72"/>
      <c r="K58" s="33"/>
      <c r="L58" s="33"/>
      <c r="M58" s="348"/>
      <c r="N58" s="27"/>
      <c r="O58" s="280"/>
      <c r="P58" s="348"/>
      <c r="Q58" s="5"/>
    </row>
    <row r="59" ht="27.0" customHeight="1">
      <c r="A59" s="469"/>
      <c r="B59" s="69"/>
      <c r="C59" s="113"/>
      <c r="D59" s="476"/>
      <c r="E59" s="476"/>
      <c r="F59" s="40"/>
      <c r="G59" s="41"/>
      <c r="H59" s="227"/>
      <c r="I59" s="228"/>
      <c r="J59" s="229"/>
      <c r="K59" s="230"/>
      <c r="L59" s="361"/>
      <c r="M59" s="381">
        <v>7.0</v>
      </c>
      <c r="N59" s="27"/>
      <c r="O59" s="291" t="s">
        <v>60</v>
      </c>
      <c r="P59" s="381">
        <v>2.0</v>
      </c>
      <c r="Q59" s="5"/>
    </row>
    <row r="60" ht="27.0" customHeight="1">
      <c r="A60" s="469"/>
      <c r="B60" s="69"/>
      <c r="C60" s="113"/>
      <c r="D60" s="40"/>
      <c r="E60" s="40"/>
      <c r="F60" s="40"/>
      <c r="G60" s="41"/>
      <c r="H60" s="40"/>
      <c r="I60" s="34"/>
      <c r="J60" s="72"/>
      <c r="K60" s="96"/>
      <c r="L60" s="96"/>
      <c r="M60" s="348"/>
      <c r="N60" s="27"/>
      <c r="O60" s="38"/>
      <c r="P60" s="348"/>
      <c r="Q60" s="5"/>
    </row>
    <row r="61" ht="27.0" customHeight="1">
      <c r="A61" s="469"/>
      <c r="B61" s="488" t="s">
        <v>102</v>
      </c>
      <c r="C61" s="483" t="s">
        <v>58</v>
      </c>
      <c r="D61" s="489"/>
      <c r="E61" s="489"/>
      <c r="F61" s="490" t="s">
        <v>103</v>
      </c>
      <c r="G61" s="491"/>
      <c r="H61" s="492"/>
      <c r="I61" s="492"/>
      <c r="J61" s="493"/>
      <c r="K61" s="57"/>
      <c r="L61" s="494" t="s">
        <v>104</v>
      </c>
      <c r="M61" s="495"/>
      <c r="N61" s="107"/>
      <c r="O61" s="108"/>
      <c r="P61" s="496"/>
      <c r="Q61" s="5"/>
    </row>
    <row r="62" ht="27.0" customHeight="1">
      <c r="A62" s="469"/>
      <c r="B62" s="27"/>
      <c r="C62" s="113"/>
      <c r="D62" s="497"/>
      <c r="E62" s="497"/>
      <c r="F62" s="498"/>
      <c r="G62" s="307"/>
      <c r="H62" s="307"/>
      <c r="I62" s="307"/>
      <c r="J62" s="499"/>
      <c r="K62" s="410"/>
      <c r="L62" s="5"/>
      <c r="M62" s="500"/>
      <c r="N62" s="27"/>
      <c r="O62" s="112"/>
      <c r="P62" s="501"/>
      <c r="Q62" s="5"/>
    </row>
    <row r="63" ht="27.0" customHeight="1">
      <c r="A63" s="469"/>
      <c r="B63" s="27"/>
      <c r="C63" s="113"/>
      <c r="D63" s="476"/>
      <c r="E63" s="476"/>
      <c r="F63" s="498"/>
      <c r="G63" s="502"/>
      <c r="H63" s="503"/>
      <c r="I63" s="504"/>
      <c r="J63" s="505"/>
      <c r="K63" s="506"/>
      <c r="L63" s="503">
        <v>0.0</v>
      </c>
      <c r="M63" s="507">
        <v>0.0</v>
      </c>
      <c r="N63" s="27"/>
      <c r="O63" s="508" t="s">
        <v>60</v>
      </c>
      <c r="P63" s="509"/>
      <c r="Q63" s="5"/>
    </row>
    <row r="64" ht="27.0" customHeight="1">
      <c r="A64" s="469"/>
      <c r="B64" s="294"/>
      <c r="C64" s="510"/>
      <c r="D64" s="298"/>
      <c r="E64" s="298"/>
      <c r="F64" s="511"/>
      <c r="G64" s="296"/>
      <c r="H64" s="512" t="s">
        <v>105</v>
      </c>
      <c r="I64" s="296"/>
      <c r="J64" s="513" t="s">
        <v>106</v>
      </c>
      <c r="K64" s="299"/>
      <c r="L64" s="296"/>
      <c r="M64" s="302"/>
      <c r="N64" s="294"/>
      <c r="O64" s="296"/>
      <c r="P64" s="514"/>
      <c r="Q64" s="5"/>
    </row>
    <row r="65" ht="27.0" customHeight="1">
      <c r="A65" s="469"/>
      <c r="B65" s="20" t="s">
        <v>107</v>
      </c>
      <c r="C65" s="267"/>
      <c r="D65" s="430">
        <f>D5+D9+D13+D17+D21+D25+D29+D33+D37+D41+D45+D49+D53+D57+D61+E70</f>
        <v>0</v>
      </c>
      <c r="E65" s="430">
        <f>E5+E9+E13+E17+E21+E25+E29+E33+E37+E41+E45+E49+E53+E57+E61</f>
        <v>0</v>
      </c>
      <c r="F65" s="271">
        <f>F5+F9+F13+F17+F21+F25+F29+F33+F37+F41+F45+F49+F53+F57</f>
        <v>0</v>
      </c>
      <c r="G65" s="267"/>
      <c r="H65" s="271">
        <f>H5+H9+H13+H17+H21+H25+H29+H33+H37+H41+H45+H49+H53+H57</f>
        <v>0</v>
      </c>
      <c r="I65" s="267"/>
      <c r="J65" s="515">
        <f>J5+J9+J13+J17+J21+J25+J29+J33+J37+J41+J45+J49+J53+J57</f>
        <v>0</v>
      </c>
      <c r="K65" s="516">
        <f>K5+K9+K13+K17+K21+K25+K29+K33+K37+K41+K45+K49+K53+K57+K61</f>
        <v>0</v>
      </c>
      <c r="L65" s="276">
        <f>L5+L9+L13+L17+L21+L25+L29+L33+L37+L41+L45+L49+L53+L57</f>
        <v>0</v>
      </c>
      <c r="M65" s="433"/>
      <c r="N65" s="517">
        <f>SUM(N5:N64)</f>
        <v>0</v>
      </c>
      <c r="O65" s="518"/>
      <c r="P65" s="519"/>
      <c r="Q65" s="5"/>
    </row>
    <row r="66" ht="27.0" customHeight="1">
      <c r="A66" s="469"/>
      <c r="B66" s="27"/>
      <c r="C66" s="34"/>
      <c r="D66" s="355"/>
      <c r="E66" s="355"/>
      <c r="F66" s="40"/>
      <c r="G66" s="34"/>
      <c r="H66" s="40"/>
      <c r="I66" s="34"/>
      <c r="J66" s="72"/>
      <c r="K66" s="33"/>
      <c r="L66" s="33"/>
      <c r="M66" s="348"/>
      <c r="N66" s="27"/>
      <c r="O66" s="520"/>
      <c r="P66" s="37"/>
      <c r="Q66" s="5"/>
    </row>
    <row r="67" ht="27.0" customHeight="1">
      <c r="A67" s="469"/>
      <c r="B67" s="27"/>
      <c r="C67" s="34"/>
      <c r="D67" s="440">
        <f t="shared" ref="D67:E67" si="1">D7+D11+D15+D19+D23+D27+D31+D35+D39+D43+D47+D51+D55+D59+D63</f>
        <v>0</v>
      </c>
      <c r="E67" s="440">
        <f t="shared" si="1"/>
        <v>0</v>
      </c>
      <c r="F67" s="284">
        <f>F7+F11+F15+F19+F23+F27+F31+F35+F39+F43+F47+F51+F55+F59</f>
        <v>0</v>
      </c>
      <c r="G67" s="228"/>
      <c r="H67" s="284">
        <f>H7+H11+H15+H19+H23+H27+H31+H35+H39+H43+H47+H51+H55+H59</f>
        <v>0</v>
      </c>
      <c r="I67" s="228"/>
      <c r="J67" s="521">
        <f>J7+J11+J15+J19+J23+J27+J31+J35+J39+J43+J47+J51+J55+J59</f>
        <v>0</v>
      </c>
      <c r="K67" s="522">
        <f>K7+K11+K15+K19+K23+K27+K31+K35+K39+K43+K47+K51+K55+K59+K63</f>
        <v>0</v>
      </c>
      <c r="L67" s="290">
        <f>L7+L11+L15+L19+L23+L27+L31+L35+L39+L43+L47+L51+L55+L59</f>
        <v>0</v>
      </c>
      <c r="M67" s="443"/>
      <c r="N67" s="27"/>
      <c r="O67" s="523" t="s">
        <v>60</v>
      </c>
      <c r="P67" s="524"/>
      <c r="Q67" s="5"/>
    </row>
    <row r="68" ht="27.0" customHeight="1">
      <c r="A68" s="525">
        <f>A8+A12+A16+A20+A24+A28+A32+A36+A40+A44+A48+A52+A56+A60+A64</f>
        <v>0</v>
      </c>
      <c r="B68" s="294"/>
      <c r="C68" s="295"/>
      <c r="D68" s="298"/>
      <c r="E68" s="298"/>
      <c r="F68" s="298"/>
      <c r="G68" s="295"/>
      <c r="H68" s="298"/>
      <c r="I68" s="295"/>
      <c r="J68" s="297"/>
      <c r="K68" s="299"/>
      <c r="L68" s="299"/>
      <c r="M68" s="446"/>
      <c r="N68" s="294"/>
      <c r="O68" s="302"/>
      <c r="P68" s="302"/>
      <c r="Q68" s="5"/>
    </row>
    <row r="69" ht="15.0" customHeight="1">
      <c r="A69" s="469"/>
      <c r="B69" s="5"/>
      <c r="C69" s="303" t="s">
        <v>61</v>
      </c>
      <c r="E69" s="305"/>
      <c r="F69" s="305"/>
      <c r="G69" s="5"/>
      <c r="H69" s="303"/>
      <c r="J69" s="5"/>
      <c r="K69" s="5"/>
      <c r="L69" s="5"/>
      <c r="M69" s="5"/>
      <c r="N69" s="5"/>
      <c r="O69" s="5"/>
      <c r="P69" s="5"/>
      <c r="Q69" s="5"/>
    </row>
    <row r="70" ht="45.0" customHeight="1">
      <c r="A70" s="469"/>
      <c r="B70" s="308"/>
      <c r="C70" s="296"/>
      <c r="D70" s="296"/>
      <c r="E70" s="309"/>
      <c r="F70" s="309" t="s">
        <v>62</v>
      </c>
      <c r="G70" s="309"/>
      <c r="H70" s="296"/>
      <c r="I70" s="296"/>
      <c r="J70" s="307"/>
      <c r="K70" s="307"/>
      <c r="L70" s="307"/>
      <c r="M70" s="307"/>
      <c r="N70" s="307"/>
      <c r="O70" s="307"/>
      <c r="P70" s="307"/>
      <c r="Q70" s="5"/>
    </row>
    <row r="71" ht="42.0" customHeight="1">
      <c r="A71" s="469"/>
      <c r="B71" s="312"/>
      <c r="C71" s="313"/>
      <c r="D71" s="312" t="s">
        <v>63</v>
      </c>
      <c r="E71" s="315"/>
      <c r="F71" s="315"/>
      <c r="G71" s="313"/>
      <c r="H71" s="526" t="s">
        <v>64</v>
      </c>
      <c r="I71" s="315"/>
      <c r="J71" s="315"/>
      <c r="K71" s="315"/>
      <c r="L71" s="527" t="s">
        <v>65</v>
      </c>
      <c r="M71" s="21"/>
      <c r="N71" s="528" t="s">
        <v>64</v>
      </c>
      <c r="O71" s="21"/>
      <c r="P71" s="19" t="s">
        <v>108</v>
      </c>
      <c r="Q71" s="5"/>
    </row>
    <row r="72" ht="45.0" customHeight="1">
      <c r="A72" s="469"/>
      <c r="B72" s="319" t="s">
        <v>65</v>
      </c>
      <c r="C72" s="21"/>
      <c r="D72" s="320">
        <f>N65+A68</f>
        <v>0</v>
      </c>
      <c r="E72" s="315"/>
      <c r="F72" s="315"/>
      <c r="G72" s="315"/>
      <c r="H72" s="321" t="s">
        <v>109</v>
      </c>
      <c r="I72" s="322"/>
      <c r="J72" s="323" t="s">
        <v>110</v>
      </c>
      <c r="K72" s="323" t="s">
        <v>111</v>
      </c>
      <c r="L72" s="529">
        <f>D72+H74</f>
        <v>0</v>
      </c>
      <c r="M72" s="21"/>
      <c r="N72" s="530" t="s">
        <v>18</v>
      </c>
      <c r="O72" s="531"/>
      <c r="P72" s="532">
        <v>0.0</v>
      </c>
      <c r="Q72" s="5"/>
    </row>
    <row r="73" ht="45.0" customHeight="1">
      <c r="A73" s="469"/>
      <c r="B73" s="27"/>
      <c r="C73" s="38"/>
      <c r="D73" s="27"/>
      <c r="H73" s="533"/>
      <c r="I73" s="327"/>
      <c r="J73" s="534"/>
      <c r="K73" s="534"/>
      <c r="M73" s="38"/>
      <c r="N73" s="535" t="s">
        <v>112</v>
      </c>
      <c r="O73" s="536"/>
      <c r="P73" s="537">
        <v>0.0</v>
      </c>
      <c r="Q73" s="5"/>
    </row>
    <row r="74" ht="45.0" customHeight="1">
      <c r="A74" s="469"/>
      <c r="B74" s="294"/>
      <c r="C74" s="302"/>
      <c r="D74" s="294"/>
      <c r="E74" s="296"/>
      <c r="F74" s="296"/>
      <c r="G74" s="296"/>
      <c r="H74" s="330"/>
      <c r="I74" s="296"/>
      <c r="J74" s="296"/>
      <c r="K74" s="538" t="s">
        <v>60</v>
      </c>
      <c r="L74" s="296"/>
      <c r="M74" s="302"/>
      <c r="N74" s="539" t="s">
        <v>113</v>
      </c>
      <c r="O74" s="540"/>
      <c r="P74" s="541">
        <v>0.0</v>
      </c>
      <c r="Q74" s="5"/>
    </row>
    <row r="75" ht="24.0" customHeight="1">
      <c r="A75" s="469"/>
      <c r="B75" s="307"/>
      <c r="C75" s="307"/>
      <c r="D75" s="307"/>
      <c r="E75" s="307"/>
      <c r="F75" s="307"/>
      <c r="G75" s="307"/>
      <c r="H75" s="307"/>
      <c r="I75" s="307"/>
      <c r="J75" s="307"/>
      <c r="K75" s="5"/>
      <c r="L75" s="307"/>
      <c r="M75" s="307"/>
      <c r="N75" s="307"/>
      <c r="O75" s="5"/>
      <c r="P75" s="5"/>
      <c r="Q75" s="5"/>
    </row>
    <row r="76" ht="28.5" customHeight="1">
      <c r="A76" s="46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ht="15.0" customHeight="1">
      <c r="A77" s="46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5.0" customHeight="1">
      <c r="A78" s="46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5.0" customHeight="1">
      <c r="A79" s="46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5.0" customHeight="1">
      <c r="A80" s="46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5.0" customHeight="1">
      <c r="A81" s="46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ht="15.0" customHeight="1">
      <c r="A82" s="46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5.0" customHeight="1">
      <c r="A83" s="46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5.0" customHeight="1">
      <c r="A84" s="46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5.0" customHeight="1">
      <c r="A85" s="46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5.0" customHeight="1">
      <c r="A86" s="46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5.0" customHeight="1">
      <c r="A87" s="46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ht="15.0" customHeight="1">
      <c r="A88" s="46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5.0" customHeight="1">
      <c r="A89" s="46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5.0" customHeight="1">
      <c r="A90" s="46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5.0" customHeight="1">
      <c r="A91" s="46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5.0" customHeight="1">
      <c r="A92" s="46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ht="15.0" customHeight="1">
      <c r="A93" s="46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5.0" customHeight="1">
      <c r="A94" s="46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5.0" customHeight="1">
      <c r="A95" s="46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24.0" customHeight="1">
      <c r="A96" s="46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24.0" customHeight="1">
      <c r="A97" s="46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ht="24.0" customHeight="1">
      <c r="A98" s="46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24.0" customHeight="1">
      <c r="A99" s="46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24.0" customHeight="1">
      <c r="A100" s="46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24.0" customHeight="1">
      <c r="A101" s="46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24.0" customHeight="1">
      <c r="A102" s="46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ht="24.0" customHeight="1">
      <c r="A103" s="46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24.0" customHeight="1">
      <c r="A104" s="46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24.0" customHeight="1">
      <c r="A105" s="46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24.0" customHeight="1">
      <c r="A106" s="46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24.0" customHeight="1">
      <c r="A107" s="46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ht="24.0" customHeight="1">
      <c r="A108" s="46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24.0" customHeight="1">
      <c r="A109" s="46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24.0" customHeight="1">
      <c r="A110" s="46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24.0" customHeight="1">
      <c r="A111" s="46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24.0" customHeight="1">
      <c r="A112" s="46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ht="24.0" customHeight="1">
      <c r="A113" s="46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24.0" customHeight="1">
      <c r="A114" s="46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24.0" customHeight="1">
      <c r="A115" s="46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24.0" customHeight="1">
      <c r="A116" s="46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24.0" customHeight="1">
      <c r="A117" s="46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ht="24.0" customHeight="1">
      <c r="A118" s="46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24.0" customHeight="1">
      <c r="A119" s="46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24.0" customHeight="1">
      <c r="A120" s="46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24.0" customHeight="1">
      <c r="A121" s="46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24.0" customHeight="1">
      <c r="A122" s="46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ht="24.0" customHeight="1">
      <c r="A123" s="46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24.0" customHeight="1">
      <c r="A124" s="46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24.0" customHeight="1">
      <c r="A125" s="46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24.0" customHeight="1">
      <c r="A126" s="46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24.0" customHeight="1">
      <c r="A127" s="46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24.0" customHeight="1">
      <c r="A128" s="46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24.0" customHeight="1">
      <c r="A129" s="46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24.0" customHeight="1">
      <c r="A130" s="46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24.0" customHeight="1">
      <c r="A131" s="46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24.0" customHeight="1">
      <c r="A132" s="46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24.0" customHeight="1">
      <c r="A133" s="46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24.0" customHeight="1">
      <c r="A134" s="46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24.0" customHeight="1">
      <c r="A135" s="46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24.0" customHeight="1">
      <c r="A136" s="46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24.0" customHeight="1">
      <c r="A137" s="46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24.0" customHeight="1">
      <c r="A138" s="46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24.0" customHeight="1">
      <c r="A139" s="46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24.0" customHeight="1">
      <c r="A140" s="46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24.0" customHeight="1">
      <c r="A141" s="46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24.0" customHeight="1">
      <c r="A142" s="46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24.0" customHeight="1">
      <c r="A143" s="46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24.0" customHeight="1">
      <c r="A144" s="46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24.0" customHeight="1">
      <c r="A145" s="46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24.0" customHeight="1">
      <c r="A146" s="46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24.0" customHeight="1">
      <c r="A147" s="46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24.0" customHeight="1">
      <c r="A148" s="46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24.0" customHeight="1">
      <c r="A149" s="46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24.0" customHeight="1">
      <c r="A150" s="46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24.0" customHeight="1">
      <c r="A151" s="46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24.0" customHeight="1">
      <c r="A152" s="46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24.0" customHeight="1">
      <c r="A153" s="46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24.0" customHeight="1">
      <c r="A154" s="46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24.0" customHeight="1">
      <c r="A155" s="46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24.0" customHeight="1">
      <c r="A156" s="46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24.0" customHeight="1">
      <c r="A157" s="46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ht="24.0" customHeight="1">
      <c r="A158" s="46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24.0" customHeight="1">
      <c r="A159" s="46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24.0" customHeight="1">
      <c r="A160" s="46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24.0" customHeight="1">
      <c r="A161" s="46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24.0" customHeight="1">
      <c r="A162" s="46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24.0" customHeight="1">
      <c r="A163" s="46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24.0" customHeight="1">
      <c r="A164" s="46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24.0" customHeight="1">
      <c r="A165" s="46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24.0" customHeight="1">
      <c r="A166" s="46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24.0" customHeight="1">
      <c r="A167" s="46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24.0" customHeight="1">
      <c r="A168" s="46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24.0" customHeight="1">
      <c r="A169" s="4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24.0" customHeight="1">
      <c r="A170" s="46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24.0" customHeight="1">
      <c r="A171" s="46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24.0" customHeight="1">
      <c r="A172" s="46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24.0" customHeight="1">
      <c r="A173" s="46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24.0" customHeight="1">
      <c r="A174" s="46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24.0" customHeight="1">
      <c r="A175" s="46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24.0" customHeight="1">
      <c r="A176" s="46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24.0" customHeight="1">
      <c r="A177" s="46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24.0" customHeight="1">
      <c r="A178" s="46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24.0" customHeight="1">
      <c r="A179" s="46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24.0" customHeight="1">
      <c r="A180" s="46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24.0" customHeight="1">
      <c r="A181" s="46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24.0" customHeight="1">
      <c r="A182" s="46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24.0" customHeight="1">
      <c r="A183" s="46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24.0" customHeight="1">
      <c r="A184" s="46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24.0" customHeight="1">
      <c r="A185" s="46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24.0" customHeight="1">
      <c r="A186" s="46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24.0" customHeight="1">
      <c r="A187" s="46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24.0" customHeight="1">
      <c r="A188" s="46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24.0" customHeight="1">
      <c r="A189" s="46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24.0" customHeight="1">
      <c r="A190" s="46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24.0" customHeight="1">
      <c r="A191" s="46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24.0" customHeight="1">
      <c r="A192" s="46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24.0" customHeight="1">
      <c r="A193" s="46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24.0" customHeight="1">
      <c r="A194" s="46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24.0" customHeight="1">
      <c r="A195" s="46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24.0" customHeight="1">
      <c r="A196" s="46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24.0" customHeight="1">
      <c r="A197" s="46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24.0" customHeight="1">
      <c r="A198" s="46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24.0" customHeight="1">
      <c r="A199" s="46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24.0" customHeight="1">
      <c r="A200" s="46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24.0" customHeight="1">
      <c r="A201" s="46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24.0" customHeight="1">
      <c r="A202" s="46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24.0" customHeight="1">
      <c r="A203" s="46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24.0" customHeight="1">
      <c r="A204" s="46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24.0" customHeight="1">
      <c r="A205" s="46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24.0" customHeight="1">
      <c r="A206" s="46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24.0" customHeight="1">
      <c r="A207" s="46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24.0" customHeight="1">
      <c r="A208" s="46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24.0" customHeight="1">
      <c r="A209" s="46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24.0" customHeight="1">
      <c r="A210" s="46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24.0" customHeight="1">
      <c r="A211" s="46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24.0" customHeight="1">
      <c r="A212" s="46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24.0" customHeight="1">
      <c r="A213" s="46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24.0" customHeight="1">
      <c r="A214" s="46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24.0" customHeight="1">
      <c r="A215" s="46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24.0" customHeight="1">
      <c r="A216" s="46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24.0" customHeight="1">
      <c r="A217" s="46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24.0" customHeight="1">
      <c r="A218" s="46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24.0" customHeight="1">
      <c r="A219" s="46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24.0" customHeight="1">
      <c r="A220" s="46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24.0" customHeight="1">
      <c r="A221" s="46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24.0" customHeight="1">
      <c r="A222" s="46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24.0" customHeight="1">
      <c r="A223" s="46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24.0" customHeight="1">
      <c r="A224" s="46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24.0" customHeight="1">
      <c r="A225" s="46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24.0" customHeight="1">
      <c r="A226" s="46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24.0" customHeight="1">
      <c r="A227" s="46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24.0" customHeight="1">
      <c r="A228" s="46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24.0" customHeight="1">
      <c r="A229" s="46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24.0" customHeight="1">
      <c r="A230" s="46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24.0" customHeight="1">
      <c r="A231" s="46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24.0" customHeight="1">
      <c r="A232" s="46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24.0" customHeight="1">
      <c r="A233" s="46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24.0" customHeight="1">
      <c r="A234" s="46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24.0" customHeight="1">
      <c r="A235" s="46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24.0" customHeight="1">
      <c r="A236" s="46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24.0" customHeight="1">
      <c r="A237" s="46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24.0" customHeight="1">
      <c r="A238" s="46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24.0" customHeight="1">
      <c r="A239" s="46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24.0" customHeight="1">
      <c r="A240" s="46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24.0" customHeight="1">
      <c r="A241" s="46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24.0" customHeight="1">
      <c r="A242" s="46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24.0" customHeight="1">
      <c r="A243" s="46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24.0" customHeight="1">
      <c r="A244" s="46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24.0" customHeight="1">
      <c r="A245" s="46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24.0" customHeight="1">
      <c r="A246" s="46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24.0" customHeight="1">
      <c r="A247" s="46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24.0" customHeight="1">
      <c r="A248" s="46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24.0" customHeight="1">
      <c r="A249" s="46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24.0" customHeight="1">
      <c r="A250" s="46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24.0" customHeight="1">
      <c r="A251" s="46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24.0" customHeight="1">
      <c r="A252" s="46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ht="24.0" customHeight="1">
      <c r="A253" s="46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24.0" customHeight="1">
      <c r="A254" s="46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24.0" customHeight="1">
      <c r="A255" s="46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24.0" customHeight="1">
      <c r="A256" s="46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24.0" customHeight="1">
      <c r="A257" s="46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24.0" customHeight="1">
      <c r="A258" s="46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24.0" customHeight="1">
      <c r="A259" s="46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ht="24.0" customHeight="1">
      <c r="A260" s="46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24.0" customHeight="1">
      <c r="A261" s="46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24.0" customHeight="1">
      <c r="A262" s="46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24.0" customHeight="1">
      <c r="A263" s="46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24.0" customHeight="1">
      <c r="A264" s="46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ht="24.0" customHeight="1">
      <c r="A265" s="46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24.0" customHeight="1">
      <c r="A266" s="46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24.0" customHeight="1">
      <c r="A267" s="46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24.0" customHeight="1">
      <c r="A268" s="46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24.0" customHeight="1">
      <c r="A269" s="4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ht="24.0" customHeight="1">
      <c r="A270" s="46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24.0" customHeight="1">
      <c r="A271" s="46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24.0" customHeight="1">
      <c r="A272" s="46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24.0" customHeight="1">
      <c r="A273" s="46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24.0" customHeight="1">
      <c r="A274" s="46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ht="24.0" customHeight="1">
      <c r="A275" s="46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ht="24.0" customHeight="1">
      <c r="A276" s="46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24.0" customHeight="1">
      <c r="A277" s="46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24.0" customHeight="1">
      <c r="A278" s="46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24.0" customHeight="1">
      <c r="A279" s="46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24.0" customHeight="1">
      <c r="A280" s="46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ht="24.0" customHeight="1">
      <c r="A281" s="46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24.0" customHeight="1">
      <c r="A282" s="46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24.0" customHeight="1">
      <c r="A283" s="46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24.0" customHeight="1">
      <c r="A284" s="46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24.0" customHeight="1">
      <c r="A285" s="46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ht="24.0" customHeight="1">
      <c r="A286" s="46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24.0" customHeight="1">
      <c r="A287" s="46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24.0" customHeight="1">
      <c r="A288" s="46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24.0" customHeight="1">
      <c r="A289" s="46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24.0" customHeight="1">
      <c r="A290" s="46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ht="24.0" customHeight="1">
      <c r="A291" s="46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24.0" customHeight="1">
      <c r="A292" s="46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24.0" customHeight="1">
      <c r="A293" s="46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24.0" customHeight="1">
      <c r="A294" s="46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24.0" customHeight="1">
      <c r="A295" s="46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ht="24.0" customHeight="1">
      <c r="A296" s="46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24.0" customHeight="1">
      <c r="A297" s="46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ht="24.0" customHeight="1">
      <c r="A298" s="46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24.0" customHeight="1">
      <c r="A299" s="46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24.0" customHeight="1">
      <c r="A300" s="46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ht="24.0" customHeight="1">
      <c r="A301" s="46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24.0" customHeight="1">
      <c r="A302" s="46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24.0" customHeight="1">
      <c r="A303" s="46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24.0" customHeight="1">
      <c r="A304" s="46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24.0" customHeight="1">
      <c r="A305" s="46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ht="24.0" customHeight="1">
      <c r="A306" s="46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24.0" customHeight="1">
      <c r="A307" s="46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24.0" customHeight="1">
      <c r="A308" s="46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24.0" customHeight="1">
      <c r="A309" s="46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24.0" customHeight="1">
      <c r="A310" s="46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ht="24.0" customHeight="1">
      <c r="A311" s="46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24.0" customHeight="1">
      <c r="A312" s="46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24.0" customHeight="1">
      <c r="A313" s="46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ht="24.0" customHeight="1">
      <c r="A314" s="46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24.0" customHeight="1">
      <c r="A315" s="46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24.0" customHeight="1">
      <c r="A316" s="46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24.0" customHeight="1">
      <c r="A317" s="46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ht="24.0" customHeight="1">
      <c r="A318" s="46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ht="24.0" customHeight="1">
      <c r="A319" s="46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24.0" customHeight="1">
      <c r="A320" s="46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24.0" customHeight="1">
      <c r="A321" s="46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24.0" customHeight="1">
      <c r="A322" s="46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24.0" customHeight="1">
      <c r="A323" s="46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ht="24.0" customHeight="1">
      <c r="A324" s="46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24.0" customHeight="1">
      <c r="A325" s="46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24.0" customHeight="1">
      <c r="A326" s="46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24.0" customHeight="1">
      <c r="A327" s="46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24.0" customHeight="1">
      <c r="A328" s="46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ht="24.0" customHeight="1">
      <c r="A329" s="46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24.0" customHeight="1">
      <c r="A330" s="46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24.0" customHeight="1">
      <c r="A331" s="46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24.0" customHeight="1">
      <c r="A332" s="46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24.0" customHeight="1">
      <c r="A333" s="46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ht="24.0" customHeight="1">
      <c r="A334" s="46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ht="24.0" customHeight="1">
      <c r="A335" s="46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24.0" customHeight="1">
      <c r="A336" s="46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24.0" customHeight="1">
      <c r="A337" s="46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24.0" customHeight="1">
      <c r="A338" s="46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24.0" customHeight="1">
      <c r="A339" s="46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ht="24.0" customHeight="1">
      <c r="A340" s="46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24.0" customHeight="1">
      <c r="A341" s="46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24.0" customHeight="1">
      <c r="A342" s="46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24.0" customHeight="1">
      <c r="A343" s="46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24.0" customHeight="1">
      <c r="A344" s="46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ht="24.0" customHeight="1">
      <c r="A345" s="46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24.0" customHeight="1">
      <c r="A346" s="46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24.0" customHeight="1">
      <c r="A347" s="46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24.0" customHeight="1">
      <c r="A348" s="46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24.0" customHeight="1">
      <c r="A349" s="46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ht="24.0" customHeight="1">
      <c r="A350" s="46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24.0" customHeight="1">
      <c r="A351" s="46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24.0" customHeight="1">
      <c r="A352" s="46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24.0" customHeight="1">
      <c r="A353" s="46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24.0" customHeight="1">
      <c r="A354" s="46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ht="24.0" customHeight="1">
      <c r="A355" s="46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24.0" customHeight="1">
      <c r="A356" s="46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ht="24.0" customHeight="1">
      <c r="A357" s="46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24.0" customHeight="1">
      <c r="A358" s="46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24.0" customHeight="1">
      <c r="A359" s="46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ht="24.0" customHeight="1">
      <c r="A360" s="46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24.0" customHeight="1">
      <c r="A361" s="46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24.0" customHeight="1">
      <c r="A362" s="46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24.0" customHeight="1">
      <c r="A363" s="46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24.0" customHeight="1">
      <c r="A364" s="46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ht="24.0" customHeight="1">
      <c r="A365" s="46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24.0" customHeight="1">
      <c r="A366" s="46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24.0" customHeight="1">
      <c r="A367" s="46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24.0" customHeight="1">
      <c r="A368" s="46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24.0" customHeight="1">
      <c r="A369" s="4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ht="24.0" customHeight="1">
      <c r="A370" s="46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24.0" customHeight="1">
      <c r="A371" s="46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24.0" customHeight="1">
      <c r="A372" s="46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24.0" customHeight="1">
      <c r="A373" s="46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24.0" customHeight="1">
      <c r="A374" s="46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ht="24.0" customHeight="1">
      <c r="A375" s="46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24.0" customHeight="1">
      <c r="A376" s="46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24.0" customHeight="1">
      <c r="A377" s="46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24.0" customHeight="1">
      <c r="A378" s="46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24.0" customHeight="1">
      <c r="A379" s="46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ht="24.0" customHeight="1">
      <c r="A380" s="46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24.0" customHeight="1">
      <c r="A381" s="46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24.0" customHeight="1">
      <c r="A382" s="46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24.0" customHeight="1">
      <c r="A383" s="46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ht="24.0" customHeight="1">
      <c r="A384" s="46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24.0" customHeight="1">
      <c r="A385" s="46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24.0" customHeight="1">
      <c r="A386" s="46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24.0" customHeight="1">
      <c r="A387" s="46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24.0" customHeight="1">
      <c r="A388" s="46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ht="24.0" customHeight="1">
      <c r="A389" s="46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24.0" customHeight="1">
      <c r="A390" s="46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24.0" customHeight="1">
      <c r="A391" s="46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24.0" customHeight="1">
      <c r="A392" s="46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24.0" customHeight="1">
      <c r="A393" s="46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ht="24.0" customHeight="1">
      <c r="A394" s="46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24.0" customHeight="1">
      <c r="A395" s="46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24.0" customHeight="1">
      <c r="A396" s="46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24.0" customHeight="1">
      <c r="A397" s="46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24.0" customHeight="1">
      <c r="A398" s="46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ht="24.0" customHeight="1">
      <c r="A399" s="46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24.0" customHeight="1">
      <c r="A400" s="46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24.0" customHeight="1">
      <c r="A401" s="46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24.0" customHeight="1">
      <c r="A402" s="46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24.0" customHeight="1">
      <c r="A403" s="46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ht="24.0" customHeight="1">
      <c r="A404" s="46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24.0" customHeight="1">
      <c r="A405" s="46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24.0" customHeight="1">
      <c r="A406" s="46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24.0" customHeight="1">
      <c r="A407" s="46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24.0" customHeight="1">
      <c r="A408" s="46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ht="24.0" customHeight="1">
      <c r="A409" s="46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24.0" customHeight="1">
      <c r="A410" s="46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24.0" customHeight="1">
      <c r="A411" s="46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24.0" customHeight="1">
      <c r="A412" s="46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24.0" customHeight="1">
      <c r="A413" s="46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ht="24.0" customHeight="1">
      <c r="A414" s="46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ht="24.0" customHeight="1">
      <c r="A415" s="46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24.0" customHeight="1">
      <c r="A416" s="46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24.0" customHeight="1">
      <c r="A417" s="46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24.0" customHeight="1">
      <c r="A418" s="46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ht="24.0" customHeight="1">
      <c r="A419" s="46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24.0" customHeight="1">
      <c r="A420" s="46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24.0" customHeight="1">
      <c r="A421" s="46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24.0" customHeight="1">
      <c r="A422" s="46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24.0" customHeight="1">
      <c r="A423" s="46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ht="24.0" customHeight="1">
      <c r="A424" s="46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24.0" customHeight="1">
      <c r="A425" s="46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24.0" customHeight="1">
      <c r="A426" s="46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24.0" customHeight="1">
      <c r="A427" s="46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24.0" customHeight="1">
      <c r="A428" s="46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ht="24.0" customHeight="1">
      <c r="A429" s="46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24.0" customHeight="1">
      <c r="A430" s="46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24.0" customHeight="1">
      <c r="A431" s="46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24.0" customHeight="1">
      <c r="A432" s="46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24.0" customHeight="1">
      <c r="A433" s="46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ht="24.0" customHeight="1">
      <c r="A434" s="46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24.0" customHeight="1">
      <c r="A435" s="46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24.0" customHeight="1">
      <c r="A436" s="46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24.0" customHeight="1">
      <c r="A437" s="46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ht="24.0" customHeight="1">
      <c r="A438" s="46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ht="24.0" customHeight="1">
      <c r="A439" s="46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ht="24.0" customHeight="1">
      <c r="A440" s="46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ht="24.0" customHeight="1">
      <c r="A441" s="46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ht="24.0" customHeight="1">
      <c r="A442" s="46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ht="24.0" customHeight="1">
      <c r="A443" s="46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ht="24.0" customHeight="1">
      <c r="A444" s="46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ht="24.0" customHeight="1">
      <c r="A445" s="46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ht="24.0" customHeight="1">
      <c r="A446" s="46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ht="24.0" customHeight="1">
      <c r="A447" s="46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ht="24.0" customHeight="1">
      <c r="A448" s="46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ht="24.0" customHeight="1">
      <c r="A449" s="46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ht="24.0" customHeight="1">
      <c r="A450" s="46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ht="24.0" customHeight="1">
      <c r="A451" s="46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ht="24.0" customHeight="1">
      <c r="A452" s="46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ht="24.0" customHeight="1">
      <c r="A453" s="46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ht="24.0" customHeight="1">
      <c r="A454" s="46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ht="24.0" customHeight="1">
      <c r="A455" s="46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ht="24.0" customHeight="1">
      <c r="A456" s="46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ht="24.0" customHeight="1">
      <c r="A457" s="46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ht="24.0" customHeight="1">
      <c r="A458" s="46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ht="24.0" customHeight="1">
      <c r="A459" s="46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ht="24.0" customHeight="1">
      <c r="A460" s="46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ht="24.0" customHeight="1">
      <c r="A461" s="46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ht="24.0" customHeight="1">
      <c r="A462" s="46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ht="24.0" customHeight="1">
      <c r="A463" s="46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ht="24.0" customHeight="1">
      <c r="A464" s="46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ht="24.0" customHeight="1">
      <c r="A465" s="46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ht="24.0" customHeight="1">
      <c r="A466" s="46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ht="24.0" customHeight="1">
      <c r="A467" s="46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ht="24.0" customHeight="1">
      <c r="A468" s="46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ht="24.0" customHeight="1">
      <c r="A469" s="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ht="24.0" customHeight="1">
      <c r="A470" s="46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ht="24.0" customHeight="1">
      <c r="A471" s="46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ht="24.0" customHeight="1">
      <c r="A472" s="46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ht="24.0" customHeight="1">
      <c r="A473" s="46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ht="24.0" customHeight="1">
      <c r="A474" s="46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ht="24.0" customHeight="1">
      <c r="A475" s="46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ht="24.0" customHeight="1">
      <c r="A476" s="46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ht="24.0" customHeight="1">
      <c r="A477" s="46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ht="24.0" customHeight="1">
      <c r="A478" s="46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ht="24.0" customHeight="1">
      <c r="A479" s="46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ht="24.0" customHeight="1">
      <c r="A480" s="46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ht="24.0" customHeight="1">
      <c r="A481" s="46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ht="24.0" customHeight="1">
      <c r="A482" s="46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ht="24.0" customHeight="1">
      <c r="A483" s="46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ht="24.0" customHeight="1">
      <c r="A484" s="46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ht="24.0" customHeight="1">
      <c r="A485" s="46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ht="24.0" customHeight="1">
      <c r="A486" s="46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ht="24.0" customHeight="1">
      <c r="A487" s="46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ht="24.0" customHeight="1">
      <c r="A488" s="46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ht="24.0" customHeight="1">
      <c r="A489" s="46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ht="24.0" customHeight="1">
      <c r="A490" s="46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ht="24.0" customHeight="1">
      <c r="A491" s="46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ht="24.0" customHeight="1">
      <c r="A492" s="46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ht="24.0" customHeight="1">
      <c r="A493" s="46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ht="24.0" customHeight="1">
      <c r="A494" s="46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ht="24.0" customHeight="1">
      <c r="A495" s="46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ht="24.0" customHeight="1">
      <c r="A496" s="46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ht="24.0" customHeight="1">
      <c r="A497" s="46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ht="24.0" customHeight="1">
      <c r="A498" s="46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ht="24.0" customHeight="1">
      <c r="A499" s="46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ht="24.0" customHeight="1">
      <c r="A500" s="46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ht="24.0" customHeight="1">
      <c r="A501" s="46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ht="24.0" customHeight="1">
      <c r="A502" s="46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ht="24.0" customHeight="1">
      <c r="A503" s="46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ht="24.0" customHeight="1">
      <c r="A504" s="46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ht="24.0" customHeight="1">
      <c r="A505" s="46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ht="24.0" customHeight="1">
      <c r="A506" s="46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ht="24.0" customHeight="1">
      <c r="A507" s="46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ht="24.0" customHeight="1">
      <c r="A508" s="46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ht="24.0" customHeight="1">
      <c r="A509" s="46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ht="24.0" customHeight="1">
      <c r="A510" s="46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ht="24.0" customHeight="1">
      <c r="A511" s="46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ht="24.0" customHeight="1">
      <c r="A512" s="46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ht="24.0" customHeight="1">
      <c r="A513" s="46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ht="24.0" customHeight="1">
      <c r="A514" s="46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ht="24.0" customHeight="1">
      <c r="A515" s="46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ht="24.0" customHeight="1">
      <c r="A516" s="46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ht="24.0" customHeight="1">
      <c r="A517" s="46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ht="24.0" customHeight="1">
      <c r="A518" s="46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ht="24.0" customHeight="1">
      <c r="A519" s="46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ht="24.0" customHeight="1">
      <c r="A520" s="46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ht="24.0" customHeight="1">
      <c r="A521" s="46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ht="24.0" customHeight="1">
      <c r="A522" s="46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ht="24.0" customHeight="1">
      <c r="A523" s="46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ht="24.0" customHeight="1">
      <c r="A524" s="46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ht="24.0" customHeight="1">
      <c r="A525" s="46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ht="24.0" customHeight="1">
      <c r="A526" s="46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ht="24.0" customHeight="1">
      <c r="A527" s="46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ht="24.0" customHeight="1">
      <c r="A528" s="46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ht="24.0" customHeight="1">
      <c r="A529" s="46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ht="24.0" customHeight="1">
      <c r="A530" s="46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ht="24.0" customHeight="1">
      <c r="A531" s="46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ht="24.0" customHeight="1">
      <c r="A532" s="46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ht="24.0" customHeight="1">
      <c r="A533" s="46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ht="24.0" customHeight="1">
      <c r="A534" s="46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ht="24.0" customHeight="1">
      <c r="A535" s="46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ht="24.0" customHeight="1">
      <c r="A536" s="46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ht="24.0" customHeight="1">
      <c r="A537" s="46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ht="24.0" customHeight="1">
      <c r="A538" s="46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ht="24.0" customHeight="1">
      <c r="A539" s="46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ht="24.0" customHeight="1">
      <c r="A540" s="46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ht="24.0" customHeight="1">
      <c r="A541" s="46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ht="24.0" customHeight="1">
      <c r="A542" s="46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ht="24.0" customHeight="1">
      <c r="A543" s="46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ht="24.0" customHeight="1">
      <c r="A544" s="46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ht="24.0" customHeight="1">
      <c r="A545" s="46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ht="24.0" customHeight="1">
      <c r="A546" s="46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ht="24.0" customHeight="1">
      <c r="A547" s="46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ht="24.0" customHeight="1">
      <c r="A548" s="46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ht="24.0" customHeight="1">
      <c r="A549" s="46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ht="24.0" customHeight="1">
      <c r="A550" s="46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ht="24.0" customHeight="1">
      <c r="A551" s="46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ht="24.0" customHeight="1">
      <c r="A552" s="46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ht="24.0" customHeight="1">
      <c r="A553" s="46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ht="24.0" customHeight="1">
      <c r="A554" s="46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ht="24.0" customHeight="1">
      <c r="A555" s="46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ht="24.0" customHeight="1">
      <c r="A556" s="46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ht="24.0" customHeight="1">
      <c r="A557" s="46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ht="24.0" customHeight="1">
      <c r="A558" s="46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ht="24.0" customHeight="1">
      <c r="A559" s="46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ht="24.0" customHeight="1">
      <c r="A560" s="46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ht="24.0" customHeight="1">
      <c r="A561" s="46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ht="24.0" customHeight="1">
      <c r="A562" s="46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ht="24.0" customHeight="1">
      <c r="A563" s="46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ht="24.0" customHeight="1">
      <c r="A564" s="46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ht="24.0" customHeight="1">
      <c r="A565" s="46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ht="24.0" customHeight="1">
      <c r="A566" s="46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ht="24.0" customHeight="1">
      <c r="A567" s="46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ht="24.0" customHeight="1">
      <c r="A568" s="46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ht="24.0" customHeight="1">
      <c r="A569" s="4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ht="24.0" customHeight="1">
      <c r="A570" s="46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ht="24.0" customHeight="1">
      <c r="A571" s="46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ht="24.0" customHeight="1">
      <c r="A572" s="46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ht="24.0" customHeight="1">
      <c r="A573" s="46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ht="24.0" customHeight="1">
      <c r="A574" s="46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ht="24.0" customHeight="1">
      <c r="A575" s="46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ht="24.0" customHeight="1">
      <c r="A576" s="46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ht="24.0" customHeight="1">
      <c r="A577" s="46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ht="24.0" customHeight="1">
      <c r="A578" s="46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ht="24.0" customHeight="1">
      <c r="A579" s="46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ht="24.0" customHeight="1">
      <c r="A580" s="46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ht="24.0" customHeight="1">
      <c r="A581" s="46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ht="24.0" customHeight="1">
      <c r="A582" s="46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ht="24.0" customHeight="1">
      <c r="A583" s="46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ht="24.0" customHeight="1">
      <c r="A584" s="46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ht="24.0" customHeight="1">
      <c r="A585" s="46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ht="24.0" customHeight="1">
      <c r="A586" s="46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ht="24.0" customHeight="1">
      <c r="A587" s="46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ht="24.0" customHeight="1">
      <c r="A588" s="46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ht="24.0" customHeight="1">
      <c r="A589" s="46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ht="24.0" customHeight="1">
      <c r="A590" s="46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ht="24.0" customHeight="1">
      <c r="A591" s="46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ht="24.0" customHeight="1">
      <c r="A592" s="46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ht="24.0" customHeight="1">
      <c r="A593" s="46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ht="24.0" customHeight="1">
      <c r="A594" s="46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ht="24.0" customHeight="1">
      <c r="A595" s="46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ht="24.0" customHeight="1">
      <c r="A596" s="46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ht="24.0" customHeight="1">
      <c r="A597" s="46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ht="24.0" customHeight="1">
      <c r="A598" s="46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ht="24.0" customHeight="1">
      <c r="A599" s="46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ht="24.0" customHeight="1">
      <c r="A600" s="46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ht="24.0" customHeight="1">
      <c r="A601" s="46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ht="24.0" customHeight="1">
      <c r="A602" s="46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ht="24.0" customHeight="1">
      <c r="A603" s="46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ht="24.0" customHeight="1">
      <c r="A604" s="46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ht="24.0" customHeight="1">
      <c r="A605" s="46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ht="24.0" customHeight="1">
      <c r="A606" s="46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ht="24.0" customHeight="1">
      <c r="A607" s="46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ht="24.0" customHeight="1">
      <c r="A608" s="46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ht="24.0" customHeight="1">
      <c r="A609" s="46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ht="24.0" customHeight="1">
      <c r="A610" s="46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ht="24.0" customHeight="1">
      <c r="A611" s="46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ht="24.0" customHeight="1">
      <c r="A612" s="46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ht="24.0" customHeight="1">
      <c r="A613" s="46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ht="24.0" customHeight="1">
      <c r="A614" s="46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ht="24.0" customHeight="1">
      <c r="A615" s="46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ht="24.0" customHeight="1">
      <c r="A616" s="46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ht="24.0" customHeight="1">
      <c r="A617" s="46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ht="24.0" customHeight="1">
      <c r="A618" s="46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ht="24.0" customHeight="1">
      <c r="A619" s="46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ht="24.0" customHeight="1">
      <c r="A620" s="46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ht="24.0" customHeight="1">
      <c r="A621" s="46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ht="24.0" customHeight="1">
      <c r="A622" s="46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ht="24.0" customHeight="1">
      <c r="A623" s="46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ht="24.0" customHeight="1">
      <c r="A624" s="46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ht="24.0" customHeight="1">
      <c r="A625" s="46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ht="24.0" customHeight="1">
      <c r="A626" s="46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ht="24.0" customHeight="1">
      <c r="A627" s="46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ht="24.0" customHeight="1">
      <c r="A628" s="46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ht="24.0" customHeight="1">
      <c r="A629" s="46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ht="24.0" customHeight="1">
      <c r="A630" s="46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ht="24.0" customHeight="1">
      <c r="A631" s="46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ht="24.0" customHeight="1">
      <c r="A632" s="46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ht="24.0" customHeight="1">
      <c r="A633" s="46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ht="24.0" customHeight="1">
      <c r="A634" s="46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ht="24.0" customHeight="1">
      <c r="A635" s="46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ht="24.0" customHeight="1">
      <c r="A636" s="46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ht="24.0" customHeight="1">
      <c r="A637" s="46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ht="24.0" customHeight="1">
      <c r="A638" s="46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ht="24.0" customHeight="1">
      <c r="A639" s="46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ht="24.0" customHeight="1">
      <c r="A640" s="46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ht="24.0" customHeight="1">
      <c r="A641" s="46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ht="24.0" customHeight="1">
      <c r="A642" s="46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ht="24.0" customHeight="1">
      <c r="A643" s="46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ht="24.0" customHeight="1">
      <c r="A644" s="46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ht="24.0" customHeight="1">
      <c r="A645" s="46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ht="24.0" customHeight="1">
      <c r="A646" s="46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ht="24.0" customHeight="1">
      <c r="A647" s="46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ht="24.0" customHeight="1">
      <c r="A648" s="46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ht="24.0" customHeight="1">
      <c r="A649" s="46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ht="24.0" customHeight="1">
      <c r="A650" s="46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ht="24.0" customHeight="1">
      <c r="A651" s="46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ht="24.0" customHeight="1">
      <c r="A652" s="46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ht="24.0" customHeight="1">
      <c r="A653" s="46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ht="24.0" customHeight="1">
      <c r="A654" s="46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ht="24.0" customHeight="1">
      <c r="A655" s="46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ht="24.0" customHeight="1">
      <c r="A656" s="46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ht="24.0" customHeight="1">
      <c r="A657" s="46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ht="24.0" customHeight="1">
      <c r="A658" s="46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ht="24.0" customHeight="1">
      <c r="A659" s="46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ht="24.0" customHeight="1">
      <c r="A660" s="46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ht="24.0" customHeight="1">
      <c r="A661" s="46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ht="24.0" customHeight="1">
      <c r="A662" s="46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ht="24.0" customHeight="1">
      <c r="A663" s="46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ht="24.0" customHeight="1">
      <c r="A664" s="46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ht="24.0" customHeight="1">
      <c r="A665" s="46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ht="24.0" customHeight="1">
      <c r="A666" s="46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ht="24.0" customHeight="1">
      <c r="A667" s="46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ht="24.0" customHeight="1">
      <c r="A668" s="46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ht="24.0" customHeight="1">
      <c r="A669" s="4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ht="24.0" customHeight="1">
      <c r="A670" s="46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ht="24.0" customHeight="1">
      <c r="A671" s="46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ht="24.0" customHeight="1">
      <c r="A672" s="46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ht="24.0" customHeight="1">
      <c r="A673" s="46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ht="24.0" customHeight="1">
      <c r="A674" s="46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ht="24.0" customHeight="1">
      <c r="A675" s="46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ht="24.0" customHeight="1">
      <c r="A676" s="46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ht="24.0" customHeight="1">
      <c r="A677" s="46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ht="24.0" customHeight="1">
      <c r="A678" s="46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ht="24.0" customHeight="1">
      <c r="A679" s="46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ht="24.0" customHeight="1">
      <c r="A680" s="46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ht="24.0" customHeight="1">
      <c r="A681" s="46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ht="24.0" customHeight="1">
      <c r="A682" s="46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ht="24.0" customHeight="1">
      <c r="A683" s="46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ht="24.0" customHeight="1">
      <c r="A684" s="46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ht="24.0" customHeight="1">
      <c r="A685" s="46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ht="24.0" customHeight="1">
      <c r="A686" s="46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ht="24.0" customHeight="1">
      <c r="A687" s="46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ht="24.0" customHeight="1">
      <c r="A688" s="46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ht="24.0" customHeight="1">
      <c r="A689" s="46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ht="24.0" customHeight="1">
      <c r="A690" s="46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ht="24.0" customHeight="1">
      <c r="A691" s="46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ht="24.0" customHeight="1">
      <c r="A692" s="46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ht="24.0" customHeight="1">
      <c r="A693" s="46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ht="24.0" customHeight="1">
      <c r="A694" s="46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ht="24.0" customHeight="1">
      <c r="A695" s="46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ht="24.0" customHeight="1">
      <c r="A696" s="46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ht="24.0" customHeight="1">
      <c r="A697" s="46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ht="24.0" customHeight="1">
      <c r="A698" s="46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ht="24.0" customHeight="1">
      <c r="A699" s="46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ht="24.0" customHeight="1">
      <c r="A700" s="46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ht="24.0" customHeight="1">
      <c r="A701" s="46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ht="24.0" customHeight="1">
      <c r="A702" s="46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ht="24.0" customHeight="1">
      <c r="A703" s="46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ht="24.0" customHeight="1">
      <c r="A704" s="46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ht="24.0" customHeight="1">
      <c r="A705" s="46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ht="24.0" customHeight="1">
      <c r="A706" s="46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ht="24.0" customHeight="1">
      <c r="A707" s="46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ht="24.0" customHeight="1">
      <c r="A708" s="46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ht="24.0" customHeight="1">
      <c r="A709" s="46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ht="24.0" customHeight="1">
      <c r="A710" s="46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ht="24.0" customHeight="1">
      <c r="A711" s="46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ht="24.0" customHeight="1">
      <c r="A712" s="46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ht="24.0" customHeight="1">
      <c r="A713" s="46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ht="24.0" customHeight="1">
      <c r="A714" s="46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ht="24.0" customHeight="1">
      <c r="A715" s="46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ht="24.0" customHeight="1">
      <c r="A716" s="46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ht="24.0" customHeight="1">
      <c r="A717" s="46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ht="24.0" customHeight="1">
      <c r="A718" s="46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ht="24.0" customHeight="1">
      <c r="A719" s="46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ht="24.0" customHeight="1">
      <c r="A720" s="46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ht="24.0" customHeight="1">
      <c r="A721" s="46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ht="24.0" customHeight="1">
      <c r="A722" s="46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ht="24.0" customHeight="1">
      <c r="A723" s="46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ht="24.0" customHeight="1">
      <c r="A724" s="46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ht="24.0" customHeight="1">
      <c r="A725" s="46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ht="24.0" customHeight="1">
      <c r="A726" s="46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ht="24.0" customHeight="1">
      <c r="A727" s="46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ht="24.0" customHeight="1">
      <c r="A728" s="46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ht="24.0" customHeight="1">
      <c r="A729" s="46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ht="24.0" customHeight="1">
      <c r="A730" s="46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ht="24.0" customHeight="1">
      <c r="A731" s="46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ht="24.0" customHeight="1">
      <c r="A732" s="46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ht="24.0" customHeight="1">
      <c r="A733" s="46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ht="24.0" customHeight="1">
      <c r="A734" s="46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ht="24.0" customHeight="1">
      <c r="A735" s="46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ht="24.0" customHeight="1">
      <c r="A736" s="46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ht="24.0" customHeight="1">
      <c r="A737" s="46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ht="24.0" customHeight="1">
      <c r="A738" s="46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ht="24.0" customHeight="1">
      <c r="A739" s="46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ht="24.0" customHeight="1">
      <c r="A740" s="46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ht="24.0" customHeight="1">
      <c r="A741" s="46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ht="24.0" customHeight="1">
      <c r="A742" s="46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ht="24.0" customHeight="1">
      <c r="A743" s="46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ht="24.0" customHeight="1">
      <c r="A744" s="46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ht="24.0" customHeight="1">
      <c r="A745" s="46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ht="24.0" customHeight="1">
      <c r="A746" s="46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ht="24.0" customHeight="1">
      <c r="A747" s="46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ht="24.0" customHeight="1">
      <c r="A748" s="46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ht="24.0" customHeight="1">
      <c r="A749" s="46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ht="24.0" customHeight="1">
      <c r="A750" s="46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ht="24.0" customHeight="1">
      <c r="A751" s="46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ht="24.0" customHeight="1">
      <c r="A752" s="46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ht="24.0" customHeight="1">
      <c r="A753" s="46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ht="24.0" customHeight="1">
      <c r="A754" s="46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ht="24.0" customHeight="1">
      <c r="A755" s="46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ht="24.0" customHeight="1">
      <c r="A756" s="46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ht="24.0" customHeight="1">
      <c r="A757" s="46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ht="24.0" customHeight="1">
      <c r="A758" s="46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ht="24.0" customHeight="1">
      <c r="A759" s="46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ht="24.0" customHeight="1">
      <c r="A760" s="46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ht="24.0" customHeight="1">
      <c r="A761" s="46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ht="24.0" customHeight="1">
      <c r="A762" s="46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ht="24.0" customHeight="1">
      <c r="A763" s="46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ht="24.0" customHeight="1">
      <c r="A764" s="46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ht="24.0" customHeight="1">
      <c r="A765" s="46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ht="24.0" customHeight="1">
      <c r="A766" s="46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ht="24.0" customHeight="1">
      <c r="A767" s="46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ht="24.0" customHeight="1">
      <c r="A768" s="46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ht="24.0" customHeight="1">
      <c r="A769" s="4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ht="24.0" customHeight="1">
      <c r="A770" s="46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ht="24.0" customHeight="1">
      <c r="A771" s="46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ht="24.0" customHeight="1">
      <c r="A772" s="46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ht="24.0" customHeight="1">
      <c r="A773" s="46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ht="24.0" customHeight="1">
      <c r="A774" s="46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ht="24.0" customHeight="1">
      <c r="A775" s="46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ht="24.0" customHeight="1">
      <c r="A776" s="46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ht="24.0" customHeight="1">
      <c r="A777" s="46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ht="24.0" customHeight="1">
      <c r="A778" s="46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ht="24.0" customHeight="1">
      <c r="A779" s="46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ht="24.0" customHeight="1">
      <c r="A780" s="46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ht="24.0" customHeight="1">
      <c r="A781" s="46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ht="24.0" customHeight="1">
      <c r="A782" s="46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ht="24.0" customHeight="1">
      <c r="A783" s="46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ht="24.0" customHeight="1">
      <c r="A784" s="46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ht="24.0" customHeight="1">
      <c r="A785" s="46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ht="24.0" customHeight="1">
      <c r="A786" s="46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ht="24.0" customHeight="1">
      <c r="A787" s="46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ht="24.0" customHeight="1">
      <c r="A788" s="46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ht="24.0" customHeight="1">
      <c r="A789" s="46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ht="24.0" customHeight="1">
      <c r="A790" s="46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ht="24.0" customHeight="1">
      <c r="A791" s="46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ht="24.0" customHeight="1">
      <c r="A792" s="46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ht="24.0" customHeight="1">
      <c r="A793" s="46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ht="24.0" customHeight="1">
      <c r="A794" s="46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ht="24.0" customHeight="1">
      <c r="A795" s="46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ht="24.0" customHeight="1">
      <c r="A796" s="46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ht="24.0" customHeight="1">
      <c r="A797" s="46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ht="24.0" customHeight="1">
      <c r="A798" s="46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ht="24.0" customHeight="1">
      <c r="A799" s="46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ht="24.0" customHeight="1">
      <c r="A800" s="46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ht="24.0" customHeight="1">
      <c r="A801" s="46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ht="24.0" customHeight="1">
      <c r="A802" s="46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ht="24.0" customHeight="1">
      <c r="A803" s="46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ht="24.0" customHeight="1">
      <c r="A804" s="46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ht="24.0" customHeight="1">
      <c r="A805" s="46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ht="24.0" customHeight="1">
      <c r="A806" s="46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ht="24.0" customHeight="1">
      <c r="A807" s="46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ht="24.0" customHeight="1">
      <c r="A808" s="46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ht="24.0" customHeight="1">
      <c r="A809" s="46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ht="24.0" customHeight="1">
      <c r="A810" s="46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ht="24.0" customHeight="1">
      <c r="A811" s="46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ht="24.0" customHeight="1">
      <c r="A812" s="46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ht="24.0" customHeight="1">
      <c r="A813" s="46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ht="24.0" customHeight="1">
      <c r="A814" s="46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ht="24.0" customHeight="1">
      <c r="A815" s="46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ht="24.0" customHeight="1">
      <c r="A816" s="46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ht="24.0" customHeight="1">
      <c r="A817" s="46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ht="24.0" customHeight="1">
      <c r="A818" s="46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ht="24.0" customHeight="1">
      <c r="A819" s="46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ht="24.0" customHeight="1">
      <c r="A820" s="46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ht="24.0" customHeight="1">
      <c r="A821" s="46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ht="24.0" customHeight="1">
      <c r="A822" s="46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ht="24.0" customHeight="1">
      <c r="A823" s="46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ht="24.0" customHeight="1">
      <c r="A824" s="46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ht="24.0" customHeight="1">
      <c r="A825" s="46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ht="24.0" customHeight="1">
      <c r="A826" s="46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ht="24.0" customHeight="1">
      <c r="A827" s="46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ht="24.0" customHeight="1">
      <c r="A828" s="46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ht="24.0" customHeight="1">
      <c r="A829" s="46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ht="24.0" customHeight="1">
      <c r="A830" s="46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ht="24.0" customHeight="1">
      <c r="A831" s="46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ht="24.0" customHeight="1">
      <c r="A832" s="46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ht="24.0" customHeight="1">
      <c r="A833" s="46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ht="24.0" customHeight="1">
      <c r="A834" s="46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ht="24.0" customHeight="1">
      <c r="A835" s="46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ht="24.0" customHeight="1">
      <c r="A836" s="46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ht="24.0" customHeight="1">
      <c r="A837" s="46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ht="24.0" customHeight="1">
      <c r="A838" s="46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ht="24.0" customHeight="1">
      <c r="A839" s="46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ht="24.0" customHeight="1">
      <c r="A840" s="46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ht="24.0" customHeight="1">
      <c r="A841" s="46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ht="24.0" customHeight="1">
      <c r="A842" s="46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ht="24.0" customHeight="1">
      <c r="A843" s="46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ht="24.0" customHeight="1">
      <c r="A844" s="46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ht="24.0" customHeight="1">
      <c r="A845" s="46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ht="24.0" customHeight="1">
      <c r="A846" s="46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ht="24.0" customHeight="1">
      <c r="A847" s="46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ht="24.0" customHeight="1">
      <c r="A848" s="46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ht="24.0" customHeight="1">
      <c r="A849" s="46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ht="24.0" customHeight="1">
      <c r="A850" s="46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ht="24.0" customHeight="1">
      <c r="A851" s="46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ht="24.0" customHeight="1">
      <c r="A852" s="46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ht="24.0" customHeight="1">
      <c r="A853" s="46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ht="24.0" customHeight="1">
      <c r="A854" s="46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ht="24.0" customHeight="1">
      <c r="A855" s="46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ht="24.0" customHeight="1">
      <c r="A856" s="46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ht="24.0" customHeight="1">
      <c r="A857" s="46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ht="24.0" customHeight="1">
      <c r="A858" s="46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ht="24.0" customHeight="1">
      <c r="A859" s="46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ht="24.0" customHeight="1">
      <c r="A860" s="46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ht="24.0" customHeight="1">
      <c r="A861" s="46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ht="24.0" customHeight="1">
      <c r="A862" s="46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ht="24.0" customHeight="1">
      <c r="A863" s="46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ht="24.0" customHeight="1">
      <c r="A864" s="46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ht="24.0" customHeight="1">
      <c r="A865" s="46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ht="24.0" customHeight="1">
      <c r="A866" s="46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ht="24.0" customHeight="1">
      <c r="A867" s="46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ht="24.0" customHeight="1">
      <c r="A868" s="46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ht="24.0" customHeight="1">
      <c r="A869" s="4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ht="24.0" customHeight="1">
      <c r="A870" s="46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ht="24.0" customHeight="1">
      <c r="A871" s="46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ht="24.0" customHeight="1">
      <c r="A872" s="46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ht="24.0" customHeight="1">
      <c r="A873" s="46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ht="24.0" customHeight="1">
      <c r="A874" s="46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ht="24.0" customHeight="1">
      <c r="A875" s="46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ht="24.0" customHeight="1">
      <c r="A876" s="46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ht="24.0" customHeight="1">
      <c r="A877" s="46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ht="24.0" customHeight="1">
      <c r="A878" s="46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ht="24.0" customHeight="1">
      <c r="A879" s="46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ht="24.0" customHeight="1">
      <c r="A880" s="46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ht="24.0" customHeight="1">
      <c r="A881" s="46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ht="24.0" customHeight="1">
      <c r="A882" s="46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ht="24.0" customHeight="1">
      <c r="A883" s="46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ht="24.0" customHeight="1">
      <c r="A884" s="46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ht="24.0" customHeight="1">
      <c r="A885" s="46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ht="24.0" customHeight="1">
      <c r="A886" s="46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ht="24.0" customHeight="1">
      <c r="A887" s="46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ht="24.0" customHeight="1">
      <c r="A888" s="46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ht="24.0" customHeight="1">
      <c r="A889" s="46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ht="24.0" customHeight="1">
      <c r="A890" s="46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ht="24.0" customHeight="1">
      <c r="A891" s="46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ht="24.0" customHeight="1">
      <c r="A892" s="46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ht="24.0" customHeight="1">
      <c r="A893" s="46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ht="24.0" customHeight="1">
      <c r="A894" s="46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ht="24.0" customHeight="1">
      <c r="A895" s="46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ht="24.0" customHeight="1">
      <c r="A896" s="46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ht="24.0" customHeight="1">
      <c r="A897" s="46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ht="24.0" customHeight="1">
      <c r="A898" s="46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ht="24.0" customHeight="1">
      <c r="A899" s="46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ht="24.0" customHeight="1">
      <c r="A900" s="46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ht="24.0" customHeight="1">
      <c r="A901" s="46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ht="24.0" customHeight="1">
      <c r="A902" s="46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ht="24.0" customHeight="1">
      <c r="A903" s="46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ht="24.0" customHeight="1">
      <c r="A904" s="46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ht="24.0" customHeight="1">
      <c r="A905" s="46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ht="24.0" customHeight="1">
      <c r="A906" s="46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ht="24.0" customHeight="1">
      <c r="A907" s="46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ht="24.0" customHeight="1">
      <c r="A908" s="46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ht="24.0" customHeight="1">
      <c r="A909" s="46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ht="24.0" customHeight="1">
      <c r="A910" s="46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ht="24.0" customHeight="1">
      <c r="A911" s="46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ht="24.0" customHeight="1">
      <c r="A912" s="46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ht="24.0" customHeight="1">
      <c r="A913" s="46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ht="24.0" customHeight="1">
      <c r="A914" s="46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ht="24.0" customHeight="1">
      <c r="A915" s="46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ht="24.0" customHeight="1">
      <c r="A916" s="46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ht="24.0" customHeight="1">
      <c r="A917" s="46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ht="24.0" customHeight="1">
      <c r="A918" s="46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ht="24.0" customHeight="1">
      <c r="A919" s="46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ht="24.0" customHeight="1">
      <c r="A920" s="46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ht="24.0" customHeight="1">
      <c r="A921" s="46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ht="24.0" customHeight="1">
      <c r="A922" s="46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ht="24.0" customHeight="1">
      <c r="A923" s="46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ht="24.0" customHeight="1">
      <c r="A924" s="46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ht="24.0" customHeight="1">
      <c r="A925" s="46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ht="24.0" customHeight="1">
      <c r="A926" s="46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ht="24.0" customHeight="1">
      <c r="A927" s="46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ht="24.0" customHeight="1">
      <c r="A928" s="46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ht="24.0" customHeight="1">
      <c r="A929" s="46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ht="24.0" customHeight="1">
      <c r="A930" s="46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ht="24.0" customHeight="1">
      <c r="A931" s="46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ht="24.0" customHeight="1">
      <c r="A932" s="46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ht="24.0" customHeight="1">
      <c r="A933" s="46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ht="24.0" customHeight="1">
      <c r="A934" s="46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ht="24.0" customHeight="1">
      <c r="A935" s="46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ht="24.0" customHeight="1">
      <c r="A936" s="46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ht="24.0" customHeight="1">
      <c r="A937" s="46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ht="24.0" customHeight="1">
      <c r="A938" s="46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ht="24.0" customHeight="1">
      <c r="A939" s="46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ht="24.0" customHeight="1">
      <c r="A940" s="46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ht="24.0" customHeight="1">
      <c r="A941" s="46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ht="24.0" customHeight="1">
      <c r="A942" s="46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ht="24.0" customHeight="1">
      <c r="A943" s="46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ht="24.0" customHeight="1">
      <c r="A944" s="46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ht="24.0" customHeight="1">
      <c r="A945" s="46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ht="24.0" customHeight="1">
      <c r="A946" s="46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ht="24.0" customHeight="1">
      <c r="A947" s="46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ht="24.0" customHeight="1">
      <c r="A948" s="46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ht="24.0" customHeight="1">
      <c r="A949" s="46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ht="24.0" customHeight="1">
      <c r="A950" s="46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ht="24.0" customHeight="1">
      <c r="A951" s="46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ht="24.0" customHeight="1">
      <c r="A952" s="46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ht="24.0" customHeight="1">
      <c r="A953" s="46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ht="24.0" customHeight="1">
      <c r="A954" s="46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ht="24.0" customHeight="1">
      <c r="A955" s="46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ht="24.0" customHeight="1">
      <c r="A956" s="46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ht="24.0" customHeight="1">
      <c r="A957" s="46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ht="24.0" customHeight="1">
      <c r="A958" s="46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ht="24.0" customHeight="1">
      <c r="A959" s="46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ht="24.0" customHeight="1">
      <c r="A960" s="46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ht="24.0" customHeight="1">
      <c r="A961" s="46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ht="24.0" customHeight="1">
      <c r="A962" s="46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ht="24.0" customHeight="1">
      <c r="A963" s="46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ht="24.0" customHeight="1">
      <c r="A964" s="46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ht="24.0" customHeight="1">
      <c r="A965" s="46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ht="24.0" customHeight="1">
      <c r="A966" s="46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ht="24.0" customHeight="1">
      <c r="A967" s="46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ht="24.0" customHeight="1">
      <c r="A968" s="46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ht="24.0" customHeight="1">
      <c r="A969" s="4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ht="24.0" customHeight="1">
      <c r="A970" s="46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ht="24.0" customHeight="1">
      <c r="A971" s="46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ht="24.0" customHeight="1">
      <c r="A972" s="46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ht="24.0" customHeight="1">
      <c r="A973" s="46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ht="24.0" customHeight="1">
      <c r="A974" s="46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ht="24.0" customHeight="1">
      <c r="A975" s="46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ht="24.0" customHeight="1">
      <c r="A976" s="46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ht="24.0" customHeight="1">
      <c r="A977" s="46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ht="24.0" customHeight="1">
      <c r="A978" s="46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ht="24.0" customHeight="1">
      <c r="A979" s="46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ht="24.0" customHeight="1">
      <c r="A980" s="46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ht="24.0" customHeight="1">
      <c r="A981" s="46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ht="24.0" customHeight="1">
      <c r="A982" s="46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ht="24.0" customHeight="1">
      <c r="A983" s="46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ht="24.0" customHeight="1">
      <c r="A984" s="46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ht="24.0" customHeight="1">
      <c r="A985" s="46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ht="24.0" customHeight="1">
      <c r="A986" s="46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ht="24.0" customHeight="1">
      <c r="A987" s="46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ht="24.0" customHeight="1">
      <c r="A988" s="46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</sheetData>
  <mergeCells count="372">
    <mergeCell ref="C21:C24"/>
    <mergeCell ref="D23:D24"/>
    <mergeCell ref="D25:D26"/>
    <mergeCell ref="E25:E26"/>
    <mergeCell ref="D27:D28"/>
    <mergeCell ref="E27:E28"/>
    <mergeCell ref="E29:E30"/>
    <mergeCell ref="B21:B24"/>
    <mergeCell ref="B25:B28"/>
    <mergeCell ref="C25:C28"/>
    <mergeCell ref="B29:B32"/>
    <mergeCell ref="C29:C32"/>
    <mergeCell ref="B33:B36"/>
    <mergeCell ref="C33:C36"/>
    <mergeCell ref="B41:B44"/>
    <mergeCell ref="B45:B48"/>
    <mergeCell ref="C45:C48"/>
    <mergeCell ref="D45:D46"/>
    <mergeCell ref="E45:E46"/>
    <mergeCell ref="D47:D48"/>
    <mergeCell ref="E47:E48"/>
    <mergeCell ref="C41:C44"/>
    <mergeCell ref="D41:D42"/>
    <mergeCell ref="E41:E42"/>
    <mergeCell ref="F41:G42"/>
    <mergeCell ref="D43:D44"/>
    <mergeCell ref="E43:E44"/>
    <mergeCell ref="F43:G44"/>
    <mergeCell ref="F45:G46"/>
    <mergeCell ref="F47:G48"/>
    <mergeCell ref="B49:B52"/>
    <mergeCell ref="C49:C52"/>
    <mergeCell ref="D49:D50"/>
    <mergeCell ref="E49:E50"/>
    <mergeCell ref="F49:G50"/>
    <mergeCell ref="F51:G52"/>
    <mergeCell ref="D51:D52"/>
    <mergeCell ref="E51:E52"/>
    <mergeCell ref="B53:B56"/>
    <mergeCell ref="C53:C56"/>
    <mergeCell ref="D53:D54"/>
    <mergeCell ref="E53:E54"/>
    <mergeCell ref="F53:G56"/>
    <mergeCell ref="D55:D56"/>
    <mergeCell ref="E55:E56"/>
    <mergeCell ref="B57:B60"/>
    <mergeCell ref="C57:C60"/>
    <mergeCell ref="D57:D58"/>
    <mergeCell ref="E57:E58"/>
    <mergeCell ref="F57:G60"/>
    <mergeCell ref="F61:G61"/>
    <mergeCell ref="D59:D60"/>
    <mergeCell ref="E59:E60"/>
    <mergeCell ref="B61:B64"/>
    <mergeCell ref="C61:C64"/>
    <mergeCell ref="D61:D62"/>
    <mergeCell ref="E61:E62"/>
    <mergeCell ref="D63:D64"/>
    <mergeCell ref="E67:E68"/>
    <mergeCell ref="F67:G68"/>
    <mergeCell ref="E63:E64"/>
    <mergeCell ref="G63:G64"/>
    <mergeCell ref="B65:C68"/>
    <mergeCell ref="D65:D66"/>
    <mergeCell ref="E65:E66"/>
    <mergeCell ref="F65:G66"/>
    <mergeCell ref="D67:D68"/>
    <mergeCell ref="F3:F4"/>
    <mergeCell ref="G3:G4"/>
    <mergeCell ref="C5:C8"/>
    <mergeCell ref="D5:D6"/>
    <mergeCell ref="E5:E6"/>
    <mergeCell ref="F5:G6"/>
    <mergeCell ref="F7:G8"/>
    <mergeCell ref="B5:B8"/>
    <mergeCell ref="C9:C12"/>
    <mergeCell ref="D9:D10"/>
    <mergeCell ref="E9:E10"/>
    <mergeCell ref="D11:D12"/>
    <mergeCell ref="E11:E12"/>
    <mergeCell ref="F11:G12"/>
    <mergeCell ref="B9:B12"/>
    <mergeCell ref="B13:B16"/>
    <mergeCell ref="C13:C16"/>
    <mergeCell ref="D13:D14"/>
    <mergeCell ref="E13:E14"/>
    <mergeCell ref="D15:D16"/>
    <mergeCell ref="E15:E16"/>
    <mergeCell ref="D19:D20"/>
    <mergeCell ref="D21:D22"/>
    <mergeCell ref="B17:B20"/>
    <mergeCell ref="C17:C20"/>
    <mergeCell ref="D17:D18"/>
    <mergeCell ref="E17:E18"/>
    <mergeCell ref="E19:E20"/>
    <mergeCell ref="E21:E22"/>
    <mergeCell ref="E23:E24"/>
    <mergeCell ref="B37:B40"/>
    <mergeCell ref="C37:C40"/>
    <mergeCell ref="D37:D38"/>
    <mergeCell ref="E37:E38"/>
    <mergeCell ref="F37:G38"/>
    <mergeCell ref="D39:D40"/>
    <mergeCell ref="E39:E40"/>
    <mergeCell ref="C69:D70"/>
    <mergeCell ref="B71:C71"/>
    <mergeCell ref="D71:G71"/>
    <mergeCell ref="B72:C74"/>
    <mergeCell ref="D72:G74"/>
    <mergeCell ref="F9:G10"/>
    <mergeCell ref="H9:I10"/>
    <mergeCell ref="J9:J10"/>
    <mergeCell ref="K9:K10"/>
    <mergeCell ref="L9:L10"/>
    <mergeCell ref="M9:M10"/>
    <mergeCell ref="H11:I12"/>
    <mergeCell ref="H13:I14"/>
    <mergeCell ref="J13:J14"/>
    <mergeCell ref="K13:K14"/>
    <mergeCell ref="L13:L14"/>
    <mergeCell ref="M13:M14"/>
    <mergeCell ref="P13:P14"/>
    <mergeCell ref="H15:I16"/>
    <mergeCell ref="J15:J16"/>
    <mergeCell ref="K15:K16"/>
    <mergeCell ref="H17:I18"/>
    <mergeCell ref="J17:J18"/>
    <mergeCell ref="K17:K18"/>
    <mergeCell ref="L17:L18"/>
    <mergeCell ref="M17:M18"/>
    <mergeCell ref="N17:N20"/>
    <mergeCell ref="N21:N24"/>
    <mergeCell ref="N25:N28"/>
    <mergeCell ref="N29:N32"/>
    <mergeCell ref="L11:L12"/>
    <mergeCell ref="M11:M12"/>
    <mergeCell ref="N13:N16"/>
    <mergeCell ref="L15:L16"/>
    <mergeCell ref="M15:M16"/>
    <mergeCell ref="L19:L20"/>
    <mergeCell ref="M19:M20"/>
    <mergeCell ref="O27:O28"/>
    <mergeCell ref="P27:P28"/>
    <mergeCell ref="P29:P30"/>
    <mergeCell ref="O31:O32"/>
    <mergeCell ref="P31:P32"/>
    <mergeCell ref="J25:J26"/>
    <mergeCell ref="K25:K26"/>
    <mergeCell ref="H27:I28"/>
    <mergeCell ref="J27:J28"/>
    <mergeCell ref="K27:K28"/>
    <mergeCell ref="L27:L28"/>
    <mergeCell ref="M27:M28"/>
    <mergeCell ref="H29:I30"/>
    <mergeCell ref="J29:J30"/>
    <mergeCell ref="K29:K30"/>
    <mergeCell ref="L29:L30"/>
    <mergeCell ref="M29:M30"/>
    <mergeCell ref="F31:G32"/>
    <mergeCell ref="H31:I32"/>
    <mergeCell ref="M35:M36"/>
    <mergeCell ref="O35:O36"/>
    <mergeCell ref="N37:N40"/>
    <mergeCell ref="P37:P38"/>
    <mergeCell ref="M39:M40"/>
    <mergeCell ref="O39:O40"/>
    <mergeCell ref="P39:P40"/>
    <mergeCell ref="P41:P42"/>
    <mergeCell ref="L31:L32"/>
    <mergeCell ref="M31:M32"/>
    <mergeCell ref="L33:L34"/>
    <mergeCell ref="M33:M34"/>
    <mergeCell ref="N33:N36"/>
    <mergeCell ref="P33:P34"/>
    <mergeCell ref="L35:L36"/>
    <mergeCell ref="P35:P36"/>
    <mergeCell ref="J31:J32"/>
    <mergeCell ref="K31:K32"/>
    <mergeCell ref="H33:I34"/>
    <mergeCell ref="J33:J34"/>
    <mergeCell ref="K33:K34"/>
    <mergeCell ref="J35:J36"/>
    <mergeCell ref="K35:K36"/>
    <mergeCell ref="H35:I36"/>
    <mergeCell ref="H37:I38"/>
    <mergeCell ref="J37:J38"/>
    <mergeCell ref="K37:K38"/>
    <mergeCell ref="L37:L38"/>
    <mergeCell ref="M37:M38"/>
    <mergeCell ref="F39:G40"/>
    <mergeCell ref="H45:I46"/>
    <mergeCell ref="H47:I48"/>
    <mergeCell ref="J47:J48"/>
    <mergeCell ref="P47:P48"/>
    <mergeCell ref="H39:I40"/>
    <mergeCell ref="J39:J40"/>
    <mergeCell ref="H41:I42"/>
    <mergeCell ref="J41:J42"/>
    <mergeCell ref="H43:I44"/>
    <mergeCell ref="J43:J44"/>
    <mergeCell ref="J45:J46"/>
    <mergeCell ref="K51:K52"/>
    <mergeCell ref="L51:L52"/>
    <mergeCell ref="K53:K54"/>
    <mergeCell ref="L53:L54"/>
    <mergeCell ref="M53:M54"/>
    <mergeCell ref="L55:L56"/>
    <mergeCell ref="M55:M56"/>
    <mergeCell ref="K55:K56"/>
    <mergeCell ref="K57:K58"/>
    <mergeCell ref="L57:L58"/>
    <mergeCell ref="M57:M58"/>
    <mergeCell ref="K59:K60"/>
    <mergeCell ref="L59:L60"/>
    <mergeCell ref="K61:K62"/>
    <mergeCell ref="H51:I52"/>
    <mergeCell ref="J51:J52"/>
    <mergeCell ref="H53:I54"/>
    <mergeCell ref="J53:J54"/>
    <mergeCell ref="H55:I56"/>
    <mergeCell ref="J55:J56"/>
    <mergeCell ref="J57:J58"/>
    <mergeCell ref="H57:I58"/>
    <mergeCell ref="H59:I60"/>
    <mergeCell ref="J59:J60"/>
    <mergeCell ref="I63:I64"/>
    <mergeCell ref="H65:I66"/>
    <mergeCell ref="J65:J66"/>
    <mergeCell ref="J67:J68"/>
    <mergeCell ref="M51:M52"/>
    <mergeCell ref="O51:O52"/>
    <mergeCell ref="N53:N56"/>
    <mergeCell ref="P53:P54"/>
    <mergeCell ref="O55:O56"/>
    <mergeCell ref="P55:P56"/>
    <mergeCell ref="P57:P58"/>
    <mergeCell ref="H49:I50"/>
    <mergeCell ref="J49:J50"/>
    <mergeCell ref="K49:K50"/>
    <mergeCell ref="L49:L50"/>
    <mergeCell ref="M49:M50"/>
    <mergeCell ref="N49:N52"/>
    <mergeCell ref="P49:P50"/>
    <mergeCell ref="P51:P52"/>
    <mergeCell ref="M59:M60"/>
    <mergeCell ref="O59:O60"/>
    <mergeCell ref="P59:P60"/>
    <mergeCell ref="N57:N60"/>
    <mergeCell ref="N61:N64"/>
    <mergeCell ref="N65:N68"/>
    <mergeCell ref="K65:K66"/>
    <mergeCell ref="K67:K68"/>
    <mergeCell ref="L67:L68"/>
    <mergeCell ref="M67:M68"/>
    <mergeCell ref="O67:O68"/>
    <mergeCell ref="P67:P68"/>
    <mergeCell ref="K63:K64"/>
    <mergeCell ref="L63:L64"/>
    <mergeCell ref="M63:M64"/>
    <mergeCell ref="O63:O64"/>
    <mergeCell ref="L65:L66"/>
    <mergeCell ref="M65:M66"/>
    <mergeCell ref="P65:P66"/>
    <mergeCell ref="H73:I73"/>
    <mergeCell ref="H74:J74"/>
    <mergeCell ref="H67:I68"/>
    <mergeCell ref="H69:I70"/>
    <mergeCell ref="H71:K71"/>
    <mergeCell ref="L71:M71"/>
    <mergeCell ref="N71:O71"/>
    <mergeCell ref="H72:I72"/>
    <mergeCell ref="L72:M74"/>
    <mergeCell ref="J2:J4"/>
    <mergeCell ref="K2:K4"/>
    <mergeCell ref="L2:L4"/>
    <mergeCell ref="M2:M4"/>
    <mergeCell ref="H3:H4"/>
    <mergeCell ref="I3:I4"/>
    <mergeCell ref="H5:I6"/>
    <mergeCell ref="J5:J6"/>
    <mergeCell ref="K5:K6"/>
    <mergeCell ref="L5:L6"/>
    <mergeCell ref="M5:M6"/>
    <mergeCell ref="B1:D1"/>
    <mergeCell ref="E1:K1"/>
    <mergeCell ref="L1:P1"/>
    <mergeCell ref="B2:B4"/>
    <mergeCell ref="C2:C4"/>
    <mergeCell ref="F2:G2"/>
    <mergeCell ref="H2:I2"/>
    <mergeCell ref="D7:D8"/>
    <mergeCell ref="E7:E8"/>
    <mergeCell ref="H7:I8"/>
    <mergeCell ref="J7:J8"/>
    <mergeCell ref="K7:K8"/>
    <mergeCell ref="L7:L8"/>
    <mergeCell ref="M7:M8"/>
    <mergeCell ref="J11:J12"/>
    <mergeCell ref="K11:K12"/>
    <mergeCell ref="N9:N12"/>
    <mergeCell ref="O11:O12"/>
    <mergeCell ref="P11:P12"/>
    <mergeCell ref="N2:O4"/>
    <mergeCell ref="P2:P4"/>
    <mergeCell ref="N5:N8"/>
    <mergeCell ref="P5:P6"/>
    <mergeCell ref="O7:O8"/>
    <mergeCell ref="P7:P8"/>
    <mergeCell ref="P9:P10"/>
    <mergeCell ref="H19:I20"/>
    <mergeCell ref="J19:J20"/>
    <mergeCell ref="K19:K20"/>
    <mergeCell ref="J21:J22"/>
    <mergeCell ref="K21:K22"/>
    <mergeCell ref="L21:L22"/>
    <mergeCell ref="M21:M22"/>
    <mergeCell ref="L25:L26"/>
    <mergeCell ref="M25:M26"/>
    <mergeCell ref="H21:I22"/>
    <mergeCell ref="H23:I24"/>
    <mergeCell ref="J23:J24"/>
    <mergeCell ref="K23:K24"/>
    <mergeCell ref="L23:L24"/>
    <mergeCell ref="M23:M24"/>
    <mergeCell ref="H25:I26"/>
    <mergeCell ref="P23:P24"/>
    <mergeCell ref="P25:P26"/>
    <mergeCell ref="O15:O16"/>
    <mergeCell ref="P15:P16"/>
    <mergeCell ref="P17:P18"/>
    <mergeCell ref="O19:O20"/>
    <mergeCell ref="P19:P20"/>
    <mergeCell ref="P21:P22"/>
    <mergeCell ref="O23:O24"/>
    <mergeCell ref="F27:G28"/>
    <mergeCell ref="F29:G30"/>
    <mergeCell ref="F13:G14"/>
    <mergeCell ref="F15:G16"/>
    <mergeCell ref="F17:G18"/>
    <mergeCell ref="F19:G20"/>
    <mergeCell ref="F21:G22"/>
    <mergeCell ref="F23:G24"/>
    <mergeCell ref="F25:G26"/>
    <mergeCell ref="E35:E36"/>
    <mergeCell ref="F35:G36"/>
    <mergeCell ref="D29:D30"/>
    <mergeCell ref="D31:D32"/>
    <mergeCell ref="E31:E32"/>
    <mergeCell ref="D33:D34"/>
    <mergeCell ref="E33:E34"/>
    <mergeCell ref="F33:G34"/>
    <mergeCell ref="D35:D36"/>
    <mergeCell ref="L43:L44"/>
    <mergeCell ref="M43:M44"/>
    <mergeCell ref="O43:O44"/>
    <mergeCell ref="P43:P44"/>
    <mergeCell ref="K39:K40"/>
    <mergeCell ref="L39:L40"/>
    <mergeCell ref="K41:K42"/>
    <mergeCell ref="L41:L42"/>
    <mergeCell ref="M41:M42"/>
    <mergeCell ref="N41:N44"/>
    <mergeCell ref="K43:K44"/>
    <mergeCell ref="M47:M48"/>
    <mergeCell ref="O47:O48"/>
    <mergeCell ref="K45:K46"/>
    <mergeCell ref="L45:L46"/>
    <mergeCell ref="M45:M46"/>
    <mergeCell ref="N45:N48"/>
    <mergeCell ref="P45:P46"/>
    <mergeCell ref="K47:K48"/>
    <mergeCell ref="L47:L48"/>
  </mergeCells>
  <printOptions horizontalCentered="1" verticalCentered="1"/>
  <pageMargins bottom="0.19685039370078738" footer="0.0" header="0.0" left="0.0" right="0.0" top="0.1968503937007873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1.43"/>
    <col customWidth="1" min="2" max="2" width="6.71"/>
    <col customWidth="1" min="3" max="3" width="10.57"/>
    <col customWidth="1" min="4" max="4" width="11.43"/>
    <col customWidth="1" min="5" max="5" width="14.14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7.57"/>
    <col customWidth="1" min="13" max="13" width="15.57"/>
    <col customWidth="1" min="14" max="14" width="16.71"/>
    <col customWidth="1" min="15" max="15" width="21.86"/>
    <col customWidth="1" min="16" max="16" width="11.0"/>
    <col customWidth="1" min="17" max="17" width="24.71"/>
    <col customWidth="1" min="18" max="18" width="9.0"/>
  </cols>
  <sheetData>
    <row r="1" ht="24.0" customHeight="1">
      <c r="A1" s="466"/>
      <c r="B1" s="467"/>
      <c r="E1" s="468">
        <f>TODAY()</f>
        <v>45712</v>
      </c>
      <c r="L1" s="4" t="s">
        <v>1</v>
      </c>
      <c r="R1" s="5"/>
    </row>
    <row r="2" ht="27.75" customHeight="1">
      <c r="A2" s="469"/>
      <c r="B2" s="7" t="s">
        <v>2</v>
      </c>
      <c r="C2" s="337" t="s">
        <v>3</v>
      </c>
      <c r="D2" s="338" t="s">
        <v>4</v>
      </c>
      <c r="E2" s="470" t="s">
        <v>5</v>
      </c>
      <c r="F2" s="339" t="s">
        <v>6</v>
      </c>
      <c r="G2" s="340"/>
      <c r="H2" s="13" t="s">
        <v>7</v>
      </c>
      <c r="I2" s="12"/>
      <c r="J2" s="14" t="s">
        <v>114</v>
      </c>
      <c r="K2" s="15" t="s">
        <v>9</v>
      </c>
      <c r="L2" s="471" t="s">
        <v>10</v>
      </c>
      <c r="M2" s="18" t="s">
        <v>12</v>
      </c>
      <c r="N2" s="342" t="s">
        <v>13</v>
      </c>
      <c r="O2" s="20" t="s">
        <v>14</v>
      </c>
      <c r="P2" s="21"/>
      <c r="Q2" s="472" t="s">
        <v>15</v>
      </c>
      <c r="R2" s="23"/>
    </row>
    <row r="3" ht="27.75" customHeight="1">
      <c r="A3" s="469"/>
      <c r="B3" s="27"/>
      <c r="C3" s="113"/>
      <c r="D3" s="344" t="s">
        <v>17</v>
      </c>
      <c r="E3" s="345" t="s">
        <v>18</v>
      </c>
      <c r="F3" s="346" t="s">
        <v>19</v>
      </c>
      <c r="G3" s="347" t="s">
        <v>18</v>
      </c>
      <c r="H3" s="346" t="s">
        <v>19</v>
      </c>
      <c r="I3" s="32" t="s">
        <v>18</v>
      </c>
      <c r="J3" s="33"/>
      <c r="K3" s="33"/>
      <c r="L3" s="74"/>
      <c r="M3" s="36"/>
      <c r="N3" s="38"/>
      <c r="O3" s="27"/>
      <c r="P3" s="38"/>
      <c r="Q3" s="36"/>
      <c r="R3" s="23"/>
    </row>
    <row r="4" ht="27.75" customHeight="1">
      <c r="A4" s="469"/>
      <c r="B4" s="27"/>
      <c r="C4" s="113"/>
      <c r="D4" s="349" t="s">
        <v>20</v>
      </c>
      <c r="E4" s="350" t="s">
        <v>21</v>
      </c>
      <c r="F4" s="40"/>
      <c r="G4" s="41"/>
      <c r="H4" s="40"/>
      <c r="I4" s="34"/>
      <c r="J4" s="33"/>
      <c r="K4" s="33"/>
      <c r="L4" s="74"/>
      <c r="M4" s="36"/>
      <c r="N4" s="38"/>
      <c r="O4" s="27"/>
      <c r="P4" s="38"/>
      <c r="Q4" s="36"/>
      <c r="R4" s="23"/>
    </row>
    <row r="5" ht="27.0" customHeight="1">
      <c r="A5" s="469"/>
      <c r="B5" s="101" t="s">
        <v>25</v>
      </c>
      <c r="C5" s="110" t="s">
        <v>26</v>
      </c>
      <c r="D5" s="352"/>
      <c r="E5" s="352"/>
      <c r="F5" s="55"/>
      <c r="G5" s="54"/>
      <c r="H5" s="55"/>
      <c r="I5" s="54"/>
      <c r="J5" s="56"/>
      <c r="K5" s="57"/>
      <c r="L5" s="58"/>
      <c r="M5" s="353">
        <v>80.0</v>
      </c>
      <c r="N5" s="58"/>
      <c r="O5" s="474"/>
      <c r="P5" s="475"/>
      <c r="Q5" s="353"/>
      <c r="R5" s="65"/>
    </row>
    <row r="6" ht="27.0" customHeight="1">
      <c r="A6" s="469"/>
      <c r="B6" s="69"/>
      <c r="C6" s="113"/>
      <c r="D6" s="355"/>
      <c r="E6" s="355"/>
      <c r="F6" s="40"/>
      <c r="G6" s="34"/>
      <c r="H6" s="40"/>
      <c r="I6" s="34"/>
      <c r="J6" s="72"/>
      <c r="K6" s="33"/>
      <c r="L6" s="33"/>
      <c r="M6" s="348"/>
      <c r="N6" s="33"/>
      <c r="O6" s="27"/>
      <c r="P6" s="280"/>
      <c r="Q6" s="348"/>
      <c r="R6" s="65"/>
    </row>
    <row r="7" ht="27.0" customHeight="1">
      <c r="A7" s="469"/>
      <c r="B7" s="69"/>
      <c r="C7" s="113"/>
      <c r="D7" s="367"/>
      <c r="E7" s="367"/>
      <c r="F7" s="80"/>
      <c r="G7" s="79"/>
      <c r="H7" s="80"/>
      <c r="I7" s="79"/>
      <c r="J7" s="193"/>
      <c r="K7" s="82"/>
      <c r="L7" s="361"/>
      <c r="M7" s="362">
        <v>60.0</v>
      </c>
      <c r="N7" s="361"/>
      <c r="O7" s="27"/>
      <c r="P7" s="291" t="s">
        <v>60</v>
      </c>
      <c r="Q7" s="362"/>
      <c r="R7" s="65"/>
    </row>
    <row r="8" ht="27.0" customHeight="1">
      <c r="A8" s="469"/>
      <c r="B8" s="69"/>
      <c r="C8" s="113"/>
      <c r="D8" s="40"/>
      <c r="E8" s="40"/>
      <c r="F8" s="40"/>
      <c r="G8" s="34"/>
      <c r="H8" s="40"/>
      <c r="I8" s="34"/>
      <c r="J8" s="72"/>
      <c r="K8" s="33"/>
      <c r="L8" s="96"/>
      <c r="M8" s="348"/>
      <c r="N8" s="96"/>
      <c r="O8" s="27"/>
      <c r="P8" s="38"/>
      <c r="Q8" s="348"/>
      <c r="R8" s="65"/>
    </row>
    <row r="9" ht="27.0" customHeight="1">
      <c r="A9" s="469"/>
      <c r="B9" s="101" t="s">
        <v>27</v>
      </c>
      <c r="C9" s="110" t="s">
        <v>28</v>
      </c>
      <c r="D9" s="352"/>
      <c r="E9" s="352"/>
      <c r="F9" s="55"/>
      <c r="G9" s="54"/>
      <c r="H9" s="55"/>
      <c r="I9" s="54"/>
      <c r="J9" s="56"/>
      <c r="K9" s="57"/>
      <c r="L9" s="388"/>
      <c r="M9" s="353">
        <v>80.0</v>
      </c>
      <c r="N9" s="388"/>
      <c r="O9" s="107"/>
      <c r="P9" s="475"/>
      <c r="Q9" s="353"/>
      <c r="R9" s="65"/>
    </row>
    <row r="10" ht="27.0" customHeight="1">
      <c r="A10" s="469"/>
      <c r="B10" s="69"/>
      <c r="C10" s="113"/>
      <c r="D10" s="355"/>
      <c r="E10" s="355"/>
      <c r="F10" s="40"/>
      <c r="G10" s="34"/>
      <c r="H10" s="40"/>
      <c r="I10" s="34"/>
      <c r="J10" s="72"/>
      <c r="K10" s="33"/>
      <c r="L10" s="33"/>
      <c r="M10" s="348"/>
      <c r="N10" s="33"/>
      <c r="O10" s="27"/>
      <c r="P10" s="280"/>
      <c r="Q10" s="348"/>
      <c r="R10" s="65"/>
    </row>
    <row r="11" ht="27.0" customHeight="1">
      <c r="A11" s="469"/>
      <c r="B11" s="69"/>
      <c r="C11" s="113"/>
      <c r="D11" s="367"/>
      <c r="E11" s="367"/>
      <c r="F11" s="227"/>
      <c r="G11" s="228"/>
      <c r="H11" s="227"/>
      <c r="I11" s="228"/>
      <c r="J11" s="229"/>
      <c r="K11" s="230"/>
      <c r="L11" s="361"/>
      <c r="M11" s="381">
        <v>60.0</v>
      </c>
      <c r="N11" s="361"/>
      <c r="O11" s="27"/>
      <c r="P11" s="291" t="s">
        <v>60</v>
      </c>
      <c r="Q11" s="381"/>
      <c r="R11" s="65"/>
    </row>
    <row r="12" ht="27.0" customHeight="1">
      <c r="A12" s="469"/>
      <c r="B12" s="119"/>
      <c r="C12" s="123"/>
      <c r="D12" s="95"/>
      <c r="E12" s="95"/>
      <c r="F12" s="95"/>
      <c r="G12" s="94"/>
      <c r="H12" s="95"/>
      <c r="I12" s="94"/>
      <c r="J12" s="121"/>
      <c r="K12" s="96"/>
      <c r="L12" s="96"/>
      <c r="M12" s="383"/>
      <c r="N12" s="96"/>
      <c r="O12" s="45"/>
      <c r="P12" s="46"/>
      <c r="Q12" s="383"/>
      <c r="R12" s="65"/>
    </row>
    <row r="13" ht="27.0" customHeight="1">
      <c r="A13" s="469"/>
      <c r="B13" s="140" t="s">
        <v>23</v>
      </c>
      <c r="C13" s="199" t="s">
        <v>24</v>
      </c>
      <c r="D13" s="357"/>
      <c r="E13" s="357"/>
      <c r="F13" s="143"/>
      <c r="G13" s="34"/>
      <c r="H13" s="143"/>
      <c r="I13" s="34"/>
      <c r="J13" s="144"/>
      <c r="K13" s="57"/>
      <c r="L13" s="388"/>
      <c r="M13" s="478">
        <v>80.0</v>
      </c>
      <c r="N13" s="388"/>
      <c r="O13" s="62"/>
      <c r="P13" s="280"/>
      <c r="Q13" s="479"/>
      <c r="R13" s="65"/>
    </row>
    <row r="14" ht="27.0" customHeight="1">
      <c r="A14" s="469"/>
      <c r="B14" s="69"/>
      <c r="C14" s="113"/>
      <c r="D14" s="355"/>
      <c r="E14" s="355"/>
      <c r="F14" s="40"/>
      <c r="G14" s="34"/>
      <c r="H14" s="40"/>
      <c r="I14" s="34"/>
      <c r="J14" s="72"/>
      <c r="K14" s="33"/>
      <c r="L14" s="33"/>
      <c r="M14" s="348"/>
      <c r="N14" s="33"/>
      <c r="O14" s="27"/>
      <c r="P14" s="280"/>
      <c r="Q14" s="348"/>
      <c r="R14" s="65"/>
    </row>
    <row r="15" ht="27.0" customHeight="1">
      <c r="A15" s="469"/>
      <c r="B15" s="69"/>
      <c r="C15" s="113"/>
      <c r="D15" s="367"/>
      <c r="E15" s="367"/>
      <c r="F15" s="227"/>
      <c r="G15" s="228"/>
      <c r="H15" s="227"/>
      <c r="I15" s="228"/>
      <c r="J15" s="229"/>
      <c r="K15" s="230"/>
      <c r="L15" s="361"/>
      <c r="M15" s="381">
        <v>65.0</v>
      </c>
      <c r="N15" s="361"/>
      <c r="O15" s="27"/>
      <c r="P15" s="291" t="s">
        <v>60</v>
      </c>
      <c r="Q15" s="381"/>
      <c r="R15" s="65"/>
    </row>
    <row r="16" ht="27.0" customHeight="1">
      <c r="A16" s="469"/>
      <c r="B16" s="69"/>
      <c r="C16" s="113"/>
      <c r="D16" s="40"/>
      <c r="E16" s="40"/>
      <c r="F16" s="40"/>
      <c r="G16" s="34"/>
      <c r="H16" s="40"/>
      <c r="I16" s="34"/>
      <c r="J16" s="72"/>
      <c r="K16" s="96"/>
      <c r="L16" s="96"/>
      <c r="M16" s="348"/>
      <c r="N16" s="96"/>
      <c r="O16" s="27"/>
      <c r="P16" s="38"/>
      <c r="Q16" s="348"/>
      <c r="R16" s="65"/>
    </row>
    <row r="17" ht="27.0" customHeight="1">
      <c r="A17" s="469"/>
      <c r="B17" s="365" t="s">
        <v>100</v>
      </c>
      <c r="C17" s="110" t="s">
        <v>37</v>
      </c>
      <c r="D17" s="352"/>
      <c r="E17" s="352"/>
      <c r="F17" s="55"/>
      <c r="G17" s="54"/>
      <c r="H17" s="55"/>
      <c r="I17" s="54"/>
      <c r="J17" s="56"/>
      <c r="K17" s="57"/>
      <c r="L17" s="388"/>
      <c r="M17" s="353">
        <v>80.0</v>
      </c>
      <c r="N17" s="388"/>
      <c r="O17" s="107"/>
      <c r="P17" s="475"/>
      <c r="Q17" s="480"/>
      <c r="R17" s="65"/>
    </row>
    <row r="18" ht="27.0" customHeight="1">
      <c r="A18" s="469"/>
      <c r="B18" s="27"/>
      <c r="C18" s="113"/>
      <c r="D18" s="355"/>
      <c r="E18" s="355"/>
      <c r="F18" s="40"/>
      <c r="G18" s="34"/>
      <c r="H18" s="40"/>
      <c r="I18" s="34"/>
      <c r="J18" s="72"/>
      <c r="K18" s="33"/>
      <c r="L18" s="33"/>
      <c r="M18" s="348"/>
      <c r="N18" s="33"/>
      <c r="O18" s="27"/>
      <c r="P18" s="280"/>
      <c r="Q18" s="348"/>
      <c r="R18" s="65"/>
    </row>
    <row r="19" ht="27.0" customHeight="1">
      <c r="A19" s="469"/>
      <c r="B19" s="27"/>
      <c r="C19" s="113"/>
      <c r="D19" s="367"/>
      <c r="E19" s="367"/>
      <c r="F19" s="227"/>
      <c r="G19" s="228"/>
      <c r="H19" s="227"/>
      <c r="I19" s="228"/>
      <c r="J19" s="229"/>
      <c r="K19" s="230"/>
      <c r="L19" s="361"/>
      <c r="M19" s="381">
        <v>60.0</v>
      </c>
      <c r="N19" s="361"/>
      <c r="O19" s="27"/>
      <c r="P19" s="291" t="s">
        <v>60</v>
      </c>
      <c r="Q19" s="481"/>
      <c r="R19" s="65"/>
    </row>
    <row r="20" ht="27.0" customHeight="1">
      <c r="A20" s="469"/>
      <c r="B20" s="45"/>
      <c r="C20" s="123"/>
      <c r="D20" s="95"/>
      <c r="E20" s="95"/>
      <c r="F20" s="95"/>
      <c r="G20" s="94"/>
      <c r="H20" s="95"/>
      <c r="I20" s="94"/>
      <c r="J20" s="121"/>
      <c r="K20" s="96"/>
      <c r="L20" s="96"/>
      <c r="M20" s="383"/>
      <c r="N20" s="96"/>
      <c r="O20" s="45"/>
      <c r="P20" s="46"/>
      <c r="Q20" s="383"/>
      <c r="R20" s="65"/>
    </row>
    <row r="21" ht="27.0" customHeight="1">
      <c r="A21" s="469"/>
      <c r="B21" s="482" t="s">
        <v>33</v>
      </c>
      <c r="C21" s="199" t="s">
        <v>34</v>
      </c>
      <c r="D21" s="357"/>
      <c r="E21" s="357"/>
      <c r="F21" s="143"/>
      <c r="G21" s="34"/>
      <c r="H21" s="143"/>
      <c r="I21" s="34"/>
      <c r="J21" s="144"/>
      <c r="K21" s="57"/>
      <c r="L21" s="388"/>
      <c r="M21" s="478">
        <v>50.0</v>
      </c>
      <c r="N21" s="388"/>
      <c r="O21" s="62"/>
      <c r="P21" s="280"/>
      <c r="Q21" s="478"/>
      <c r="R21" s="151"/>
    </row>
    <row r="22" ht="27.0" customHeight="1">
      <c r="A22" s="469"/>
      <c r="B22" s="27"/>
      <c r="C22" s="113"/>
      <c r="D22" s="355"/>
      <c r="E22" s="355"/>
      <c r="F22" s="40"/>
      <c r="G22" s="34"/>
      <c r="H22" s="40"/>
      <c r="I22" s="34"/>
      <c r="J22" s="72"/>
      <c r="K22" s="33"/>
      <c r="L22" s="33"/>
      <c r="M22" s="348"/>
      <c r="N22" s="33"/>
      <c r="O22" s="27"/>
      <c r="P22" s="280"/>
      <c r="Q22" s="348"/>
      <c r="R22" s="151"/>
    </row>
    <row r="23" ht="27.0" customHeight="1">
      <c r="A23" s="469"/>
      <c r="B23" s="27"/>
      <c r="C23" s="113"/>
      <c r="D23" s="367"/>
      <c r="E23" s="367"/>
      <c r="F23" s="227"/>
      <c r="G23" s="228"/>
      <c r="H23" s="227"/>
      <c r="I23" s="228"/>
      <c r="J23" s="229"/>
      <c r="K23" s="230"/>
      <c r="L23" s="361"/>
      <c r="M23" s="381">
        <v>40.0</v>
      </c>
      <c r="N23" s="361"/>
      <c r="O23" s="27"/>
      <c r="P23" s="291" t="s">
        <v>60</v>
      </c>
      <c r="Q23" s="381"/>
      <c r="R23" s="151"/>
    </row>
    <row r="24" ht="27.0" customHeight="1">
      <c r="A24" s="469"/>
      <c r="B24" s="27"/>
      <c r="C24" s="113"/>
      <c r="D24" s="40"/>
      <c r="E24" s="40"/>
      <c r="F24" s="40"/>
      <c r="G24" s="34"/>
      <c r="H24" s="40"/>
      <c r="I24" s="34"/>
      <c r="J24" s="72"/>
      <c r="K24" s="96"/>
      <c r="L24" s="96"/>
      <c r="M24" s="348"/>
      <c r="N24" s="96"/>
      <c r="O24" s="27"/>
      <c r="P24" s="38"/>
      <c r="Q24" s="348"/>
      <c r="R24" s="151"/>
    </row>
    <row r="25" ht="27.0" customHeight="1">
      <c r="A25" s="469"/>
      <c r="B25" s="101" t="s">
        <v>47</v>
      </c>
      <c r="C25" s="110" t="s">
        <v>41</v>
      </c>
      <c r="D25" s="352"/>
      <c r="E25" s="352"/>
      <c r="F25" s="55"/>
      <c r="G25" s="54"/>
      <c r="H25" s="55"/>
      <c r="I25" s="54"/>
      <c r="J25" s="56"/>
      <c r="K25" s="57"/>
      <c r="L25" s="388"/>
      <c r="M25" s="353">
        <v>50.0</v>
      </c>
      <c r="N25" s="388"/>
      <c r="O25" s="107"/>
      <c r="P25" s="475"/>
      <c r="Q25" s="353"/>
      <c r="R25" s="65"/>
    </row>
    <row r="26" ht="27.0" customHeight="1">
      <c r="A26" s="469"/>
      <c r="B26" s="69"/>
      <c r="C26" s="113"/>
      <c r="D26" s="355"/>
      <c r="E26" s="355"/>
      <c r="F26" s="40"/>
      <c r="G26" s="34"/>
      <c r="H26" s="40"/>
      <c r="I26" s="34"/>
      <c r="J26" s="72"/>
      <c r="K26" s="33"/>
      <c r="L26" s="33"/>
      <c r="M26" s="348"/>
      <c r="N26" s="33"/>
      <c r="O26" s="27"/>
      <c r="P26" s="280"/>
      <c r="Q26" s="348"/>
      <c r="R26" s="65"/>
    </row>
    <row r="27" ht="27.0" customHeight="1">
      <c r="A27" s="469"/>
      <c r="B27" s="69"/>
      <c r="C27" s="113"/>
      <c r="D27" s="367"/>
      <c r="E27" s="367"/>
      <c r="F27" s="227"/>
      <c r="G27" s="228"/>
      <c r="H27" s="227"/>
      <c r="I27" s="228"/>
      <c r="J27" s="229"/>
      <c r="K27" s="230"/>
      <c r="L27" s="361"/>
      <c r="M27" s="381">
        <v>40.0</v>
      </c>
      <c r="N27" s="361"/>
      <c r="O27" s="27"/>
      <c r="P27" s="291" t="s">
        <v>60</v>
      </c>
      <c r="Q27" s="381"/>
      <c r="R27" s="65"/>
    </row>
    <row r="28" ht="27.0" customHeight="1">
      <c r="A28" s="469"/>
      <c r="B28" s="119"/>
      <c r="C28" s="123"/>
      <c r="D28" s="95"/>
      <c r="E28" s="95"/>
      <c r="F28" s="95"/>
      <c r="G28" s="94"/>
      <c r="H28" s="95"/>
      <c r="I28" s="94"/>
      <c r="J28" s="121"/>
      <c r="K28" s="96"/>
      <c r="L28" s="96"/>
      <c r="M28" s="383"/>
      <c r="N28" s="96"/>
      <c r="O28" s="45"/>
      <c r="P28" s="46"/>
      <c r="Q28" s="383"/>
      <c r="R28" s="65"/>
    </row>
    <row r="29" ht="27.0" customHeight="1">
      <c r="A29" s="469"/>
      <c r="B29" s="200" t="s">
        <v>42</v>
      </c>
      <c r="C29" s="199" t="s">
        <v>43</v>
      </c>
      <c r="D29" s="357"/>
      <c r="E29" s="357"/>
      <c r="F29" s="143"/>
      <c r="G29" s="34"/>
      <c r="H29" s="143"/>
      <c r="I29" s="34"/>
      <c r="J29" s="144"/>
      <c r="K29" s="57"/>
      <c r="L29" s="388"/>
      <c r="M29" s="478">
        <v>50.0</v>
      </c>
      <c r="N29" s="388"/>
      <c r="O29" s="62"/>
      <c r="P29" s="280"/>
      <c r="Q29" s="479"/>
      <c r="R29" s="65"/>
    </row>
    <row r="30" ht="27.0" customHeight="1">
      <c r="A30" s="469"/>
      <c r="B30" s="27"/>
      <c r="C30" s="113"/>
      <c r="D30" s="355"/>
      <c r="E30" s="355"/>
      <c r="F30" s="40"/>
      <c r="G30" s="34"/>
      <c r="H30" s="40"/>
      <c r="I30" s="34"/>
      <c r="J30" s="72"/>
      <c r="K30" s="33"/>
      <c r="L30" s="33"/>
      <c r="M30" s="348"/>
      <c r="N30" s="33"/>
      <c r="O30" s="27"/>
      <c r="P30" s="280"/>
      <c r="Q30" s="348"/>
      <c r="R30" s="65"/>
    </row>
    <row r="31" ht="27.0" customHeight="1">
      <c r="A31" s="469"/>
      <c r="B31" s="27"/>
      <c r="C31" s="113"/>
      <c r="D31" s="367"/>
      <c r="E31" s="367"/>
      <c r="F31" s="227"/>
      <c r="G31" s="228"/>
      <c r="H31" s="227"/>
      <c r="I31" s="228"/>
      <c r="J31" s="229"/>
      <c r="K31" s="230"/>
      <c r="L31" s="361"/>
      <c r="M31" s="381">
        <v>40.0</v>
      </c>
      <c r="N31" s="361"/>
      <c r="O31" s="27"/>
      <c r="P31" s="291" t="s">
        <v>60</v>
      </c>
      <c r="Q31" s="381"/>
      <c r="R31" s="65"/>
    </row>
    <row r="32" ht="27.0" customHeight="1">
      <c r="A32" s="469"/>
      <c r="B32" s="27"/>
      <c r="C32" s="113"/>
      <c r="D32" s="40"/>
      <c r="E32" s="40"/>
      <c r="F32" s="40"/>
      <c r="G32" s="34"/>
      <c r="H32" s="40"/>
      <c r="I32" s="34"/>
      <c r="J32" s="72"/>
      <c r="K32" s="96"/>
      <c r="L32" s="96"/>
      <c r="M32" s="348"/>
      <c r="N32" s="96"/>
      <c r="O32" s="27"/>
      <c r="P32" s="38"/>
      <c r="Q32" s="348"/>
      <c r="R32" s="65"/>
    </row>
    <row r="33" ht="27.0" customHeight="1">
      <c r="A33" s="469"/>
      <c r="B33" s="197" t="s">
        <v>39</v>
      </c>
      <c r="C33" s="483" t="s">
        <v>40</v>
      </c>
      <c r="D33" s="352"/>
      <c r="E33" s="352"/>
      <c r="F33" s="55"/>
      <c r="G33" s="54"/>
      <c r="H33" s="55"/>
      <c r="I33" s="54"/>
      <c r="J33" s="56"/>
      <c r="K33" s="57"/>
      <c r="L33" s="388"/>
      <c r="M33" s="353">
        <v>55.0</v>
      </c>
      <c r="N33" s="388"/>
      <c r="O33" s="107"/>
      <c r="P33" s="475"/>
      <c r="Q33" s="480"/>
      <c r="R33" s="225"/>
    </row>
    <row r="34" ht="27.0" customHeight="1">
      <c r="A34" s="469"/>
      <c r="B34" s="27"/>
      <c r="C34" s="113"/>
      <c r="D34" s="355"/>
      <c r="E34" s="355"/>
      <c r="F34" s="40"/>
      <c r="G34" s="34"/>
      <c r="H34" s="40"/>
      <c r="I34" s="34"/>
      <c r="J34" s="72"/>
      <c r="K34" s="33"/>
      <c r="L34" s="33"/>
      <c r="M34" s="348"/>
      <c r="N34" s="33"/>
      <c r="O34" s="27"/>
      <c r="P34" s="280"/>
      <c r="Q34" s="348"/>
      <c r="R34" s="225"/>
    </row>
    <row r="35" ht="27.0" customHeight="1">
      <c r="A35" s="469"/>
      <c r="B35" s="27"/>
      <c r="C35" s="113"/>
      <c r="D35" s="367"/>
      <c r="E35" s="367"/>
      <c r="F35" s="227"/>
      <c r="G35" s="228"/>
      <c r="H35" s="227"/>
      <c r="I35" s="228"/>
      <c r="J35" s="229"/>
      <c r="K35" s="230"/>
      <c r="L35" s="361"/>
      <c r="M35" s="381">
        <v>40.0</v>
      </c>
      <c r="N35" s="361"/>
      <c r="O35" s="27"/>
      <c r="P35" s="291" t="s">
        <v>60</v>
      </c>
      <c r="Q35" s="481"/>
      <c r="R35" s="225"/>
    </row>
    <row r="36" ht="27.0" customHeight="1">
      <c r="A36" s="469"/>
      <c r="B36" s="45"/>
      <c r="C36" s="123"/>
      <c r="D36" s="95"/>
      <c r="E36" s="95"/>
      <c r="F36" s="95"/>
      <c r="G36" s="94"/>
      <c r="H36" s="95"/>
      <c r="I36" s="94"/>
      <c r="J36" s="121"/>
      <c r="K36" s="96"/>
      <c r="L36" s="96"/>
      <c r="M36" s="383"/>
      <c r="N36" s="96"/>
      <c r="O36" s="45"/>
      <c r="P36" s="46"/>
      <c r="Q36" s="383"/>
      <c r="R36" s="225"/>
    </row>
    <row r="37" ht="28.5" customHeight="1">
      <c r="A37" s="469"/>
      <c r="B37" s="140" t="s">
        <v>38</v>
      </c>
      <c r="C37" s="199" t="s">
        <v>32</v>
      </c>
      <c r="D37" s="357"/>
      <c r="E37" s="357"/>
      <c r="F37" s="143"/>
      <c r="G37" s="34"/>
      <c r="H37" s="143"/>
      <c r="I37" s="34"/>
      <c r="J37" s="144"/>
      <c r="K37" s="57"/>
      <c r="L37" s="388"/>
      <c r="M37" s="478">
        <v>50.0</v>
      </c>
      <c r="N37" s="388"/>
      <c r="O37" s="62"/>
      <c r="P37" s="280"/>
      <c r="Q37" s="479"/>
      <c r="R37" s="65"/>
    </row>
    <row r="38" ht="27.0" customHeight="1">
      <c r="A38" s="469"/>
      <c r="B38" s="69"/>
      <c r="C38" s="113"/>
      <c r="D38" s="355"/>
      <c r="E38" s="355"/>
      <c r="F38" s="40"/>
      <c r="G38" s="34"/>
      <c r="H38" s="40"/>
      <c r="I38" s="34"/>
      <c r="J38" s="72"/>
      <c r="K38" s="33"/>
      <c r="L38" s="33"/>
      <c r="M38" s="348"/>
      <c r="N38" s="33"/>
      <c r="O38" s="27"/>
      <c r="P38" s="280"/>
      <c r="Q38" s="348"/>
      <c r="R38" s="65"/>
    </row>
    <row r="39" ht="27.0" customHeight="1">
      <c r="A39" s="469"/>
      <c r="B39" s="69"/>
      <c r="C39" s="113"/>
      <c r="D39" s="367"/>
      <c r="E39" s="367"/>
      <c r="F39" s="227"/>
      <c r="G39" s="228"/>
      <c r="H39" s="227"/>
      <c r="I39" s="228"/>
      <c r="J39" s="229"/>
      <c r="K39" s="230"/>
      <c r="L39" s="361"/>
      <c r="M39" s="381">
        <v>40.0</v>
      </c>
      <c r="N39" s="361"/>
      <c r="O39" s="27"/>
      <c r="P39" s="291" t="s">
        <v>60</v>
      </c>
      <c r="Q39" s="481"/>
      <c r="R39" s="65"/>
    </row>
    <row r="40" ht="27.0" customHeight="1">
      <c r="A40" s="484"/>
      <c r="B40" s="69"/>
      <c r="C40" s="113"/>
      <c r="D40" s="40"/>
      <c r="E40" s="40"/>
      <c r="F40" s="40"/>
      <c r="G40" s="34"/>
      <c r="H40" s="40"/>
      <c r="I40" s="34"/>
      <c r="J40" s="72"/>
      <c r="K40" s="96"/>
      <c r="L40" s="96"/>
      <c r="M40" s="348"/>
      <c r="N40" s="96"/>
      <c r="O40" s="27"/>
      <c r="P40" s="38"/>
      <c r="Q40" s="348"/>
      <c r="R40" s="65"/>
    </row>
    <row r="41" ht="27.0" customHeight="1">
      <c r="A41" s="469"/>
      <c r="B41" s="101" t="s">
        <v>101</v>
      </c>
      <c r="C41" s="110" t="s">
        <v>46</v>
      </c>
      <c r="D41" s="352"/>
      <c r="E41" s="352"/>
      <c r="F41" s="55"/>
      <c r="G41" s="54"/>
      <c r="H41" s="55"/>
      <c r="I41" s="54"/>
      <c r="J41" s="56"/>
      <c r="K41" s="57"/>
      <c r="L41" s="388"/>
      <c r="M41" s="353">
        <v>50.0</v>
      </c>
      <c r="N41" s="388"/>
      <c r="O41" s="107"/>
      <c r="P41" s="475"/>
      <c r="Q41" s="480"/>
      <c r="R41" s="65"/>
    </row>
    <row r="42" ht="27.0" customHeight="1">
      <c r="A42" s="469"/>
      <c r="B42" s="69"/>
      <c r="C42" s="113"/>
      <c r="D42" s="355"/>
      <c r="E42" s="355"/>
      <c r="F42" s="40"/>
      <c r="G42" s="34"/>
      <c r="H42" s="40"/>
      <c r="I42" s="34"/>
      <c r="J42" s="72"/>
      <c r="K42" s="33"/>
      <c r="L42" s="33"/>
      <c r="M42" s="348"/>
      <c r="N42" s="33"/>
      <c r="O42" s="27"/>
      <c r="P42" s="280"/>
      <c r="Q42" s="348"/>
      <c r="R42" s="65"/>
    </row>
    <row r="43" ht="27.0" customHeight="1">
      <c r="A43" s="469"/>
      <c r="B43" s="69"/>
      <c r="C43" s="113"/>
      <c r="D43" s="367"/>
      <c r="E43" s="367"/>
      <c r="F43" s="227"/>
      <c r="G43" s="228"/>
      <c r="H43" s="227"/>
      <c r="I43" s="228"/>
      <c r="J43" s="229"/>
      <c r="K43" s="230"/>
      <c r="L43" s="361"/>
      <c r="M43" s="381">
        <v>40.0</v>
      </c>
      <c r="N43" s="361"/>
      <c r="O43" s="27"/>
      <c r="P43" s="291" t="s">
        <v>60</v>
      </c>
      <c r="Q43" s="481"/>
      <c r="R43" s="65"/>
    </row>
    <row r="44" ht="27.0" customHeight="1">
      <c r="A44" s="484"/>
      <c r="B44" s="119"/>
      <c r="C44" s="123"/>
      <c r="D44" s="95"/>
      <c r="E44" s="95"/>
      <c r="F44" s="95"/>
      <c r="G44" s="94"/>
      <c r="H44" s="95"/>
      <c r="I44" s="94"/>
      <c r="J44" s="121"/>
      <c r="K44" s="96"/>
      <c r="L44" s="96"/>
      <c r="M44" s="383"/>
      <c r="N44" s="96"/>
      <c r="O44" s="45"/>
      <c r="P44" s="46"/>
      <c r="Q44" s="383"/>
      <c r="R44" s="65"/>
    </row>
    <row r="45" ht="27.0" customHeight="1">
      <c r="A45" s="469"/>
      <c r="B45" s="101" t="s">
        <v>30</v>
      </c>
      <c r="C45" s="110" t="s">
        <v>31</v>
      </c>
      <c r="D45" s="352"/>
      <c r="E45" s="352"/>
      <c r="F45" s="55"/>
      <c r="G45" s="54"/>
      <c r="H45" s="55"/>
      <c r="I45" s="54"/>
      <c r="J45" s="56"/>
      <c r="K45" s="57"/>
      <c r="L45" s="388"/>
      <c r="M45" s="353">
        <v>50.0</v>
      </c>
      <c r="N45" s="388"/>
      <c r="O45" s="107"/>
      <c r="P45" s="475"/>
      <c r="Q45" s="353"/>
      <c r="R45" s="65"/>
    </row>
    <row r="46" ht="27.0" customHeight="1">
      <c r="A46" s="469"/>
      <c r="B46" s="69"/>
      <c r="C46" s="113"/>
      <c r="D46" s="355"/>
      <c r="E46" s="355"/>
      <c r="F46" s="40"/>
      <c r="G46" s="34"/>
      <c r="H46" s="40"/>
      <c r="I46" s="34"/>
      <c r="J46" s="72"/>
      <c r="K46" s="33"/>
      <c r="L46" s="33"/>
      <c r="M46" s="348"/>
      <c r="N46" s="33"/>
      <c r="O46" s="27"/>
      <c r="P46" s="280"/>
      <c r="Q46" s="348"/>
      <c r="R46" s="65"/>
    </row>
    <row r="47" ht="27.0" customHeight="1">
      <c r="A47" s="469"/>
      <c r="B47" s="69"/>
      <c r="C47" s="113"/>
      <c r="D47" s="367"/>
      <c r="E47" s="367"/>
      <c r="F47" s="227"/>
      <c r="G47" s="228"/>
      <c r="H47" s="227"/>
      <c r="I47" s="228"/>
      <c r="J47" s="229"/>
      <c r="K47" s="230"/>
      <c r="L47" s="361"/>
      <c r="M47" s="381">
        <v>40.0</v>
      </c>
      <c r="N47" s="361"/>
      <c r="O47" s="27"/>
      <c r="P47" s="291" t="s">
        <v>60</v>
      </c>
      <c r="Q47" s="381"/>
      <c r="R47" s="65"/>
    </row>
    <row r="48" ht="27.0" customHeight="1">
      <c r="A48" s="469"/>
      <c r="B48" s="119"/>
      <c r="C48" s="123"/>
      <c r="D48" s="95"/>
      <c r="E48" s="95"/>
      <c r="F48" s="95"/>
      <c r="G48" s="94"/>
      <c r="H48" s="95"/>
      <c r="I48" s="94"/>
      <c r="J48" s="121"/>
      <c r="K48" s="96"/>
      <c r="L48" s="96"/>
      <c r="M48" s="383"/>
      <c r="N48" s="96"/>
      <c r="O48" s="45"/>
      <c r="P48" s="46"/>
      <c r="Q48" s="383"/>
      <c r="R48" s="65"/>
    </row>
    <row r="49" ht="27.0" customHeight="1">
      <c r="A49" s="469"/>
      <c r="B49" s="214" t="s">
        <v>48</v>
      </c>
      <c r="C49" s="485" t="s">
        <v>49</v>
      </c>
      <c r="D49" s="357"/>
      <c r="E49" s="357"/>
      <c r="F49" s="143"/>
      <c r="G49" s="34"/>
      <c r="H49" s="143"/>
      <c r="I49" s="34"/>
      <c r="J49" s="144"/>
      <c r="K49" s="57"/>
      <c r="L49" s="388"/>
      <c r="M49" s="478">
        <v>40.0</v>
      </c>
      <c r="N49" s="388"/>
      <c r="O49" s="62"/>
      <c r="P49" s="280"/>
      <c r="Q49" s="479"/>
      <c r="R49" s="225"/>
    </row>
    <row r="50" ht="27.0" customHeight="1">
      <c r="A50" s="469"/>
      <c r="B50" s="69"/>
      <c r="C50" s="113"/>
      <c r="D50" s="355"/>
      <c r="E50" s="355"/>
      <c r="F50" s="40"/>
      <c r="G50" s="34"/>
      <c r="H50" s="40"/>
      <c r="I50" s="34"/>
      <c r="J50" s="72"/>
      <c r="K50" s="33"/>
      <c r="L50" s="33"/>
      <c r="M50" s="348"/>
      <c r="N50" s="33"/>
      <c r="O50" s="27"/>
      <c r="P50" s="280"/>
      <c r="Q50" s="348"/>
      <c r="R50" s="225"/>
    </row>
    <row r="51" ht="27.0" customHeight="1">
      <c r="A51" s="469"/>
      <c r="B51" s="69"/>
      <c r="C51" s="113"/>
      <c r="D51" s="367"/>
      <c r="E51" s="367"/>
      <c r="F51" s="227"/>
      <c r="G51" s="228"/>
      <c r="H51" s="227"/>
      <c r="I51" s="228"/>
      <c r="J51" s="229"/>
      <c r="K51" s="230"/>
      <c r="L51" s="361"/>
      <c r="M51" s="381">
        <v>30.0</v>
      </c>
      <c r="N51" s="361"/>
      <c r="O51" s="27"/>
      <c r="P51" s="291" t="s">
        <v>60</v>
      </c>
      <c r="Q51" s="481"/>
      <c r="R51" s="225"/>
    </row>
    <row r="52" ht="27.0" customHeight="1">
      <c r="A52" s="469"/>
      <c r="B52" s="69"/>
      <c r="C52" s="113"/>
      <c r="D52" s="40"/>
      <c r="E52" s="40"/>
      <c r="F52" s="40"/>
      <c r="G52" s="34"/>
      <c r="H52" s="40"/>
      <c r="I52" s="34"/>
      <c r="J52" s="72"/>
      <c r="K52" s="96"/>
      <c r="L52" s="96"/>
      <c r="M52" s="348"/>
      <c r="N52" s="96"/>
      <c r="O52" s="27"/>
      <c r="P52" s="38"/>
      <c r="Q52" s="348"/>
      <c r="R52" s="225"/>
    </row>
    <row r="53" ht="27.0" customHeight="1">
      <c r="A53" s="469"/>
      <c r="B53" s="101" t="s">
        <v>52</v>
      </c>
      <c r="C53" s="110" t="s">
        <v>53</v>
      </c>
      <c r="D53" s="352"/>
      <c r="E53" s="352"/>
      <c r="F53" s="486"/>
      <c r="G53" s="221"/>
      <c r="H53" s="55"/>
      <c r="I53" s="54"/>
      <c r="J53" s="56"/>
      <c r="K53" s="57"/>
      <c r="L53" s="388"/>
      <c r="M53" s="353">
        <v>10.0</v>
      </c>
      <c r="N53" s="388"/>
      <c r="O53" s="107"/>
      <c r="P53" s="475"/>
      <c r="Q53" s="353"/>
      <c r="R53" s="65"/>
    </row>
    <row r="54" ht="27.0" customHeight="1">
      <c r="A54" s="469"/>
      <c r="B54" s="69"/>
      <c r="C54" s="113"/>
      <c r="D54" s="355"/>
      <c r="E54" s="355"/>
      <c r="F54" s="40"/>
      <c r="G54" s="41"/>
      <c r="H54" s="40"/>
      <c r="I54" s="34"/>
      <c r="J54" s="72"/>
      <c r="K54" s="33"/>
      <c r="L54" s="33"/>
      <c r="M54" s="348"/>
      <c r="N54" s="33"/>
      <c r="O54" s="27"/>
      <c r="P54" s="280"/>
      <c r="Q54" s="348"/>
      <c r="R54" s="65"/>
    </row>
    <row r="55" ht="27.0" customHeight="1">
      <c r="A55" s="469"/>
      <c r="B55" s="69"/>
      <c r="C55" s="113"/>
      <c r="D55" s="367"/>
      <c r="E55" s="367"/>
      <c r="F55" s="40"/>
      <c r="G55" s="41"/>
      <c r="H55" s="227"/>
      <c r="I55" s="228"/>
      <c r="J55" s="229"/>
      <c r="K55" s="230"/>
      <c r="L55" s="361"/>
      <c r="M55" s="381">
        <v>7.0</v>
      </c>
      <c r="N55" s="361"/>
      <c r="O55" s="27"/>
      <c r="P55" s="291" t="s">
        <v>60</v>
      </c>
      <c r="Q55" s="381"/>
      <c r="R55" s="65"/>
    </row>
    <row r="56" ht="27.0" customHeight="1">
      <c r="A56" s="469"/>
      <c r="B56" s="119"/>
      <c r="C56" s="123"/>
      <c r="D56" s="95"/>
      <c r="E56" s="95"/>
      <c r="F56" s="95"/>
      <c r="G56" s="139"/>
      <c r="H56" s="95"/>
      <c r="I56" s="94"/>
      <c r="J56" s="121"/>
      <c r="K56" s="96"/>
      <c r="L56" s="96"/>
      <c r="M56" s="383"/>
      <c r="N56" s="96"/>
      <c r="O56" s="45"/>
      <c r="P56" s="46"/>
      <c r="Q56" s="383"/>
      <c r="R56" s="65"/>
    </row>
    <row r="57" ht="27.0" customHeight="1">
      <c r="A57" s="469"/>
      <c r="B57" s="140" t="s">
        <v>50</v>
      </c>
      <c r="C57" s="199" t="s">
        <v>51</v>
      </c>
      <c r="D57" s="357"/>
      <c r="E57" s="357"/>
      <c r="F57" s="487"/>
      <c r="G57" s="41"/>
      <c r="H57" s="143"/>
      <c r="I57" s="34"/>
      <c r="J57" s="144"/>
      <c r="K57" s="57"/>
      <c r="L57" s="388"/>
      <c r="M57" s="478">
        <v>10.0</v>
      </c>
      <c r="N57" s="388"/>
      <c r="O57" s="62"/>
      <c r="P57" s="280"/>
      <c r="Q57" s="479"/>
      <c r="R57" s="65"/>
    </row>
    <row r="58" ht="27.0" customHeight="1">
      <c r="A58" s="469"/>
      <c r="B58" s="69"/>
      <c r="C58" s="113"/>
      <c r="D58" s="355"/>
      <c r="E58" s="355"/>
      <c r="F58" s="40"/>
      <c r="G58" s="41"/>
      <c r="H58" s="40"/>
      <c r="I58" s="34"/>
      <c r="J58" s="72"/>
      <c r="K58" s="33"/>
      <c r="L58" s="33"/>
      <c r="M58" s="348"/>
      <c r="N58" s="33"/>
      <c r="O58" s="27"/>
      <c r="P58" s="280"/>
      <c r="Q58" s="348"/>
      <c r="R58" s="65"/>
    </row>
    <row r="59" ht="27.0" customHeight="1">
      <c r="A59" s="469"/>
      <c r="B59" s="69"/>
      <c r="C59" s="113"/>
      <c r="D59" s="367"/>
      <c r="E59" s="367"/>
      <c r="F59" s="40"/>
      <c r="G59" s="41"/>
      <c r="H59" s="227"/>
      <c r="I59" s="228"/>
      <c r="J59" s="229"/>
      <c r="K59" s="230"/>
      <c r="L59" s="361"/>
      <c r="M59" s="381">
        <v>7.0</v>
      </c>
      <c r="N59" s="361"/>
      <c r="O59" s="27"/>
      <c r="P59" s="291" t="s">
        <v>60</v>
      </c>
      <c r="Q59" s="381"/>
      <c r="R59" s="65"/>
    </row>
    <row r="60" ht="27.0" customHeight="1">
      <c r="A60" s="469"/>
      <c r="B60" s="69"/>
      <c r="C60" s="113"/>
      <c r="D60" s="40"/>
      <c r="E60" s="40"/>
      <c r="F60" s="40"/>
      <c r="G60" s="41"/>
      <c r="H60" s="40"/>
      <c r="I60" s="34"/>
      <c r="J60" s="72"/>
      <c r="K60" s="96"/>
      <c r="L60" s="96"/>
      <c r="M60" s="348"/>
      <c r="N60" s="96"/>
      <c r="O60" s="27"/>
      <c r="P60" s="38"/>
      <c r="Q60" s="348"/>
      <c r="R60" s="65"/>
    </row>
    <row r="61" ht="27.0" customHeight="1">
      <c r="A61" s="469"/>
      <c r="B61" s="488"/>
      <c r="C61" s="398" t="s">
        <v>56</v>
      </c>
      <c r="D61" s="542"/>
      <c r="E61" s="542"/>
      <c r="F61" s="543"/>
      <c r="G61" s="491"/>
      <c r="H61" s="491"/>
      <c r="I61" s="491"/>
      <c r="J61" s="491"/>
      <c r="K61" s="491"/>
      <c r="L61" s="491"/>
      <c r="M61" s="491"/>
      <c r="N61" s="491"/>
      <c r="O61" s="107"/>
      <c r="P61" s="108"/>
      <c r="Q61" s="544"/>
      <c r="R61" s="240"/>
    </row>
    <row r="62" ht="27.0" customHeight="1">
      <c r="A62" s="469"/>
      <c r="B62" s="27"/>
      <c r="C62" s="113"/>
      <c r="D62" s="497"/>
      <c r="E62" s="497"/>
      <c r="F62" s="40"/>
      <c r="O62" s="27"/>
      <c r="P62" s="112"/>
      <c r="Q62" s="545"/>
      <c r="R62" s="240"/>
    </row>
    <row r="63" ht="27.0" customHeight="1">
      <c r="A63" s="469"/>
      <c r="B63" s="27"/>
      <c r="C63" s="113"/>
      <c r="D63" s="367"/>
      <c r="E63" s="367"/>
      <c r="F63" s="40"/>
      <c r="O63" s="27"/>
      <c r="P63" s="508" t="s">
        <v>60</v>
      </c>
      <c r="Q63" s="546"/>
      <c r="R63" s="240"/>
    </row>
    <row r="64" ht="27.0" customHeight="1">
      <c r="A64" s="469"/>
      <c r="B64" s="294"/>
      <c r="C64" s="510"/>
      <c r="D64" s="298"/>
      <c r="E64" s="298"/>
      <c r="F64" s="298"/>
      <c r="G64" s="296"/>
      <c r="H64" s="296"/>
      <c r="I64" s="296"/>
      <c r="J64" s="296"/>
      <c r="K64" s="296"/>
      <c r="L64" s="296"/>
      <c r="M64" s="296"/>
      <c r="N64" s="296"/>
      <c r="O64" s="294"/>
      <c r="P64" s="296"/>
      <c r="Q64" s="547"/>
      <c r="R64" s="240"/>
    </row>
    <row r="65" ht="27.0" customHeight="1">
      <c r="A65" s="469"/>
      <c r="B65" s="266" t="s">
        <v>59</v>
      </c>
      <c r="C65" s="267"/>
      <c r="D65" s="430">
        <f>D5+D9+D13+D17+D21+D25+D29+D33+D37+D41+D45+D49+D53+D57+D61+E70</f>
        <v>0</v>
      </c>
      <c r="E65" s="430">
        <f>E5+E9+E13+E17+E21+E25+E29+E33+E37+E41+E45+E49+E53+E57+E61</f>
        <v>0</v>
      </c>
      <c r="F65" s="271">
        <f>F5+F9+F13+F17+F21+F25+F29+F33+F37+F41+F45+F49+F53+F57</f>
        <v>0</v>
      </c>
      <c r="G65" s="267"/>
      <c r="H65" s="271">
        <f>H5+H9+H13+H17+H21+H25+H29+H33+H37+H41+H45+H49+H53+H57</f>
        <v>0</v>
      </c>
      <c r="I65" s="267"/>
      <c r="J65" s="515">
        <f>J5+J9+J13+J17+J21+J25+J29+J33+J37+J41+J45+J49+J53+J57</f>
        <v>0</v>
      </c>
      <c r="K65" s="548">
        <f>K5+K9+K13+K17+K21+K25+K29+K33+K37+K41+K45+K49+K53+K57+K61</f>
        <v>0</v>
      </c>
      <c r="L65" s="276">
        <f>L5+L9+L13+L17+L21+L25+L29+L33+L37+L41+L45+L49+L53+L57</f>
        <v>0</v>
      </c>
      <c r="M65" s="433"/>
      <c r="N65" s="276">
        <f>N5+N9+N13+N17+N21+N25+N29+N33+N37+N41+N45+N49+N53+N57</f>
        <v>0</v>
      </c>
      <c r="O65" s="517">
        <f>SUM(O5:O64)</f>
        <v>0</v>
      </c>
      <c r="P65" s="518"/>
      <c r="Q65" s="519"/>
      <c r="R65" s="549"/>
    </row>
    <row r="66" ht="27.0" customHeight="1">
      <c r="A66" s="469"/>
      <c r="B66" s="27"/>
      <c r="C66" s="34"/>
      <c r="D66" s="355"/>
      <c r="E66" s="355"/>
      <c r="F66" s="40"/>
      <c r="G66" s="34"/>
      <c r="H66" s="40"/>
      <c r="I66" s="34"/>
      <c r="J66" s="72"/>
      <c r="K66" s="33"/>
      <c r="L66" s="33"/>
      <c r="M66" s="348"/>
      <c r="N66" s="33"/>
      <c r="O66" s="27"/>
      <c r="P66" s="520"/>
      <c r="Q66" s="37"/>
      <c r="R66" s="549"/>
    </row>
    <row r="67" ht="27.0" customHeight="1">
      <c r="A67" s="469"/>
      <c r="B67" s="27"/>
      <c r="C67" s="34"/>
      <c r="D67" s="440">
        <f t="shared" ref="D67:E67" si="1">D7+D11+D15+D19+D23+D27+D31+D35+D39+D43+D47+D51+D55+D59+D63</f>
        <v>0</v>
      </c>
      <c r="E67" s="440">
        <f t="shared" si="1"/>
        <v>0</v>
      </c>
      <c r="F67" s="284">
        <f>F7+F11+F15+F19+F23+F27+F31+F35+F39+F43+F47+F51+F55+F59</f>
        <v>0</v>
      </c>
      <c r="G67" s="228"/>
      <c r="H67" s="284">
        <f>H7+H11+H15+H19+H23+H27+H31+H35+H39+H43+H47+H51+H55+H59</f>
        <v>0</v>
      </c>
      <c r="I67" s="228"/>
      <c r="J67" s="521">
        <f>J7+J11+J15+J19+J23+J27+J31+J35+J39+J43+J47+J51+J55+J59</f>
        <v>0</v>
      </c>
      <c r="K67" s="286">
        <f>K7+K11+K15+K19+K23+K27+K31+K35+K39+K43+K47+K51+K55+K59+K63</f>
        <v>0</v>
      </c>
      <c r="L67" s="290">
        <f>L7+L11+L15+L19+L23+L27+L31+L35+L39+L43+L47+L51+L55+L59</f>
        <v>0</v>
      </c>
      <c r="M67" s="443"/>
      <c r="N67" s="290">
        <f>N7+N11+N15+N19+N23+N27+N31+N35+N39+N43+N47+N51+N55+N59</f>
        <v>0</v>
      </c>
      <c r="O67" s="27"/>
      <c r="P67" s="523" t="s">
        <v>60</v>
      </c>
      <c r="Q67" s="524"/>
      <c r="R67" s="257"/>
    </row>
    <row r="68" ht="27.0" customHeight="1">
      <c r="A68" s="525">
        <f>A8+A12+A16+A20+A24+A28+A32+A36+A40+A44+A48+A52+A56+A60+A64</f>
        <v>0</v>
      </c>
      <c r="B68" s="294"/>
      <c r="C68" s="295"/>
      <c r="D68" s="298"/>
      <c r="E68" s="298"/>
      <c r="F68" s="298"/>
      <c r="G68" s="295"/>
      <c r="H68" s="298"/>
      <c r="I68" s="295"/>
      <c r="J68" s="297"/>
      <c r="K68" s="299"/>
      <c r="L68" s="299"/>
      <c r="M68" s="446"/>
      <c r="N68" s="299"/>
      <c r="O68" s="294"/>
      <c r="P68" s="302"/>
      <c r="Q68" s="302"/>
      <c r="R68" s="257"/>
    </row>
    <row r="69" ht="15.0" customHeight="1">
      <c r="A69" s="469"/>
      <c r="B69" s="5"/>
      <c r="C69" s="303" t="s">
        <v>61</v>
      </c>
      <c r="E69" s="305"/>
      <c r="F69" s="305"/>
      <c r="G69" s="5"/>
      <c r="H69" s="303"/>
      <c r="J69" s="5"/>
      <c r="K69" s="5"/>
      <c r="L69" s="5"/>
      <c r="M69" s="5"/>
      <c r="N69" s="5"/>
      <c r="O69" s="5"/>
      <c r="P69" s="5"/>
      <c r="Q69" s="5"/>
      <c r="R69" s="5"/>
    </row>
    <row r="70" ht="45.0" customHeight="1">
      <c r="A70" s="469"/>
      <c r="B70" s="308"/>
      <c r="C70" s="296"/>
      <c r="D70" s="296"/>
      <c r="E70" s="309"/>
      <c r="F70" s="309" t="s">
        <v>62</v>
      </c>
      <c r="G70" s="309"/>
      <c r="H70" s="296"/>
      <c r="I70" s="296"/>
      <c r="J70" s="307"/>
      <c r="K70" s="307"/>
      <c r="L70" s="307"/>
      <c r="M70" s="307"/>
      <c r="N70" s="307"/>
      <c r="O70" s="307"/>
      <c r="P70" s="307"/>
      <c r="Q70" s="307"/>
      <c r="R70" s="5"/>
    </row>
    <row r="71" ht="61.5" customHeight="1">
      <c r="A71" s="469"/>
      <c r="B71" s="312"/>
      <c r="C71" s="313"/>
      <c r="D71" s="312" t="s">
        <v>63</v>
      </c>
      <c r="E71" s="315"/>
      <c r="F71" s="315"/>
      <c r="G71" s="313"/>
      <c r="H71" s="526" t="s">
        <v>64</v>
      </c>
      <c r="I71" s="315"/>
      <c r="J71" s="315"/>
      <c r="K71" s="315"/>
      <c r="L71" s="527" t="s">
        <v>65</v>
      </c>
      <c r="M71" s="21"/>
      <c r="N71" s="550"/>
      <c r="O71" s="528"/>
      <c r="P71" s="21"/>
      <c r="Q71" s="19" t="s">
        <v>115</v>
      </c>
      <c r="R71" s="5"/>
    </row>
    <row r="72" ht="45.0" customHeight="1">
      <c r="A72" s="469"/>
      <c r="B72" s="319" t="s">
        <v>65</v>
      </c>
      <c r="C72" s="21"/>
      <c r="D72" s="320">
        <f>O65+A68</f>
        <v>0</v>
      </c>
      <c r="E72" s="315"/>
      <c r="F72" s="315"/>
      <c r="G72" s="315"/>
      <c r="H72" s="321" t="s">
        <v>66</v>
      </c>
      <c r="I72" s="322"/>
      <c r="J72" s="323" t="s">
        <v>67</v>
      </c>
      <c r="K72" s="323" t="s">
        <v>116</v>
      </c>
      <c r="L72" s="529">
        <f>D72+H74</f>
        <v>0</v>
      </c>
      <c r="M72" s="21"/>
      <c r="N72" s="551"/>
      <c r="O72" s="530"/>
      <c r="P72" s="531"/>
      <c r="Q72" s="532">
        <v>0.0</v>
      </c>
      <c r="R72" s="5"/>
    </row>
    <row r="73" ht="45.0" customHeight="1">
      <c r="A73" s="469"/>
      <c r="B73" s="27"/>
      <c r="C73" s="38"/>
      <c r="D73" s="27"/>
      <c r="H73" s="533"/>
      <c r="I73" s="327"/>
      <c r="J73" s="534"/>
      <c r="K73" s="534"/>
      <c r="M73" s="38"/>
      <c r="N73" s="552"/>
      <c r="O73" s="535"/>
      <c r="P73" s="536"/>
      <c r="Q73" s="537">
        <v>0.0</v>
      </c>
      <c r="R73" s="5"/>
    </row>
    <row r="74" ht="45.0" customHeight="1">
      <c r="A74" s="469"/>
      <c r="B74" s="294"/>
      <c r="C74" s="302"/>
      <c r="D74" s="294"/>
      <c r="E74" s="296"/>
      <c r="F74" s="296"/>
      <c r="G74" s="296"/>
      <c r="H74" s="330"/>
      <c r="I74" s="296"/>
      <c r="J74" s="296"/>
      <c r="K74" s="538" t="s">
        <v>60</v>
      </c>
      <c r="L74" s="296"/>
      <c r="M74" s="302"/>
      <c r="N74" s="553"/>
      <c r="O74" s="539"/>
      <c r="P74" s="540"/>
      <c r="Q74" s="541">
        <v>0.0</v>
      </c>
      <c r="R74" s="5"/>
    </row>
    <row r="75" ht="24.0" customHeight="1">
      <c r="A75" s="469"/>
      <c r="B75" s="307"/>
      <c r="C75" s="307"/>
      <c r="D75" s="307"/>
      <c r="E75" s="307"/>
      <c r="F75" s="307"/>
      <c r="G75" s="307"/>
      <c r="H75" s="307"/>
      <c r="I75" s="307"/>
      <c r="J75" s="307"/>
      <c r="K75" s="5"/>
      <c r="L75" s="307"/>
      <c r="M75" s="307"/>
      <c r="N75" s="307"/>
      <c r="O75" s="307"/>
      <c r="P75" s="5"/>
      <c r="Q75" s="5"/>
      <c r="R75" s="5"/>
    </row>
    <row r="76" ht="28.5" customHeight="1">
      <c r="A76" s="46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5.0" customHeight="1">
      <c r="A77" s="46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5.0" customHeight="1">
      <c r="A78" s="46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5.0" customHeight="1">
      <c r="A79" s="46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5.0" customHeight="1">
      <c r="A80" s="46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5.0" customHeight="1">
      <c r="A81" s="46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5.0" customHeight="1">
      <c r="A82" s="46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5.0" customHeight="1">
      <c r="A83" s="46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5.0" customHeight="1">
      <c r="A84" s="46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5.0" customHeight="1">
      <c r="A85" s="46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5.0" customHeight="1">
      <c r="A86" s="46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5.0" customHeight="1">
      <c r="A87" s="46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5.0" customHeight="1">
      <c r="A88" s="46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5.0" customHeight="1">
      <c r="A89" s="46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5.0" customHeight="1">
      <c r="A90" s="46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5.0" customHeight="1">
      <c r="A91" s="46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5.0" customHeight="1">
      <c r="A92" s="46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5.0" customHeight="1">
      <c r="A93" s="46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5.0" customHeight="1">
      <c r="A94" s="46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5.0" customHeight="1">
      <c r="A95" s="46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24.0" customHeight="1">
      <c r="A96" s="46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24.0" customHeight="1">
      <c r="A97" s="46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24.0" customHeight="1">
      <c r="A98" s="46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24.0" customHeight="1">
      <c r="A99" s="46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24.0" customHeight="1">
      <c r="A100" s="46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24.0" customHeight="1">
      <c r="A101" s="46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ht="24.0" customHeight="1">
      <c r="A102" s="46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ht="24.0" customHeight="1">
      <c r="A103" s="46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ht="24.0" customHeight="1">
      <c r="A104" s="46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ht="24.0" customHeight="1">
      <c r="A105" s="46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ht="24.0" customHeight="1">
      <c r="A106" s="46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ht="24.0" customHeight="1">
      <c r="A107" s="46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ht="24.0" customHeight="1">
      <c r="A108" s="46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ht="24.0" customHeight="1">
      <c r="A109" s="46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ht="24.0" customHeight="1">
      <c r="A110" s="46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ht="24.0" customHeight="1">
      <c r="A111" s="46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ht="24.0" customHeight="1">
      <c r="A112" s="46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ht="24.0" customHeight="1">
      <c r="A113" s="46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ht="24.0" customHeight="1">
      <c r="A114" s="46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ht="24.0" customHeight="1">
      <c r="A115" s="46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ht="24.0" customHeight="1">
      <c r="A116" s="46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ht="24.0" customHeight="1">
      <c r="A117" s="46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ht="24.0" customHeight="1">
      <c r="A118" s="46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ht="24.0" customHeight="1">
      <c r="A119" s="46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ht="24.0" customHeight="1">
      <c r="A120" s="46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ht="24.0" customHeight="1">
      <c r="A121" s="46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ht="24.0" customHeight="1">
      <c r="A122" s="46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ht="24.0" customHeight="1">
      <c r="A123" s="46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ht="24.0" customHeight="1">
      <c r="A124" s="46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ht="24.0" customHeight="1">
      <c r="A125" s="46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ht="24.0" customHeight="1">
      <c r="A126" s="46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ht="24.0" customHeight="1">
      <c r="A127" s="46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ht="24.0" customHeight="1">
      <c r="A128" s="46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ht="24.0" customHeight="1">
      <c r="A129" s="46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ht="24.0" customHeight="1">
      <c r="A130" s="46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ht="24.0" customHeight="1">
      <c r="A131" s="46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ht="24.0" customHeight="1">
      <c r="A132" s="46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ht="24.0" customHeight="1">
      <c r="A133" s="46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ht="24.0" customHeight="1">
      <c r="A134" s="46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ht="24.0" customHeight="1">
      <c r="A135" s="46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ht="24.0" customHeight="1">
      <c r="A136" s="46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ht="24.0" customHeight="1">
      <c r="A137" s="46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ht="24.0" customHeight="1">
      <c r="A138" s="46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ht="24.0" customHeight="1">
      <c r="A139" s="46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ht="24.0" customHeight="1">
      <c r="A140" s="46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ht="24.0" customHeight="1">
      <c r="A141" s="46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ht="24.0" customHeight="1">
      <c r="A142" s="46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ht="24.0" customHeight="1">
      <c r="A143" s="46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ht="24.0" customHeight="1">
      <c r="A144" s="46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ht="24.0" customHeight="1">
      <c r="A145" s="46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ht="24.0" customHeight="1">
      <c r="A146" s="46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ht="24.0" customHeight="1">
      <c r="A147" s="46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ht="24.0" customHeight="1">
      <c r="A148" s="46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ht="24.0" customHeight="1">
      <c r="A149" s="46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24.0" customHeight="1">
      <c r="A150" s="46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ht="24.0" customHeight="1">
      <c r="A151" s="46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ht="24.0" customHeight="1">
      <c r="A152" s="46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ht="24.0" customHeight="1">
      <c r="A153" s="46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ht="24.0" customHeight="1">
      <c r="A154" s="46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ht="24.0" customHeight="1">
      <c r="A155" s="46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ht="24.0" customHeight="1">
      <c r="A156" s="46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ht="24.0" customHeight="1">
      <c r="A157" s="46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ht="24.0" customHeight="1">
      <c r="A158" s="46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ht="24.0" customHeight="1">
      <c r="A159" s="46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ht="24.0" customHeight="1">
      <c r="A160" s="46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ht="24.0" customHeight="1">
      <c r="A161" s="46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ht="24.0" customHeight="1">
      <c r="A162" s="46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ht="24.0" customHeight="1">
      <c r="A163" s="46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ht="24.0" customHeight="1">
      <c r="A164" s="46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ht="24.0" customHeight="1">
      <c r="A165" s="46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ht="24.0" customHeight="1">
      <c r="A166" s="46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ht="24.0" customHeight="1">
      <c r="A167" s="46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ht="24.0" customHeight="1">
      <c r="A168" s="46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ht="24.0" customHeight="1">
      <c r="A169" s="4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ht="24.0" customHeight="1">
      <c r="A170" s="46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ht="24.0" customHeight="1">
      <c r="A171" s="46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ht="24.0" customHeight="1">
      <c r="A172" s="46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ht="24.0" customHeight="1">
      <c r="A173" s="46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ht="24.0" customHeight="1">
      <c r="A174" s="46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ht="24.0" customHeight="1">
      <c r="A175" s="46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ht="24.0" customHeight="1">
      <c r="A176" s="46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ht="24.0" customHeight="1">
      <c r="A177" s="46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ht="24.0" customHeight="1">
      <c r="A178" s="46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ht="24.0" customHeight="1">
      <c r="A179" s="46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ht="24.0" customHeight="1">
      <c r="A180" s="46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ht="24.0" customHeight="1">
      <c r="A181" s="46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ht="24.0" customHeight="1">
      <c r="A182" s="46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ht="24.0" customHeight="1">
      <c r="A183" s="46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ht="24.0" customHeight="1">
      <c r="A184" s="46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ht="24.0" customHeight="1">
      <c r="A185" s="46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ht="24.0" customHeight="1">
      <c r="A186" s="46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ht="24.0" customHeight="1">
      <c r="A187" s="46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ht="24.0" customHeight="1">
      <c r="A188" s="46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ht="24.0" customHeight="1">
      <c r="A189" s="46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ht="24.0" customHeight="1">
      <c r="A190" s="46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ht="24.0" customHeight="1">
      <c r="A191" s="46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ht="24.0" customHeight="1">
      <c r="A192" s="46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ht="24.0" customHeight="1">
      <c r="A193" s="46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ht="24.0" customHeight="1">
      <c r="A194" s="46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ht="24.0" customHeight="1">
      <c r="A195" s="46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ht="24.0" customHeight="1">
      <c r="A196" s="46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ht="24.0" customHeight="1">
      <c r="A197" s="46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ht="24.0" customHeight="1">
      <c r="A198" s="46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ht="24.0" customHeight="1">
      <c r="A199" s="46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ht="24.0" customHeight="1">
      <c r="A200" s="46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ht="24.0" customHeight="1">
      <c r="A201" s="46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ht="24.0" customHeight="1">
      <c r="A202" s="46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ht="24.0" customHeight="1">
      <c r="A203" s="46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ht="24.0" customHeight="1">
      <c r="A204" s="46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ht="24.0" customHeight="1">
      <c r="A205" s="46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ht="24.0" customHeight="1">
      <c r="A206" s="46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ht="24.0" customHeight="1">
      <c r="A207" s="46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ht="24.0" customHeight="1">
      <c r="A208" s="46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ht="24.0" customHeight="1">
      <c r="A209" s="46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ht="24.0" customHeight="1">
      <c r="A210" s="46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ht="24.0" customHeight="1">
      <c r="A211" s="46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ht="24.0" customHeight="1">
      <c r="A212" s="46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ht="24.0" customHeight="1">
      <c r="A213" s="46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ht="24.0" customHeight="1">
      <c r="A214" s="46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ht="24.0" customHeight="1">
      <c r="A215" s="46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ht="24.0" customHeight="1">
      <c r="A216" s="46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ht="24.0" customHeight="1">
      <c r="A217" s="46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ht="24.0" customHeight="1">
      <c r="A218" s="46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ht="24.0" customHeight="1">
      <c r="A219" s="46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ht="24.0" customHeight="1">
      <c r="A220" s="46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ht="24.0" customHeight="1">
      <c r="A221" s="46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ht="24.0" customHeight="1">
      <c r="A222" s="46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ht="24.0" customHeight="1">
      <c r="A223" s="46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ht="24.0" customHeight="1">
      <c r="A224" s="46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ht="24.0" customHeight="1">
      <c r="A225" s="46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ht="24.0" customHeight="1">
      <c r="A226" s="46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ht="24.0" customHeight="1">
      <c r="A227" s="46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ht="24.0" customHeight="1">
      <c r="A228" s="46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ht="24.0" customHeight="1">
      <c r="A229" s="46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ht="24.0" customHeight="1">
      <c r="A230" s="46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ht="24.0" customHeight="1">
      <c r="A231" s="46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ht="24.0" customHeight="1">
      <c r="A232" s="46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ht="24.0" customHeight="1">
      <c r="A233" s="46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ht="24.0" customHeight="1">
      <c r="A234" s="46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ht="24.0" customHeight="1">
      <c r="A235" s="46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ht="24.0" customHeight="1">
      <c r="A236" s="46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ht="24.0" customHeight="1">
      <c r="A237" s="46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ht="24.0" customHeight="1">
      <c r="A238" s="46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ht="24.0" customHeight="1">
      <c r="A239" s="46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ht="24.0" customHeight="1">
      <c r="A240" s="46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ht="24.0" customHeight="1">
      <c r="A241" s="46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ht="24.0" customHeight="1">
      <c r="A242" s="46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ht="24.0" customHeight="1">
      <c r="A243" s="46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ht="24.0" customHeight="1">
      <c r="A244" s="46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ht="24.0" customHeight="1">
      <c r="A245" s="46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ht="24.0" customHeight="1">
      <c r="A246" s="46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ht="24.0" customHeight="1">
      <c r="A247" s="46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ht="24.0" customHeight="1">
      <c r="A248" s="46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ht="24.0" customHeight="1">
      <c r="A249" s="46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ht="24.0" customHeight="1">
      <c r="A250" s="46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ht="24.0" customHeight="1">
      <c r="A251" s="46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ht="24.0" customHeight="1">
      <c r="A252" s="46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ht="24.0" customHeight="1">
      <c r="A253" s="46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ht="24.0" customHeight="1">
      <c r="A254" s="46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ht="24.0" customHeight="1">
      <c r="A255" s="46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ht="24.0" customHeight="1">
      <c r="A256" s="46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ht="24.0" customHeight="1">
      <c r="A257" s="46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ht="24.0" customHeight="1">
      <c r="A258" s="46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ht="24.0" customHeight="1">
      <c r="A259" s="46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ht="24.0" customHeight="1">
      <c r="A260" s="46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ht="24.0" customHeight="1">
      <c r="A261" s="46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ht="24.0" customHeight="1">
      <c r="A262" s="46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ht="24.0" customHeight="1">
      <c r="A263" s="46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ht="24.0" customHeight="1">
      <c r="A264" s="46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ht="24.0" customHeight="1">
      <c r="A265" s="46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ht="24.0" customHeight="1">
      <c r="A266" s="46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ht="24.0" customHeight="1">
      <c r="A267" s="46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ht="24.0" customHeight="1">
      <c r="A268" s="46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ht="24.0" customHeight="1">
      <c r="A269" s="4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ht="24.0" customHeight="1">
      <c r="A270" s="46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ht="24.0" customHeight="1">
      <c r="A271" s="46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ht="24.0" customHeight="1">
      <c r="A272" s="46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ht="24.0" customHeight="1">
      <c r="A273" s="46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ht="24.0" customHeight="1">
      <c r="A274" s="46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ht="24.0" customHeight="1">
      <c r="A275" s="46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ht="24.0" customHeight="1">
      <c r="A276" s="46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ht="24.0" customHeight="1">
      <c r="A277" s="46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ht="24.0" customHeight="1">
      <c r="A278" s="46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ht="24.0" customHeight="1">
      <c r="A279" s="46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ht="24.0" customHeight="1">
      <c r="A280" s="46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ht="24.0" customHeight="1">
      <c r="A281" s="46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ht="24.0" customHeight="1">
      <c r="A282" s="46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ht="24.0" customHeight="1">
      <c r="A283" s="46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ht="24.0" customHeight="1">
      <c r="A284" s="46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ht="24.0" customHeight="1">
      <c r="A285" s="46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ht="24.0" customHeight="1">
      <c r="A286" s="46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ht="24.0" customHeight="1">
      <c r="A287" s="46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ht="24.0" customHeight="1">
      <c r="A288" s="46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ht="24.0" customHeight="1">
      <c r="A289" s="46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ht="24.0" customHeight="1">
      <c r="A290" s="46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ht="24.0" customHeight="1">
      <c r="A291" s="46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ht="24.0" customHeight="1">
      <c r="A292" s="46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ht="24.0" customHeight="1">
      <c r="A293" s="46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ht="24.0" customHeight="1">
      <c r="A294" s="46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ht="24.0" customHeight="1">
      <c r="A295" s="46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ht="24.0" customHeight="1">
      <c r="A296" s="46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ht="24.0" customHeight="1">
      <c r="A297" s="46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ht="24.0" customHeight="1">
      <c r="A298" s="46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ht="24.0" customHeight="1">
      <c r="A299" s="46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ht="24.0" customHeight="1">
      <c r="A300" s="46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ht="24.0" customHeight="1">
      <c r="A301" s="46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ht="24.0" customHeight="1">
      <c r="A302" s="46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ht="24.0" customHeight="1">
      <c r="A303" s="46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ht="24.0" customHeight="1">
      <c r="A304" s="46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ht="24.0" customHeight="1">
      <c r="A305" s="46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ht="24.0" customHeight="1">
      <c r="A306" s="46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ht="24.0" customHeight="1">
      <c r="A307" s="46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ht="24.0" customHeight="1">
      <c r="A308" s="46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ht="24.0" customHeight="1">
      <c r="A309" s="46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ht="24.0" customHeight="1">
      <c r="A310" s="46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ht="24.0" customHeight="1">
      <c r="A311" s="46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ht="24.0" customHeight="1">
      <c r="A312" s="46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ht="24.0" customHeight="1">
      <c r="A313" s="46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ht="24.0" customHeight="1">
      <c r="A314" s="46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ht="24.0" customHeight="1">
      <c r="A315" s="46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ht="24.0" customHeight="1">
      <c r="A316" s="46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ht="24.0" customHeight="1">
      <c r="A317" s="46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ht="24.0" customHeight="1">
      <c r="A318" s="46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ht="24.0" customHeight="1">
      <c r="A319" s="46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ht="24.0" customHeight="1">
      <c r="A320" s="46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ht="24.0" customHeight="1">
      <c r="A321" s="46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ht="24.0" customHeight="1">
      <c r="A322" s="46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ht="24.0" customHeight="1">
      <c r="A323" s="46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ht="24.0" customHeight="1">
      <c r="A324" s="46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ht="24.0" customHeight="1">
      <c r="A325" s="46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ht="24.0" customHeight="1">
      <c r="A326" s="46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ht="24.0" customHeight="1">
      <c r="A327" s="46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ht="24.0" customHeight="1">
      <c r="A328" s="46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ht="24.0" customHeight="1">
      <c r="A329" s="46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ht="24.0" customHeight="1">
      <c r="A330" s="46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ht="24.0" customHeight="1">
      <c r="A331" s="46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ht="24.0" customHeight="1">
      <c r="A332" s="46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ht="24.0" customHeight="1">
      <c r="A333" s="46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ht="24.0" customHeight="1">
      <c r="A334" s="46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ht="24.0" customHeight="1">
      <c r="A335" s="46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ht="24.0" customHeight="1">
      <c r="A336" s="46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ht="24.0" customHeight="1">
      <c r="A337" s="46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ht="24.0" customHeight="1">
      <c r="A338" s="46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ht="24.0" customHeight="1">
      <c r="A339" s="46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ht="24.0" customHeight="1">
      <c r="A340" s="46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ht="24.0" customHeight="1">
      <c r="A341" s="46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ht="24.0" customHeight="1">
      <c r="A342" s="46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ht="24.0" customHeight="1">
      <c r="A343" s="46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ht="24.0" customHeight="1">
      <c r="A344" s="46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ht="24.0" customHeight="1">
      <c r="A345" s="46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ht="24.0" customHeight="1">
      <c r="A346" s="46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ht="24.0" customHeight="1">
      <c r="A347" s="46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ht="24.0" customHeight="1">
      <c r="A348" s="46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ht="24.0" customHeight="1">
      <c r="A349" s="46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ht="24.0" customHeight="1">
      <c r="A350" s="46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ht="24.0" customHeight="1">
      <c r="A351" s="46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ht="24.0" customHeight="1">
      <c r="A352" s="46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ht="24.0" customHeight="1">
      <c r="A353" s="46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ht="24.0" customHeight="1">
      <c r="A354" s="46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ht="24.0" customHeight="1">
      <c r="A355" s="46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ht="24.0" customHeight="1">
      <c r="A356" s="46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ht="24.0" customHeight="1">
      <c r="A357" s="46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ht="24.0" customHeight="1">
      <c r="A358" s="46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ht="24.0" customHeight="1">
      <c r="A359" s="46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ht="24.0" customHeight="1">
      <c r="A360" s="46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ht="24.0" customHeight="1">
      <c r="A361" s="46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ht="24.0" customHeight="1">
      <c r="A362" s="46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ht="24.0" customHeight="1">
      <c r="A363" s="46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ht="24.0" customHeight="1">
      <c r="A364" s="46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ht="24.0" customHeight="1">
      <c r="A365" s="46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ht="24.0" customHeight="1">
      <c r="A366" s="46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ht="24.0" customHeight="1">
      <c r="A367" s="46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ht="24.0" customHeight="1">
      <c r="A368" s="46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ht="24.0" customHeight="1">
      <c r="A369" s="4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ht="24.0" customHeight="1">
      <c r="A370" s="46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ht="24.0" customHeight="1">
      <c r="A371" s="46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ht="24.0" customHeight="1">
      <c r="A372" s="46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ht="24.0" customHeight="1">
      <c r="A373" s="46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ht="24.0" customHeight="1">
      <c r="A374" s="46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ht="24.0" customHeight="1">
      <c r="A375" s="46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ht="24.0" customHeight="1">
      <c r="A376" s="46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ht="24.0" customHeight="1">
      <c r="A377" s="46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ht="24.0" customHeight="1">
      <c r="A378" s="46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ht="24.0" customHeight="1">
      <c r="A379" s="46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ht="24.0" customHeight="1">
      <c r="A380" s="46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ht="24.0" customHeight="1">
      <c r="A381" s="46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ht="24.0" customHeight="1">
      <c r="A382" s="46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ht="24.0" customHeight="1">
      <c r="A383" s="46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ht="24.0" customHeight="1">
      <c r="A384" s="46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ht="24.0" customHeight="1">
      <c r="A385" s="46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ht="24.0" customHeight="1">
      <c r="A386" s="46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ht="24.0" customHeight="1">
      <c r="A387" s="46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ht="24.0" customHeight="1">
      <c r="A388" s="46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ht="24.0" customHeight="1">
      <c r="A389" s="46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ht="24.0" customHeight="1">
      <c r="A390" s="46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ht="24.0" customHeight="1">
      <c r="A391" s="46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ht="24.0" customHeight="1">
      <c r="A392" s="46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ht="24.0" customHeight="1">
      <c r="A393" s="46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ht="24.0" customHeight="1">
      <c r="A394" s="46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ht="24.0" customHeight="1">
      <c r="A395" s="46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ht="24.0" customHeight="1">
      <c r="A396" s="46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ht="24.0" customHeight="1">
      <c r="A397" s="46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ht="24.0" customHeight="1">
      <c r="A398" s="46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ht="24.0" customHeight="1">
      <c r="A399" s="46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ht="24.0" customHeight="1">
      <c r="A400" s="46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ht="24.0" customHeight="1">
      <c r="A401" s="46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ht="24.0" customHeight="1">
      <c r="A402" s="46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ht="24.0" customHeight="1">
      <c r="A403" s="46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ht="24.0" customHeight="1">
      <c r="A404" s="46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ht="24.0" customHeight="1">
      <c r="A405" s="46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ht="24.0" customHeight="1">
      <c r="A406" s="46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ht="24.0" customHeight="1">
      <c r="A407" s="46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ht="24.0" customHeight="1">
      <c r="A408" s="46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ht="24.0" customHeight="1">
      <c r="A409" s="46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ht="24.0" customHeight="1">
      <c r="A410" s="46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ht="24.0" customHeight="1">
      <c r="A411" s="46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ht="24.0" customHeight="1">
      <c r="A412" s="46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ht="24.0" customHeight="1">
      <c r="A413" s="46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ht="24.0" customHeight="1">
      <c r="A414" s="46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ht="24.0" customHeight="1">
      <c r="A415" s="46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ht="24.0" customHeight="1">
      <c r="A416" s="46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ht="24.0" customHeight="1">
      <c r="A417" s="46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ht="24.0" customHeight="1">
      <c r="A418" s="46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ht="24.0" customHeight="1">
      <c r="A419" s="46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ht="24.0" customHeight="1">
      <c r="A420" s="46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ht="24.0" customHeight="1">
      <c r="A421" s="46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ht="24.0" customHeight="1">
      <c r="A422" s="46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ht="24.0" customHeight="1">
      <c r="A423" s="46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ht="24.0" customHeight="1">
      <c r="A424" s="46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ht="24.0" customHeight="1">
      <c r="A425" s="46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ht="24.0" customHeight="1">
      <c r="A426" s="46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ht="24.0" customHeight="1">
      <c r="A427" s="46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ht="24.0" customHeight="1">
      <c r="A428" s="46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ht="24.0" customHeight="1">
      <c r="A429" s="46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ht="24.0" customHeight="1">
      <c r="A430" s="46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ht="24.0" customHeight="1">
      <c r="A431" s="46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ht="24.0" customHeight="1">
      <c r="A432" s="46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ht="24.0" customHeight="1">
      <c r="A433" s="46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ht="24.0" customHeight="1">
      <c r="A434" s="46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ht="24.0" customHeight="1">
      <c r="A435" s="46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ht="24.0" customHeight="1">
      <c r="A436" s="46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ht="24.0" customHeight="1">
      <c r="A437" s="46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ht="24.0" customHeight="1">
      <c r="A438" s="46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ht="24.0" customHeight="1">
      <c r="A439" s="46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ht="24.0" customHeight="1">
      <c r="A440" s="46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ht="24.0" customHeight="1">
      <c r="A441" s="46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ht="24.0" customHeight="1">
      <c r="A442" s="46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ht="24.0" customHeight="1">
      <c r="A443" s="46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ht="24.0" customHeight="1">
      <c r="A444" s="46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ht="24.0" customHeight="1">
      <c r="A445" s="46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ht="24.0" customHeight="1">
      <c r="A446" s="46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ht="24.0" customHeight="1">
      <c r="A447" s="46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ht="24.0" customHeight="1">
      <c r="A448" s="46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ht="24.0" customHeight="1">
      <c r="A449" s="46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ht="24.0" customHeight="1">
      <c r="A450" s="46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ht="24.0" customHeight="1">
      <c r="A451" s="46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ht="24.0" customHeight="1">
      <c r="A452" s="46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ht="24.0" customHeight="1">
      <c r="A453" s="46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ht="24.0" customHeight="1">
      <c r="A454" s="46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ht="24.0" customHeight="1">
      <c r="A455" s="46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ht="24.0" customHeight="1">
      <c r="A456" s="46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ht="24.0" customHeight="1">
      <c r="A457" s="46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ht="24.0" customHeight="1">
      <c r="A458" s="46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ht="24.0" customHeight="1">
      <c r="A459" s="46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ht="24.0" customHeight="1">
      <c r="A460" s="46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ht="24.0" customHeight="1">
      <c r="A461" s="46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ht="24.0" customHeight="1">
      <c r="A462" s="46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ht="24.0" customHeight="1">
      <c r="A463" s="46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ht="24.0" customHeight="1">
      <c r="A464" s="46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ht="24.0" customHeight="1">
      <c r="A465" s="46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ht="24.0" customHeight="1">
      <c r="A466" s="46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ht="24.0" customHeight="1">
      <c r="A467" s="46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ht="24.0" customHeight="1">
      <c r="A468" s="46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ht="24.0" customHeight="1">
      <c r="A469" s="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ht="24.0" customHeight="1">
      <c r="A470" s="46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ht="24.0" customHeight="1">
      <c r="A471" s="46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ht="24.0" customHeight="1">
      <c r="A472" s="46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ht="24.0" customHeight="1">
      <c r="A473" s="46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ht="24.0" customHeight="1">
      <c r="A474" s="46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ht="24.0" customHeight="1">
      <c r="A475" s="46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ht="24.0" customHeight="1">
      <c r="A476" s="46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ht="24.0" customHeight="1">
      <c r="A477" s="46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ht="24.0" customHeight="1">
      <c r="A478" s="46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ht="24.0" customHeight="1">
      <c r="A479" s="46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ht="24.0" customHeight="1">
      <c r="A480" s="46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ht="24.0" customHeight="1">
      <c r="A481" s="46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ht="24.0" customHeight="1">
      <c r="A482" s="46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ht="24.0" customHeight="1">
      <c r="A483" s="46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ht="24.0" customHeight="1">
      <c r="A484" s="46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ht="24.0" customHeight="1">
      <c r="A485" s="46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ht="24.0" customHeight="1">
      <c r="A486" s="46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ht="24.0" customHeight="1">
      <c r="A487" s="46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ht="24.0" customHeight="1">
      <c r="A488" s="46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ht="24.0" customHeight="1">
      <c r="A489" s="46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ht="24.0" customHeight="1">
      <c r="A490" s="46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ht="24.0" customHeight="1">
      <c r="A491" s="46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ht="24.0" customHeight="1">
      <c r="A492" s="46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ht="24.0" customHeight="1">
      <c r="A493" s="46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ht="24.0" customHeight="1">
      <c r="A494" s="46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ht="24.0" customHeight="1">
      <c r="A495" s="46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ht="24.0" customHeight="1">
      <c r="A496" s="46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ht="24.0" customHeight="1">
      <c r="A497" s="46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ht="24.0" customHeight="1">
      <c r="A498" s="46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ht="24.0" customHeight="1">
      <c r="A499" s="46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ht="24.0" customHeight="1">
      <c r="A500" s="46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ht="24.0" customHeight="1">
      <c r="A501" s="46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ht="24.0" customHeight="1">
      <c r="A502" s="46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ht="24.0" customHeight="1">
      <c r="A503" s="46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ht="24.0" customHeight="1">
      <c r="A504" s="46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ht="24.0" customHeight="1">
      <c r="A505" s="46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ht="24.0" customHeight="1">
      <c r="A506" s="46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ht="24.0" customHeight="1">
      <c r="A507" s="46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ht="24.0" customHeight="1">
      <c r="A508" s="46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ht="24.0" customHeight="1">
      <c r="A509" s="46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ht="24.0" customHeight="1">
      <c r="A510" s="46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ht="24.0" customHeight="1">
      <c r="A511" s="46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ht="24.0" customHeight="1">
      <c r="A512" s="46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ht="24.0" customHeight="1">
      <c r="A513" s="46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ht="24.0" customHeight="1">
      <c r="A514" s="46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ht="24.0" customHeight="1">
      <c r="A515" s="46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ht="24.0" customHeight="1">
      <c r="A516" s="46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ht="24.0" customHeight="1">
      <c r="A517" s="46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ht="24.0" customHeight="1">
      <c r="A518" s="46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ht="24.0" customHeight="1">
      <c r="A519" s="46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ht="24.0" customHeight="1">
      <c r="A520" s="46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ht="24.0" customHeight="1">
      <c r="A521" s="46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ht="24.0" customHeight="1">
      <c r="A522" s="46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ht="24.0" customHeight="1">
      <c r="A523" s="46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ht="24.0" customHeight="1">
      <c r="A524" s="46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ht="24.0" customHeight="1">
      <c r="A525" s="46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ht="24.0" customHeight="1">
      <c r="A526" s="46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ht="24.0" customHeight="1">
      <c r="A527" s="46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ht="24.0" customHeight="1">
      <c r="A528" s="46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ht="24.0" customHeight="1">
      <c r="A529" s="46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ht="24.0" customHeight="1">
      <c r="A530" s="46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ht="24.0" customHeight="1">
      <c r="A531" s="46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ht="24.0" customHeight="1">
      <c r="A532" s="46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ht="24.0" customHeight="1">
      <c r="A533" s="46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ht="24.0" customHeight="1">
      <c r="A534" s="46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ht="24.0" customHeight="1">
      <c r="A535" s="46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ht="24.0" customHeight="1">
      <c r="A536" s="46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ht="24.0" customHeight="1">
      <c r="A537" s="46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ht="24.0" customHeight="1">
      <c r="A538" s="46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ht="24.0" customHeight="1">
      <c r="A539" s="46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ht="24.0" customHeight="1">
      <c r="A540" s="46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ht="24.0" customHeight="1">
      <c r="A541" s="46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ht="24.0" customHeight="1">
      <c r="A542" s="46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ht="24.0" customHeight="1">
      <c r="A543" s="46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ht="24.0" customHeight="1">
      <c r="A544" s="46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ht="24.0" customHeight="1">
      <c r="A545" s="46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ht="24.0" customHeight="1">
      <c r="A546" s="46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ht="24.0" customHeight="1">
      <c r="A547" s="46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ht="24.0" customHeight="1">
      <c r="A548" s="46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ht="24.0" customHeight="1">
      <c r="A549" s="46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ht="24.0" customHeight="1">
      <c r="A550" s="46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ht="24.0" customHeight="1">
      <c r="A551" s="46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ht="24.0" customHeight="1">
      <c r="A552" s="46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ht="24.0" customHeight="1">
      <c r="A553" s="46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ht="24.0" customHeight="1">
      <c r="A554" s="46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ht="24.0" customHeight="1">
      <c r="A555" s="46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ht="24.0" customHeight="1">
      <c r="A556" s="46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ht="24.0" customHeight="1">
      <c r="A557" s="46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ht="24.0" customHeight="1">
      <c r="A558" s="46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ht="24.0" customHeight="1">
      <c r="A559" s="46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ht="24.0" customHeight="1">
      <c r="A560" s="46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ht="24.0" customHeight="1">
      <c r="A561" s="46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ht="24.0" customHeight="1">
      <c r="A562" s="46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ht="24.0" customHeight="1">
      <c r="A563" s="46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ht="24.0" customHeight="1">
      <c r="A564" s="46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ht="24.0" customHeight="1">
      <c r="A565" s="46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ht="24.0" customHeight="1">
      <c r="A566" s="46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ht="24.0" customHeight="1">
      <c r="A567" s="46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ht="24.0" customHeight="1">
      <c r="A568" s="46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ht="24.0" customHeight="1">
      <c r="A569" s="4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ht="24.0" customHeight="1">
      <c r="A570" s="46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ht="24.0" customHeight="1">
      <c r="A571" s="46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ht="24.0" customHeight="1">
      <c r="A572" s="46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ht="24.0" customHeight="1">
      <c r="A573" s="46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ht="24.0" customHeight="1">
      <c r="A574" s="46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ht="24.0" customHeight="1">
      <c r="A575" s="46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ht="24.0" customHeight="1">
      <c r="A576" s="46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ht="24.0" customHeight="1">
      <c r="A577" s="46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ht="24.0" customHeight="1">
      <c r="A578" s="46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ht="24.0" customHeight="1">
      <c r="A579" s="46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ht="24.0" customHeight="1">
      <c r="A580" s="46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ht="24.0" customHeight="1">
      <c r="A581" s="46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ht="24.0" customHeight="1">
      <c r="A582" s="46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ht="24.0" customHeight="1">
      <c r="A583" s="46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ht="24.0" customHeight="1">
      <c r="A584" s="46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ht="24.0" customHeight="1">
      <c r="A585" s="46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ht="24.0" customHeight="1">
      <c r="A586" s="46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ht="24.0" customHeight="1">
      <c r="A587" s="46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ht="24.0" customHeight="1">
      <c r="A588" s="46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ht="24.0" customHeight="1">
      <c r="A589" s="46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ht="24.0" customHeight="1">
      <c r="A590" s="46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ht="24.0" customHeight="1">
      <c r="A591" s="46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ht="24.0" customHeight="1">
      <c r="A592" s="46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ht="24.0" customHeight="1">
      <c r="A593" s="46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ht="24.0" customHeight="1">
      <c r="A594" s="46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ht="24.0" customHeight="1">
      <c r="A595" s="46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ht="24.0" customHeight="1">
      <c r="A596" s="46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ht="24.0" customHeight="1">
      <c r="A597" s="46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ht="24.0" customHeight="1">
      <c r="A598" s="46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ht="24.0" customHeight="1">
      <c r="A599" s="46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ht="24.0" customHeight="1">
      <c r="A600" s="46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ht="24.0" customHeight="1">
      <c r="A601" s="46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ht="24.0" customHeight="1">
      <c r="A602" s="46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ht="24.0" customHeight="1">
      <c r="A603" s="46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ht="24.0" customHeight="1">
      <c r="A604" s="46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ht="24.0" customHeight="1">
      <c r="A605" s="46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ht="24.0" customHeight="1">
      <c r="A606" s="46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ht="24.0" customHeight="1">
      <c r="A607" s="46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ht="24.0" customHeight="1">
      <c r="A608" s="46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ht="24.0" customHeight="1">
      <c r="A609" s="46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ht="24.0" customHeight="1">
      <c r="A610" s="46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ht="24.0" customHeight="1">
      <c r="A611" s="46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ht="24.0" customHeight="1">
      <c r="A612" s="46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ht="24.0" customHeight="1">
      <c r="A613" s="46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ht="24.0" customHeight="1">
      <c r="A614" s="46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ht="24.0" customHeight="1">
      <c r="A615" s="46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ht="24.0" customHeight="1">
      <c r="A616" s="46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ht="24.0" customHeight="1">
      <c r="A617" s="46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ht="24.0" customHeight="1">
      <c r="A618" s="46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ht="24.0" customHeight="1">
      <c r="A619" s="46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ht="24.0" customHeight="1">
      <c r="A620" s="46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ht="24.0" customHeight="1">
      <c r="A621" s="46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ht="24.0" customHeight="1">
      <c r="A622" s="46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ht="24.0" customHeight="1">
      <c r="A623" s="46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ht="24.0" customHeight="1">
      <c r="A624" s="46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ht="24.0" customHeight="1">
      <c r="A625" s="46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ht="24.0" customHeight="1">
      <c r="A626" s="46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ht="24.0" customHeight="1">
      <c r="A627" s="46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ht="24.0" customHeight="1">
      <c r="A628" s="46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ht="24.0" customHeight="1">
      <c r="A629" s="46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ht="24.0" customHeight="1">
      <c r="A630" s="46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ht="24.0" customHeight="1">
      <c r="A631" s="46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ht="24.0" customHeight="1">
      <c r="A632" s="46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ht="24.0" customHeight="1">
      <c r="A633" s="46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ht="24.0" customHeight="1">
      <c r="A634" s="46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ht="24.0" customHeight="1">
      <c r="A635" s="46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ht="24.0" customHeight="1">
      <c r="A636" s="46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ht="24.0" customHeight="1">
      <c r="A637" s="46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ht="24.0" customHeight="1">
      <c r="A638" s="46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ht="24.0" customHeight="1">
      <c r="A639" s="46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ht="24.0" customHeight="1">
      <c r="A640" s="46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ht="24.0" customHeight="1">
      <c r="A641" s="46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ht="24.0" customHeight="1">
      <c r="A642" s="46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ht="24.0" customHeight="1">
      <c r="A643" s="46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ht="24.0" customHeight="1">
      <c r="A644" s="46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ht="24.0" customHeight="1">
      <c r="A645" s="46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ht="24.0" customHeight="1">
      <c r="A646" s="46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ht="24.0" customHeight="1">
      <c r="A647" s="46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ht="24.0" customHeight="1">
      <c r="A648" s="46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ht="24.0" customHeight="1">
      <c r="A649" s="46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ht="24.0" customHeight="1">
      <c r="A650" s="46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ht="24.0" customHeight="1">
      <c r="A651" s="46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ht="24.0" customHeight="1">
      <c r="A652" s="46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ht="24.0" customHeight="1">
      <c r="A653" s="46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ht="24.0" customHeight="1">
      <c r="A654" s="46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ht="24.0" customHeight="1">
      <c r="A655" s="46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ht="24.0" customHeight="1">
      <c r="A656" s="46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ht="24.0" customHeight="1">
      <c r="A657" s="46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ht="24.0" customHeight="1">
      <c r="A658" s="46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ht="24.0" customHeight="1">
      <c r="A659" s="46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ht="24.0" customHeight="1">
      <c r="A660" s="46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ht="24.0" customHeight="1">
      <c r="A661" s="46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ht="24.0" customHeight="1">
      <c r="A662" s="46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ht="24.0" customHeight="1">
      <c r="A663" s="46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ht="24.0" customHeight="1">
      <c r="A664" s="46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ht="24.0" customHeight="1">
      <c r="A665" s="46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ht="24.0" customHeight="1">
      <c r="A666" s="46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ht="24.0" customHeight="1">
      <c r="A667" s="46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ht="24.0" customHeight="1">
      <c r="A668" s="46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ht="24.0" customHeight="1">
      <c r="A669" s="4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ht="24.0" customHeight="1">
      <c r="A670" s="46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ht="24.0" customHeight="1">
      <c r="A671" s="46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ht="24.0" customHeight="1">
      <c r="A672" s="46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ht="24.0" customHeight="1">
      <c r="A673" s="46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ht="24.0" customHeight="1">
      <c r="A674" s="46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ht="24.0" customHeight="1">
      <c r="A675" s="46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ht="24.0" customHeight="1">
      <c r="A676" s="46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ht="24.0" customHeight="1">
      <c r="A677" s="46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ht="24.0" customHeight="1">
      <c r="A678" s="46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ht="24.0" customHeight="1">
      <c r="A679" s="46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ht="24.0" customHeight="1">
      <c r="A680" s="46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ht="24.0" customHeight="1">
      <c r="A681" s="46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ht="24.0" customHeight="1">
      <c r="A682" s="46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ht="24.0" customHeight="1">
      <c r="A683" s="46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ht="24.0" customHeight="1">
      <c r="A684" s="46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ht="24.0" customHeight="1">
      <c r="A685" s="46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ht="24.0" customHeight="1">
      <c r="A686" s="46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ht="24.0" customHeight="1">
      <c r="A687" s="46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ht="24.0" customHeight="1">
      <c r="A688" s="46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ht="24.0" customHeight="1">
      <c r="A689" s="46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ht="24.0" customHeight="1">
      <c r="A690" s="46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ht="24.0" customHeight="1">
      <c r="A691" s="46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ht="24.0" customHeight="1">
      <c r="A692" s="46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ht="24.0" customHeight="1">
      <c r="A693" s="46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ht="24.0" customHeight="1">
      <c r="A694" s="46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ht="24.0" customHeight="1">
      <c r="A695" s="46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ht="24.0" customHeight="1">
      <c r="A696" s="46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ht="24.0" customHeight="1">
      <c r="A697" s="46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ht="24.0" customHeight="1">
      <c r="A698" s="46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ht="24.0" customHeight="1">
      <c r="A699" s="46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ht="24.0" customHeight="1">
      <c r="A700" s="46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ht="24.0" customHeight="1">
      <c r="A701" s="46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ht="24.0" customHeight="1">
      <c r="A702" s="46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ht="24.0" customHeight="1">
      <c r="A703" s="46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ht="24.0" customHeight="1">
      <c r="A704" s="46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ht="24.0" customHeight="1">
      <c r="A705" s="46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ht="24.0" customHeight="1">
      <c r="A706" s="46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ht="24.0" customHeight="1">
      <c r="A707" s="46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ht="24.0" customHeight="1">
      <c r="A708" s="46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ht="24.0" customHeight="1">
      <c r="A709" s="46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ht="24.0" customHeight="1">
      <c r="A710" s="46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ht="24.0" customHeight="1">
      <c r="A711" s="46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ht="24.0" customHeight="1">
      <c r="A712" s="46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ht="24.0" customHeight="1">
      <c r="A713" s="46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ht="24.0" customHeight="1">
      <c r="A714" s="46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ht="24.0" customHeight="1">
      <c r="A715" s="46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ht="24.0" customHeight="1">
      <c r="A716" s="46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ht="24.0" customHeight="1">
      <c r="A717" s="46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ht="24.0" customHeight="1">
      <c r="A718" s="46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ht="24.0" customHeight="1">
      <c r="A719" s="46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ht="24.0" customHeight="1">
      <c r="A720" s="46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ht="24.0" customHeight="1">
      <c r="A721" s="46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ht="24.0" customHeight="1">
      <c r="A722" s="46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ht="24.0" customHeight="1">
      <c r="A723" s="46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ht="24.0" customHeight="1">
      <c r="A724" s="46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ht="24.0" customHeight="1">
      <c r="A725" s="46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ht="24.0" customHeight="1">
      <c r="A726" s="46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ht="24.0" customHeight="1">
      <c r="A727" s="46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ht="24.0" customHeight="1">
      <c r="A728" s="46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ht="24.0" customHeight="1">
      <c r="A729" s="46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ht="24.0" customHeight="1">
      <c r="A730" s="46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ht="24.0" customHeight="1">
      <c r="A731" s="46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ht="24.0" customHeight="1">
      <c r="A732" s="46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ht="24.0" customHeight="1">
      <c r="A733" s="46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ht="24.0" customHeight="1">
      <c r="A734" s="46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ht="24.0" customHeight="1">
      <c r="A735" s="46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ht="24.0" customHeight="1">
      <c r="A736" s="46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ht="24.0" customHeight="1">
      <c r="A737" s="46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ht="24.0" customHeight="1">
      <c r="A738" s="46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ht="24.0" customHeight="1">
      <c r="A739" s="46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ht="24.0" customHeight="1">
      <c r="A740" s="46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ht="24.0" customHeight="1">
      <c r="A741" s="46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ht="24.0" customHeight="1">
      <c r="A742" s="46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ht="24.0" customHeight="1">
      <c r="A743" s="46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ht="24.0" customHeight="1">
      <c r="A744" s="46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ht="24.0" customHeight="1">
      <c r="A745" s="46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ht="24.0" customHeight="1">
      <c r="A746" s="46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ht="24.0" customHeight="1">
      <c r="A747" s="46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ht="24.0" customHeight="1">
      <c r="A748" s="46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ht="24.0" customHeight="1">
      <c r="A749" s="46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ht="24.0" customHeight="1">
      <c r="A750" s="46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ht="24.0" customHeight="1">
      <c r="A751" s="46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ht="24.0" customHeight="1">
      <c r="A752" s="46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ht="24.0" customHeight="1">
      <c r="A753" s="46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ht="24.0" customHeight="1">
      <c r="A754" s="46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ht="24.0" customHeight="1">
      <c r="A755" s="46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ht="24.0" customHeight="1">
      <c r="A756" s="46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ht="24.0" customHeight="1">
      <c r="A757" s="46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ht="24.0" customHeight="1">
      <c r="A758" s="46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ht="24.0" customHeight="1">
      <c r="A759" s="46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ht="24.0" customHeight="1">
      <c r="A760" s="46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ht="24.0" customHeight="1">
      <c r="A761" s="46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ht="24.0" customHeight="1">
      <c r="A762" s="46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ht="24.0" customHeight="1">
      <c r="A763" s="46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ht="24.0" customHeight="1">
      <c r="A764" s="46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ht="24.0" customHeight="1">
      <c r="A765" s="46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ht="24.0" customHeight="1">
      <c r="A766" s="46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ht="24.0" customHeight="1">
      <c r="A767" s="46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ht="24.0" customHeight="1">
      <c r="A768" s="46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ht="24.0" customHeight="1">
      <c r="A769" s="4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ht="24.0" customHeight="1">
      <c r="A770" s="46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ht="24.0" customHeight="1">
      <c r="A771" s="46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ht="24.0" customHeight="1">
      <c r="A772" s="46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ht="24.0" customHeight="1">
      <c r="A773" s="46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ht="24.0" customHeight="1">
      <c r="A774" s="46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ht="24.0" customHeight="1">
      <c r="A775" s="46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ht="24.0" customHeight="1">
      <c r="A776" s="46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ht="24.0" customHeight="1">
      <c r="A777" s="46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ht="24.0" customHeight="1">
      <c r="A778" s="46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ht="24.0" customHeight="1">
      <c r="A779" s="46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ht="24.0" customHeight="1">
      <c r="A780" s="46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ht="24.0" customHeight="1">
      <c r="A781" s="46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ht="24.0" customHeight="1">
      <c r="A782" s="46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ht="24.0" customHeight="1">
      <c r="A783" s="46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ht="24.0" customHeight="1">
      <c r="A784" s="46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ht="24.0" customHeight="1">
      <c r="A785" s="46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ht="24.0" customHeight="1">
      <c r="A786" s="46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ht="24.0" customHeight="1">
      <c r="A787" s="46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ht="24.0" customHeight="1">
      <c r="A788" s="46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ht="24.0" customHeight="1">
      <c r="A789" s="46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ht="24.0" customHeight="1">
      <c r="A790" s="46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ht="24.0" customHeight="1">
      <c r="A791" s="46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ht="24.0" customHeight="1">
      <c r="A792" s="46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ht="24.0" customHeight="1">
      <c r="A793" s="46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ht="24.0" customHeight="1">
      <c r="A794" s="46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ht="24.0" customHeight="1">
      <c r="A795" s="46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ht="24.0" customHeight="1">
      <c r="A796" s="46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ht="24.0" customHeight="1">
      <c r="A797" s="46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ht="24.0" customHeight="1">
      <c r="A798" s="46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ht="24.0" customHeight="1">
      <c r="A799" s="46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ht="24.0" customHeight="1">
      <c r="A800" s="46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ht="24.0" customHeight="1">
      <c r="A801" s="46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ht="24.0" customHeight="1">
      <c r="A802" s="46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ht="24.0" customHeight="1">
      <c r="A803" s="46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ht="24.0" customHeight="1">
      <c r="A804" s="46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ht="24.0" customHeight="1">
      <c r="A805" s="46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ht="24.0" customHeight="1">
      <c r="A806" s="46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ht="24.0" customHeight="1">
      <c r="A807" s="46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ht="24.0" customHeight="1">
      <c r="A808" s="46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ht="24.0" customHeight="1">
      <c r="A809" s="46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ht="24.0" customHeight="1">
      <c r="A810" s="46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ht="24.0" customHeight="1">
      <c r="A811" s="46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ht="24.0" customHeight="1">
      <c r="A812" s="46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ht="24.0" customHeight="1">
      <c r="A813" s="46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ht="24.0" customHeight="1">
      <c r="A814" s="46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ht="24.0" customHeight="1">
      <c r="A815" s="46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ht="24.0" customHeight="1">
      <c r="A816" s="46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ht="24.0" customHeight="1">
      <c r="A817" s="46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ht="24.0" customHeight="1">
      <c r="A818" s="46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ht="24.0" customHeight="1">
      <c r="A819" s="46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ht="24.0" customHeight="1">
      <c r="A820" s="46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ht="24.0" customHeight="1">
      <c r="A821" s="46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ht="24.0" customHeight="1">
      <c r="A822" s="46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ht="24.0" customHeight="1">
      <c r="A823" s="46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ht="24.0" customHeight="1">
      <c r="A824" s="46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ht="24.0" customHeight="1">
      <c r="A825" s="46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ht="24.0" customHeight="1">
      <c r="A826" s="46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ht="24.0" customHeight="1">
      <c r="A827" s="46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ht="24.0" customHeight="1">
      <c r="A828" s="46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ht="24.0" customHeight="1">
      <c r="A829" s="46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ht="24.0" customHeight="1">
      <c r="A830" s="46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ht="24.0" customHeight="1">
      <c r="A831" s="46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ht="24.0" customHeight="1">
      <c r="A832" s="46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ht="24.0" customHeight="1">
      <c r="A833" s="46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ht="24.0" customHeight="1">
      <c r="A834" s="46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ht="24.0" customHeight="1">
      <c r="A835" s="46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ht="24.0" customHeight="1">
      <c r="A836" s="46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ht="24.0" customHeight="1">
      <c r="A837" s="46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ht="24.0" customHeight="1">
      <c r="A838" s="46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ht="24.0" customHeight="1">
      <c r="A839" s="46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ht="24.0" customHeight="1">
      <c r="A840" s="46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ht="24.0" customHeight="1">
      <c r="A841" s="46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ht="24.0" customHeight="1">
      <c r="A842" s="46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ht="24.0" customHeight="1">
      <c r="A843" s="46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ht="24.0" customHeight="1">
      <c r="A844" s="46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ht="24.0" customHeight="1">
      <c r="A845" s="46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ht="24.0" customHeight="1">
      <c r="A846" s="46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ht="24.0" customHeight="1">
      <c r="A847" s="46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ht="24.0" customHeight="1">
      <c r="A848" s="46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ht="24.0" customHeight="1">
      <c r="A849" s="46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ht="24.0" customHeight="1">
      <c r="A850" s="46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ht="24.0" customHeight="1">
      <c r="A851" s="46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ht="24.0" customHeight="1">
      <c r="A852" s="46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ht="24.0" customHeight="1">
      <c r="A853" s="46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ht="24.0" customHeight="1">
      <c r="A854" s="46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ht="24.0" customHeight="1">
      <c r="A855" s="46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ht="24.0" customHeight="1">
      <c r="A856" s="46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ht="24.0" customHeight="1">
      <c r="A857" s="46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ht="24.0" customHeight="1">
      <c r="A858" s="46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ht="24.0" customHeight="1">
      <c r="A859" s="46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ht="24.0" customHeight="1">
      <c r="A860" s="46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ht="24.0" customHeight="1">
      <c r="A861" s="46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ht="24.0" customHeight="1">
      <c r="A862" s="46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ht="24.0" customHeight="1">
      <c r="A863" s="46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ht="24.0" customHeight="1">
      <c r="A864" s="46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ht="24.0" customHeight="1">
      <c r="A865" s="46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ht="24.0" customHeight="1">
      <c r="A866" s="46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ht="24.0" customHeight="1">
      <c r="A867" s="46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ht="24.0" customHeight="1">
      <c r="A868" s="46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ht="24.0" customHeight="1">
      <c r="A869" s="4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ht="24.0" customHeight="1">
      <c r="A870" s="46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ht="24.0" customHeight="1">
      <c r="A871" s="46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ht="24.0" customHeight="1">
      <c r="A872" s="46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ht="24.0" customHeight="1">
      <c r="A873" s="46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ht="24.0" customHeight="1">
      <c r="A874" s="46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ht="24.0" customHeight="1">
      <c r="A875" s="46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ht="24.0" customHeight="1">
      <c r="A876" s="46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ht="24.0" customHeight="1">
      <c r="A877" s="46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ht="24.0" customHeight="1">
      <c r="A878" s="46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ht="24.0" customHeight="1">
      <c r="A879" s="46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ht="24.0" customHeight="1">
      <c r="A880" s="46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ht="24.0" customHeight="1">
      <c r="A881" s="46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ht="24.0" customHeight="1">
      <c r="A882" s="46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ht="24.0" customHeight="1">
      <c r="A883" s="46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ht="24.0" customHeight="1">
      <c r="A884" s="46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ht="24.0" customHeight="1">
      <c r="A885" s="46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ht="24.0" customHeight="1">
      <c r="A886" s="46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ht="24.0" customHeight="1">
      <c r="A887" s="46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ht="24.0" customHeight="1">
      <c r="A888" s="46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ht="24.0" customHeight="1">
      <c r="A889" s="46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ht="24.0" customHeight="1">
      <c r="A890" s="46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ht="24.0" customHeight="1">
      <c r="A891" s="46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ht="24.0" customHeight="1">
      <c r="A892" s="46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ht="24.0" customHeight="1">
      <c r="A893" s="46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ht="24.0" customHeight="1">
      <c r="A894" s="46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ht="24.0" customHeight="1">
      <c r="A895" s="46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ht="24.0" customHeight="1">
      <c r="A896" s="46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ht="24.0" customHeight="1">
      <c r="A897" s="46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ht="24.0" customHeight="1">
      <c r="A898" s="46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ht="24.0" customHeight="1">
      <c r="A899" s="46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ht="24.0" customHeight="1">
      <c r="A900" s="46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ht="24.0" customHeight="1">
      <c r="A901" s="46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ht="24.0" customHeight="1">
      <c r="A902" s="46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ht="24.0" customHeight="1">
      <c r="A903" s="46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ht="24.0" customHeight="1">
      <c r="A904" s="46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ht="24.0" customHeight="1">
      <c r="A905" s="46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ht="24.0" customHeight="1">
      <c r="A906" s="46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ht="24.0" customHeight="1">
      <c r="A907" s="46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ht="24.0" customHeight="1">
      <c r="A908" s="46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ht="24.0" customHeight="1">
      <c r="A909" s="46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ht="24.0" customHeight="1">
      <c r="A910" s="46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ht="24.0" customHeight="1">
      <c r="A911" s="46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ht="24.0" customHeight="1">
      <c r="A912" s="46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ht="24.0" customHeight="1">
      <c r="A913" s="46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ht="24.0" customHeight="1">
      <c r="A914" s="46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ht="24.0" customHeight="1">
      <c r="A915" s="46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ht="24.0" customHeight="1">
      <c r="A916" s="46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ht="24.0" customHeight="1">
      <c r="A917" s="46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ht="24.0" customHeight="1">
      <c r="A918" s="46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ht="24.0" customHeight="1">
      <c r="A919" s="46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ht="24.0" customHeight="1">
      <c r="A920" s="46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ht="24.0" customHeight="1">
      <c r="A921" s="46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ht="24.0" customHeight="1">
      <c r="A922" s="46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ht="24.0" customHeight="1">
      <c r="A923" s="46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ht="24.0" customHeight="1">
      <c r="A924" s="46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ht="24.0" customHeight="1">
      <c r="A925" s="46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ht="24.0" customHeight="1">
      <c r="A926" s="46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ht="24.0" customHeight="1">
      <c r="A927" s="46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ht="24.0" customHeight="1">
      <c r="A928" s="46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ht="24.0" customHeight="1">
      <c r="A929" s="46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ht="24.0" customHeight="1">
      <c r="A930" s="46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ht="24.0" customHeight="1">
      <c r="A931" s="46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ht="24.0" customHeight="1">
      <c r="A932" s="46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ht="24.0" customHeight="1">
      <c r="A933" s="46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ht="24.0" customHeight="1">
      <c r="A934" s="46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ht="24.0" customHeight="1">
      <c r="A935" s="46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ht="24.0" customHeight="1">
      <c r="A936" s="46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ht="24.0" customHeight="1">
      <c r="A937" s="46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ht="24.0" customHeight="1">
      <c r="A938" s="46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ht="24.0" customHeight="1">
      <c r="A939" s="46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ht="24.0" customHeight="1">
      <c r="A940" s="46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ht="24.0" customHeight="1">
      <c r="A941" s="46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ht="24.0" customHeight="1">
      <c r="A942" s="46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ht="24.0" customHeight="1">
      <c r="A943" s="46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ht="24.0" customHeight="1">
      <c r="A944" s="46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ht="24.0" customHeight="1">
      <c r="A945" s="46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ht="24.0" customHeight="1">
      <c r="A946" s="46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ht="24.0" customHeight="1">
      <c r="A947" s="46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ht="24.0" customHeight="1">
      <c r="A948" s="46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ht="24.0" customHeight="1">
      <c r="A949" s="46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ht="24.0" customHeight="1">
      <c r="A950" s="46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ht="24.0" customHeight="1">
      <c r="A951" s="46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ht="24.0" customHeight="1">
      <c r="A952" s="46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ht="24.0" customHeight="1">
      <c r="A953" s="46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ht="24.0" customHeight="1">
      <c r="A954" s="46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ht="24.0" customHeight="1">
      <c r="A955" s="46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ht="24.0" customHeight="1">
      <c r="A956" s="46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ht="24.0" customHeight="1">
      <c r="A957" s="46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ht="24.0" customHeight="1">
      <c r="A958" s="46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ht="24.0" customHeight="1">
      <c r="A959" s="46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ht="24.0" customHeight="1">
      <c r="A960" s="46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ht="24.0" customHeight="1">
      <c r="A961" s="46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ht="24.0" customHeight="1">
      <c r="A962" s="46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ht="24.0" customHeight="1">
      <c r="A963" s="46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ht="24.0" customHeight="1">
      <c r="A964" s="46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ht="24.0" customHeight="1">
      <c r="A965" s="46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ht="24.0" customHeight="1">
      <c r="A966" s="46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ht="24.0" customHeight="1">
      <c r="A967" s="46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ht="24.0" customHeight="1">
      <c r="A968" s="46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ht="24.0" customHeight="1">
      <c r="A969" s="4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ht="24.0" customHeight="1">
      <c r="A970" s="46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ht="24.0" customHeight="1">
      <c r="A971" s="46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ht="24.0" customHeight="1">
      <c r="A972" s="46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ht="24.0" customHeight="1">
      <c r="A973" s="46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ht="24.0" customHeight="1">
      <c r="A974" s="46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ht="24.0" customHeight="1">
      <c r="A975" s="46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ht="24.0" customHeight="1">
      <c r="A976" s="46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ht="24.0" customHeight="1">
      <c r="A977" s="46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ht="24.0" customHeight="1">
      <c r="A978" s="46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ht="24.0" customHeight="1">
      <c r="A979" s="46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ht="24.0" customHeight="1">
      <c r="A980" s="46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ht="24.0" customHeight="1">
      <c r="A981" s="46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ht="24.0" customHeight="1">
      <c r="A982" s="46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ht="24.0" customHeight="1">
      <c r="A983" s="46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ht="24.0" customHeight="1">
      <c r="A984" s="46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ht="24.0" customHeight="1">
      <c r="A985" s="46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ht="24.0" customHeight="1">
      <c r="A986" s="46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ht="24.0" customHeight="1">
      <c r="A987" s="46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ht="24.0" customHeight="1">
      <c r="A988" s="46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</sheetData>
  <mergeCells count="397">
    <mergeCell ref="B17:B20"/>
    <mergeCell ref="C17:C20"/>
    <mergeCell ref="D17:D18"/>
    <mergeCell ref="E17:E18"/>
    <mergeCell ref="F17:G18"/>
    <mergeCell ref="H17:I18"/>
    <mergeCell ref="J17:J18"/>
    <mergeCell ref="J19:J20"/>
    <mergeCell ref="M21:M22"/>
    <mergeCell ref="N21:N22"/>
    <mergeCell ref="O21:O24"/>
    <mergeCell ref="M23:M24"/>
    <mergeCell ref="N23:N24"/>
    <mergeCell ref="P23:P24"/>
    <mergeCell ref="Q23:Q24"/>
    <mergeCell ref="F19:G20"/>
    <mergeCell ref="H19:I20"/>
    <mergeCell ref="F21:G22"/>
    <mergeCell ref="H21:I22"/>
    <mergeCell ref="J21:J22"/>
    <mergeCell ref="K21:K22"/>
    <mergeCell ref="L21:L22"/>
    <mergeCell ref="E23:E24"/>
    <mergeCell ref="F23:G24"/>
    <mergeCell ref="H23:I24"/>
    <mergeCell ref="J23:J24"/>
    <mergeCell ref="K23:K24"/>
    <mergeCell ref="L23:L24"/>
    <mergeCell ref="D19:D20"/>
    <mergeCell ref="E19:E20"/>
    <mergeCell ref="B21:B24"/>
    <mergeCell ref="C21:C24"/>
    <mergeCell ref="D21:D22"/>
    <mergeCell ref="E21:E22"/>
    <mergeCell ref="D23:D24"/>
    <mergeCell ref="D27:D28"/>
    <mergeCell ref="E27:E28"/>
    <mergeCell ref="L27:L28"/>
    <mergeCell ref="M27:M28"/>
    <mergeCell ref="C25:C28"/>
    <mergeCell ref="D25:D26"/>
    <mergeCell ref="E25:E26"/>
    <mergeCell ref="F25:G26"/>
    <mergeCell ref="H25:I26"/>
    <mergeCell ref="J25:J26"/>
    <mergeCell ref="J27:J28"/>
    <mergeCell ref="M29:M30"/>
    <mergeCell ref="N29:N30"/>
    <mergeCell ref="O29:O32"/>
    <mergeCell ref="M31:M32"/>
    <mergeCell ref="N31:N32"/>
    <mergeCell ref="P31:P32"/>
    <mergeCell ref="Q31:Q32"/>
    <mergeCell ref="F31:G32"/>
    <mergeCell ref="H31:I32"/>
    <mergeCell ref="J31:J32"/>
    <mergeCell ref="K31:K32"/>
    <mergeCell ref="L31:L32"/>
    <mergeCell ref="F27:G28"/>
    <mergeCell ref="H27:I28"/>
    <mergeCell ref="F29:G30"/>
    <mergeCell ref="H29:I30"/>
    <mergeCell ref="J29:J30"/>
    <mergeCell ref="K29:K30"/>
    <mergeCell ref="L29:L30"/>
    <mergeCell ref="B25:B28"/>
    <mergeCell ref="B29:B32"/>
    <mergeCell ref="C29:C32"/>
    <mergeCell ref="D29:D30"/>
    <mergeCell ref="E29:E30"/>
    <mergeCell ref="D31:D32"/>
    <mergeCell ref="E31:E32"/>
    <mergeCell ref="D35:D36"/>
    <mergeCell ref="E35:E36"/>
    <mergeCell ref="L35:L36"/>
    <mergeCell ref="M35:M36"/>
    <mergeCell ref="Q35:Q36"/>
    <mergeCell ref="N35:N36"/>
    <mergeCell ref="P35:P36"/>
    <mergeCell ref="Q37:Q38"/>
    <mergeCell ref="K33:K34"/>
    <mergeCell ref="L33:L34"/>
    <mergeCell ref="M33:M34"/>
    <mergeCell ref="N33:N34"/>
    <mergeCell ref="O33:O36"/>
    <mergeCell ref="Q33:Q34"/>
    <mergeCell ref="K35:K36"/>
    <mergeCell ref="C33:C36"/>
    <mergeCell ref="D33:D34"/>
    <mergeCell ref="E33:E34"/>
    <mergeCell ref="F33:G34"/>
    <mergeCell ref="H33:I34"/>
    <mergeCell ref="J33:J34"/>
    <mergeCell ref="J35:J36"/>
    <mergeCell ref="M37:M38"/>
    <mergeCell ref="N37:N38"/>
    <mergeCell ref="O37:O40"/>
    <mergeCell ref="M39:M40"/>
    <mergeCell ref="N39:N40"/>
    <mergeCell ref="P39:P40"/>
    <mergeCell ref="Q39:Q40"/>
    <mergeCell ref="F39:G40"/>
    <mergeCell ref="H39:I40"/>
    <mergeCell ref="J39:J40"/>
    <mergeCell ref="K39:K40"/>
    <mergeCell ref="L39:L40"/>
    <mergeCell ref="F35:G36"/>
    <mergeCell ref="H35:I36"/>
    <mergeCell ref="F37:G38"/>
    <mergeCell ref="H37:I38"/>
    <mergeCell ref="J37:J38"/>
    <mergeCell ref="K37:K38"/>
    <mergeCell ref="L37:L38"/>
    <mergeCell ref="B33:B36"/>
    <mergeCell ref="B37:B40"/>
    <mergeCell ref="C37:C40"/>
    <mergeCell ref="D37:D38"/>
    <mergeCell ref="E37:E38"/>
    <mergeCell ref="D39:D40"/>
    <mergeCell ref="E39:E40"/>
    <mergeCell ref="D43:D44"/>
    <mergeCell ref="E43:E44"/>
    <mergeCell ref="L43:L44"/>
    <mergeCell ref="M43:M44"/>
    <mergeCell ref="Q43:Q44"/>
    <mergeCell ref="N43:N44"/>
    <mergeCell ref="P43:P44"/>
    <mergeCell ref="Q45:Q46"/>
    <mergeCell ref="K41:K42"/>
    <mergeCell ref="L41:L42"/>
    <mergeCell ref="M41:M42"/>
    <mergeCell ref="N41:N42"/>
    <mergeCell ref="O41:O44"/>
    <mergeCell ref="Q41:Q42"/>
    <mergeCell ref="K43:K44"/>
    <mergeCell ref="C41:C44"/>
    <mergeCell ref="D41:D42"/>
    <mergeCell ref="E41:E42"/>
    <mergeCell ref="F41:G42"/>
    <mergeCell ref="H41:I42"/>
    <mergeCell ref="J41:J42"/>
    <mergeCell ref="J43:J44"/>
    <mergeCell ref="M45:M46"/>
    <mergeCell ref="N45:N46"/>
    <mergeCell ref="O45:O48"/>
    <mergeCell ref="M47:M48"/>
    <mergeCell ref="N47:N48"/>
    <mergeCell ref="P47:P48"/>
    <mergeCell ref="Q47:Q48"/>
    <mergeCell ref="F47:G48"/>
    <mergeCell ref="H47:I48"/>
    <mergeCell ref="J47:J48"/>
    <mergeCell ref="K47:K48"/>
    <mergeCell ref="L47:L48"/>
    <mergeCell ref="F43:G44"/>
    <mergeCell ref="H43:I44"/>
    <mergeCell ref="F45:G46"/>
    <mergeCell ref="H45:I46"/>
    <mergeCell ref="J45:J46"/>
    <mergeCell ref="K45:K46"/>
    <mergeCell ref="L45:L46"/>
    <mergeCell ref="B41:B44"/>
    <mergeCell ref="B45:B48"/>
    <mergeCell ref="C45:C48"/>
    <mergeCell ref="D45:D46"/>
    <mergeCell ref="E45:E46"/>
    <mergeCell ref="D47:D48"/>
    <mergeCell ref="E47:E48"/>
    <mergeCell ref="D51:D52"/>
    <mergeCell ref="E51:E52"/>
    <mergeCell ref="L51:L52"/>
    <mergeCell ref="M51:M52"/>
    <mergeCell ref="Q51:Q52"/>
    <mergeCell ref="N51:N52"/>
    <mergeCell ref="P51:P52"/>
    <mergeCell ref="Q53:Q54"/>
    <mergeCell ref="K49:K50"/>
    <mergeCell ref="L49:L50"/>
    <mergeCell ref="M49:M50"/>
    <mergeCell ref="N49:N50"/>
    <mergeCell ref="O49:O52"/>
    <mergeCell ref="Q49:Q50"/>
    <mergeCell ref="K51:K52"/>
    <mergeCell ref="C49:C52"/>
    <mergeCell ref="D49:D50"/>
    <mergeCell ref="E49:E50"/>
    <mergeCell ref="F49:G50"/>
    <mergeCell ref="H49:I50"/>
    <mergeCell ref="J49:J50"/>
    <mergeCell ref="J51:J52"/>
    <mergeCell ref="N53:N54"/>
    <mergeCell ref="O53:O56"/>
    <mergeCell ref="N55:N56"/>
    <mergeCell ref="P55:P56"/>
    <mergeCell ref="Q55:Q56"/>
    <mergeCell ref="F51:G52"/>
    <mergeCell ref="H51:I52"/>
    <mergeCell ref="H53:I54"/>
    <mergeCell ref="J53:J54"/>
    <mergeCell ref="K53:K54"/>
    <mergeCell ref="L53:L54"/>
    <mergeCell ref="M53:M54"/>
    <mergeCell ref="B49:B52"/>
    <mergeCell ref="C53:C56"/>
    <mergeCell ref="D53:D54"/>
    <mergeCell ref="E53:E54"/>
    <mergeCell ref="F53:G56"/>
    <mergeCell ref="D55:D56"/>
    <mergeCell ref="E55:E56"/>
    <mergeCell ref="M57:M58"/>
    <mergeCell ref="N57:N58"/>
    <mergeCell ref="O57:O60"/>
    <mergeCell ref="Q57:Q58"/>
    <mergeCell ref="M59:M60"/>
    <mergeCell ref="N59:N60"/>
    <mergeCell ref="P59:P60"/>
    <mergeCell ref="Q59:Q60"/>
    <mergeCell ref="H59:I60"/>
    <mergeCell ref="J59:J60"/>
    <mergeCell ref="K59:K60"/>
    <mergeCell ref="L59:L60"/>
    <mergeCell ref="F61:N64"/>
    <mergeCell ref="O61:O64"/>
    <mergeCell ref="P63:P64"/>
    <mergeCell ref="B53:B56"/>
    <mergeCell ref="C57:C60"/>
    <mergeCell ref="D57:D58"/>
    <mergeCell ref="E57:E58"/>
    <mergeCell ref="F57:G60"/>
    <mergeCell ref="D59:D60"/>
    <mergeCell ref="E59:E60"/>
    <mergeCell ref="E7:E8"/>
    <mergeCell ref="F7:G8"/>
    <mergeCell ref="H7:I8"/>
    <mergeCell ref="J7:J8"/>
    <mergeCell ref="K7:K8"/>
    <mergeCell ref="L7:L8"/>
    <mergeCell ref="M7:M8"/>
    <mergeCell ref="F9:G10"/>
    <mergeCell ref="H9:I10"/>
    <mergeCell ref="J9:J10"/>
    <mergeCell ref="K9:K10"/>
    <mergeCell ref="L9:L10"/>
    <mergeCell ref="M9:M10"/>
    <mergeCell ref="N9:N10"/>
    <mergeCell ref="J2:J4"/>
    <mergeCell ref="K2:K4"/>
    <mergeCell ref="L2:L4"/>
    <mergeCell ref="M2:M4"/>
    <mergeCell ref="H3:H4"/>
    <mergeCell ref="I3:I4"/>
    <mergeCell ref="H5:I6"/>
    <mergeCell ref="J5:J6"/>
    <mergeCell ref="K5:K6"/>
    <mergeCell ref="L5:L6"/>
    <mergeCell ref="M5:M6"/>
    <mergeCell ref="N5:N6"/>
    <mergeCell ref="B1:D1"/>
    <mergeCell ref="E1:K1"/>
    <mergeCell ref="L1:Q1"/>
    <mergeCell ref="B2:B4"/>
    <mergeCell ref="C2:C4"/>
    <mergeCell ref="H2:I2"/>
    <mergeCell ref="Q2:Q4"/>
    <mergeCell ref="Q7:Q8"/>
    <mergeCell ref="Q9:Q10"/>
    <mergeCell ref="H11:I12"/>
    <mergeCell ref="J11:J12"/>
    <mergeCell ref="K11:K12"/>
    <mergeCell ref="L11:L12"/>
    <mergeCell ref="M11:M12"/>
    <mergeCell ref="N11:N12"/>
    <mergeCell ref="P11:P12"/>
    <mergeCell ref="N2:N4"/>
    <mergeCell ref="O2:P4"/>
    <mergeCell ref="O5:O8"/>
    <mergeCell ref="Q5:Q6"/>
    <mergeCell ref="N7:N8"/>
    <mergeCell ref="P7:P8"/>
    <mergeCell ref="O9:O12"/>
    <mergeCell ref="Q11:Q12"/>
    <mergeCell ref="N19:N20"/>
    <mergeCell ref="P19:P20"/>
    <mergeCell ref="Q21:Q22"/>
    <mergeCell ref="K17:K18"/>
    <mergeCell ref="L17:L18"/>
    <mergeCell ref="M17:M18"/>
    <mergeCell ref="N17:N18"/>
    <mergeCell ref="O17:O20"/>
    <mergeCell ref="Q17:Q18"/>
    <mergeCell ref="K19:K20"/>
    <mergeCell ref="Q19:Q20"/>
    <mergeCell ref="F2:G2"/>
    <mergeCell ref="F3:F4"/>
    <mergeCell ref="G3:G4"/>
    <mergeCell ref="B5:B8"/>
    <mergeCell ref="C5:C8"/>
    <mergeCell ref="E5:E6"/>
    <mergeCell ref="F5:G6"/>
    <mergeCell ref="D5:D6"/>
    <mergeCell ref="D7:D8"/>
    <mergeCell ref="B9:B12"/>
    <mergeCell ref="C9:C12"/>
    <mergeCell ref="D9:D10"/>
    <mergeCell ref="E9:E10"/>
    <mergeCell ref="D11:D12"/>
    <mergeCell ref="M13:M14"/>
    <mergeCell ref="N13:N14"/>
    <mergeCell ref="O13:O16"/>
    <mergeCell ref="Q13:Q14"/>
    <mergeCell ref="M15:M16"/>
    <mergeCell ref="N15:N16"/>
    <mergeCell ref="P15:P16"/>
    <mergeCell ref="Q15:Q16"/>
    <mergeCell ref="E11:E12"/>
    <mergeCell ref="F11:G12"/>
    <mergeCell ref="F13:G14"/>
    <mergeCell ref="H13:I14"/>
    <mergeCell ref="J13:J14"/>
    <mergeCell ref="K13:K14"/>
    <mergeCell ref="L13:L14"/>
    <mergeCell ref="H15:I16"/>
    <mergeCell ref="J15:J16"/>
    <mergeCell ref="K15:K16"/>
    <mergeCell ref="L15:L16"/>
    <mergeCell ref="B13:B16"/>
    <mergeCell ref="C13:C16"/>
    <mergeCell ref="D13:D14"/>
    <mergeCell ref="E13:E14"/>
    <mergeCell ref="D15:D16"/>
    <mergeCell ref="E15:E16"/>
    <mergeCell ref="F15:G16"/>
    <mergeCell ref="L19:L20"/>
    <mergeCell ref="M19:M20"/>
    <mergeCell ref="N27:N28"/>
    <mergeCell ref="P27:P28"/>
    <mergeCell ref="Q29:Q30"/>
    <mergeCell ref="K25:K26"/>
    <mergeCell ref="L25:L26"/>
    <mergeCell ref="M25:M26"/>
    <mergeCell ref="N25:N26"/>
    <mergeCell ref="O25:O28"/>
    <mergeCell ref="Q25:Q26"/>
    <mergeCell ref="K27:K28"/>
    <mergeCell ref="Q27:Q28"/>
    <mergeCell ref="K57:K58"/>
    <mergeCell ref="L57:L58"/>
    <mergeCell ref="H55:I56"/>
    <mergeCell ref="J55:J56"/>
    <mergeCell ref="K55:K56"/>
    <mergeCell ref="L55:L56"/>
    <mergeCell ref="M55:M56"/>
    <mergeCell ref="H57:I58"/>
    <mergeCell ref="J57:J58"/>
    <mergeCell ref="M65:M66"/>
    <mergeCell ref="N65:N66"/>
    <mergeCell ref="O65:O68"/>
    <mergeCell ref="Q65:Q66"/>
    <mergeCell ref="M67:M68"/>
    <mergeCell ref="N67:N68"/>
    <mergeCell ref="P67:P68"/>
    <mergeCell ref="Q67:Q68"/>
    <mergeCell ref="D63:D64"/>
    <mergeCell ref="D65:D66"/>
    <mergeCell ref="F65:G66"/>
    <mergeCell ref="H65:I66"/>
    <mergeCell ref="J65:J66"/>
    <mergeCell ref="K65:K66"/>
    <mergeCell ref="L65:L66"/>
    <mergeCell ref="H67:I68"/>
    <mergeCell ref="H69:I70"/>
    <mergeCell ref="H72:I72"/>
    <mergeCell ref="B65:C68"/>
    <mergeCell ref="D67:D68"/>
    <mergeCell ref="E67:E68"/>
    <mergeCell ref="F67:G68"/>
    <mergeCell ref="J67:J68"/>
    <mergeCell ref="K67:K68"/>
    <mergeCell ref="L67:L68"/>
    <mergeCell ref="C69:D70"/>
    <mergeCell ref="B71:C71"/>
    <mergeCell ref="D71:G71"/>
    <mergeCell ref="H71:K71"/>
    <mergeCell ref="L71:M71"/>
    <mergeCell ref="O71:P71"/>
    <mergeCell ref="B72:C74"/>
    <mergeCell ref="D72:G74"/>
    <mergeCell ref="L72:M74"/>
    <mergeCell ref="H73:I73"/>
    <mergeCell ref="H74:J74"/>
    <mergeCell ref="B57:B60"/>
    <mergeCell ref="B61:B64"/>
    <mergeCell ref="C61:C64"/>
    <mergeCell ref="D61:D62"/>
    <mergeCell ref="E61:E62"/>
    <mergeCell ref="E63:E64"/>
    <mergeCell ref="E65:E66"/>
  </mergeCell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1.43"/>
    <col customWidth="1" min="2" max="2" width="6.71"/>
    <col customWidth="1" min="3" max="3" width="10.57"/>
    <col customWidth="1" min="4" max="4" width="11.43"/>
    <col customWidth="1" min="5" max="5" width="14.14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9.57"/>
    <col customWidth="1" min="13" max="13" width="15.57"/>
    <col customWidth="1" min="14" max="14" width="21.86"/>
    <col customWidth="1" min="15" max="15" width="11.0"/>
    <col customWidth="1" min="16" max="16" width="24.71"/>
    <col customWidth="1" min="17" max="17" width="9.0"/>
  </cols>
  <sheetData>
    <row r="1">
      <c r="A1" s="466"/>
      <c r="B1" s="2" t="s">
        <v>0</v>
      </c>
      <c r="E1" s="468">
        <f>TODAY()</f>
        <v>45712</v>
      </c>
      <c r="L1" s="4" t="s">
        <v>1</v>
      </c>
      <c r="Q1" s="5"/>
    </row>
    <row r="2" ht="27.75" customHeight="1">
      <c r="A2" s="469"/>
      <c r="B2" s="7" t="s">
        <v>2</v>
      </c>
      <c r="C2" s="337" t="s">
        <v>3</v>
      </c>
      <c r="D2" s="338" t="s">
        <v>4</v>
      </c>
      <c r="E2" s="470" t="s">
        <v>5</v>
      </c>
      <c r="F2" s="339" t="s">
        <v>6</v>
      </c>
      <c r="G2" s="340"/>
      <c r="H2" s="13" t="s">
        <v>7</v>
      </c>
      <c r="I2" s="12"/>
      <c r="J2" s="14" t="s">
        <v>117</v>
      </c>
      <c r="K2" s="15" t="s">
        <v>9</v>
      </c>
      <c r="L2" s="471" t="s">
        <v>10</v>
      </c>
      <c r="M2" s="18" t="s">
        <v>12</v>
      </c>
      <c r="N2" s="20" t="s">
        <v>14</v>
      </c>
      <c r="O2" s="21"/>
      <c r="P2" s="472" t="s">
        <v>15</v>
      </c>
      <c r="Q2" s="23"/>
    </row>
    <row r="3" ht="27.75" customHeight="1">
      <c r="A3" s="469"/>
      <c r="B3" s="27"/>
      <c r="C3" s="113"/>
      <c r="D3" s="344" t="s">
        <v>17</v>
      </c>
      <c r="E3" s="345" t="s">
        <v>18</v>
      </c>
      <c r="F3" s="346" t="s">
        <v>19</v>
      </c>
      <c r="G3" s="347" t="s">
        <v>18</v>
      </c>
      <c r="H3" s="346" t="s">
        <v>19</v>
      </c>
      <c r="I3" s="32" t="s">
        <v>18</v>
      </c>
      <c r="J3" s="33"/>
      <c r="K3" s="33"/>
      <c r="L3" s="74"/>
      <c r="M3" s="36"/>
      <c r="N3" s="27"/>
      <c r="O3" s="38"/>
      <c r="P3" s="36"/>
      <c r="Q3" s="23"/>
    </row>
    <row r="4" ht="27.75" customHeight="1">
      <c r="A4" s="469"/>
      <c r="B4" s="27"/>
      <c r="C4" s="113"/>
      <c r="D4" s="349" t="s">
        <v>20</v>
      </c>
      <c r="E4" s="350" t="s">
        <v>21</v>
      </c>
      <c r="F4" s="40"/>
      <c r="G4" s="41"/>
      <c r="H4" s="40"/>
      <c r="I4" s="34"/>
      <c r="J4" s="33"/>
      <c r="K4" s="33"/>
      <c r="L4" s="74"/>
      <c r="M4" s="36"/>
      <c r="N4" s="27"/>
      <c r="O4" s="38"/>
      <c r="P4" s="36"/>
      <c r="Q4" s="23"/>
    </row>
    <row r="5" ht="27.0" customHeight="1">
      <c r="A5" s="469"/>
      <c r="B5" s="101" t="s">
        <v>25</v>
      </c>
      <c r="C5" s="110" t="s">
        <v>26</v>
      </c>
      <c r="D5" s="352">
        <v>3.0</v>
      </c>
      <c r="E5" s="352">
        <v>31.2</v>
      </c>
      <c r="F5" s="55">
        <v>5.0</v>
      </c>
      <c r="G5" s="54"/>
      <c r="H5" s="55">
        <v>0.0</v>
      </c>
      <c r="I5" s="54"/>
      <c r="J5" s="56">
        <v>0.0</v>
      </c>
      <c r="K5" s="57" t="s">
        <v>118</v>
      </c>
      <c r="L5" s="58">
        <v>1.0</v>
      </c>
      <c r="M5" s="353">
        <v>80.0</v>
      </c>
      <c r="N5" s="107">
        <v>58.2</v>
      </c>
      <c r="O5" s="475"/>
      <c r="P5" s="353"/>
      <c r="Q5" s="65"/>
    </row>
    <row r="6" ht="27.0" customHeight="1">
      <c r="A6" s="469"/>
      <c r="B6" s="69"/>
      <c r="C6" s="113"/>
      <c r="D6" s="355"/>
      <c r="E6" s="355"/>
      <c r="F6" s="40"/>
      <c r="G6" s="34"/>
      <c r="H6" s="40"/>
      <c r="I6" s="34"/>
      <c r="J6" s="72"/>
      <c r="K6" s="33"/>
      <c r="L6" s="33"/>
      <c r="M6" s="348"/>
      <c r="N6" s="27"/>
      <c r="O6" s="280"/>
      <c r="P6" s="348"/>
      <c r="Q6" s="65"/>
    </row>
    <row r="7" ht="27.0" customHeight="1">
      <c r="A7" s="469"/>
      <c r="B7" s="69"/>
      <c r="C7" s="113"/>
      <c r="D7" s="367">
        <v>5.0</v>
      </c>
      <c r="E7" s="367">
        <v>6.0</v>
      </c>
      <c r="F7" s="80">
        <v>3.0</v>
      </c>
      <c r="G7" s="79"/>
      <c r="H7" s="80">
        <v>0.0</v>
      </c>
      <c r="I7" s="79"/>
      <c r="J7" s="193">
        <v>11.0</v>
      </c>
      <c r="K7" s="82" t="s">
        <v>118</v>
      </c>
      <c r="L7" s="361">
        <v>0.0</v>
      </c>
      <c r="M7" s="362">
        <v>60.0</v>
      </c>
      <c r="N7" s="27"/>
      <c r="O7" s="291" t="s">
        <v>60</v>
      </c>
      <c r="P7" s="362"/>
      <c r="Q7" s="65"/>
    </row>
    <row r="8" ht="27.0" customHeight="1">
      <c r="A8" s="469"/>
      <c r="B8" s="69"/>
      <c r="C8" s="113"/>
      <c r="D8" s="40"/>
      <c r="E8" s="40"/>
      <c r="F8" s="40"/>
      <c r="G8" s="34"/>
      <c r="H8" s="40"/>
      <c r="I8" s="34"/>
      <c r="J8" s="72"/>
      <c r="K8" s="33"/>
      <c r="L8" s="96"/>
      <c r="M8" s="348"/>
      <c r="N8" s="27"/>
      <c r="O8" s="38"/>
      <c r="P8" s="348"/>
      <c r="Q8" s="65"/>
    </row>
    <row r="9" ht="27.0" customHeight="1">
      <c r="A9" s="469"/>
      <c r="B9" s="101" t="s">
        <v>27</v>
      </c>
      <c r="C9" s="110" t="s">
        <v>28</v>
      </c>
      <c r="D9" s="352">
        <v>4.0</v>
      </c>
      <c r="E9" s="352">
        <v>12.5</v>
      </c>
      <c r="F9" s="55">
        <v>7.0</v>
      </c>
      <c r="G9" s="54"/>
      <c r="H9" s="55">
        <v>5.0</v>
      </c>
      <c r="I9" s="54"/>
      <c r="J9" s="56">
        <v>0.0</v>
      </c>
      <c r="K9" s="57" t="s">
        <v>118</v>
      </c>
      <c r="L9" s="388">
        <v>5.0</v>
      </c>
      <c r="M9" s="353">
        <v>80.0</v>
      </c>
      <c r="N9" s="107">
        <v>26.9</v>
      </c>
      <c r="O9" s="475"/>
      <c r="P9" s="353"/>
      <c r="Q9" s="65"/>
    </row>
    <row r="10" ht="27.0" customHeight="1">
      <c r="A10" s="469"/>
      <c r="B10" s="69"/>
      <c r="C10" s="113"/>
      <c r="D10" s="355"/>
      <c r="E10" s="355"/>
      <c r="F10" s="40"/>
      <c r="G10" s="34"/>
      <c r="H10" s="40"/>
      <c r="I10" s="34"/>
      <c r="J10" s="72"/>
      <c r="K10" s="33"/>
      <c r="L10" s="33"/>
      <c r="M10" s="348"/>
      <c r="N10" s="27"/>
      <c r="O10" s="280"/>
      <c r="P10" s="348"/>
      <c r="Q10" s="65"/>
    </row>
    <row r="11" ht="27.0" customHeight="1">
      <c r="A11" s="469"/>
      <c r="B11" s="69"/>
      <c r="C11" s="113"/>
      <c r="D11" s="367">
        <v>3.0</v>
      </c>
      <c r="E11" s="367">
        <v>4.0</v>
      </c>
      <c r="F11" s="227">
        <v>9.5</v>
      </c>
      <c r="G11" s="228"/>
      <c r="H11" s="227">
        <v>0.0</v>
      </c>
      <c r="I11" s="228"/>
      <c r="J11" s="229">
        <v>3.0</v>
      </c>
      <c r="K11" s="230" t="s">
        <v>119</v>
      </c>
      <c r="L11" s="361">
        <v>0.0</v>
      </c>
      <c r="M11" s="381">
        <v>60.0</v>
      </c>
      <c r="N11" s="27"/>
      <c r="O11" s="291" t="s">
        <v>60</v>
      </c>
      <c r="P11" s="381"/>
      <c r="Q11" s="65"/>
    </row>
    <row r="12" ht="27.0" customHeight="1">
      <c r="A12" s="469"/>
      <c r="B12" s="119"/>
      <c r="C12" s="123"/>
      <c r="D12" s="95"/>
      <c r="E12" s="95"/>
      <c r="F12" s="95"/>
      <c r="G12" s="94"/>
      <c r="H12" s="95"/>
      <c r="I12" s="94"/>
      <c r="J12" s="121"/>
      <c r="K12" s="96"/>
      <c r="L12" s="96"/>
      <c r="M12" s="383"/>
      <c r="N12" s="45"/>
      <c r="O12" s="46"/>
      <c r="P12" s="383"/>
      <c r="Q12" s="65"/>
    </row>
    <row r="13" ht="27.0" customHeight="1">
      <c r="A13" s="469"/>
      <c r="B13" s="140" t="s">
        <v>23</v>
      </c>
      <c r="C13" s="199" t="s">
        <v>24</v>
      </c>
      <c r="D13" s="357">
        <v>1.0</v>
      </c>
      <c r="E13" s="357">
        <v>3.8</v>
      </c>
      <c r="F13" s="143">
        <v>0.0</v>
      </c>
      <c r="G13" s="34"/>
      <c r="H13" s="143">
        <v>2.0</v>
      </c>
      <c r="I13" s="34"/>
      <c r="J13" s="144">
        <v>2.0</v>
      </c>
      <c r="K13" s="57" t="s">
        <v>118</v>
      </c>
      <c r="L13" s="388">
        <v>2.0</v>
      </c>
      <c r="M13" s="478">
        <v>80.0</v>
      </c>
      <c r="N13" s="62">
        <v>43.9</v>
      </c>
      <c r="O13" s="280"/>
      <c r="P13" s="479"/>
      <c r="Q13" s="65"/>
    </row>
    <row r="14" ht="27.0" customHeight="1">
      <c r="A14" s="469"/>
      <c r="B14" s="69"/>
      <c r="C14" s="113"/>
      <c r="D14" s="355"/>
      <c r="E14" s="355"/>
      <c r="F14" s="40"/>
      <c r="G14" s="34"/>
      <c r="H14" s="40"/>
      <c r="I14" s="34"/>
      <c r="J14" s="72"/>
      <c r="K14" s="33"/>
      <c r="L14" s="33"/>
      <c r="M14" s="348"/>
      <c r="N14" s="27"/>
      <c r="O14" s="280"/>
      <c r="P14" s="348"/>
      <c r="Q14" s="65"/>
    </row>
    <row r="15" ht="27.0" customHeight="1">
      <c r="A15" s="469"/>
      <c r="B15" s="69"/>
      <c r="C15" s="113"/>
      <c r="D15" s="367">
        <v>15.0</v>
      </c>
      <c r="E15" s="367">
        <v>0.0</v>
      </c>
      <c r="F15" s="227">
        <v>0.0</v>
      </c>
      <c r="G15" s="228"/>
      <c r="H15" s="227">
        <v>20.1</v>
      </c>
      <c r="I15" s="228"/>
      <c r="J15" s="229">
        <v>19.0</v>
      </c>
      <c r="K15" s="230" t="s">
        <v>120</v>
      </c>
      <c r="L15" s="361">
        <v>0.0</v>
      </c>
      <c r="M15" s="381">
        <v>65.0</v>
      </c>
      <c r="N15" s="27"/>
      <c r="O15" s="291" t="s">
        <v>60</v>
      </c>
      <c r="P15" s="381"/>
      <c r="Q15" s="65"/>
    </row>
    <row r="16" ht="27.0" customHeight="1">
      <c r="A16" s="469"/>
      <c r="B16" s="69"/>
      <c r="C16" s="113"/>
      <c r="D16" s="40"/>
      <c r="E16" s="40"/>
      <c r="F16" s="40"/>
      <c r="G16" s="34"/>
      <c r="H16" s="40"/>
      <c r="I16" s="34"/>
      <c r="J16" s="72"/>
      <c r="K16" s="96"/>
      <c r="L16" s="96"/>
      <c r="M16" s="348"/>
      <c r="N16" s="27"/>
      <c r="O16" s="38"/>
      <c r="P16" s="348"/>
      <c r="Q16" s="65"/>
    </row>
    <row r="17" ht="27.0" customHeight="1">
      <c r="A17" s="469"/>
      <c r="B17" s="365" t="s">
        <v>100</v>
      </c>
      <c r="C17" s="110" t="s">
        <v>37</v>
      </c>
      <c r="D17" s="352">
        <v>2.0</v>
      </c>
      <c r="E17" s="352">
        <v>0.2</v>
      </c>
      <c r="F17" s="55">
        <v>4.0</v>
      </c>
      <c r="G17" s="54"/>
      <c r="H17" s="55">
        <v>0.0</v>
      </c>
      <c r="I17" s="54"/>
      <c r="J17" s="56">
        <v>0.0</v>
      </c>
      <c r="K17" s="57" t="s">
        <v>118</v>
      </c>
      <c r="L17" s="388">
        <v>8.0</v>
      </c>
      <c r="M17" s="353">
        <v>80.0</v>
      </c>
      <c r="N17" s="107">
        <v>29.9</v>
      </c>
      <c r="O17" s="475"/>
      <c r="P17" s="480"/>
      <c r="Q17" s="65"/>
    </row>
    <row r="18" ht="27.0" customHeight="1">
      <c r="A18" s="469"/>
      <c r="B18" s="27"/>
      <c r="C18" s="113"/>
      <c r="D18" s="355"/>
      <c r="E18" s="355"/>
      <c r="F18" s="40"/>
      <c r="G18" s="34"/>
      <c r="H18" s="40"/>
      <c r="I18" s="34"/>
      <c r="J18" s="72"/>
      <c r="K18" s="33"/>
      <c r="L18" s="33"/>
      <c r="M18" s="348"/>
      <c r="N18" s="27"/>
      <c r="O18" s="280"/>
      <c r="P18" s="348"/>
      <c r="Q18" s="65"/>
    </row>
    <row r="19" ht="27.0" customHeight="1">
      <c r="A19" s="469"/>
      <c r="B19" s="27"/>
      <c r="C19" s="113"/>
      <c r="D19" s="367">
        <v>2.0</v>
      </c>
      <c r="E19" s="367">
        <v>0.0</v>
      </c>
      <c r="F19" s="227">
        <v>9.0</v>
      </c>
      <c r="G19" s="228"/>
      <c r="H19" s="227">
        <v>0.0</v>
      </c>
      <c r="I19" s="228"/>
      <c r="J19" s="229">
        <v>1.0</v>
      </c>
      <c r="K19" s="230" t="s">
        <v>118</v>
      </c>
      <c r="L19" s="361">
        <v>0.0</v>
      </c>
      <c r="M19" s="381">
        <v>60.0</v>
      </c>
      <c r="N19" s="27"/>
      <c r="O19" s="291" t="s">
        <v>60</v>
      </c>
      <c r="P19" s="481"/>
      <c r="Q19" s="65"/>
    </row>
    <row r="20" ht="27.0" customHeight="1">
      <c r="A20" s="469"/>
      <c r="B20" s="45"/>
      <c r="C20" s="123"/>
      <c r="D20" s="95"/>
      <c r="E20" s="95"/>
      <c r="F20" s="95"/>
      <c r="G20" s="94"/>
      <c r="H20" s="95"/>
      <c r="I20" s="94"/>
      <c r="J20" s="121"/>
      <c r="K20" s="96"/>
      <c r="L20" s="96"/>
      <c r="M20" s="383"/>
      <c r="N20" s="45"/>
      <c r="O20" s="46"/>
      <c r="P20" s="383"/>
      <c r="Q20" s="65"/>
    </row>
    <row r="21" ht="27.0" customHeight="1">
      <c r="A21" s="469"/>
      <c r="B21" s="482" t="s">
        <v>33</v>
      </c>
      <c r="C21" s="199" t="s">
        <v>34</v>
      </c>
      <c r="D21" s="357">
        <v>2.0</v>
      </c>
      <c r="E21" s="357">
        <v>1.8</v>
      </c>
      <c r="F21" s="143">
        <v>4.0</v>
      </c>
      <c r="G21" s="34"/>
      <c r="H21" s="143">
        <v>0.0</v>
      </c>
      <c r="I21" s="34"/>
      <c r="J21" s="144">
        <v>1.0</v>
      </c>
      <c r="K21" s="57" t="s">
        <v>118</v>
      </c>
      <c r="L21" s="388">
        <v>0.0</v>
      </c>
      <c r="M21" s="478">
        <v>50.0</v>
      </c>
      <c r="N21" s="62">
        <v>27.1</v>
      </c>
      <c r="O21" s="280"/>
      <c r="P21" s="478"/>
      <c r="Q21" s="151"/>
    </row>
    <row r="22" ht="27.0" customHeight="1">
      <c r="A22" s="469"/>
      <c r="B22" s="27"/>
      <c r="C22" s="113"/>
      <c r="D22" s="355"/>
      <c r="E22" s="355"/>
      <c r="F22" s="40"/>
      <c r="G22" s="34"/>
      <c r="H22" s="40"/>
      <c r="I22" s="34"/>
      <c r="J22" s="72"/>
      <c r="K22" s="33"/>
      <c r="L22" s="33"/>
      <c r="M22" s="348"/>
      <c r="N22" s="27"/>
      <c r="O22" s="280"/>
      <c r="P22" s="348"/>
      <c r="Q22" s="151"/>
    </row>
    <row r="23" ht="27.0" customHeight="1">
      <c r="A23" s="469"/>
      <c r="B23" s="27"/>
      <c r="C23" s="113"/>
      <c r="D23" s="367">
        <v>6.0</v>
      </c>
      <c r="E23" s="367">
        <v>0.0</v>
      </c>
      <c r="F23" s="227">
        <v>7.0</v>
      </c>
      <c r="G23" s="228"/>
      <c r="H23" s="227">
        <v>0.0</v>
      </c>
      <c r="I23" s="228"/>
      <c r="J23" s="229">
        <v>2.0</v>
      </c>
      <c r="K23" s="230" t="s">
        <v>118</v>
      </c>
      <c r="L23" s="361">
        <v>1.0</v>
      </c>
      <c r="M23" s="381">
        <v>40.0</v>
      </c>
      <c r="N23" s="27"/>
      <c r="O23" s="291" t="s">
        <v>60</v>
      </c>
      <c r="P23" s="381"/>
      <c r="Q23" s="151"/>
    </row>
    <row r="24" ht="27.0" customHeight="1">
      <c r="A24" s="469"/>
      <c r="B24" s="27"/>
      <c r="C24" s="113"/>
      <c r="D24" s="40"/>
      <c r="E24" s="40"/>
      <c r="F24" s="40"/>
      <c r="G24" s="34"/>
      <c r="H24" s="40"/>
      <c r="I24" s="34"/>
      <c r="J24" s="72"/>
      <c r="K24" s="96"/>
      <c r="L24" s="96"/>
      <c r="M24" s="348"/>
      <c r="N24" s="27"/>
      <c r="O24" s="38"/>
      <c r="P24" s="348"/>
      <c r="Q24" s="151"/>
    </row>
    <row r="25" ht="27.0" customHeight="1">
      <c r="A25" s="469"/>
      <c r="B25" s="101" t="s">
        <v>47</v>
      </c>
      <c r="C25" s="110" t="s">
        <v>41</v>
      </c>
      <c r="D25" s="352">
        <v>2.0</v>
      </c>
      <c r="E25" s="352">
        <v>0.0</v>
      </c>
      <c r="F25" s="55">
        <v>5.0</v>
      </c>
      <c r="G25" s="54"/>
      <c r="H25" s="55">
        <v>2.0</v>
      </c>
      <c r="I25" s="54"/>
      <c r="J25" s="56">
        <v>2.0</v>
      </c>
      <c r="K25" s="57" t="s">
        <v>118</v>
      </c>
      <c r="L25" s="388">
        <v>0.0</v>
      </c>
      <c r="M25" s="353">
        <v>50.0</v>
      </c>
      <c r="N25" s="107">
        <v>40.4</v>
      </c>
      <c r="O25" s="475"/>
      <c r="P25" s="353"/>
      <c r="Q25" s="65"/>
    </row>
    <row r="26" ht="27.0" customHeight="1">
      <c r="A26" s="469"/>
      <c r="B26" s="69"/>
      <c r="C26" s="113"/>
      <c r="D26" s="355"/>
      <c r="E26" s="355"/>
      <c r="F26" s="40"/>
      <c r="G26" s="34"/>
      <c r="H26" s="40"/>
      <c r="I26" s="34"/>
      <c r="J26" s="72"/>
      <c r="K26" s="33"/>
      <c r="L26" s="33"/>
      <c r="M26" s="348"/>
      <c r="N26" s="27"/>
      <c r="O26" s="280"/>
      <c r="P26" s="348"/>
      <c r="Q26" s="65"/>
    </row>
    <row r="27" ht="27.0" customHeight="1">
      <c r="A27" s="469"/>
      <c r="B27" s="69"/>
      <c r="C27" s="113"/>
      <c r="D27" s="367">
        <v>3.0</v>
      </c>
      <c r="E27" s="367">
        <v>0.0</v>
      </c>
      <c r="F27" s="227">
        <v>14.5</v>
      </c>
      <c r="G27" s="228"/>
      <c r="H27" s="227">
        <v>0.0</v>
      </c>
      <c r="I27" s="228"/>
      <c r="J27" s="229">
        <v>0.0</v>
      </c>
      <c r="K27" s="230" t="s">
        <v>118</v>
      </c>
      <c r="L27" s="361">
        <v>0.0</v>
      </c>
      <c r="M27" s="381">
        <v>40.0</v>
      </c>
      <c r="N27" s="27"/>
      <c r="O27" s="291" t="s">
        <v>60</v>
      </c>
      <c r="P27" s="381">
        <v>1.0</v>
      </c>
      <c r="Q27" s="65"/>
    </row>
    <row r="28" ht="27.0" customHeight="1">
      <c r="A28" s="469"/>
      <c r="B28" s="119"/>
      <c r="C28" s="123"/>
      <c r="D28" s="95"/>
      <c r="E28" s="95"/>
      <c r="F28" s="95"/>
      <c r="G28" s="94"/>
      <c r="H28" s="95"/>
      <c r="I28" s="94"/>
      <c r="J28" s="121"/>
      <c r="K28" s="96"/>
      <c r="L28" s="96"/>
      <c r="M28" s="383"/>
      <c r="N28" s="45"/>
      <c r="O28" s="46"/>
      <c r="P28" s="383"/>
      <c r="Q28" s="65"/>
    </row>
    <row r="29" ht="27.0" customHeight="1">
      <c r="A29" s="469"/>
      <c r="B29" s="200" t="s">
        <v>42</v>
      </c>
      <c r="C29" s="199" t="s">
        <v>43</v>
      </c>
      <c r="D29" s="357">
        <v>2.0</v>
      </c>
      <c r="E29" s="357">
        <v>11.0</v>
      </c>
      <c r="F29" s="143">
        <v>7.0</v>
      </c>
      <c r="G29" s="34"/>
      <c r="H29" s="143">
        <v>1.0</v>
      </c>
      <c r="I29" s="34"/>
      <c r="J29" s="144">
        <v>3.0</v>
      </c>
      <c r="K29" s="57" t="s">
        <v>121</v>
      </c>
      <c r="L29" s="388">
        <v>4.0</v>
      </c>
      <c r="M29" s="478">
        <v>50.0</v>
      </c>
      <c r="N29" s="62">
        <v>24.2</v>
      </c>
      <c r="O29" s="280"/>
      <c r="P29" s="479"/>
      <c r="Q29" s="65"/>
    </row>
    <row r="30" ht="27.0" customHeight="1">
      <c r="A30" s="469"/>
      <c r="B30" s="27"/>
      <c r="C30" s="113"/>
      <c r="D30" s="355"/>
      <c r="E30" s="355"/>
      <c r="F30" s="40"/>
      <c r="G30" s="34"/>
      <c r="H30" s="40"/>
      <c r="I30" s="34"/>
      <c r="J30" s="72"/>
      <c r="K30" s="33"/>
      <c r="L30" s="33"/>
      <c r="M30" s="348"/>
      <c r="N30" s="27"/>
      <c r="O30" s="280"/>
      <c r="P30" s="348"/>
      <c r="Q30" s="65"/>
    </row>
    <row r="31" ht="27.0" customHeight="1">
      <c r="A31" s="469"/>
      <c r="B31" s="27"/>
      <c r="C31" s="113"/>
      <c r="D31" s="367">
        <v>2.0</v>
      </c>
      <c r="E31" s="367">
        <v>1.0</v>
      </c>
      <c r="F31" s="227">
        <v>14.0</v>
      </c>
      <c r="G31" s="228"/>
      <c r="H31" s="227">
        <v>0.0</v>
      </c>
      <c r="I31" s="228"/>
      <c r="J31" s="229">
        <v>0.0</v>
      </c>
      <c r="K31" s="230" t="s">
        <v>118</v>
      </c>
      <c r="L31" s="361">
        <v>0.0</v>
      </c>
      <c r="M31" s="381">
        <v>40.0</v>
      </c>
      <c r="N31" s="27"/>
      <c r="O31" s="291" t="s">
        <v>60</v>
      </c>
      <c r="P31" s="381"/>
      <c r="Q31" s="65"/>
    </row>
    <row r="32" ht="27.0" customHeight="1">
      <c r="A32" s="469"/>
      <c r="B32" s="27"/>
      <c r="C32" s="113"/>
      <c r="D32" s="40"/>
      <c r="E32" s="40"/>
      <c r="F32" s="40"/>
      <c r="G32" s="34"/>
      <c r="H32" s="40"/>
      <c r="I32" s="34"/>
      <c r="J32" s="72"/>
      <c r="K32" s="96"/>
      <c r="L32" s="96"/>
      <c r="M32" s="348"/>
      <c r="N32" s="27"/>
      <c r="O32" s="38"/>
      <c r="P32" s="348"/>
      <c r="Q32" s="65"/>
    </row>
    <row r="33" ht="27.0" customHeight="1">
      <c r="A33" s="469"/>
      <c r="B33" s="197" t="s">
        <v>39</v>
      </c>
      <c r="C33" s="483" t="s">
        <v>40</v>
      </c>
      <c r="D33" s="352">
        <v>1.0</v>
      </c>
      <c r="E33" s="352">
        <v>20.2</v>
      </c>
      <c r="F33" s="55">
        <v>3.0</v>
      </c>
      <c r="G33" s="54"/>
      <c r="H33" s="55">
        <v>1.0</v>
      </c>
      <c r="I33" s="54"/>
      <c r="J33" s="56">
        <v>1.0</v>
      </c>
      <c r="K33" s="57" t="s">
        <v>118</v>
      </c>
      <c r="L33" s="388">
        <v>0.0</v>
      </c>
      <c r="M33" s="353">
        <v>55.0</v>
      </c>
      <c r="N33" s="107">
        <v>35.7</v>
      </c>
      <c r="O33" s="475"/>
      <c r="P33" s="480"/>
      <c r="Q33" s="225"/>
    </row>
    <row r="34" ht="27.0" customHeight="1">
      <c r="A34" s="469"/>
      <c r="B34" s="27"/>
      <c r="C34" s="113"/>
      <c r="D34" s="355"/>
      <c r="E34" s="355"/>
      <c r="F34" s="40"/>
      <c r="G34" s="34"/>
      <c r="H34" s="40"/>
      <c r="I34" s="34"/>
      <c r="J34" s="72"/>
      <c r="K34" s="33"/>
      <c r="L34" s="33"/>
      <c r="M34" s="348"/>
      <c r="N34" s="27"/>
      <c r="O34" s="280"/>
      <c r="P34" s="348"/>
      <c r="Q34" s="225"/>
    </row>
    <row r="35" ht="27.0" customHeight="1">
      <c r="A35" s="469"/>
      <c r="B35" s="27"/>
      <c r="C35" s="113"/>
      <c r="D35" s="367">
        <v>4.0</v>
      </c>
      <c r="E35" s="367">
        <v>3.0</v>
      </c>
      <c r="F35" s="227">
        <v>17.0</v>
      </c>
      <c r="G35" s="228"/>
      <c r="H35" s="227">
        <v>6.0</v>
      </c>
      <c r="I35" s="228"/>
      <c r="J35" s="229">
        <v>7.0</v>
      </c>
      <c r="K35" s="230" t="s">
        <v>118</v>
      </c>
      <c r="L35" s="361">
        <v>0.0</v>
      </c>
      <c r="M35" s="381">
        <v>40.0</v>
      </c>
      <c r="N35" s="27"/>
      <c r="O35" s="291" t="s">
        <v>60</v>
      </c>
      <c r="P35" s="481"/>
      <c r="Q35" s="225"/>
    </row>
    <row r="36" ht="27.0" customHeight="1">
      <c r="A36" s="469"/>
      <c r="B36" s="45"/>
      <c r="C36" s="123"/>
      <c r="D36" s="95"/>
      <c r="E36" s="95"/>
      <c r="F36" s="95"/>
      <c r="G36" s="94"/>
      <c r="H36" s="95"/>
      <c r="I36" s="94"/>
      <c r="J36" s="121"/>
      <c r="K36" s="96"/>
      <c r="L36" s="96"/>
      <c r="M36" s="383"/>
      <c r="N36" s="45"/>
      <c r="O36" s="46"/>
      <c r="P36" s="383"/>
      <c r="Q36" s="225"/>
    </row>
    <row r="37" ht="28.5" customHeight="1">
      <c r="A37" s="469"/>
      <c r="B37" s="140" t="s">
        <v>38</v>
      </c>
      <c r="C37" s="199" t="s">
        <v>32</v>
      </c>
      <c r="D37" s="357">
        <v>2.0</v>
      </c>
      <c r="E37" s="357">
        <v>64.6</v>
      </c>
      <c r="F37" s="143">
        <v>4.0</v>
      </c>
      <c r="G37" s="34"/>
      <c r="H37" s="143">
        <v>0.0</v>
      </c>
      <c r="I37" s="34"/>
      <c r="J37" s="144">
        <v>1.0</v>
      </c>
      <c r="K37" s="57" t="s">
        <v>121</v>
      </c>
      <c r="L37" s="388">
        <v>0.0</v>
      </c>
      <c r="M37" s="478">
        <v>50.0</v>
      </c>
      <c r="N37" s="62">
        <v>77.8</v>
      </c>
      <c r="O37" s="280"/>
      <c r="P37" s="478">
        <v>1.0</v>
      </c>
      <c r="Q37" s="65"/>
    </row>
    <row r="38" ht="27.0" customHeight="1">
      <c r="A38" s="469"/>
      <c r="B38" s="69"/>
      <c r="C38" s="113"/>
      <c r="D38" s="355"/>
      <c r="E38" s="355"/>
      <c r="F38" s="40"/>
      <c r="G38" s="34"/>
      <c r="H38" s="40"/>
      <c r="I38" s="34"/>
      <c r="J38" s="72"/>
      <c r="K38" s="33"/>
      <c r="L38" s="33"/>
      <c r="M38" s="348"/>
      <c r="N38" s="27"/>
      <c r="O38" s="280"/>
      <c r="P38" s="348"/>
      <c r="Q38" s="65"/>
    </row>
    <row r="39" ht="27.0" customHeight="1">
      <c r="A39" s="469"/>
      <c r="B39" s="69"/>
      <c r="C39" s="113"/>
      <c r="D39" s="367">
        <v>2.0</v>
      </c>
      <c r="E39" s="367">
        <v>2.0</v>
      </c>
      <c r="F39" s="227"/>
      <c r="G39" s="228"/>
      <c r="H39" s="227">
        <v>0.0</v>
      </c>
      <c r="I39" s="228"/>
      <c r="J39" s="229">
        <v>2.0</v>
      </c>
      <c r="K39" s="230" t="s">
        <v>118</v>
      </c>
      <c r="L39" s="361">
        <v>1.0</v>
      </c>
      <c r="M39" s="381">
        <v>40.0</v>
      </c>
      <c r="N39" s="27"/>
      <c r="O39" s="291" t="s">
        <v>60</v>
      </c>
      <c r="P39" s="381">
        <v>1.0</v>
      </c>
      <c r="Q39" s="65"/>
    </row>
    <row r="40" ht="27.0" customHeight="1">
      <c r="A40" s="484"/>
      <c r="B40" s="69"/>
      <c r="C40" s="113"/>
      <c r="D40" s="40"/>
      <c r="E40" s="40"/>
      <c r="F40" s="40"/>
      <c r="G40" s="34"/>
      <c r="H40" s="40"/>
      <c r="I40" s="34"/>
      <c r="J40" s="72"/>
      <c r="K40" s="96"/>
      <c r="L40" s="96"/>
      <c r="M40" s="348"/>
      <c r="N40" s="27"/>
      <c r="O40" s="38"/>
      <c r="P40" s="348"/>
      <c r="Q40" s="65"/>
    </row>
    <row r="41" ht="27.0" customHeight="1">
      <c r="A41" s="469"/>
      <c r="B41" s="101" t="s">
        <v>101</v>
      </c>
      <c r="C41" s="110" t="s">
        <v>46</v>
      </c>
      <c r="D41" s="352">
        <v>1.0</v>
      </c>
      <c r="E41" s="352">
        <v>0.6</v>
      </c>
      <c r="F41" s="55">
        <v>2.0</v>
      </c>
      <c r="G41" s="54"/>
      <c r="H41" s="55">
        <v>0.0</v>
      </c>
      <c r="I41" s="54"/>
      <c r="J41" s="56">
        <v>2.0</v>
      </c>
      <c r="K41" s="57" t="s">
        <v>118</v>
      </c>
      <c r="L41" s="388">
        <v>4.0</v>
      </c>
      <c r="M41" s="353">
        <v>50.0</v>
      </c>
      <c r="N41" s="107">
        <v>5.8</v>
      </c>
      <c r="O41" s="475"/>
      <c r="P41" s="480"/>
      <c r="Q41" s="65"/>
    </row>
    <row r="42" ht="27.0" customHeight="1">
      <c r="A42" s="469"/>
      <c r="B42" s="69"/>
      <c r="C42" s="113"/>
      <c r="D42" s="355"/>
      <c r="E42" s="355"/>
      <c r="F42" s="40"/>
      <c r="G42" s="34"/>
      <c r="H42" s="40"/>
      <c r="I42" s="34"/>
      <c r="J42" s="72"/>
      <c r="K42" s="33"/>
      <c r="L42" s="33"/>
      <c r="M42" s="348"/>
      <c r="N42" s="27"/>
      <c r="O42" s="280"/>
      <c r="P42" s="348"/>
      <c r="Q42" s="65"/>
    </row>
    <row r="43" ht="27.0" customHeight="1">
      <c r="A43" s="469"/>
      <c r="B43" s="69"/>
      <c r="C43" s="113"/>
      <c r="D43" s="367">
        <v>3.0</v>
      </c>
      <c r="E43" s="367">
        <v>0.0</v>
      </c>
      <c r="F43" s="227">
        <v>0.0</v>
      </c>
      <c r="G43" s="228"/>
      <c r="H43" s="227">
        <v>0.0</v>
      </c>
      <c r="I43" s="228"/>
      <c r="J43" s="229">
        <v>2.0</v>
      </c>
      <c r="K43" s="230" t="s">
        <v>118</v>
      </c>
      <c r="L43" s="361">
        <v>0.0</v>
      </c>
      <c r="M43" s="381">
        <v>40.0</v>
      </c>
      <c r="N43" s="27"/>
      <c r="O43" s="291" t="s">
        <v>60</v>
      </c>
      <c r="P43" s="481"/>
      <c r="Q43" s="65"/>
    </row>
    <row r="44" ht="27.0" customHeight="1">
      <c r="A44" s="484"/>
      <c r="B44" s="119"/>
      <c r="C44" s="123"/>
      <c r="D44" s="95"/>
      <c r="E44" s="95"/>
      <c r="F44" s="95"/>
      <c r="G44" s="94"/>
      <c r="H44" s="95"/>
      <c r="I44" s="94"/>
      <c r="J44" s="121"/>
      <c r="K44" s="96"/>
      <c r="L44" s="96"/>
      <c r="M44" s="383"/>
      <c r="N44" s="45"/>
      <c r="O44" s="46"/>
      <c r="P44" s="383"/>
      <c r="Q44" s="65"/>
    </row>
    <row r="45" ht="27.0" customHeight="1">
      <c r="A45" s="469"/>
      <c r="B45" s="101" t="s">
        <v>30</v>
      </c>
      <c r="C45" s="110" t="s">
        <v>31</v>
      </c>
      <c r="D45" s="352">
        <v>1.0</v>
      </c>
      <c r="E45" s="352">
        <v>9.7</v>
      </c>
      <c r="F45" s="55">
        <v>3.0</v>
      </c>
      <c r="G45" s="54"/>
      <c r="H45" s="55">
        <v>0.0</v>
      </c>
      <c r="I45" s="54"/>
      <c r="J45" s="56">
        <v>3.0</v>
      </c>
      <c r="K45" s="57" t="s">
        <v>118</v>
      </c>
      <c r="L45" s="388">
        <v>0.0</v>
      </c>
      <c r="M45" s="353">
        <v>50.0</v>
      </c>
      <c r="N45" s="107">
        <v>13.4</v>
      </c>
      <c r="O45" s="475"/>
      <c r="P45" s="353"/>
      <c r="Q45" s="65"/>
    </row>
    <row r="46" ht="27.0" customHeight="1">
      <c r="A46" s="469"/>
      <c r="B46" s="69"/>
      <c r="C46" s="113"/>
      <c r="D46" s="355"/>
      <c r="E46" s="355"/>
      <c r="F46" s="40"/>
      <c r="G46" s="34"/>
      <c r="H46" s="40"/>
      <c r="I46" s="34"/>
      <c r="J46" s="72"/>
      <c r="K46" s="33"/>
      <c r="L46" s="33"/>
      <c r="M46" s="348"/>
      <c r="N46" s="27"/>
      <c r="O46" s="280"/>
      <c r="P46" s="348"/>
      <c r="Q46" s="65"/>
    </row>
    <row r="47" ht="27.0" customHeight="1">
      <c r="A47" s="469"/>
      <c r="B47" s="69"/>
      <c r="C47" s="113"/>
      <c r="D47" s="367">
        <v>4.0</v>
      </c>
      <c r="E47" s="367">
        <v>0.0</v>
      </c>
      <c r="F47" s="227">
        <v>0.0</v>
      </c>
      <c r="G47" s="228"/>
      <c r="H47" s="227">
        <v>0.0</v>
      </c>
      <c r="I47" s="228"/>
      <c r="J47" s="229">
        <v>2.0</v>
      </c>
      <c r="K47" s="230" t="s">
        <v>119</v>
      </c>
      <c r="L47" s="361">
        <v>0.0</v>
      </c>
      <c r="M47" s="381">
        <v>40.0</v>
      </c>
      <c r="N47" s="27"/>
      <c r="O47" s="291" t="s">
        <v>60</v>
      </c>
      <c r="P47" s="381"/>
      <c r="Q47" s="65"/>
    </row>
    <row r="48" ht="27.0" customHeight="1">
      <c r="A48" s="469"/>
      <c r="B48" s="119"/>
      <c r="C48" s="123"/>
      <c r="D48" s="95"/>
      <c r="E48" s="95"/>
      <c r="F48" s="95"/>
      <c r="G48" s="94"/>
      <c r="H48" s="95"/>
      <c r="I48" s="94"/>
      <c r="J48" s="121"/>
      <c r="K48" s="96"/>
      <c r="L48" s="96"/>
      <c r="M48" s="383"/>
      <c r="N48" s="45"/>
      <c r="O48" s="46"/>
      <c r="P48" s="383"/>
      <c r="Q48" s="65"/>
    </row>
    <row r="49" ht="27.0" customHeight="1">
      <c r="A49" s="469"/>
      <c r="B49" s="214" t="s">
        <v>48</v>
      </c>
      <c r="C49" s="485" t="s">
        <v>49</v>
      </c>
      <c r="D49" s="357">
        <v>1.0</v>
      </c>
      <c r="E49" s="357">
        <v>0.0</v>
      </c>
      <c r="F49" s="143">
        <v>0.0</v>
      </c>
      <c r="G49" s="34"/>
      <c r="H49" s="143">
        <v>0.0</v>
      </c>
      <c r="I49" s="34"/>
      <c r="J49" s="144">
        <v>4.0</v>
      </c>
      <c r="K49" s="57" t="s">
        <v>118</v>
      </c>
      <c r="L49" s="388">
        <v>0.0</v>
      </c>
      <c r="M49" s="478">
        <v>40.0</v>
      </c>
      <c r="N49" s="62">
        <v>18.1</v>
      </c>
      <c r="O49" s="280"/>
      <c r="P49" s="479"/>
      <c r="Q49" s="225"/>
    </row>
    <row r="50" ht="27.0" customHeight="1">
      <c r="A50" s="469"/>
      <c r="B50" s="69"/>
      <c r="C50" s="113"/>
      <c r="D50" s="355"/>
      <c r="E50" s="355"/>
      <c r="F50" s="40"/>
      <c r="G50" s="34"/>
      <c r="H50" s="40"/>
      <c r="I50" s="34"/>
      <c r="J50" s="72"/>
      <c r="K50" s="33"/>
      <c r="L50" s="33"/>
      <c r="M50" s="348"/>
      <c r="N50" s="27"/>
      <c r="O50" s="280"/>
      <c r="P50" s="348"/>
      <c r="Q50" s="225"/>
    </row>
    <row r="51" ht="27.0" customHeight="1">
      <c r="A51" s="469"/>
      <c r="B51" s="69"/>
      <c r="C51" s="113"/>
      <c r="D51" s="367">
        <v>4.0</v>
      </c>
      <c r="E51" s="367">
        <v>0.0</v>
      </c>
      <c r="F51" s="227">
        <v>0.0</v>
      </c>
      <c r="G51" s="228"/>
      <c r="H51" s="227">
        <v>0.0</v>
      </c>
      <c r="I51" s="228"/>
      <c r="J51" s="229">
        <v>0.0</v>
      </c>
      <c r="K51" s="230" t="s">
        <v>118</v>
      </c>
      <c r="L51" s="361">
        <v>0.0</v>
      </c>
      <c r="M51" s="381">
        <v>30.0</v>
      </c>
      <c r="N51" s="27"/>
      <c r="O51" s="291" t="s">
        <v>60</v>
      </c>
      <c r="P51" s="481"/>
      <c r="Q51" s="225"/>
    </row>
    <row r="52" ht="27.0" customHeight="1">
      <c r="A52" s="469"/>
      <c r="B52" s="69"/>
      <c r="C52" s="113"/>
      <c r="D52" s="40"/>
      <c r="E52" s="40"/>
      <c r="F52" s="40"/>
      <c r="G52" s="34"/>
      <c r="H52" s="40"/>
      <c r="I52" s="34"/>
      <c r="J52" s="72"/>
      <c r="K52" s="96"/>
      <c r="L52" s="96"/>
      <c r="M52" s="348"/>
      <c r="N52" s="27"/>
      <c r="O52" s="38"/>
      <c r="P52" s="348"/>
      <c r="Q52" s="225"/>
    </row>
    <row r="53" ht="27.0" customHeight="1">
      <c r="A53" s="469"/>
      <c r="B53" s="101" t="s">
        <v>52</v>
      </c>
      <c r="C53" s="110" t="s">
        <v>53</v>
      </c>
      <c r="D53" s="390"/>
      <c r="E53" s="352">
        <v>1.5</v>
      </c>
      <c r="F53" s="486"/>
      <c r="G53" s="221"/>
      <c r="H53" s="55">
        <v>0.0</v>
      </c>
      <c r="I53" s="54"/>
      <c r="J53" s="56">
        <v>1.0</v>
      </c>
      <c r="K53" s="57" t="s">
        <v>118</v>
      </c>
      <c r="L53" s="388">
        <v>0.0</v>
      </c>
      <c r="M53" s="353">
        <v>10.0</v>
      </c>
      <c r="N53" s="107">
        <v>1.9</v>
      </c>
      <c r="O53" s="475"/>
      <c r="P53" s="353"/>
      <c r="Q53" s="65"/>
    </row>
    <row r="54" ht="27.0" customHeight="1">
      <c r="A54" s="469"/>
      <c r="B54" s="69"/>
      <c r="C54" s="113"/>
      <c r="D54" s="355"/>
      <c r="E54" s="355"/>
      <c r="F54" s="40"/>
      <c r="G54" s="41"/>
      <c r="H54" s="40"/>
      <c r="I54" s="34"/>
      <c r="J54" s="72"/>
      <c r="K54" s="33"/>
      <c r="L54" s="33"/>
      <c r="M54" s="348"/>
      <c r="N54" s="27"/>
      <c r="O54" s="280"/>
      <c r="P54" s="348"/>
      <c r="Q54" s="65"/>
    </row>
    <row r="55" ht="27.0" customHeight="1">
      <c r="A55" s="469"/>
      <c r="B55" s="69"/>
      <c r="C55" s="113"/>
      <c r="D55" s="367">
        <v>1.0</v>
      </c>
      <c r="E55" s="367">
        <v>0.0</v>
      </c>
      <c r="F55" s="40"/>
      <c r="G55" s="41"/>
      <c r="H55" s="227">
        <v>0.0</v>
      </c>
      <c r="I55" s="228"/>
      <c r="J55" s="229">
        <v>1.0</v>
      </c>
      <c r="K55" s="230" t="s">
        <v>121</v>
      </c>
      <c r="L55" s="361">
        <v>0.0</v>
      </c>
      <c r="M55" s="381">
        <v>7.0</v>
      </c>
      <c r="N55" s="27"/>
      <c r="O55" s="291" t="s">
        <v>60</v>
      </c>
      <c r="P55" s="381"/>
      <c r="Q55" s="65"/>
    </row>
    <row r="56" ht="27.0" customHeight="1">
      <c r="A56" s="469"/>
      <c r="B56" s="119"/>
      <c r="C56" s="123"/>
      <c r="D56" s="95"/>
      <c r="E56" s="95"/>
      <c r="F56" s="95"/>
      <c r="G56" s="139"/>
      <c r="H56" s="95"/>
      <c r="I56" s="94"/>
      <c r="J56" s="121"/>
      <c r="K56" s="96"/>
      <c r="L56" s="96"/>
      <c r="M56" s="383"/>
      <c r="N56" s="45"/>
      <c r="O56" s="46"/>
      <c r="P56" s="383"/>
      <c r="Q56" s="65"/>
    </row>
    <row r="57" ht="27.0" customHeight="1">
      <c r="A57" s="469"/>
      <c r="B57" s="140" t="s">
        <v>50</v>
      </c>
      <c r="C57" s="199" t="s">
        <v>51</v>
      </c>
      <c r="D57" s="554"/>
      <c r="E57" s="357">
        <v>3.4</v>
      </c>
      <c r="F57" s="487"/>
      <c r="G57" s="41"/>
      <c r="H57" s="143">
        <v>0.0</v>
      </c>
      <c r="I57" s="34"/>
      <c r="J57" s="144">
        <v>0.0</v>
      </c>
      <c r="K57" s="57" t="s">
        <v>118</v>
      </c>
      <c r="L57" s="388">
        <v>0.0</v>
      </c>
      <c r="M57" s="478">
        <v>10.0</v>
      </c>
      <c r="N57" s="62">
        <v>3.4</v>
      </c>
      <c r="O57" s="280"/>
      <c r="P57" s="479"/>
      <c r="Q57" s="65"/>
    </row>
    <row r="58" ht="27.0" customHeight="1">
      <c r="A58" s="469"/>
      <c r="B58" s="69"/>
      <c r="C58" s="113"/>
      <c r="D58" s="355"/>
      <c r="E58" s="355"/>
      <c r="F58" s="40"/>
      <c r="G58" s="41"/>
      <c r="H58" s="40"/>
      <c r="I58" s="34"/>
      <c r="J58" s="72"/>
      <c r="K58" s="33"/>
      <c r="L58" s="33"/>
      <c r="M58" s="348"/>
      <c r="N58" s="27"/>
      <c r="O58" s="280"/>
      <c r="P58" s="348"/>
      <c r="Q58" s="65"/>
    </row>
    <row r="59" ht="27.0" customHeight="1">
      <c r="A59" s="469"/>
      <c r="B59" s="69"/>
      <c r="C59" s="113"/>
      <c r="D59" s="367">
        <v>2.0</v>
      </c>
      <c r="E59" s="367">
        <v>0.0</v>
      </c>
      <c r="F59" s="40"/>
      <c r="G59" s="41"/>
      <c r="H59" s="227">
        <v>0.0</v>
      </c>
      <c r="I59" s="228"/>
      <c r="J59" s="229">
        <v>3.0</v>
      </c>
      <c r="K59" s="230" t="s">
        <v>119</v>
      </c>
      <c r="L59" s="361">
        <v>0.0</v>
      </c>
      <c r="M59" s="381">
        <v>7.0</v>
      </c>
      <c r="N59" s="27"/>
      <c r="O59" s="291" t="s">
        <v>60</v>
      </c>
      <c r="P59" s="381"/>
      <c r="Q59" s="65"/>
    </row>
    <row r="60" ht="27.0" customHeight="1">
      <c r="A60" s="469"/>
      <c r="B60" s="69"/>
      <c r="C60" s="113"/>
      <c r="D60" s="40"/>
      <c r="E60" s="40"/>
      <c r="F60" s="40"/>
      <c r="G60" s="41"/>
      <c r="H60" s="40"/>
      <c r="I60" s="34"/>
      <c r="J60" s="72"/>
      <c r="K60" s="96"/>
      <c r="L60" s="96"/>
      <c r="M60" s="348"/>
      <c r="N60" s="27"/>
      <c r="O60" s="38"/>
      <c r="P60" s="348"/>
      <c r="Q60" s="65"/>
    </row>
    <row r="61" ht="27.0" customHeight="1">
      <c r="A61" s="469"/>
      <c r="B61" s="488"/>
      <c r="C61" s="398" t="s">
        <v>56</v>
      </c>
      <c r="D61" s="542">
        <v>2.0</v>
      </c>
      <c r="E61" s="542">
        <v>0.0</v>
      </c>
      <c r="F61" s="555"/>
      <c r="G61" s="26"/>
      <c r="H61" s="556"/>
      <c r="I61" s="557"/>
      <c r="J61" s="558"/>
      <c r="K61" s="559"/>
      <c r="L61" s="560"/>
      <c r="M61" s="561"/>
      <c r="N61" s="107">
        <v>40.3</v>
      </c>
      <c r="O61" s="108"/>
      <c r="P61" s="544"/>
      <c r="Q61" s="240"/>
    </row>
    <row r="62" ht="27.0" customHeight="1">
      <c r="A62" s="469"/>
      <c r="B62" s="27"/>
      <c r="C62" s="113"/>
      <c r="D62" s="497"/>
      <c r="E62" s="497"/>
      <c r="F62" s="40"/>
      <c r="G62" s="41"/>
      <c r="H62" s="40"/>
      <c r="I62" s="34"/>
      <c r="J62" s="72"/>
      <c r="K62" s="33"/>
      <c r="L62" s="33"/>
      <c r="M62" s="348"/>
      <c r="N62" s="27"/>
      <c r="O62" s="112"/>
      <c r="P62" s="545"/>
      <c r="Q62" s="240"/>
    </row>
    <row r="63" ht="27.0" customHeight="1">
      <c r="A63" s="469"/>
      <c r="B63" s="27"/>
      <c r="C63" s="113"/>
      <c r="D63" s="562"/>
      <c r="E63" s="367">
        <v>0.0</v>
      </c>
      <c r="F63" s="40"/>
      <c r="G63" s="41"/>
      <c r="H63" s="563"/>
      <c r="I63" s="228"/>
      <c r="J63" s="564"/>
      <c r="K63" s="565"/>
      <c r="L63" s="566"/>
      <c r="M63" s="567"/>
      <c r="N63" s="27"/>
      <c r="O63" s="508" t="s">
        <v>60</v>
      </c>
      <c r="P63" s="546"/>
      <c r="Q63" s="240"/>
    </row>
    <row r="64" ht="27.0" customHeight="1">
      <c r="A64" s="469"/>
      <c r="B64" s="294"/>
      <c r="C64" s="510"/>
      <c r="D64" s="298"/>
      <c r="E64" s="298"/>
      <c r="F64" s="40"/>
      <c r="G64" s="41"/>
      <c r="H64" s="40"/>
      <c r="I64" s="34"/>
      <c r="J64" s="72"/>
      <c r="K64" s="96"/>
      <c r="L64" s="96"/>
      <c r="M64" s="348"/>
      <c r="N64" s="294"/>
      <c r="O64" s="296"/>
      <c r="P64" s="547"/>
      <c r="Q64" s="240"/>
    </row>
    <row r="65" ht="27.0" customHeight="1">
      <c r="A65" s="469"/>
      <c r="B65" s="266" t="s">
        <v>59</v>
      </c>
      <c r="C65" s="267"/>
      <c r="D65" s="430">
        <f>D5+D9+D13+D17+D21+D25+D29+D33+D37+D41+D45+D49+D53+D57+D61+E70</f>
        <v>24</v>
      </c>
      <c r="E65" s="430">
        <f>E5+E9+E13+E17+E21+E25+E29+E33+E37+E41+E45+E49+E53+E57+E61</f>
        <v>160.5</v>
      </c>
      <c r="F65" s="271">
        <f>F5+F9+F13+F17+F21+F25+F29+F33+F37+F41+F45+F49+F53+F57</f>
        <v>44</v>
      </c>
      <c r="G65" s="267"/>
      <c r="H65" s="271">
        <f>H5+H9+H13+H17+H21+H25+H29+H33+H37+H41+H45+H49+H53+H57</f>
        <v>11</v>
      </c>
      <c r="I65" s="267"/>
      <c r="J65" s="515">
        <f>J5+J9+J13+J17+J21+J25+J29+J33+J37+J41+J45+J49+J53+J57</f>
        <v>20</v>
      </c>
      <c r="K65" s="548">
        <f>K5+K9+K13+K17+K21+K25+K29+K33+K37+K41+K45+K49+K53+K57+K61</f>
        <v>2</v>
      </c>
      <c r="L65" s="276">
        <f>L5+L9+L13+L17+L21+L25+L29+L33+L37+L41+L45+L49+L53+L57</f>
        <v>24</v>
      </c>
      <c r="M65" s="433"/>
      <c r="N65" s="517">
        <f>SUM(N5:N64)</f>
        <v>447</v>
      </c>
      <c r="O65" s="518"/>
      <c r="P65" s="519"/>
      <c r="Q65" s="549"/>
    </row>
    <row r="66" ht="27.0" customHeight="1">
      <c r="A66" s="469"/>
      <c r="B66" s="27"/>
      <c r="C66" s="34"/>
      <c r="D66" s="355"/>
      <c r="E66" s="355"/>
      <c r="F66" s="40"/>
      <c r="G66" s="34"/>
      <c r="H66" s="40"/>
      <c r="I66" s="34"/>
      <c r="J66" s="72"/>
      <c r="K66" s="33"/>
      <c r="L66" s="33"/>
      <c r="M66" s="348"/>
      <c r="N66" s="27"/>
      <c r="O66" s="520"/>
      <c r="P66" s="37"/>
      <c r="Q66" s="549"/>
    </row>
    <row r="67" ht="27.0" customHeight="1">
      <c r="A67" s="469"/>
      <c r="B67" s="27"/>
      <c r="C67" s="34"/>
      <c r="D67" s="440">
        <f t="shared" ref="D67:E67" si="1">D7+D11+D15+D19+D23+D27+D31+D35+D39+D43+D47+D51+D55+D59+D63</f>
        <v>56</v>
      </c>
      <c r="E67" s="440">
        <f t="shared" si="1"/>
        <v>16</v>
      </c>
      <c r="F67" s="284">
        <f>F7+F11+F15+F19+F23+F27+F31+F35+F39+F43+F47+F51+F55+F59</f>
        <v>74</v>
      </c>
      <c r="G67" s="228"/>
      <c r="H67" s="284">
        <f>H7+H11+H15+H19+H23+H27+H31+H35+H39+H43+H47+H51+H55+H59</f>
        <v>26.1</v>
      </c>
      <c r="I67" s="228"/>
      <c r="J67" s="521">
        <f>J7+J11+J15+J19+J23+J27+J31+J35+J39+J43+J47+J51+J55+J59</f>
        <v>53</v>
      </c>
      <c r="K67" s="286">
        <f>K7+K11+K15+K19+K23+K27+K31+K35+K39+K43+K47+K51+K55+K59+K63</f>
        <v>13</v>
      </c>
      <c r="L67" s="290">
        <f>L7+L11+L15+L19+L23+L27+L31+L35+L39+L43+L47+L51+L55+L59</f>
        <v>2</v>
      </c>
      <c r="M67" s="443"/>
      <c r="N67" s="27"/>
      <c r="O67" s="523" t="s">
        <v>60</v>
      </c>
      <c r="P67" s="524"/>
      <c r="Q67" s="257"/>
    </row>
    <row r="68" ht="27.0" customHeight="1">
      <c r="A68" s="525">
        <f>A8+A12+A16+A20+A24+A28+A32+A36+A40+A44+A48+A52+A56+A60+A64</f>
        <v>0</v>
      </c>
      <c r="B68" s="294"/>
      <c r="C68" s="295"/>
      <c r="D68" s="298"/>
      <c r="E68" s="298"/>
      <c r="F68" s="298"/>
      <c r="G68" s="295"/>
      <c r="H68" s="298"/>
      <c r="I68" s="295"/>
      <c r="J68" s="297"/>
      <c r="K68" s="299"/>
      <c r="L68" s="299"/>
      <c r="M68" s="446"/>
      <c r="N68" s="294"/>
      <c r="O68" s="302"/>
      <c r="P68" s="302"/>
      <c r="Q68" s="257"/>
    </row>
    <row r="69" ht="15.0" customHeight="1">
      <c r="A69" s="469"/>
      <c r="B69" s="5"/>
      <c r="C69" s="303" t="s">
        <v>61</v>
      </c>
      <c r="E69" s="305"/>
      <c r="F69" s="305"/>
      <c r="G69" s="5"/>
      <c r="H69" s="303"/>
      <c r="I69" s="303"/>
      <c r="J69" s="5"/>
      <c r="K69" s="5"/>
      <c r="L69" s="5"/>
      <c r="M69" s="5"/>
      <c r="N69" s="5"/>
      <c r="O69" s="5"/>
      <c r="P69" s="5"/>
      <c r="Q69" s="5"/>
    </row>
    <row r="70" ht="45.0" customHeight="1">
      <c r="A70" s="469"/>
      <c r="B70" s="308"/>
      <c r="C70" s="296"/>
      <c r="D70" s="296"/>
      <c r="E70" s="309">
        <v>0.0</v>
      </c>
      <c r="F70" s="309" t="s">
        <v>62</v>
      </c>
      <c r="G70" s="568">
        <v>24.0</v>
      </c>
      <c r="H70" s="296"/>
      <c r="I70" s="569"/>
      <c r="J70" s="307"/>
      <c r="K70" s="307"/>
      <c r="L70" s="307"/>
      <c r="M70" s="307"/>
      <c r="N70" s="307"/>
      <c r="O70" s="307"/>
      <c r="P70" s="307"/>
      <c r="Q70" s="5"/>
    </row>
    <row r="71" ht="61.5" customHeight="1">
      <c r="A71" s="469"/>
      <c r="B71" s="312"/>
      <c r="C71" s="313"/>
      <c r="D71" s="312" t="s">
        <v>63</v>
      </c>
      <c r="E71" s="315"/>
      <c r="F71" s="315"/>
      <c r="G71" s="313"/>
      <c r="H71" s="526" t="s">
        <v>64</v>
      </c>
      <c r="I71" s="315"/>
      <c r="J71" s="315"/>
      <c r="K71" s="315"/>
      <c r="L71" s="527" t="s">
        <v>65</v>
      </c>
      <c r="M71" s="315"/>
      <c r="N71" s="21"/>
      <c r="O71" s="570" t="s">
        <v>122</v>
      </c>
      <c r="P71" s="21"/>
      <c r="Q71" s="5"/>
    </row>
    <row r="72" ht="45.0" customHeight="1">
      <c r="A72" s="469"/>
      <c r="B72" s="319" t="s">
        <v>65</v>
      </c>
      <c r="C72" s="21"/>
      <c r="D72" s="320">
        <f>N65+A68</f>
        <v>447</v>
      </c>
      <c r="E72" s="315"/>
      <c r="F72" s="315"/>
      <c r="G72" s="315"/>
      <c r="H72" s="321" t="s">
        <v>66</v>
      </c>
      <c r="I72" s="322"/>
      <c r="J72" s="323" t="s">
        <v>67</v>
      </c>
      <c r="K72" s="323" t="s">
        <v>116</v>
      </c>
      <c r="L72" s="529">
        <f>D72+H74</f>
        <v>447</v>
      </c>
      <c r="M72" s="315"/>
      <c r="N72" s="21"/>
      <c r="O72" s="571">
        <v>58960.0</v>
      </c>
      <c r="P72" s="572"/>
      <c r="Q72" s="5"/>
    </row>
    <row r="73" ht="45.0" customHeight="1">
      <c r="A73" s="469"/>
      <c r="B73" s="27"/>
      <c r="C73" s="38"/>
      <c r="D73" s="27"/>
      <c r="H73" s="533">
        <v>3.0</v>
      </c>
      <c r="I73" s="327"/>
      <c r="J73" s="534">
        <v>41.0</v>
      </c>
      <c r="K73" s="534">
        <v>0.0</v>
      </c>
      <c r="N73" s="38"/>
      <c r="O73" s="573">
        <v>0.0</v>
      </c>
      <c r="P73" s="574"/>
      <c r="Q73" s="5"/>
    </row>
    <row r="74" ht="45.0" customHeight="1">
      <c r="A74" s="469"/>
      <c r="B74" s="294"/>
      <c r="C74" s="302"/>
      <c r="D74" s="294"/>
      <c r="E74" s="296"/>
      <c r="F74" s="296"/>
      <c r="G74" s="296"/>
      <c r="H74" s="330">
        <v>0.0</v>
      </c>
      <c r="I74" s="296"/>
      <c r="J74" s="296"/>
      <c r="K74" s="538" t="s">
        <v>60</v>
      </c>
      <c r="L74" s="296"/>
      <c r="M74" s="296"/>
      <c r="N74" s="302"/>
      <c r="O74" s="575"/>
      <c r="P74" s="302"/>
      <c r="Q74" s="5"/>
    </row>
    <row r="75" ht="24.0" customHeight="1">
      <c r="A75" s="469"/>
      <c r="B75" s="307"/>
      <c r="C75" s="307"/>
      <c r="D75" s="307"/>
      <c r="E75" s="307"/>
      <c r="F75" s="307"/>
      <c r="G75" s="307"/>
      <c r="H75" s="307"/>
      <c r="I75" s="307"/>
      <c r="J75" s="307"/>
      <c r="K75" s="5"/>
      <c r="L75" s="307"/>
      <c r="M75" s="307"/>
      <c r="N75" s="307"/>
      <c r="O75" s="5"/>
      <c r="P75" s="5"/>
      <c r="Q75" s="5"/>
    </row>
    <row r="76" ht="28.5" customHeight="1">
      <c r="A76" s="46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ht="15.0" customHeight="1">
      <c r="A77" s="46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5.0" customHeight="1">
      <c r="A78" s="46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5.0" customHeight="1">
      <c r="A79" s="46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5.0" customHeight="1">
      <c r="A80" s="46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5.0" customHeight="1">
      <c r="A81" s="46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ht="15.0" customHeight="1">
      <c r="A82" s="46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5.0" customHeight="1">
      <c r="A83" s="46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5.0" customHeight="1">
      <c r="A84" s="46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5.0" customHeight="1">
      <c r="A85" s="46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5.0" customHeight="1">
      <c r="A86" s="46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5.0" customHeight="1">
      <c r="A87" s="46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ht="15.0" customHeight="1">
      <c r="A88" s="46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5.0" customHeight="1">
      <c r="A89" s="46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5.0" customHeight="1">
      <c r="A90" s="46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5.0" customHeight="1">
      <c r="A91" s="46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5.0" customHeight="1">
      <c r="A92" s="46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ht="15.0" customHeight="1">
      <c r="A93" s="46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5.0" customHeight="1">
      <c r="A94" s="46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5.0" customHeight="1">
      <c r="A95" s="46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24.0" customHeight="1">
      <c r="A96" s="46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24.0" customHeight="1">
      <c r="A97" s="46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ht="24.0" customHeight="1">
      <c r="A98" s="46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24.0" customHeight="1">
      <c r="A99" s="46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24.0" customHeight="1">
      <c r="A100" s="46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24.0" customHeight="1">
      <c r="A101" s="46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24.0" customHeight="1">
      <c r="A102" s="46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ht="24.0" customHeight="1">
      <c r="A103" s="46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24.0" customHeight="1">
      <c r="A104" s="46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24.0" customHeight="1">
      <c r="A105" s="46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24.0" customHeight="1">
      <c r="A106" s="46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24.0" customHeight="1">
      <c r="A107" s="46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ht="24.0" customHeight="1">
      <c r="A108" s="46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24.0" customHeight="1">
      <c r="A109" s="46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24.0" customHeight="1">
      <c r="A110" s="46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24.0" customHeight="1">
      <c r="A111" s="46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24.0" customHeight="1">
      <c r="A112" s="46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ht="24.0" customHeight="1">
      <c r="A113" s="46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24.0" customHeight="1">
      <c r="A114" s="46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24.0" customHeight="1">
      <c r="A115" s="46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24.0" customHeight="1">
      <c r="A116" s="46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24.0" customHeight="1">
      <c r="A117" s="46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ht="24.0" customHeight="1">
      <c r="A118" s="46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24.0" customHeight="1">
      <c r="A119" s="46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24.0" customHeight="1">
      <c r="A120" s="46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24.0" customHeight="1">
      <c r="A121" s="46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24.0" customHeight="1">
      <c r="A122" s="46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ht="24.0" customHeight="1">
      <c r="A123" s="46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24.0" customHeight="1">
      <c r="A124" s="46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24.0" customHeight="1">
      <c r="A125" s="46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24.0" customHeight="1">
      <c r="A126" s="46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24.0" customHeight="1">
      <c r="A127" s="46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24.0" customHeight="1">
      <c r="A128" s="46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24.0" customHeight="1">
      <c r="A129" s="46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24.0" customHeight="1">
      <c r="A130" s="46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24.0" customHeight="1">
      <c r="A131" s="46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24.0" customHeight="1">
      <c r="A132" s="46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24.0" customHeight="1">
      <c r="A133" s="46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24.0" customHeight="1">
      <c r="A134" s="46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24.0" customHeight="1">
      <c r="A135" s="46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24.0" customHeight="1">
      <c r="A136" s="46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24.0" customHeight="1">
      <c r="A137" s="46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24.0" customHeight="1">
      <c r="A138" s="46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24.0" customHeight="1">
      <c r="A139" s="46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24.0" customHeight="1">
      <c r="A140" s="46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24.0" customHeight="1">
      <c r="A141" s="46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24.0" customHeight="1">
      <c r="A142" s="46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24.0" customHeight="1">
      <c r="A143" s="46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24.0" customHeight="1">
      <c r="A144" s="46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24.0" customHeight="1">
      <c r="A145" s="46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24.0" customHeight="1">
      <c r="A146" s="46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24.0" customHeight="1">
      <c r="A147" s="46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24.0" customHeight="1">
      <c r="A148" s="46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24.0" customHeight="1">
      <c r="A149" s="46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24.0" customHeight="1">
      <c r="A150" s="46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24.0" customHeight="1">
      <c r="A151" s="46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24.0" customHeight="1">
      <c r="A152" s="46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24.0" customHeight="1">
      <c r="A153" s="46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24.0" customHeight="1">
      <c r="A154" s="46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24.0" customHeight="1">
      <c r="A155" s="46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24.0" customHeight="1">
      <c r="A156" s="46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24.0" customHeight="1">
      <c r="A157" s="46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ht="24.0" customHeight="1">
      <c r="A158" s="46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24.0" customHeight="1">
      <c r="A159" s="46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24.0" customHeight="1">
      <c r="A160" s="46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24.0" customHeight="1">
      <c r="A161" s="46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24.0" customHeight="1">
      <c r="A162" s="46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24.0" customHeight="1">
      <c r="A163" s="46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24.0" customHeight="1">
      <c r="A164" s="46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24.0" customHeight="1">
      <c r="A165" s="46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24.0" customHeight="1">
      <c r="A166" s="46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24.0" customHeight="1">
      <c r="A167" s="46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24.0" customHeight="1">
      <c r="A168" s="46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24.0" customHeight="1">
      <c r="A169" s="4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24.0" customHeight="1">
      <c r="A170" s="46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24.0" customHeight="1">
      <c r="A171" s="46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24.0" customHeight="1">
      <c r="A172" s="46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24.0" customHeight="1">
      <c r="A173" s="46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24.0" customHeight="1">
      <c r="A174" s="46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24.0" customHeight="1">
      <c r="A175" s="46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24.0" customHeight="1">
      <c r="A176" s="46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24.0" customHeight="1">
      <c r="A177" s="46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24.0" customHeight="1">
      <c r="A178" s="46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24.0" customHeight="1">
      <c r="A179" s="46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24.0" customHeight="1">
      <c r="A180" s="46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24.0" customHeight="1">
      <c r="A181" s="46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24.0" customHeight="1">
      <c r="A182" s="46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24.0" customHeight="1">
      <c r="A183" s="46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24.0" customHeight="1">
      <c r="A184" s="46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24.0" customHeight="1">
      <c r="A185" s="46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24.0" customHeight="1">
      <c r="A186" s="46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24.0" customHeight="1">
      <c r="A187" s="46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24.0" customHeight="1">
      <c r="A188" s="46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24.0" customHeight="1">
      <c r="A189" s="46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24.0" customHeight="1">
      <c r="A190" s="46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24.0" customHeight="1">
      <c r="A191" s="46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24.0" customHeight="1">
      <c r="A192" s="46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24.0" customHeight="1">
      <c r="A193" s="46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24.0" customHeight="1">
      <c r="A194" s="46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24.0" customHeight="1">
      <c r="A195" s="46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24.0" customHeight="1">
      <c r="A196" s="46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24.0" customHeight="1">
      <c r="A197" s="46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24.0" customHeight="1">
      <c r="A198" s="46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24.0" customHeight="1">
      <c r="A199" s="46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24.0" customHeight="1">
      <c r="A200" s="46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24.0" customHeight="1">
      <c r="A201" s="46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24.0" customHeight="1">
      <c r="A202" s="46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24.0" customHeight="1">
      <c r="A203" s="46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24.0" customHeight="1">
      <c r="A204" s="46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24.0" customHeight="1">
      <c r="A205" s="46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24.0" customHeight="1">
      <c r="A206" s="46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24.0" customHeight="1">
      <c r="A207" s="46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24.0" customHeight="1">
      <c r="A208" s="46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24.0" customHeight="1">
      <c r="A209" s="46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24.0" customHeight="1">
      <c r="A210" s="46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24.0" customHeight="1">
      <c r="A211" s="46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24.0" customHeight="1">
      <c r="A212" s="46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24.0" customHeight="1">
      <c r="A213" s="46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24.0" customHeight="1">
      <c r="A214" s="46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24.0" customHeight="1">
      <c r="A215" s="46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24.0" customHeight="1">
      <c r="A216" s="46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24.0" customHeight="1">
      <c r="A217" s="46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24.0" customHeight="1">
      <c r="A218" s="46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24.0" customHeight="1">
      <c r="A219" s="46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24.0" customHeight="1">
      <c r="A220" s="46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24.0" customHeight="1">
      <c r="A221" s="46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24.0" customHeight="1">
      <c r="A222" s="46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24.0" customHeight="1">
      <c r="A223" s="46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24.0" customHeight="1">
      <c r="A224" s="46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24.0" customHeight="1">
      <c r="A225" s="46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24.0" customHeight="1">
      <c r="A226" s="46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24.0" customHeight="1">
      <c r="A227" s="46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24.0" customHeight="1">
      <c r="A228" s="46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24.0" customHeight="1">
      <c r="A229" s="46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24.0" customHeight="1">
      <c r="A230" s="46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24.0" customHeight="1">
      <c r="A231" s="46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24.0" customHeight="1">
      <c r="A232" s="46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24.0" customHeight="1">
      <c r="A233" s="46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24.0" customHeight="1">
      <c r="A234" s="46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24.0" customHeight="1">
      <c r="A235" s="46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24.0" customHeight="1">
      <c r="A236" s="46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24.0" customHeight="1">
      <c r="A237" s="46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24.0" customHeight="1">
      <c r="A238" s="46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24.0" customHeight="1">
      <c r="A239" s="46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24.0" customHeight="1">
      <c r="A240" s="46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24.0" customHeight="1">
      <c r="A241" s="46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24.0" customHeight="1">
      <c r="A242" s="46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24.0" customHeight="1">
      <c r="A243" s="46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24.0" customHeight="1">
      <c r="A244" s="46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24.0" customHeight="1">
      <c r="A245" s="46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24.0" customHeight="1">
      <c r="A246" s="46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24.0" customHeight="1">
      <c r="A247" s="46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24.0" customHeight="1">
      <c r="A248" s="46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24.0" customHeight="1">
      <c r="A249" s="46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24.0" customHeight="1">
      <c r="A250" s="46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24.0" customHeight="1">
      <c r="A251" s="46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24.0" customHeight="1">
      <c r="A252" s="46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ht="24.0" customHeight="1">
      <c r="A253" s="46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24.0" customHeight="1">
      <c r="A254" s="46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24.0" customHeight="1">
      <c r="A255" s="46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24.0" customHeight="1">
      <c r="A256" s="46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24.0" customHeight="1">
      <c r="A257" s="46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24.0" customHeight="1">
      <c r="A258" s="46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24.0" customHeight="1">
      <c r="A259" s="46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ht="24.0" customHeight="1">
      <c r="A260" s="46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24.0" customHeight="1">
      <c r="A261" s="46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24.0" customHeight="1">
      <c r="A262" s="46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24.0" customHeight="1">
      <c r="A263" s="46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24.0" customHeight="1">
      <c r="A264" s="46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ht="24.0" customHeight="1">
      <c r="A265" s="46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24.0" customHeight="1">
      <c r="A266" s="46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24.0" customHeight="1">
      <c r="A267" s="46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24.0" customHeight="1">
      <c r="A268" s="46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24.0" customHeight="1">
      <c r="A269" s="4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ht="24.0" customHeight="1">
      <c r="A270" s="46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24.0" customHeight="1">
      <c r="A271" s="46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24.0" customHeight="1">
      <c r="A272" s="46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24.0" customHeight="1">
      <c r="A273" s="46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24.0" customHeight="1">
      <c r="A274" s="46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ht="24.0" customHeight="1">
      <c r="A275" s="46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ht="24.0" customHeight="1">
      <c r="A276" s="46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24.0" customHeight="1">
      <c r="A277" s="46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24.0" customHeight="1">
      <c r="A278" s="46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24.0" customHeight="1">
      <c r="A279" s="46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24.0" customHeight="1">
      <c r="A280" s="46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ht="24.0" customHeight="1">
      <c r="A281" s="46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24.0" customHeight="1">
      <c r="A282" s="46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24.0" customHeight="1">
      <c r="A283" s="46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24.0" customHeight="1">
      <c r="A284" s="46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24.0" customHeight="1">
      <c r="A285" s="46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ht="24.0" customHeight="1">
      <c r="A286" s="46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24.0" customHeight="1">
      <c r="A287" s="46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24.0" customHeight="1">
      <c r="A288" s="46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24.0" customHeight="1">
      <c r="A289" s="46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24.0" customHeight="1">
      <c r="A290" s="46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ht="24.0" customHeight="1">
      <c r="A291" s="46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24.0" customHeight="1">
      <c r="A292" s="46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24.0" customHeight="1">
      <c r="A293" s="46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24.0" customHeight="1">
      <c r="A294" s="46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24.0" customHeight="1">
      <c r="A295" s="46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ht="24.0" customHeight="1">
      <c r="A296" s="46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24.0" customHeight="1">
      <c r="A297" s="46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ht="24.0" customHeight="1">
      <c r="A298" s="46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24.0" customHeight="1">
      <c r="A299" s="46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24.0" customHeight="1">
      <c r="A300" s="46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ht="24.0" customHeight="1">
      <c r="A301" s="46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24.0" customHeight="1">
      <c r="A302" s="46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24.0" customHeight="1">
      <c r="A303" s="46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24.0" customHeight="1">
      <c r="A304" s="46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24.0" customHeight="1">
      <c r="A305" s="46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ht="24.0" customHeight="1">
      <c r="A306" s="46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24.0" customHeight="1">
      <c r="A307" s="46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24.0" customHeight="1">
      <c r="A308" s="46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24.0" customHeight="1">
      <c r="A309" s="46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24.0" customHeight="1">
      <c r="A310" s="46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ht="24.0" customHeight="1">
      <c r="A311" s="46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24.0" customHeight="1">
      <c r="A312" s="46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24.0" customHeight="1">
      <c r="A313" s="46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ht="24.0" customHeight="1">
      <c r="A314" s="46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24.0" customHeight="1">
      <c r="A315" s="46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24.0" customHeight="1">
      <c r="A316" s="46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24.0" customHeight="1">
      <c r="A317" s="46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ht="24.0" customHeight="1">
      <c r="A318" s="46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ht="24.0" customHeight="1">
      <c r="A319" s="46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24.0" customHeight="1">
      <c r="A320" s="46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24.0" customHeight="1">
      <c r="A321" s="46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24.0" customHeight="1">
      <c r="A322" s="46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24.0" customHeight="1">
      <c r="A323" s="46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ht="24.0" customHeight="1">
      <c r="A324" s="46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24.0" customHeight="1">
      <c r="A325" s="46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24.0" customHeight="1">
      <c r="A326" s="46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24.0" customHeight="1">
      <c r="A327" s="46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24.0" customHeight="1">
      <c r="A328" s="46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ht="24.0" customHeight="1">
      <c r="A329" s="46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24.0" customHeight="1">
      <c r="A330" s="46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24.0" customHeight="1">
      <c r="A331" s="46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24.0" customHeight="1">
      <c r="A332" s="46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24.0" customHeight="1">
      <c r="A333" s="46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ht="24.0" customHeight="1">
      <c r="A334" s="46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ht="24.0" customHeight="1">
      <c r="A335" s="46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24.0" customHeight="1">
      <c r="A336" s="46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24.0" customHeight="1">
      <c r="A337" s="46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24.0" customHeight="1">
      <c r="A338" s="46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24.0" customHeight="1">
      <c r="A339" s="46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ht="24.0" customHeight="1">
      <c r="A340" s="46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24.0" customHeight="1">
      <c r="A341" s="46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24.0" customHeight="1">
      <c r="A342" s="46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24.0" customHeight="1">
      <c r="A343" s="46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24.0" customHeight="1">
      <c r="A344" s="46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ht="24.0" customHeight="1">
      <c r="A345" s="46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24.0" customHeight="1">
      <c r="A346" s="46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24.0" customHeight="1">
      <c r="A347" s="46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24.0" customHeight="1">
      <c r="A348" s="46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24.0" customHeight="1">
      <c r="A349" s="46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ht="24.0" customHeight="1">
      <c r="A350" s="46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24.0" customHeight="1">
      <c r="A351" s="46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24.0" customHeight="1">
      <c r="A352" s="46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24.0" customHeight="1">
      <c r="A353" s="46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24.0" customHeight="1">
      <c r="A354" s="46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ht="24.0" customHeight="1">
      <c r="A355" s="46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24.0" customHeight="1">
      <c r="A356" s="46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ht="24.0" customHeight="1">
      <c r="A357" s="46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24.0" customHeight="1">
      <c r="A358" s="46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24.0" customHeight="1">
      <c r="A359" s="46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ht="24.0" customHeight="1">
      <c r="A360" s="46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24.0" customHeight="1">
      <c r="A361" s="46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24.0" customHeight="1">
      <c r="A362" s="46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24.0" customHeight="1">
      <c r="A363" s="46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24.0" customHeight="1">
      <c r="A364" s="46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ht="24.0" customHeight="1">
      <c r="A365" s="46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24.0" customHeight="1">
      <c r="A366" s="46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24.0" customHeight="1">
      <c r="A367" s="46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24.0" customHeight="1">
      <c r="A368" s="46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24.0" customHeight="1">
      <c r="A369" s="4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ht="24.0" customHeight="1">
      <c r="A370" s="46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24.0" customHeight="1">
      <c r="A371" s="46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24.0" customHeight="1">
      <c r="A372" s="46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24.0" customHeight="1">
      <c r="A373" s="46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24.0" customHeight="1">
      <c r="A374" s="46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ht="24.0" customHeight="1">
      <c r="A375" s="46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24.0" customHeight="1">
      <c r="A376" s="46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24.0" customHeight="1">
      <c r="A377" s="46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24.0" customHeight="1">
      <c r="A378" s="46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24.0" customHeight="1">
      <c r="A379" s="46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ht="24.0" customHeight="1">
      <c r="A380" s="46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24.0" customHeight="1">
      <c r="A381" s="46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24.0" customHeight="1">
      <c r="A382" s="46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24.0" customHeight="1">
      <c r="A383" s="46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ht="24.0" customHeight="1">
      <c r="A384" s="46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24.0" customHeight="1">
      <c r="A385" s="46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24.0" customHeight="1">
      <c r="A386" s="46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24.0" customHeight="1">
      <c r="A387" s="46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24.0" customHeight="1">
      <c r="A388" s="46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ht="24.0" customHeight="1">
      <c r="A389" s="46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24.0" customHeight="1">
      <c r="A390" s="46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24.0" customHeight="1">
      <c r="A391" s="46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24.0" customHeight="1">
      <c r="A392" s="46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24.0" customHeight="1">
      <c r="A393" s="46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ht="24.0" customHeight="1">
      <c r="A394" s="46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24.0" customHeight="1">
      <c r="A395" s="46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24.0" customHeight="1">
      <c r="A396" s="46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24.0" customHeight="1">
      <c r="A397" s="46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24.0" customHeight="1">
      <c r="A398" s="46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ht="24.0" customHeight="1">
      <c r="A399" s="46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24.0" customHeight="1">
      <c r="A400" s="46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24.0" customHeight="1">
      <c r="A401" s="46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24.0" customHeight="1">
      <c r="A402" s="46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24.0" customHeight="1">
      <c r="A403" s="46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ht="24.0" customHeight="1">
      <c r="A404" s="46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24.0" customHeight="1">
      <c r="A405" s="46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24.0" customHeight="1">
      <c r="A406" s="46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24.0" customHeight="1">
      <c r="A407" s="46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24.0" customHeight="1">
      <c r="A408" s="46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ht="24.0" customHeight="1">
      <c r="A409" s="46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24.0" customHeight="1">
      <c r="A410" s="46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24.0" customHeight="1">
      <c r="A411" s="46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24.0" customHeight="1">
      <c r="A412" s="46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24.0" customHeight="1">
      <c r="A413" s="46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ht="24.0" customHeight="1">
      <c r="A414" s="46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ht="24.0" customHeight="1">
      <c r="A415" s="46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24.0" customHeight="1">
      <c r="A416" s="46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24.0" customHeight="1">
      <c r="A417" s="46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24.0" customHeight="1">
      <c r="A418" s="46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ht="24.0" customHeight="1">
      <c r="A419" s="46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24.0" customHeight="1">
      <c r="A420" s="46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24.0" customHeight="1">
      <c r="A421" s="46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24.0" customHeight="1">
      <c r="A422" s="46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24.0" customHeight="1">
      <c r="A423" s="46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ht="24.0" customHeight="1">
      <c r="A424" s="46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24.0" customHeight="1">
      <c r="A425" s="46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24.0" customHeight="1">
      <c r="A426" s="46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24.0" customHeight="1">
      <c r="A427" s="46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24.0" customHeight="1">
      <c r="A428" s="46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ht="24.0" customHeight="1">
      <c r="A429" s="46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24.0" customHeight="1">
      <c r="A430" s="46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24.0" customHeight="1">
      <c r="A431" s="46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24.0" customHeight="1">
      <c r="A432" s="46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24.0" customHeight="1">
      <c r="A433" s="46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ht="24.0" customHeight="1">
      <c r="A434" s="46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24.0" customHeight="1">
      <c r="A435" s="46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24.0" customHeight="1">
      <c r="A436" s="46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24.0" customHeight="1">
      <c r="A437" s="46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ht="24.0" customHeight="1">
      <c r="A438" s="46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ht="24.0" customHeight="1">
      <c r="A439" s="46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ht="24.0" customHeight="1">
      <c r="A440" s="46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ht="24.0" customHeight="1">
      <c r="A441" s="46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ht="24.0" customHeight="1">
      <c r="A442" s="46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ht="24.0" customHeight="1">
      <c r="A443" s="46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ht="24.0" customHeight="1">
      <c r="A444" s="46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ht="24.0" customHeight="1">
      <c r="A445" s="46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ht="24.0" customHeight="1">
      <c r="A446" s="46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ht="24.0" customHeight="1">
      <c r="A447" s="46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ht="24.0" customHeight="1">
      <c r="A448" s="46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ht="24.0" customHeight="1">
      <c r="A449" s="46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ht="24.0" customHeight="1">
      <c r="A450" s="46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ht="24.0" customHeight="1">
      <c r="A451" s="46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ht="24.0" customHeight="1">
      <c r="A452" s="46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ht="24.0" customHeight="1">
      <c r="A453" s="46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ht="24.0" customHeight="1">
      <c r="A454" s="46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ht="24.0" customHeight="1">
      <c r="A455" s="46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ht="24.0" customHeight="1">
      <c r="A456" s="46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ht="24.0" customHeight="1">
      <c r="A457" s="46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ht="24.0" customHeight="1">
      <c r="A458" s="46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ht="24.0" customHeight="1">
      <c r="A459" s="46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ht="24.0" customHeight="1">
      <c r="A460" s="46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ht="24.0" customHeight="1">
      <c r="A461" s="46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ht="24.0" customHeight="1">
      <c r="A462" s="46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ht="24.0" customHeight="1">
      <c r="A463" s="46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ht="24.0" customHeight="1">
      <c r="A464" s="46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ht="24.0" customHeight="1">
      <c r="A465" s="46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ht="24.0" customHeight="1">
      <c r="A466" s="46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ht="24.0" customHeight="1">
      <c r="A467" s="46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ht="24.0" customHeight="1">
      <c r="A468" s="46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ht="24.0" customHeight="1">
      <c r="A469" s="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ht="24.0" customHeight="1">
      <c r="A470" s="46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ht="24.0" customHeight="1">
      <c r="A471" s="46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ht="24.0" customHeight="1">
      <c r="A472" s="46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ht="24.0" customHeight="1">
      <c r="A473" s="46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ht="24.0" customHeight="1">
      <c r="A474" s="46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ht="24.0" customHeight="1">
      <c r="A475" s="46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ht="24.0" customHeight="1">
      <c r="A476" s="46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ht="24.0" customHeight="1">
      <c r="A477" s="46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ht="24.0" customHeight="1">
      <c r="A478" s="46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ht="24.0" customHeight="1">
      <c r="A479" s="46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ht="24.0" customHeight="1">
      <c r="A480" s="46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ht="24.0" customHeight="1">
      <c r="A481" s="46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ht="24.0" customHeight="1">
      <c r="A482" s="46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ht="24.0" customHeight="1">
      <c r="A483" s="46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ht="24.0" customHeight="1">
      <c r="A484" s="46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ht="24.0" customHeight="1">
      <c r="A485" s="46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ht="24.0" customHeight="1">
      <c r="A486" s="46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ht="24.0" customHeight="1">
      <c r="A487" s="46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ht="24.0" customHeight="1">
      <c r="A488" s="46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ht="24.0" customHeight="1">
      <c r="A489" s="46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ht="24.0" customHeight="1">
      <c r="A490" s="46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ht="24.0" customHeight="1">
      <c r="A491" s="46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ht="24.0" customHeight="1">
      <c r="A492" s="46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ht="24.0" customHeight="1">
      <c r="A493" s="46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ht="24.0" customHeight="1">
      <c r="A494" s="46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ht="24.0" customHeight="1">
      <c r="A495" s="46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ht="24.0" customHeight="1">
      <c r="A496" s="46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ht="24.0" customHeight="1">
      <c r="A497" s="46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ht="24.0" customHeight="1">
      <c r="A498" s="46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ht="24.0" customHeight="1">
      <c r="A499" s="46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ht="24.0" customHeight="1">
      <c r="A500" s="46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ht="24.0" customHeight="1">
      <c r="A501" s="46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ht="24.0" customHeight="1">
      <c r="A502" s="46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ht="24.0" customHeight="1">
      <c r="A503" s="46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ht="24.0" customHeight="1">
      <c r="A504" s="46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ht="24.0" customHeight="1">
      <c r="A505" s="46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ht="24.0" customHeight="1">
      <c r="A506" s="46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ht="24.0" customHeight="1">
      <c r="A507" s="46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ht="24.0" customHeight="1">
      <c r="A508" s="46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ht="24.0" customHeight="1">
      <c r="A509" s="46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ht="24.0" customHeight="1">
      <c r="A510" s="46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ht="24.0" customHeight="1">
      <c r="A511" s="46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ht="24.0" customHeight="1">
      <c r="A512" s="46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ht="24.0" customHeight="1">
      <c r="A513" s="46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ht="24.0" customHeight="1">
      <c r="A514" s="46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ht="24.0" customHeight="1">
      <c r="A515" s="46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ht="24.0" customHeight="1">
      <c r="A516" s="46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ht="24.0" customHeight="1">
      <c r="A517" s="46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ht="24.0" customHeight="1">
      <c r="A518" s="46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ht="24.0" customHeight="1">
      <c r="A519" s="46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ht="24.0" customHeight="1">
      <c r="A520" s="46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ht="24.0" customHeight="1">
      <c r="A521" s="46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ht="24.0" customHeight="1">
      <c r="A522" s="46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ht="24.0" customHeight="1">
      <c r="A523" s="46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ht="24.0" customHeight="1">
      <c r="A524" s="46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ht="24.0" customHeight="1">
      <c r="A525" s="46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ht="24.0" customHeight="1">
      <c r="A526" s="46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ht="24.0" customHeight="1">
      <c r="A527" s="46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ht="24.0" customHeight="1">
      <c r="A528" s="46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ht="24.0" customHeight="1">
      <c r="A529" s="46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ht="24.0" customHeight="1">
      <c r="A530" s="46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ht="24.0" customHeight="1">
      <c r="A531" s="46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ht="24.0" customHeight="1">
      <c r="A532" s="46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ht="24.0" customHeight="1">
      <c r="A533" s="46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ht="24.0" customHeight="1">
      <c r="A534" s="46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ht="24.0" customHeight="1">
      <c r="A535" s="46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ht="24.0" customHeight="1">
      <c r="A536" s="46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ht="24.0" customHeight="1">
      <c r="A537" s="46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ht="24.0" customHeight="1">
      <c r="A538" s="46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ht="24.0" customHeight="1">
      <c r="A539" s="46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ht="24.0" customHeight="1">
      <c r="A540" s="46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ht="24.0" customHeight="1">
      <c r="A541" s="46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ht="24.0" customHeight="1">
      <c r="A542" s="46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ht="24.0" customHeight="1">
      <c r="A543" s="46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ht="24.0" customHeight="1">
      <c r="A544" s="46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ht="24.0" customHeight="1">
      <c r="A545" s="46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ht="24.0" customHeight="1">
      <c r="A546" s="46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ht="24.0" customHeight="1">
      <c r="A547" s="46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ht="24.0" customHeight="1">
      <c r="A548" s="46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ht="24.0" customHeight="1">
      <c r="A549" s="46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ht="24.0" customHeight="1">
      <c r="A550" s="46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ht="24.0" customHeight="1">
      <c r="A551" s="46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ht="24.0" customHeight="1">
      <c r="A552" s="46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ht="24.0" customHeight="1">
      <c r="A553" s="46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ht="24.0" customHeight="1">
      <c r="A554" s="46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ht="24.0" customHeight="1">
      <c r="A555" s="46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ht="24.0" customHeight="1">
      <c r="A556" s="46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ht="24.0" customHeight="1">
      <c r="A557" s="46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ht="24.0" customHeight="1">
      <c r="A558" s="46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ht="24.0" customHeight="1">
      <c r="A559" s="46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ht="24.0" customHeight="1">
      <c r="A560" s="46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ht="24.0" customHeight="1">
      <c r="A561" s="46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ht="24.0" customHeight="1">
      <c r="A562" s="46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ht="24.0" customHeight="1">
      <c r="A563" s="46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ht="24.0" customHeight="1">
      <c r="A564" s="46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ht="24.0" customHeight="1">
      <c r="A565" s="46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ht="24.0" customHeight="1">
      <c r="A566" s="46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ht="24.0" customHeight="1">
      <c r="A567" s="46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ht="24.0" customHeight="1">
      <c r="A568" s="46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ht="24.0" customHeight="1">
      <c r="A569" s="4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ht="24.0" customHeight="1">
      <c r="A570" s="46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ht="24.0" customHeight="1">
      <c r="A571" s="46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ht="24.0" customHeight="1">
      <c r="A572" s="46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ht="24.0" customHeight="1">
      <c r="A573" s="46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ht="24.0" customHeight="1">
      <c r="A574" s="46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ht="24.0" customHeight="1">
      <c r="A575" s="46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ht="24.0" customHeight="1">
      <c r="A576" s="46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ht="24.0" customHeight="1">
      <c r="A577" s="46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ht="24.0" customHeight="1">
      <c r="A578" s="46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ht="24.0" customHeight="1">
      <c r="A579" s="46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ht="24.0" customHeight="1">
      <c r="A580" s="46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ht="24.0" customHeight="1">
      <c r="A581" s="46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ht="24.0" customHeight="1">
      <c r="A582" s="46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ht="24.0" customHeight="1">
      <c r="A583" s="46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ht="24.0" customHeight="1">
      <c r="A584" s="46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ht="24.0" customHeight="1">
      <c r="A585" s="46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ht="24.0" customHeight="1">
      <c r="A586" s="46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ht="24.0" customHeight="1">
      <c r="A587" s="46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ht="24.0" customHeight="1">
      <c r="A588" s="46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ht="24.0" customHeight="1">
      <c r="A589" s="46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ht="24.0" customHeight="1">
      <c r="A590" s="46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ht="24.0" customHeight="1">
      <c r="A591" s="46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ht="24.0" customHeight="1">
      <c r="A592" s="46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ht="24.0" customHeight="1">
      <c r="A593" s="46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ht="24.0" customHeight="1">
      <c r="A594" s="46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ht="24.0" customHeight="1">
      <c r="A595" s="46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ht="24.0" customHeight="1">
      <c r="A596" s="46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ht="24.0" customHeight="1">
      <c r="A597" s="46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ht="24.0" customHeight="1">
      <c r="A598" s="46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ht="24.0" customHeight="1">
      <c r="A599" s="46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ht="24.0" customHeight="1">
      <c r="A600" s="46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ht="24.0" customHeight="1">
      <c r="A601" s="46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ht="24.0" customHeight="1">
      <c r="A602" s="46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ht="24.0" customHeight="1">
      <c r="A603" s="46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ht="24.0" customHeight="1">
      <c r="A604" s="46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ht="24.0" customHeight="1">
      <c r="A605" s="46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ht="24.0" customHeight="1">
      <c r="A606" s="46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ht="24.0" customHeight="1">
      <c r="A607" s="46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ht="24.0" customHeight="1">
      <c r="A608" s="46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ht="24.0" customHeight="1">
      <c r="A609" s="46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ht="24.0" customHeight="1">
      <c r="A610" s="46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ht="24.0" customHeight="1">
      <c r="A611" s="46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ht="24.0" customHeight="1">
      <c r="A612" s="46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ht="24.0" customHeight="1">
      <c r="A613" s="46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ht="24.0" customHeight="1">
      <c r="A614" s="46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ht="24.0" customHeight="1">
      <c r="A615" s="46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ht="24.0" customHeight="1">
      <c r="A616" s="46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ht="24.0" customHeight="1">
      <c r="A617" s="46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ht="24.0" customHeight="1">
      <c r="A618" s="46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ht="24.0" customHeight="1">
      <c r="A619" s="46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ht="24.0" customHeight="1">
      <c r="A620" s="46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ht="24.0" customHeight="1">
      <c r="A621" s="46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ht="24.0" customHeight="1">
      <c r="A622" s="46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ht="24.0" customHeight="1">
      <c r="A623" s="46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ht="24.0" customHeight="1">
      <c r="A624" s="46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ht="24.0" customHeight="1">
      <c r="A625" s="46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ht="24.0" customHeight="1">
      <c r="A626" s="46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ht="24.0" customHeight="1">
      <c r="A627" s="46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ht="24.0" customHeight="1">
      <c r="A628" s="46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ht="24.0" customHeight="1">
      <c r="A629" s="46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ht="24.0" customHeight="1">
      <c r="A630" s="46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ht="24.0" customHeight="1">
      <c r="A631" s="46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ht="24.0" customHeight="1">
      <c r="A632" s="46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ht="24.0" customHeight="1">
      <c r="A633" s="46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ht="24.0" customHeight="1">
      <c r="A634" s="46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ht="24.0" customHeight="1">
      <c r="A635" s="46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ht="24.0" customHeight="1">
      <c r="A636" s="46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ht="24.0" customHeight="1">
      <c r="A637" s="46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ht="24.0" customHeight="1">
      <c r="A638" s="46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ht="24.0" customHeight="1">
      <c r="A639" s="46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ht="24.0" customHeight="1">
      <c r="A640" s="46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ht="24.0" customHeight="1">
      <c r="A641" s="46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ht="24.0" customHeight="1">
      <c r="A642" s="46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ht="24.0" customHeight="1">
      <c r="A643" s="46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ht="24.0" customHeight="1">
      <c r="A644" s="46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ht="24.0" customHeight="1">
      <c r="A645" s="46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ht="24.0" customHeight="1">
      <c r="A646" s="46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ht="24.0" customHeight="1">
      <c r="A647" s="46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ht="24.0" customHeight="1">
      <c r="A648" s="46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ht="24.0" customHeight="1">
      <c r="A649" s="46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ht="24.0" customHeight="1">
      <c r="A650" s="46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ht="24.0" customHeight="1">
      <c r="A651" s="46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ht="24.0" customHeight="1">
      <c r="A652" s="46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ht="24.0" customHeight="1">
      <c r="A653" s="46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ht="24.0" customHeight="1">
      <c r="A654" s="46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ht="24.0" customHeight="1">
      <c r="A655" s="46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ht="24.0" customHeight="1">
      <c r="A656" s="46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ht="24.0" customHeight="1">
      <c r="A657" s="46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ht="24.0" customHeight="1">
      <c r="A658" s="46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ht="24.0" customHeight="1">
      <c r="A659" s="46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ht="24.0" customHeight="1">
      <c r="A660" s="46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ht="24.0" customHeight="1">
      <c r="A661" s="46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ht="24.0" customHeight="1">
      <c r="A662" s="46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ht="24.0" customHeight="1">
      <c r="A663" s="46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ht="24.0" customHeight="1">
      <c r="A664" s="46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ht="24.0" customHeight="1">
      <c r="A665" s="46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ht="24.0" customHeight="1">
      <c r="A666" s="46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ht="24.0" customHeight="1">
      <c r="A667" s="46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ht="24.0" customHeight="1">
      <c r="A668" s="46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ht="24.0" customHeight="1">
      <c r="A669" s="4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ht="24.0" customHeight="1">
      <c r="A670" s="46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ht="24.0" customHeight="1">
      <c r="A671" s="46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ht="24.0" customHeight="1">
      <c r="A672" s="46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ht="24.0" customHeight="1">
      <c r="A673" s="46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ht="24.0" customHeight="1">
      <c r="A674" s="46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ht="24.0" customHeight="1">
      <c r="A675" s="46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ht="24.0" customHeight="1">
      <c r="A676" s="46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ht="24.0" customHeight="1">
      <c r="A677" s="46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ht="24.0" customHeight="1">
      <c r="A678" s="46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ht="24.0" customHeight="1">
      <c r="A679" s="46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ht="24.0" customHeight="1">
      <c r="A680" s="46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ht="24.0" customHeight="1">
      <c r="A681" s="46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ht="24.0" customHeight="1">
      <c r="A682" s="46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ht="24.0" customHeight="1">
      <c r="A683" s="46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ht="24.0" customHeight="1">
      <c r="A684" s="46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ht="24.0" customHeight="1">
      <c r="A685" s="46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ht="24.0" customHeight="1">
      <c r="A686" s="46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ht="24.0" customHeight="1">
      <c r="A687" s="46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ht="24.0" customHeight="1">
      <c r="A688" s="46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ht="24.0" customHeight="1">
      <c r="A689" s="46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ht="24.0" customHeight="1">
      <c r="A690" s="46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ht="24.0" customHeight="1">
      <c r="A691" s="46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ht="24.0" customHeight="1">
      <c r="A692" s="46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ht="24.0" customHeight="1">
      <c r="A693" s="46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ht="24.0" customHeight="1">
      <c r="A694" s="46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ht="24.0" customHeight="1">
      <c r="A695" s="46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ht="24.0" customHeight="1">
      <c r="A696" s="46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ht="24.0" customHeight="1">
      <c r="A697" s="46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ht="24.0" customHeight="1">
      <c r="A698" s="46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ht="24.0" customHeight="1">
      <c r="A699" s="46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ht="24.0" customHeight="1">
      <c r="A700" s="46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ht="24.0" customHeight="1">
      <c r="A701" s="46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ht="24.0" customHeight="1">
      <c r="A702" s="46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ht="24.0" customHeight="1">
      <c r="A703" s="46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ht="24.0" customHeight="1">
      <c r="A704" s="46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ht="24.0" customHeight="1">
      <c r="A705" s="46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ht="24.0" customHeight="1">
      <c r="A706" s="46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ht="24.0" customHeight="1">
      <c r="A707" s="46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ht="24.0" customHeight="1">
      <c r="A708" s="46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ht="24.0" customHeight="1">
      <c r="A709" s="46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ht="24.0" customHeight="1">
      <c r="A710" s="46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ht="24.0" customHeight="1">
      <c r="A711" s="46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ht="24.0" customHeight="1">
      <c r="A712" s="46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ht="24.0" customHeight="1">
      <c r="A713" s="46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ht="24.0" customHeight="1">
      <c r="A714" s="46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ht="24.0" customHeight="1">
      <c r="A715" s="46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ht="24.0" customHeight="1">
      <c r="A716" s="46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ht="24.0" customHeight="1">
      <c r="A717" s="46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ht="24.0" customHeight="1">
      <c r="A718" s="46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ht="24.0" customHeight="1">
      <c r="A719" s="46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ht="24.0" customHeight="1">
      <c r="A720" s="46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ht="24.0" customHeight="1">
      <c r="A721" s="46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ht="24.0" customHeight="1">
      <c r="A722" s="46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ht="24.0" customHeight="1">
      <c r="A723" s="46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ht="24.0" customHeight="1">
      <c r="A724" s="46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ht="24.0" customHeight="1">
      <c r="A725" s="46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ht="24.0" customHeight="1">
      <c r="A726" s="46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ht="24.0" customHeight="1">
      <c r="A727" s="46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ht="24.0" customHeight="1">
      <c r="A728" s="46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ht="24.0" customHeight="1">
      <c r="A729" s="46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ht="24.0" customHeight="1">
      <c r="A730" s="46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ht="24.0" customHeight="1">
      <c r="A731" s="46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ht="24.0" customHeight="1">
      <c r="A732" s="46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ht="24.0" customHeight="1">
      <c r="A733" s="46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ht="24.0" customHeight="1">
      <c r="A734" s="46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ht="24.0" customHeight="1">
      <c r="A735" s="46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ht="24.0" customHeight="1">
      <c r="A736" s="46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ht="24.0" customHeight="1">
      <c r="A737" s="46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ht="24.0" customHeight="1">
      <c r="A738" s="46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ht="24.0" customHeight="1">
      <c r="A739" s="46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ht="24.0" customHeight="1">
      <c r="A740" s="46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ht="24.0" customHeight="1">
      <c r="A741" s="46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ht="24.0" customHeight="1">
      <c r="A742" s="46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ht="24.0" customHeight="1">
      <c r="A743" s="46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ht="24.0" customHeight="1">
      <c r="A744" s="46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ht="24.0" customHeight="1">
      <c r="A745" s="46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ht="24.0" customHeight="1">
      <c r="A746" s="46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ht="24.0" customHeight="1">
      <c r="A747" s="46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ht="24.0" customHeight="1">
      <c r="A748" s="46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ht="24.0" customHeight="1">
      <c r="A749" s="46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ht="24.0" customHeight="1">
      <c r="A750" s="46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ht="24.0" customHeight="1">
      <c r="A751" s="46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ht="24.0" customHeight="1">
      <c r="A752" s="46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ht="24.0" customHeight="1">
      <c r="A753" s="46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ht="24.0" customHeight="1">
      <c r="A754" s="46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ht="24.0" customHeight="1">
      <c r="A755" s="46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ht="24.0" customHeight="1">
      <c r="A756" s="46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ht="24.0" customHeight="1">
      <c r="A757" s="46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ht="24.0" customHeight="1">
      <c r="A758" s="46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ht="24.0" customHeight="1">
      <c r="A759" s="46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ht="24.0" customHeight="1">
      <c r="A760" s="46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ht="24.0" customHeight="1">
      <c r="A761" s="46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ht="24.0" customHeight="1">
      <c r="A762" s="46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ht="24.0" customHeight="1">
      <c r="A763" s="46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ht="24.0" customHeight="1">
      <c r="A764" s="46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ht="24.0" customHeight="1">
      <c r="A765" s="46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ht="24.0" customHeight="1">
      <c r="A766" s="46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ht="24.0" customHeight="1">
      <c r="A767" s="46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ht="24.0" customHeight="1">
      <c r="A768" s="46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ht="24.0" customHeight="1">
      <c r="A769" s="4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ht="24.0" customHeight="1">
      <c r="A770" s="46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ht="24.0" customHeight="1">
      <c r="A771" s="46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ht="24.0" customHeight="1">
      <c r="A772" s="46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ht="24.0" customHeight="1">
      <c r="A773" s="46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ht="24.0" customHeight="1">
      <c r="A774" s="46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ht="24.0" customHeight="1">
      <c r="A775" s="46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ht="24.0" customHeight="1">
      <c r="A776" s="46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ht="24.0" customHeight="1">
      <c r="A777" s="46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ht="24.0" customHeight="1">
      <c r="A778" s="46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ht="24.0" customHeight="1">
      <c r="A779" s="46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ht="24.0" customHeight="1">
      <c r="A780" s="46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ht="24.0" customHeight="1">
      <c r="A781" s="46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ht="24.0" customHeight="1">
      <c r="A782" s="46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ht="24.0" customHeight="1">
      <c r="A783" s="46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ht="24.0" customHeight="1">
      <c r="A784" s="46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ht="24.0" customHeight="1">
      <c r="A785" s="46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ht="24.0" customHeight="1">
      <c r="A786" s="46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ht="24.0" customHeight="1">
      <c r="A787" s="46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ht="24.0" customHeight="1">
      <c r="A788" s="46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ht="24.0" customHeight="1">
      <c r="A789" s="46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ht="24.0" customHeight="1">
      <c r="A790" s="46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ht="24.0" customHeight="1">
      <c r="A791" s="46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ht="24.0" customHeight="1">
      <c r="A792" s="46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ht="24.0" customHeight="1">
      <c r="A793" s="46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ht="24.0" customHeight="1">
      <c r="A794" s="46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ht="24.0" customHeight="1">
      <c r="A795" s="46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ht="24.0" customHeight="1">
      <c r="A796" s="46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ht="24.0" customHeight="1">
      <c r="A797" s="46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ht="24.0" customHeight="1">
      <c r="A798" s="46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ht="24.0" customHeight="1">
      <c r="A799" s="46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ht="24.0" customHeight="1">
      <c r="A800" s="46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ht="24.0" customHeight="1">
      <c r="A801" s="46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ht="24.0" customHeight="1">
      <c r="A802" s="46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ht="24.0" customHeight="1">
      <c r="A803" s="46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ht="24.0" customHeight="1">
      <c r="A804" s="46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ht="24.0" customHeight="1">
      <c r="A805" s="46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ht="24.0" customHeight="1">
      <c r="A806" s="46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ht="24.0" customHeight="1">
      <c r="A807" s="46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ht="24.0" customHeight="1">
      <c r="A808" s="46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ht="24.0" customHeight="1">
      <c r="A809" s="46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ht="24.0" customHeight="1">
      <c r="A810" s="46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ht="24.0" customHeight="1">
      <c r="A811" s="46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ht="24.0" customHeight="1">
      <c r="A812" s="46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ht="24.0" customHeight="1">
      <c r="A813" s="46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ht="24.0" customHeight="1">
      <c r="A814" s="46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ht="24.0" customHeight="1">
      <c r="A815" s="46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ht="24.0" customHeight="1">
      <c r="A816" s="46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ht="24.0" customHeight="1">
      <c r="A817" s="46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ht="24.0" customHeight="1">
      <c r="A818" s="46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ht="24.0" customHeight="1">
      <c r="A819" s="46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ht="24.0" customHeight="1">
      <c r="A820" s="46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ht="24.0" customHeight="1">
      <c r="A821" s="46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ht="24.0" customHeight="1">
      <c r="A822" s="46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ht="24.0" customHeight="1">
      <c r="A823" s="46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ht="24.0" customHeight="1">
      <c r="A824" s="46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ht="24.0" customHeight="1">
      <c r="A825" s="46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ht="24.0" customHeight="1">
      <c r="A826" s="46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ht="24.0" customHeight="1">
      <c r="A827" s="46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ht="24.0" customHeight="1">
      <c r="A828" s="46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ht="24.0" customHeight="1">
      <c r="A829" s="46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ht="24.0" customHeight="1">
      <c r="A830" s="46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ht="24.0" customHeight="1">
      <c r="A831" s="46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ht="24.0" customHeight="1">
      <c r="A832" s="46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ht="24.0" customHeight="1">
      <c r="A833" s="46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ht="24.0" customHeight="1">
      <c r="A834" s="46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ht="24.0" customHeight="1">
      <c r="A835" s="46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ht="24.0" customHeight="1">
      <c r="A836" s="46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ht="24.0" customHeight="1">
      <c r="A837" s="46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ht="24.0" customHeight="1">
      <c r="A838" s="46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ht="24.0" customHeight="1">
      <c r="A839" s="46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ht="24.0" customHeight="1">
      <c r="A840" s="46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ht="24.0" customHeight="1">
      <c r="A841" s="46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ht="24.0" customHeight="1">
      <c r="A842" s="46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ht="24.0" customHeight="1">
      <c r="A843" s="46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ht="24.0" customHeight="1">
      <c r="A844" s="46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ht="24.0" customHeight="1">
      <c r="A845" s="46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ht="24.0" customHeight="1">
      <c r="A846" s="46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ht="24.0" customHeight="1">
      <c r="A847" s="46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ht="24.0" customHeight="1">
      <c r="A848" s="46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ht="24.0" customHeight="1">
      <c r="A849" s="46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ht="24.0" customHeight="1">
      <c r="A850" s="46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ht="24.0" customHeight="1">
      <c r="A851" s="46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ht="24.0" customHeight="1">
      <c r="A852" s="46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ht="24.0" customHeight="1">
      <c r="A853" s="46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ht="24.0" customHeight="1">
      <c r="A854" s="46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ht="24.0" customHeight="1">
      <c r="A855" s="46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ht="24.0" customHeight="1">
      <c r="A856" s="46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ht="24.0" customHeight="1">
      <c r="A857" s="46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ht="24.0" customHeight="1">
      <c r="A858" s="46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ht="24.0" customHeight="1">
      <c r="A859" s="46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ht="24.0" customHeight="1">
      <c r="A860" s="46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ht="24.0" customHeight="1">
      <c r="A861" s="46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ht="24.0" customHeight="1">
      <c r="A862" s="46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ht="24.0" customHeight="1">
      <c r="A863" s="46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ht="24.0" customHeight="1">
      <c r="A864" s="46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ht="24.0" customHeight="1">
      <c r="A865" s="46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ht="24.0" customHeight="1">
      <c r="A866" s="46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ht="24.0" customHeight="1">
      <c r="A867" s="46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ht="24.0" customHeight="1">
      <c r="A868" s="46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ht="24.0" customHeight="1">
      <c r="A869" s="4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ht="24.0" customHeight="1">
      <c r="A870" s="46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ht="24.0" customHeight="1">
      <c r="A871" s="46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ht="24.0" customHeight="1">
      <c r="A872" s="46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ht="24.0" customHeight="1">
      <c r="A873" s="46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ht="24.0" customHeight="1">
      <c r="A874" s="46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ht="24.0" customHeight="1">
      <c r="A875" s="46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ht="24.0" customHeight="1">
      <c r="A876" s="46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ht="24.0" customHeight="1">
      <c r="A877" s="46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ht="24.0" customHeight="1">
      <c r="A878" s="46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ht="24.0" customHeight="1">
      <c r="A879" s="46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ht="24.0" customHeight="1">
      <c r="A880" s="46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ht="24.0" customHeight="1">
      <c r="A881" s="46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ht="24.0" customHeight="1">
      <c r="A882" s="46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ht="24.0" customHeight="1">
      <c r="A883" s="46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ht="24.0" customHeight="1">
      <c r="A884" s="46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ht="24.0" customHeight="1">
      <c r="A885" s="46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ht="24.0" customHeight="1">
      <c r="A886" s="46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ht="24.0" customHeight="1">
      <c r="A887" s="46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ht="24.0" customHeight="1">
      <c r="A888" s="46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ht="24.0" customHeight="1">
      <c r="A889" s="46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ht="24.0" customHeight="1">
      <c r="A890" s="46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ht="24.0" customHeight="1">
      <c r="A891" s="46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ht="24.0" customHeight="1">
      <c r="A892" s="46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ht="24.0" customHeight="1">
      <c r="A893" s="46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ht="24.0" customHeight="1">
      <c r="A894" s="46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ht="24.0" customHeight="1">
      <c r="A895" s="46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ht="24.0" customHeight="1">
      <c r="A896" s="46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ht="24.0" customHeight="1">
      <c r="A897" s="46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ht="24.0" customHeight="1">
      <c r="A898" s="46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ht="24.0" customHeight="1">
      <c r="A899" s="46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ht="24.0" customHeight="1">
      <c r="A900" s="46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ht="24.0" customHeight="1">
      <c r="A901" s="46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ht="24.0" customHeight="1">
      <c r="A902" s="46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ht="24.0" customHeight="1">
      <c r="A903" s="46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ht="24.0" customHeight="1">
      <c r="A904" s="46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ht="24.0" customHeight="1">
      <c r="A905" s="46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ht="24.0" customHeight="1">
      <c r="A906" s="46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ht="24.0" customHeight="1">
      <c r="A907" s="46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ht="24.0" customHeight="1">
      <c r="A908" s="46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ht="24.0" customHeight="1">
      <c r="A909" s="46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ht="24.0" customHeight="1">
      <c r="A910" s="46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ht="24.0" customHeight="1">
      <c r="A911" s="46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ht="24.0" customHeight="1">
      <c r="A912" s="46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ht="24.0" customHeight="1">
      <c r="A913" s="46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ht="24.0" customHeight="1">
      <c r="A914" s="46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ht="24.0" customHeight="1">
      <c r="A915" s="46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ht="24.0" customHeight="1">
      <c r="A916" s="46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ht="24.0" customHeight="1">
      <c r="A917" s="46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ht="24.0" customHeight="1">
      <c r="A918" s="46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ht="24.0" customHeight="1">
      <c r="A919" s="46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ht="24.0" customHeight="1">
      <c r="A920" s="46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ht="24.0" customHeight="1">
      <c r="A921" s="46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ht="24.0" customHeight="1">
      <c r="A922" s="46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ht="24.0" customHeight="1">
      <c r="A923" s="46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ht="24.0" customHeight="1">
      <c r="A924" s="46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ht="24.0" customHeight="1">
      <c r="A925" s="46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ht="24.0" customHeight="1">
      <c r="A926" s="46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ht="24.0" customHeight="1">
      <c r="A927" s="46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ht="24.0" customHeight="1">
      <c r="A928" s="46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ht="24.0" customHeight="1">
      <c r="A929" s="46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ht="24.0" customHeight="1">
      <c r="A930" s="46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ht="24.0" customHeight="1">
      <c r="A931" s="46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ht="24.0" customHeight="1">
      <c r="A932" s="46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ht="24.0" customHeight="1">
      <c r="A933" s="46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ht="24.0" customHeight="1">
      <c r="A934" s="46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ht="24.0" customHeight="1">
      <c r="A935" s="46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ht="24.0" customHeight="1">
      <c r="A936" s="46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ht="24.0" customHeight="1">
      <c r="A937" s="46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ht="24.0" customHeight="1">
      <c r="A938" s="46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ht="24.0" customHeight="1">
      <c r="A939" s="46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ht="24.0" customHeight="1">
      <c r="A940" s="46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ht="24.0" customHeight="1">
      <c r="A941" s="46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ht="24.0" customHeight="1">
      <c r="A942" s="46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ht="24.0" customHeight="1">
      <c r="A943" s="46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ht="24.0" customHeight="1">
      <c r="A944" s="46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ht="24.0" customHeight="1">
      <c r="A945" s="46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ht="24.0" customHeight="1">
      <c r="A946" s="46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ht="24.0" customHeight="1">
      <c r="A947" s="46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ht="24.0" customHeight="1">
      <c r="A948" s="46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ht="24.0" customHeight="1">
      <c r="A949" s="46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ht="24.0" customHeight="1">
      <c r="A950" s="46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ht="24.0" customHeight="1">
      <c r="A951" s="46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ht="24.0" customHeight="1">
      <c r="A952" s="46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ht="24.0" customHeight="1">
      <c r="A953" s="46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ht="24.0" customHeight="1">
      <c r="A954" s="46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ht="24.0" customHeight="1">
      <c r="A955" s="46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ht="24.0" customHeight="1">
      <c r="A956" s="46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ht="24.0" customHeight="1">
      <c r="A957" s="46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ht="24.0" customHeight="1">
      <c r="A958" s="46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ht="24.0" customHeight="1">
      <c r="A959" s="46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ht="24.0" customHeight="1">
      <c r="A960" s="46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ht="24.0" customHeight="1">
      <c r="A961" s="46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ht="24.0" customHeight="1">
      <c r="A962" s="46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ht="24.0" customHeight="1">
      <c r="A963" s="46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ht="24.0" customHeight="1">
      <c r="A964" s="46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ht="24.0" customHeight="1">
      <c r="A965" s="46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ht="24.0" customHeight="1">
      <c r="A966" s="46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ht="24.0" customHeight="1">
      <c r="A967" s="46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ht="24.0" customHeight="1">
      <c r="A968" s="46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ht="24.0" customHeight="1">
      <c r="A969" s="4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ht="24.0" customHeight="1">
      <c r="A970" s="46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ht="24.0" customHeight="1">
      <c r="A971" s="46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ht="24.0" customHeight="1">
      <c r="A972" s="46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ht="24.0" customHeight="1">
      <c r="A973" s="46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ht="24.0" customHeight="1">
      <c r="A974" s="46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ht="24.0" customHeight="1">
      <c r="A975" s="46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ht="24.0" customHeight="1">
      <c r="A976" s="46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ht="24.0" customHeight="1">
      <c r="A977" s="46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ht="24.0" customHeight="1">
      <c r="A978" s="46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ht="24.0" customHeight="1">
      <c r="A979" s="46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ht="24.0" customHeight="1">
      <c r="A980" s="46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ht="24.0" customHeight="1">
      <c r="A981" s="46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ht="24.0" customHeight="1">
      <c r="A982" s="46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ht="24.0" customHeight="1">
      <c r="A983" s="46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ht="24.0" customHeight="1">
      <c r="A984" s="46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ht="24.0" customHeight="1">
      <c r="A985" s="46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ht="24.0" customHeight="1">
      <c r="A986" s="46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ht="24.0" customHeight="1">
      <c r="A987" s="46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ht="24.0" customHeight="1">
      <c r="A988" s="46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</sheetData>
  <mergeCells count="379">
    <mergeCell ref="C21:C24"/>
    <mergeCell ref="D23:D24"/>
    <mergeCell ref="D25:D26"/>
    <mergeCell ref="E25:E26"/>
    <mergeCell ref="D27:D28"/>
    <mergeCell ref="E27:E28"/>
    <mergeCell ref="E29:E30"/>
    <mergeCell ref="B21:B24"/>
    <mergeCell ref="B25:B28"/>
    <mergeCell ref="C25:C28"/>
    <mergeCell ref="B29:B32"/>
    <mergeCell ref="C29:C32"/>
    <mergeCell ref="B33:B36"/>
    <mergeCell ref="C33:C36"/>
    <mergeCell ref="B41:B44"/>
    <mergeCell ref="B45:B48"/>
    <mergeCell ref="C45:C48"/>
    <mergeCell ref="D45:D46"/>
    <mergeCell ref="E45:E46"/>
    <mergeCell ref="D47:D48"/>
    <mergeCell ref="E47:E48"/>
    <mergeCell ref="C41:C44"/>
    <mergeCell ref="D41:D42"/>
    <mergeCell ref="E41:E42"/>
    <mergeCell ref="F41:G42"/>
    <mergeCell ref="D43:D44"/>
    <mergeCell ref="E43:E44"/>
    <mergeCell ref="F43:G44"/>
    <mergeCell ref="F45:G46"/>
    <mergeCell ref="F47:G48"/>
    <mergeCell ref="B49:B52"/>
    <mergeCell ref="C49:C52"/>
    <mergeCell ref="D49:D50"/>
    <mergeCell ref="E49:E50"/>
    <mergeCell ref="F49:G50"/>
    <mergeCell ref="F51:G52"/>
    <mergeCell ref="D51:D52"/>
    <mergeCell ref="E51:E52"/>
    <mergeCell ref="B53:B56"/>
    <mergeCell ref="C53:C56"/>
    <mergeCell ref="D53:D54"/>
    <mergeCell ref="E53:E54"/>
    <mergeCell ref="F53:G56"/>
    <mergeCell ref="D55:D56"/>
    <mergeCell ref="E55:E56"/>
    <mergeCell ref="B57:B60"/>
    <mergeCell ref="C57:C60"/>
    <mergeCell ref="D57:D58"/>
    <mergeCell ref="E57:E58"/>
    <mergeCell ref="F57:G60"/>
    <mergeCell ref="D59:D60"/>
    <mergeCell ref="E59:E60"/>
    <mergeCell ref="B61:B64"/>
    <mergeCell ref="C61:C64"/>
    <mergeCell ref="D61:D62"/>
    <mergeCell ref="E61:E62"/>
    <mergeCell ref="F61:G64"/>
    <mergeCell ref="E67:E68"/>
    <mergeCell ref="F67:G68"/>
    <mergeCell ref="D63:D64"/>
    <mergeCell ref="E63:E64"/>
    <mergeCell ref="B65:C68"/>
    <mergeCell ref="D65:D66"/>
    <mergeCell ref="E65:E66"/>
    <mergeCell ref="F65:G66"/>
    <mergeCell ref="D67:D68"/>
    <mergeCell ref="F3:F4"/>
    <mergeCell ref="G3:G4"/>
    <mergeCell ref="C5:C8"/>
    <mergeCell ref="D5:D6"/>
    <mergeCell ref="E5:E6"/>
    <mergeCell ref="F5:G6"/>
    <mergeCell ref="F7:G8"/>
    <mergeCell ref="B5:B8"/>
    <mergeCell ref="C9:C12"/>
    <mergeCell ref="D9:D10"/>
    <mergeCell ref="E9:E10"/>
    <mergeCell ref="D11:D12"/>
    <mergeCell ref="E11:E12"/>
    <mergeCell ref="F11:G12"/>
    <mergeCell ref="B9:B12"/>
    <mergeCell ref="B13:B16"/>
    <mergeCell ref="C13:C16"/>
    <mergeCell ref="D13:D14"/>
    <mergeCell ref="E13:E14"/>
    <mergeCell ref="D15:D16"/>
    <mergeCell ref="E15:E16"/>
    <mergeCell ref="D19:D20"/>
    <mergeCell ref="D21:D22"/>
    <mergeCell ref="B17:B20"/>
    <mergeCell ref="C17:C20"/>
    <mergeCell ref="D17:D18"/>
    <mergeCell ref="E17:E18"/>
    <mergeCell ref="E19:E20"/>
    <mergeCell ref="E21:E22"/>
    <mergeCell ref="E23:E24"/>
    <mergeCell ref="B37:B40"/>
    <mergeCell ref="C37:C40"/>
    <mergeCell ref="D37:D38"/>
    <mergeCell ref="E37:E38"/>
    <mergeCell ref="F37:G38"/>
    <mergeCell ref="D39:D40"/>
    <mergeCell ref="E39:E40"/>
    <mergeCell ref="C69:D70"/>
    <mergeCell ref="B71:C71"/>
    <mergeCell ref="D71:G71"/>
    <mergeCell ref="B72:C74"/>
    <mergeCell ref="D72:G74"/>
    <mergeCell ref="F9:G10"/>
    <mergeCell ref="H9:I10"/>
    <mergeCell ref="J9:J10"/>
    <mergeCell ref="K9:K10"/>
    <mergeCell ref="L9:L10"/>
    <mergeCell ref="M9:M10"/>
    <mergeCell ref="H11:I12"/>
    <mergeCell ref="H13:I14"/>
    <mergeCell ref="J13:J14"/>
    <mergeCell ref="K13:K14"/>
    <mergeCell ref="L13:L14"/>
    <mergeCell ref="M13:M14"/>
    <mergeCell ref="P13:P14"/>
    <mergeCell ref="H15:I16"/>
    <mergeCell ref="J15:J16"/>
    <mergeCell ref="K15:K16"/>
    <mergeCell ref="H17:I18"/>
    <mergeCell ref="J17:J18"/>
    <mergeCell ref="K17:K18"/>
    <mergeCell ref="L17:L18"/>
    <mergeCell ref="M17:M18"/>
    <mergeCell ref="N17:N20"/>
    <mergeCell ref="N21:N24"/>
    <mergeCell ref="N25:N28"/>
    <mergeCell ref="N29:N32"/>
    <mergeCell ref="L11:L12"/>
    <mergeCell ref="M11:M12"/>
    <mergeCell ref="N13:N16"/>
    <mergeCell ref="L15:L16"/>
    <mergeCell ref="M15:M16"/>
    <mergeCell ref="L19:L20"/>
    <mergeCell ref="M19:M20"/>
    <mergeCell ref="O27:O28"/>
    <mergeCell ref="P27:P28"/>
    <mergeCell ref="P29:P30"/>
    <mergeCell ref="O31:O32"/>
    <mergeCell ref="P31:P32"/>
    <mergeCell ref="J25:J26"/>
    <mergeCell ref="K25:K26"/>
    <mergeCell ref="H27:I28"/>
    <mergeCell ref="J27:J28"/>
    <mergeCell ref="K27:K28"/>
    <mergeCell ref="L27:L28"/>
    <mergeCell ref="M27:M28"/>
    <mergeCell ref="H29:I30"/>
    <mergeCell ref="J29:J30"/>
    <mergeCell ref="K29:K30"/>
    <mergeCell ref="L29:L30"/>
    <mergeCell ref="M29:M30"/>
    <mergeCell ref="F31:G32"/>
    <mergeCell ref="H31:I32"/>
    <mergeCell ref="M35:M36"/>
    <mergeCell ref="O35:O36"/>
    <mergeCell ref="N37:N40"/>
    <mergeCell ref="P37:P38"/>
    <mergeCell ref="M39:M40"/>
    <mergeCell ref="O39:O40"/>
    <mergeCell ref="P39:P40"/>
    <mergeCell ref="P41:P42"/>
    <mergeCell ref="L31:L32"/>
    <mergeCell ref="M31:M32"/>
    <mergeCell ref="L33:L34"/>
    <mergeCell ref="M33:M34"/>
    <mergeCell ref="N33:N36"/>
    <mergeCell ref="P33:P34"/>
    <mergeCell ref="L35:L36"/>
    <mergeCell ref="P35:P36"/>
    <mergeCell ref="J31:J32"/>
    <mergeCell ref="K31:K32"/>
    <mergeCell ref="H33:I34"/>
    <mergeCell ref="J33:J34"/>
    <mergeCell ref="K33:K34"/>
    <mergeCell ref="J35:J36"/>
    <mergeCell ref="K35:K36"/>
    <mergeCell ref="H35:I36"/>
    <mergeCell ref="H37:I38"/>
    <mergeCell ref="J37:J38"/>
    <mergeCell ref="K37:K38"/>
    <mergeCell ref="L37:L38"/>
    <mergeCell ref="M37:M38"/>
    <mergeCell ref="F39:G40"/>
    <mergeCell ref="H45:I46"/>
    <mergeCell ref="H47:I48"/>
    <mergeCell ref="J47:J48"/>
    <mergeCell ref="P47:P48"/>
    <mergeCell ref="H39:I40"/>
    <mergeCell ref="J39:J40"/>
    <mergeCell ref="H41:I42"/>
    <mergeCell ref="J41:J42"/>
    <mergeCell ref="H43:I44"/>
    <mergeCell ref="J43:J44"/>
    <mergeCell ref="J45:J46"/>
    <mergeCell ref="K59:K60"/>
    <mergeCell ref="K63:K64"/>
    <mergeCell ref="K67:K68"/>
    <mergeCell ref="L63:L64"/>
    <mergeCell ref="M63:M64"/>
    <mergeCell ref="N65:N68"/>
    <mergeCell ref="L67:L68"/>
    <mergeCell ref="M67:M68"/>
    <mergeCell ref="K55:K56"/>
    <mergeCell ref="K57:K58"/>
    <mergeCell ref="L57:L58"/>
    <mergeCell ref="M57:M58"/>
    <mergeCell ref="N57:N60"/>
    <mergeCell ref="L59:L60"/>
    <mergeCell ref="N61:N64"/>
    <mergeCell ref="M51:M52"/>
    <mergeCell ref="O51:O52"/>
    <mergeCell ref="N53:N56"/>
    <mergeCell ref="P53:P54"/>
    <mergeCell ref="O55:O56"/>
    <mergeCell ref="P55:P56"/>
    <mergeCell ref="P57:P58"/>
    <mergeCell ref="M59:M60"/>
    <mergeCell ref="O59:O60"/>
    <mergeCell ref="P59:P60"/>
    <mergeCell ref="O63:O64"/>
    <mergeCell ref="P65:P66"/>
    <mergeCell ref="O67:O68"/>
    <mergeCell ref="P67:P68"/>
    <mergeCell ref="H49:I50"/>
    <mergeCell ref="J49:J50"/>
    <mergeCell ref="K49:K50"/>
    <mergeCell ref="L49:L50"/>
    <mergeCell ref="M49:M50"/>
    <mergeCell ref="N49:N52"/>
    <mergeCell ref="P49:P50"/>
    <mergeCell ref="P51:P52"/>
    <mergeCell ref="K51:K52"/>
    <mergeCell ref="L51:L52"/>
    <mergeCell ref="K53:K54"/>
    <mergeCell ref="L53:L54"/>
    <mergeCell ref="M53:M54"/>
    <mergeCell ref="L55:L56"/>
    <mergeCell ref="M55:M56"/>
    <mergeCell ref="H51:I52"/>
    <mergeCell ref="J51:J52"/>
    <mergeCell ref="H53:I54"/>
    <mergeCell ref="J53:J54"/>
    <mergeCell ref="H55:I56"/>
    <mergeCell ref="J55:J56"/>
    <mergeCell ref="J57:J58"/>
    <mergeCell ref="H57:I58"/>
    <mergeCell ref="H59:I60"/>
    <mergeCell ref="J59:J60"/>
    <mergeCell ref="J61:J62"/>
    <mergeCell ref="K61:K62"/>
    <mergeCell ref="L61:L62"/>
    <mergeCell ref="M61:M62"/>
    <mergeCell ref="H61:I62"/>
    <mergeCell ref="H63:I64"/>
    <mergeCell ref="J63:J64"/>
    <mergeCell ref="J65:J66"/>
    <mergeCell ref="K65:K66"/>
    <mergeCell ref="L65:L66"/>
    <mergeCell ref="M65:M66"/>
    <mergeCell ref="O71:P71"/>
    <mergeCell ref="O72:P72"/>
    <mergeCell ref="O73:P73"/>
    <mergeCell ref="O74:P74"/>
    <mergeCell ref="H72:I72"/>
    <mergeCell ref="H73:I73"/>
    <mergeCell ref="H65:I66"/>
    <mergeCell ref="H67:I68"/>
    <mergeCell ref="J67:J68"/>
    <mergeCell ref="G70:H70"/>
    <mergeCell ref="H71:K71"/>
    <mergeCell ref="L71:N71"/>
    <mergeCell ref="L72:N74"/>
    <mergeCell ref="H74:J74"/>
    <mergeCell ref="J2:J4"/>
    <mergeCell ref="K2:K4"/>
    <mergeCell ref="L2:L4"/>
    <mergeCell ref="M2:M4"/>
    <mergeCell ref="H3:H4"/>
    <mergeCell ref="I3:I4"/>
    <mergeCell ref="H5:I6"/>
    <mergeCell ref="J5:J6"/>
    <mergeCell ref="K5:K6"/>
    <mergeCell ref="L5:L6"/>
    <mergeCell ref="M5:M6"/>
    <mergeCell ref="B1:D1"/>
    <mergeCell ref="E1:K1"/>
    <mergeCell ref="L1:P1"/>
    <mergeCell ref="B2:B4"/>
    <mergeCell ref="C2:C4"/>
    <mergeCell ref="F2:G2"/>
    <mergeCell ref="H2:I2"/>
    <mergeCell ref="D7:D8"/>
    <mergeCell ref="E7:E8"/>
    <mergeCell ref="H7:I8"/>
    <mergeCell ref="J7:J8"/>
    <mergeCell ref="K7:K8"/>
    <mergeCell ref="L7:L8"/>
    <mergeCell ref="M7:M8"/>
    <mergeCell ref="J11:J12"/>
    <mergeCell ref="K11:K12"/>
    <mergeCell ref="N9:N12"/>
    <mergeCell ref="O11:O12"/>
    <mergeCell ref="P11:P12"/>
    <mergeCell ref="N2:O4"/>
    <mergeCell ref="P2:P4"/>
    <mergeCell ref="N5:N8"/>
    <mergeCell ref="P5:P6"/>
    <mergeCell ref="O7:O8"/>
    <mergeCell ref="P7:P8"/>
    <mergeCell ref="P9:P10"/>
    <mergeCell ref="H19:I20"/>
    <mergeCell ref="J19:J20"/>
    <mergeCell ref="K19:K20"/>
    <mergeCell ref="J21:J22"/>
    <mergeCell ref="K21:K22"/>
    <mergeCell ref="L21:L22"/>
    <mergeCell ref="M21:M22"/>
    <mergeCell ref="L25:L26"/>
    <mergeCell ref="M25:M26"/>
    <mergeCell ref="H21:I22"/>
    <mergeCell ref="H23:I24"/>
    <mergeCell ref="J23:J24"/>
    <mergeCell ref="K23:K24"/>
    <mergeCell ref="L23:L24"/>
    <mergeCell ref="M23:M24"/>
    <mergeCell ref="H25:I26"/>
    <mergeCell ref="P23:P24"/>
    <mergeCell ref="P25:P26"/>
    <mergeCell ref="O15:O16"/>
    <mergeCell ref="P15:P16"/>
    <mergeCell ref="P17:P18"/>
    <mergeCell ref="O19:O20"/>
    <mergeCell ref="P19:P20"/>
    <mergeCell ref="P21:P22"/>
    <mergeCell ref="O23:O24"/>
    <mergeCell ref="F27:G28"/>
    <mergeCell ref="F29:G30"/>
    <mergeCell ref="F13:G14"/>
    <mergeCell ref="F15:G16"/>
    <mergeCell ref="F17:G18"/>
    <mergeCell ref="F19:G20"/>
    <mergeCell ref="F21:G22"/>
    <mergeCell ref="F23:G24"/>
    <mergeCell ref="F25:G26"/>
    <mergeCell ref="E35:E36"/>
    <mergeCell ref="F35:G36"/>
    <mergeCell ref="D29:D30"/>
    <mergeCell ref="D31:D32"/>
    <mergeCell ref="E31:E32"/>
    <mergeCell ref="D33:D34"/>
    <mergeCell ref="E33:E34"/>
    <mergeCell ref="F33:G34"/>
    <mergeCell ref="D35:D36"/>
    <mergeCell ref="L43:L44"/>
    <mergeCell ref="M43:M44"/>
    <mergeCell ref="O43:O44"/>
    <mergeCell ref="P43:P44"/>
    <mergeCell ref="K39:K40"/>
    <mergeCell ref="L39:L40"/>
    <mergeCell ref="K41:K42"/>
    <mergeCell ref="L41:L42"/>
    <mergeCell ref="M41:M42"/>
    <mergeCell ref="N41:N44"/>
    <mergeCell ref="K43:K44"/>
    <mergeCell ref="M47:M48"/>
    <mergeCell ref="O47:O48"/>
    <mergeCell ref="K45:K46"/>
    <mergeCell ref="L45:L46"/>
    <mergeCell ref="M45:M46"/>
    <mergeCell ref="N45:N48"/>
    <mergeCell ref="P45:P46"/>
    <mergeCell ref="K47:K48"/>
    <mergeCell ref="L47:L48"/>
  </mergeCells>
  <printOptions horizontalCentered="1" verticalCentered="1"/>
  <pageMargins bottom="0.75" footer="0.0" header="0.0" left="0.25" right="0.25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.71"/>
    <col customWidth="1" min="3" max="3" width="10.57"/>
    <col customWidth="1" min="4" max="4" width="11.43"/>
    <col customWidth="1" hidden="1" min="5" max="5" width="13.71"/>
    <col customWidth="1" min="6" max="6" width="14.29"/>
    <col customWidth="1" min="7" max="10" width="8.29"/>
    <col customWidth="1" min="11" max="15" width="12.57"/>
    <col customWidth="1" min="16" max="16" width="15.57"/>
    <col customWidth="1" min="17" max="17" width="21.86"/>
    <col customWidth="1" min="18" max="18" width="6.86"/>
    <col customWidth="1" min="19" max="20" width="15.57"/>
    <col customWidth="1" min="21" max="21" width="24.14"/>
    <col customWidth="1" hidden="1" min="22" max="22" width="13.57"/>
    <col customWidth="1" min="23" max="23" width="9.0"/>
  </cols>
  <sheetData>
    <row r="1" ht="24.0" customHeight="1">
      <c r="A1" s="576"/>
      <c r="B1" s="467"/>
      <c r="F1" s="468">
        <f>TODAY()</f>
        <v>45712</v>
      </c>
      <c r="N1" s="5"/>
      <c r="O1" s="4" t="s">
        <v>123</v>
      </c>
      <c r="U1" s="4"/>
      <c r="V1" s="5"/>
      <c r="W1" s="5"/>
    </row>
    <row r="2" ht="27.75" customHeight="1">
      <c r="A2" s="469"/>
      <c r="B2" s="577" t="s">
        <v>2</v>
      </c>
      <c r="C2" s="578"/>
      <c r="D2" s="579" t="s">
        <v>5</v>
      </c>
      <c r="E2" s="579" t="s">
        <v>124</v>
      </c>
      <c r="F2" s="580" t="s">
        <v>125</v>
      </c>
      <c r="G2" s="581" t="s">
        <v>126</v>
      </c>
      <c r="H2" s="582"/>
      <c r="I2" s="583" t="s">
        <v>127</v>
      </c>
      <c r="J2" s="584"/>
      <c r="K2" s="14" t="s">
        <v>128</v>
      </c>
      <c r="L2" s="15" t="s">
        <v>129</v>
      </c>
      <c r="M2" s="585" t="s">
        <v>130</v>
      </c>
      <c r="N2" s="585" t="s">
        <v>131</v>
      </c>
      <c r="O2" s="471" t="s">
        <v>10</v>
      </c>
      <c r="P2" s="586" t="s">
        <v>132</v>
      </c>
      <c r="Q2" s="20" t="s">
        <v>14</v>
      </c>
      <c r="R2" s="21"/>
      <c r="S2" s="587" t="s">
        <v>133</v>
      </c>
      <c r="T2" s="588" t="s">
        <v>134</v>
      </c>
      <c r="U2" s="588" t="s">
        <v>135</v>
      </c>
      <c r="V2" s="589" t="s">
        <v>136</v>
      </c>
      <c r="W2" s="5"/>
    </row>
    <row r="3" ht="27.75" customHeight="1">
      <c r="A3" s="469"/>
      <c r="B3" s="590"/>
      <c r="C3" s="40"/>
      <c r="D3" s="591" t="s">
        <v>18</v>
      </c>
      <c r="E3" s="591" t="s">
        <v>18</v>
      </c>
      <c r="F3" s="592"/>
      <c r="G3" s="593" t="s">
        <v>19</v>
      </c>
      <c r="H3" s="594" t="s">
        <v>18</v>
      </c>
      <c r="I3" s="593" t="s">
        <v>19</v>
      </c>
      <c r="J3" s="595" t="s">
        <v>18</v>
      </c>
      <c r="K3" s="33"/>
      <c r="L3" s="33"/>
      <c r="M3" s="74"/>
      <c r="N3" s="74"/>
      <c r="O3" s="74"/>
      <c r="P3" s="36"/>
      <c r="Q3" s="27"/>
      <c r="R3" s="38"/>
      <c r="S3" s="36"/>
      <c r="T3" s="36"/>
      <c r="U3" s="36"/>
      <c r="V3" s="37"/>
      <c r="W3" s="5"/>
    </row>
    <row r="4" ht="27.75" customHeight="1">
      <c r="A4" s="75" t="s">
        <v>137</v>
      </c>
      <c r="B4" s="590"/>
      <c r="C4" s="40"/>
      <c r="D4" s="596" t="s">
        <v>21</v>
      </c>
      <c r="E4" s="596" t="s">
        <v>21</v>
      </c>
      <c r="F4" s="592"/>
      <c r="G4" s="40"/>
      <c r="H4" s="41"/>
      <c r="I4" s="40"/>
      <c r="J4" s="34"/>
      <c r="K4" s="33"/>
      <c r="L4" s="33"/>
      <c r="M4" s="74"/>
      <c r="N4" s="74"/>
      <c r="O4" s="74"/>
      <c r="P4" s="36"/>
      <c r="Q4" s="27"/>
      <c r="R4" s="38"/>
      <c r="S4" s="36"/>
      <c r="T4" s="36"/>
      <c r="U4" s="36"/>
      <c r="V4" s="37"/>
      <c r="W4" s="5"/>
    </row>
    <row r="5" ht="27.0" customHeight="1">
      <c r="A5" s="469"/>
      <c r="B5" s="101" t="s">
        <v>25</v>
      </c>
      <c r="C5" s="110" t="s">
        <v>26</v>
      </c>
      <c r="D5" s="489">
        <v>12.7</v>
      </c>
      <c r="E5" s="597"/>
      <c r="F5" s="598">
        <v>8.0</v>
      </c>
      <c r="G5" s="55">
        <v>5.0</v>
      </c>
      <c r="H5" s="54"/>
      <c r="I5" s="55">
        <v>0.0</v>
      </c>
      <c r="J5" s="54"/>
      <c r="K5" s="56">
        <v>0.0</v>
      </c>
      <c r="L5" s="57" t="s">
        <v>138</v>
      </c>
      <c r="M5" s="599" t="s">
        <v>118</v>
      </c>
      <c r="N5" s="599" t="s">
        <v>118</v>
      </c>
      <c r="O5" s="58">
        <v>0.0</v>
      </c>
      <c r="P5" s="353">
        <v>80.0</v>
      </c>
      <c r="Q5" s="107">
        <v>66.3</v>
      </c>
      <c r="R5" s="600"/>
      <c r="S5" s="601">
        <v>6.0</v>
      </c>
      <c r="T5" s="602">
        <v>12.0</v>
      </c>
      <c r="U5" s="224">
        <v>3.0</v>
      </c>
      <c r="V5" s="603"/>
      <c r="W5" s="5"/>
    </row>
    <row r="6" ht="27.0" customHeight="1">
      <c r="A6" s="469"/>
      <c r="B6" s="69"/>
      <c r="C6" s="113"/>
      <c r="D6" s="497"/>
      <c r="E6" s="604"/>
      <c r="F6" s="592"/>
      <c r="G6" s="40"/>
      <c r="H6" s="34"/>
      <c r="I6" s="40"/>
      <c r="J6" s="34"/>
      <c r="K6" s="72"/>
      <c r="L6" s="33"/>
      <c r="M6" s="33"/>
      <c r="N6" s="33"/>
      <c r="O6" s="33"/>
      <c r="P6" s="348"/>
      <c r="Q6" s="27"/>
      <c r="R6" s="605"/>
      <c r="S6" s="38"/>
      <c r="T6" s="348"/>
      <c r="U6" s="38"/>
      <c r="V6" s="348"/>
      <c r="W6" s="5"/>
    </row>
    <row r="7" ht="27.0" customHeight="1">
      <c r="A7" s="469"/>
      <c r="B7" s="69"/>
      <c r="C7" s="113"/>
      <c r="D7" s="606">
        <v>3.0</v>
      </c>
      <c r="E7" s="607"/>
      <c r="F7" s="592"/>
      <c r="G7" s="80">
        <v>9.0</v>
      </c>
      <c r="H7" s="79"/>
      <c r="I7" s="80">
        <v>0.0</v>
      </c>
      <c r="J7" s="79"/>
      <c r="K7" s="193">
        <v>9.0</v>
      </c>
      <c r="L7" s="82" t="s">
        <v>139</v>
      </c>
      <c r="M7" s="33"/>
      <c r="N7" s="33"/>
      <c r="O7" s="361">
        <v>0.0</v>
      </c>
      <c r="P7" s="362">
        <v>60.0</v>
      </c>
      <c r="Q7" s="27"/>
      <c r="R7" s="608" t="s">
        <v>60</v>
      </c>
      <c r="S7" s="609">
        <v>15.0</v>
      </c>
      <c r="T7" s="362">
        <v>15.0</v>
      </c>
      <c r="U7" s="609">
        <v>7.0</v>
      </c>
      <c r="V7" s="610"/>
      <c r="W7" s="5"/>
    </row>
    <row r="8" ht="27.0" customHeight="1">
      <c r="A8" s="611">
        <v>72.2</v>
      </c>
      <c r="B8" s="69"/>
      <c r="C8" s="113"/>
      <c r="D8" s="74"/>
      <c r="E8" s="612"/>
      <c r="F8" s="592"/>
      <c r="G8" s="40"/>
      <c r="H8" s="34"/>
      <c r="I8" s="40"/>
      <c r="J8" s="34"/>
      <c r="K8" s="72"/>
      <c r="L8" s="33"/>
      <c r="M8" s="33"/>
      <c r="N8" s="33"/>
      <c r="O8" s="96"/>
      <c r="P8" s="348"/>
      <c r="Q8" s="27"/>
      <c r="R8" s="38"/>
      <c r="S8" s="38"/>
      <c r="T8" s="348"/>
      <c r="U8" s="38"/>
      <c r="V8" s="348"/>
      <c r="W8" s="5"/>
    </row>
    <row r="9" ht="27.0" customHeight="1">
      <c r="A9" s="469"/>
      <c r="B9" s="613" t="s">
        <v>23</v>
      </c>
      <c r="C9" s="614" t="s">
        <v>24</v>
      </c>
      <c r="D9" s="615">
        <v>35.5</v>
      </c>
      <c r="E9" s="616"/>
      <c r="F9" s="617">
        <v>0.0</v>
      </c>
      <c r="G9" s="618">
        <v>0.0</v>
      </c>
      <c r="H9" s="557"/>
      <c r="I9" s="618">
        <v>0.0</v>
      </c>
      <c r="J9" s="557"/>
      <c r="K9" s="619">
        <v>6.0</v>
      </c>
      <c r="L9" s="620" t="s">
        <v>140</v>
      </c>
      <c r="M9" s="621" t="s">
        <v>118</v>
      </c>
      <c r="N9" s="621" t="s">
        <v>141</v>
      </c>
      <c r="O9" s="622">
        <v>2.0</v>
      </c>
      <c r="P9" s="623">
        <v>80.0</v>
      </c>
      <c r="Q9" s="624">
        <v>113.8</v>
      </c>
      <c r="R9" s="625"/>
      <c r="S9" s="626">
        <v>2.0</v>
      </c>
      <c r="T9" s="627">
        <v>0.0</v>
      </c>
      <c r="U9" s="628">
        <v>4.0</v>
      </c>
      <c r="V9" s="629"/>
      <c r="W9" s="5"/>
    </row>
    <row r="10" ht="27.0" customHeight="1">
      <c r="A10" s="469"/>
      <c r="B10" s="69"/>
      <c r="C10" s="113"/>
      <c r="D10" s="497"/>
      <c r="E10" s="604"/>
      <c r="F10" s="592"/>
      <c r="G10" s="40"/>
      <c r="H10" s="34"/>
      <c r="I10" s="40"/>
      <c r="J10" s="34"/>
      <c r="K10" s="72"/>
      <c r="L10" s="33"/>
      <c r="M10" s="33"/>
      <c r="N10" s="33"/>
      <c r="O10" s="33"/>
      <c r="P10" s="348"/>
      <c r="Q10" s="27"/>
      <c r="R10" s="605"/>
      <c r="S10" s="38"/>
      <c r="T10" s="348"/>
      <c r="U10" s="38"/>
      <c r="V10" s="348"/>
      <c r="W10" s="5"/>
    </row>
    <row r="11" ht="27.0" customHeight="1">
      <c r="A11" s="611"/>
      <c r="B11" s="69"/>
      <c r="C11" s="113"/>
      <c r="D11" s="606">
        <v>0.0</v>
      </c>
      <c r="E11" s="607"/>
      <c r="F11" s="592"/>
      <c r="G11" s="227">
        <v>0.0</v>
      </c>
      <c r="H11" s="228"/>
      <c r="I11" s="227">
        <v>0.0</v>
      </c>
      <c r="J11" s="228"/>
      <c r="K11" s="229">
        <v>13.0</v>
      </c>
      <c r="L11" s="230" t="s">
        <v>142</v>
      </c>
      <c r="M11" s="33"/>
      <c r="N11" s="33"/>
      <c r="O11" s="361">
        <v>1.0</v>
      </c>
      <c r="P11" s="381">
        <v>65.0</v>
      </c>
      <c r="Q11" s="27"/>
      <c r="R11" s="608" t="s">
        <v>60</v>
      </c>
      <c r="S11" s="232">
        <v>3.0</v>
      </c>
      <c r="T11" s="381">
        <v>3.0</v>
      </c>
      <c r="U11" s="232">
        <v>7.0</v>
      </c>
      <c r="V11" s="610"/>
      <c r="W11" s="5"/>
    </row>
    <row r="12" ht="27.0" customHeight="1">
      <c r="A12" s="611">
        <v>8.1</v>
      </c>
      <c r="B12" s="69"/>
      <c r="C12" s="113"/>
      <c r="D12" s="74"/>
      <c r="E12" s="612"/>
      <c r="F12" s="592"/>
      <c r="G12" s="40"/>
      <c r="H12" s="34"/>
      <c r="I12" s="40"/>
      <c r="J12" s="34"/>
      <c r="K12" s="72"/>
      <c r="L12" s="96"/>
      <c r="M12" s="33"/>
      <c r="N12" s="33"/>
      <c r="O12" s="96"/>
      <c r="P12" s="348"/>
      <c r="Q12" s="27"/>
      <c r="R12" s="38"/>
      <c r="S12" s="38"/>
      <c r="T12" s="348"/>
      <c r="U12" s="38"/>
      <c r="V12" s="348"/>
      <c r="W12" s="5"/>
    </row>
    <row r="13" ht="27.0" customHeight="1">
      <c r="A13" s="469"/>
      <c r="B13" s="101" t="s">
        <v>27</v>
      </c>
      <c r="C13" s="110" t="s">
        <v>28</v>
      </c>
      <c r="D13" s="489">
        <v>13.0</v>
      </c>
      <c r="E13" s="597"/>
      <c r="F13" s="598">
        <v>5.0</v>
      </c>
      <c r="G13" s="55">
        <v>5.0</v>
      </c>
      <c r="H13" s="54"/>
      <c r="I13" s="55">
        <v>1.0</v>
      </c>
      <c r="J13" s="54"/>
      <c r="K13" s="56">
        <v>1.0</v>
      </c>
      <c r="L13" s="57" t="s">
        <v>120</v>
      </c>
      <c r="M13" s="599" t="s">
        <v>118</v>
      </c>
      <c r="N13" s="599" t="s">
        <v>119</v>
      </c>
      <c r="O13" s="388">
        <v>1.0</v>
      </c>
      <c r="P13" s="353">
        <v>80.0</v>
      </c>
      <c r="Q13" s="107">
        <v>35.5</v>
      </c>
      <c r="R13" s="600"/>
      <c r="S13" s="601">
        <v>4.0</v>
      </c>
      <c r="T13" s="602">
        <v>9.0</v>
      </c>
      <c r="U13" s="224">
        <v>5.0</v>
      </c>
      <c r="V13" s="630"/>
      <c r="W13" s="5"/>
    </row>
    <row r="14" ht="27.0" customHeight="1">
      <c r="A14" s="469"/>
      <c r="B14" s="69"/>
      <c r="C14" s="113"/>
      <c r="D14" s="497"/>
      <c r="E14" s="604"/>
      <c r="F14" s="592"/>
      <c r="G14" s="40"/>
      <c r="H14" s="34"/>
      <c r="I14" s="40"/>
      <c r="J14" s="34"/>
      <c r="K14" s="72"/>
      <c r="L14" s="33"/>
      <c r="M14" s="33"/>
      <c r="N14" s="33"/>
      <c r="O14" s="33"/>
      <c r="P14" s="348"/>
      <c r="Q14" s="27"/>
      <c r="R14" s="605"/>
      <c r="S14" s="38"/>
      <c r="T14" s="348"/>
      <c r="U14" s="38"/>
      <c r="V14" s="348"/>
      <c r="W14" s="5"/>
    </row>
    <row r="15" ht="27.0" customHeight="1">
      <c r="A15" s="611" t="s">
        <v>62</v>
      </c>
      <c r="B15" s="69"/>
      <c r="C15" s="113"/>
      <c r="D15" s="606">
        <v>2.0</v>
      </c>
      <c r="E15" s="607"/>
      <c r="F15" s="592"/>
      <c r="G15" s="227">
        <v>5.0</v>
      </c>
      <c r="H15" s="228"/>
      <c r="I15" s="227">
        <v>3.0</v>
      </c>
      <c r="J15" s="228"/>
      <c r="K15" s="229">
        <v>3.0</v>
      </c>
      <c r="L15" s="230" t="s">
        <v>121</v>
      </c>
      <c r="M15" s="33"/>
      <c r="N15" s="33"/>
      <c r="O15" s="361">
        <v>1.0</v>
      </c>
      <c r="P15" s="381">
        <v>60.0</v>
      </c>
      <c r="Q15" s="27"/>
      <c r="R15" s="608" t="s">
        <v>60</v>
      </c>
      <c r="S15" s="232">
        <v>8.0</v>
      </c>
      <c r="T15" s="381">
        <v>8.0</v>
      </c>
      <c r="U15" s="232">
        <v>11.0</v>
      </c>
      <c r="V15" s="610"/>
      <c r="W15" s="5"/>
    </row>
    <row r="16" ht="27.0" customHeight="1">
      <c r="A16" s="611"/>
      <c r="B16" s="119"/>
      <c r="C16" s="123"/>
      <c r="D16" s="265"/>
      <c r="E16" s="631"/>
      <c r="F16" s="632"/>
      <c r="G16" s="95"/>
      <c r="H16" s="94"/>
      <c r="I16" s="95"/>
      <c r="J16" s="94"/>
      <c r="K16" s="121"/>
      <c r="L16" s="96"/>
      <c r="M16" s="96"/>
      <c r="N16" s="96"/>
      <c r="O16" s="96"/>
      <c r="P16" s="383"/>
      <c r="Q16" s="45"/>
      <c r="R16" s="46"/>
      <c r="S16" s="46"/>
      <c r="T16" s="383"/>
      <c r="U16" s="46"/>
      <c r="V16" s="383"/>
      <c r="W16" s="5"/>
    </row>
    <row r="17" ht="27.0" customHeight="1">
      <c r="A17" s="469"/>
      <c r="B17" s="365" t="s">
        <v>100</v>
      </c>
      <c r="C17" s="110" t="s">
        <v>37</v>
      </c>
      <c r="D17" s="489">
        <v>27.5</v>
      </c>
      <c r="E17" s="597"/>
      <c r="F17" s="598">
        <v>3.0</v>
      </c>
      <c r="G17" s="55">
        <v>2.0</v>
      </c>
      <c r="H17" s="54"/>
      <c r="I17" s="55">
        <v>0.0</v>
      </c>
      <c r="J17" s="54"/>
      <c r="K17" s="56">
        <v>0.0</v>
      </c>
      <c r="L17" s="57" t="s">
        <v>139</v>
      </c>
      <c r="M17" s="599" t="s">
        <v>118</v>
      </c>
      <c r="N17" s="599" t="s">
        <v>118</v>
      </c>
      <c r="O17" s="388">
        <v>3.0</v>
      </c>
      <c r="P17" s="353">
        <v>80.0</v>
      </c>
      <c r="Q17" s="107">
        <v>40.3</v>
      </c>
      <c r="R17" s="600"/>
      <c r="S17" s="601">
        <v>1.0</v>
      </c>
      <c r="T17" s="602">
        <v>4.0</v>
      </c>
      <c r="U17" s="633"/>
      <c r="V17" s="630"/>
      <c r="W17" s="5"/>
    </row>
    <row r="18" ht="27.0" customHeight="1">
      <c r="A18" s="469"/>
      <c r="B18" s="27"/>
      <c r="C18" s="113"/>
      <c r="D18" s="497"/>
      <c r="E18" s="604"/>
      <c r="F18" s="592"/>
      <c r="G18" s="40"/>
      <c r="H18" s="34"/>
      <c r="I18" s="40"/>
      <c r="J18" s="34"/>
      <c r="K18" s="72"/>
      <c r="L18" s="33"/>
      <c r="M18" s="33"/>
      <c r="N18" s="33"/>
      <c r="O18" s="33"/>
      <c r="P18" s="348"/>
      <c r="Q18" s="27"/>
      <c r="R18" s="605"/>
      <c r="S18" s="38"/>
      <c r="T18" s="348"/>
      <c r="U18" s="38"/>
      <c r="V18" s="348"/>
      <c r="W18" s="5"/>
    </row>
    <row r="19" ht="27.0" customHeight="1">
      <c r="A19" s="611" t="s">
        <v>62</v>
      </c>
      <c r="B19" s="27"/>
      <c r="C19" s="113"/>
      <c r="D19" s="606">
        <v>2.0</v>
      </c>
      <c r="E19" s="607"/>
      <c r="F19" s="592"/>
      <c r="G19" s="227">
        <v>1.0</v>
      </c>
      <c r="H19" s="228"/>
      <c r="I19" s="227">
        <v>0.0</v>
      </c>
      <c r="J19" s="228"/>
      <c r="K19" s="229">
        <v>8.0</v>
      </c>
      <c r="L19" s="230" t="s">
        <v>119</v>
      </c>
      <c r="M19" s="33"/>
      <c r="N19" s="33"/>
      <c r="O19" s="361">
        <v>0.0</v>
      </c>
      <c r="P19" s="381">
        <v>60.0</v>
      </c>
      <c r="Q19" s="27"/>
      <c r="R19" s="608" t="s">
        <v>60</v>
      </c>
      <c r="S19" s="232">
        <v>8.0</v>
      </c>
      <c r="T19" s="381">
        <v>8.0</v>
      </c>
      <c r="U19" s="524"/>
      <c r="V19" s="610"/>
      <c r="W19" s="5"/>
    </row>
    <row r="20" ht="28.5" customHeight="1">
      <c r="A20" s="469"/>
      <c r="B20" s="45"/>
      <c r="C20" s="123"/>
      <c r="D20" s="265"/>
      <c r="E20" s="631"/>
      <c r="F20" s="632"/>
      <c r="G20" s="95"/>
      <c r="H20" s="94"/>
      <c r="I20" s="95"/>
      <c r="J20" s="94"/>
      <c r="K20" s="121"/>
      <c r="L20" s="96"/>
      <c r="M20" s="96"/>
      <c r="N20" s="96"/>
      <c r="O20" s="96"/>
      <c r="P20" s="383"/>
      <c r="Q20" s="45"/>
      <c r="R20" s="46"/>
      <c r="S20" s="46"/>
      <c r="T20" s="383"/>
      <c r="U20" s="46"/>
      <c r="V20" s="383"/>
      <c r="W20" s="5"/>
    </row>
    <row r="21" ht="27.0" customHeight="1">
      <c r="A21" s="469"/>
      <c r="B21" s="482" t="s">
        <v>33</v>
      </c>
      <c r="C21" s="199" t="s">
        <v>34</v>
      </c>
      <c r="D21" s="223">
        <v>5.5</v>
      </c>
      <c r="E21" s="612"/>
      <c r="F21" s="634">
        <v>1.0</v>
      </c>
      <c r="G21" s="143">
        <v>6.0</v>
      </c>
      <c r="H21" s="34"/>
      <c r="I21" s="143">
        <v>0.0</v>
      </c>
      <c r="J21" s="34"/>
      <c r="K21" s="144">
        <v>1.0</v>
      </c>
      <c r="L21" s="57" t="s">
        <v>142</v>
      </c>
      <c r="M21" s="635" t="s">
        <v>118</v>
      </c>
      <c r="N21" s="635" t="s">
        <v>121</v>
      </c>
      <c r="O21" s="388">
        <v>1.0</v>
      </c>
      <c r="P21" s="478">
        <v>50.0</v>
      </c>
      <c r="Q21" s="62">
        <v>8.3</v>
      </c>
      <c r="R21" s="605"/>
      <c r="S21" s="636">
        <v>5.0</v>
      </c>
      <c r="T21" s="637">
        <v>6.0</v>
      </c>
      <c r="U21" s="638">
        <v>10.0</v>
      </c>
      <c r="V21" s="629"/>
      <c r="W21" s="5"/>
    </row>
    <row r="22" ht="27.0" customHeight="1">
      <c r="A22" s="469"/>
      <c r="B22" s="27"/>
      <c r="C22" s="113"/>
      <c r="D22" s="497"/>
      <c r="E22" s="604"/>
      <c r="F22" s="592"/>
      <c r="G22" s="40"/>
      <c r="H22" s="34"/>
      <c r="I22" s="40"/>
      <c r="J22" s="34"/>
      <c r="K22" s="72"/>
      <c r="L22" s="33"/>
      <c r="M22" s="33"/>
      <c r="N22" s="33"/>
      <c r="O22" s="33"/>
      <c r="P22" s="348"/>
      <c r="Q22" s="27"/>
      <c r="R22" s="605"/>
      <c r="S22" s="38"/>
      <c r="T22" s="348"/>
      <c r="U22" s="38"/>
      <c r="V22" s="348"/>
      <c r="W22" s="5"/>
    </row>
    <row r="23" ht="27.0" customHeight="1">
      <c r="A23" s="469"/>
      <c r="B23" s="27"/>
      <c r="C23" s="113"/>
      <c r="D23" s="606">
        <v>1.0</v>
      </c>
      <c r="E23" s="607"/>
      <c r="F23" s="592"/>
      <c r="G23" s="227">
        <v>2.5</v>
      </c>
      <c r="H23" s="228"/>
      <c r="I23" s="227">
        <v>0.0</v>
      </c>
      <c r="J23" s="228"/>
      <c r="K23" s="229">
        <v>2.0</v>
      </c>
      <c r="L23" s="230" t="s">
        <v>138</v>
      </c>
      <c r="M23" s="33"/>
      <c r="N23" s="33"/>
      <c r="O23" s="361">
        <v>0.0</v>
      </c>
      <c r="P23" s="381">
        <v>40.0</v>
      </c>
      <c r="Q23" s="27"/>
      <c r="R23" s="608" t="s">
        <v>60</v>
      </c>
      <c r="S23" s="232">
        <v>6.0</v>
      </c>
      <c r="T23" s="381">
        <v>6.0</v>
      </c>
      <c r="U23" s="232">
        <v>14.0</v>
      </c>
      <c r="V23" s="610"/>
      <c r="W23" s="5"/>
    </row>
    <row r="24" ht="27.0" customHeight="1">
      <c r="A24" s="611">
        <v>51.8</v>
      </c>
      <c r="B24" s="27"/>
      <c r="C24" s="113"/>
      <c r="D24" s="74"/>
      <c r="E24" s="612"/>
      <c r="F24" s="592"/>
      <c r="G24" s="40"/>
      <c r="H24" s="34"/>
      <c r="I24" s="40"/>
      <c r="J24" s="34"/>
      <c r="K24" s="72"/>
      <c r="L24" s="96"/>
      <c r="M24" s="33"/>
      <c r="N24" s="33"/>
      <c r="O24" s="96"/>
      <c r="P24" s="348"/>
      <c r="Q24" s="27"/>
      <c r="R24" s="38"/>
      <c r="S24" s="38"/>
      <c r="T24" s="348"/>
      <c r="U24" s="38"/>
      <c r="V24" s="348"/>
      <c r="W24" s="5"/>
    </row>
    <row r="25" ht="28.5" customHeight="1">
      <c r="A25" s="469"/>
      <c r="B25" s="613" t="s">
        <v>38</v>
      </c>
      <c r="C25" s="614" t="s">
        <v>32</v>
      </c>
      <c r="D25" s="615">
        <v>17.8</v>
      </c>
      <c r="E25" s="616"/>
      <c r="F25" s="617">
        <v>4.0</v>
      </c>
      <c r="G25" s="618">
        <v>5.0</v>
      </c>
      <c r="H25" s="557"/>
      <c r="I25" s="618">
        <v>0.0</v>
      </c>
      <c r="J25" s="557"/>
      <c r="K25" s="619">
        <v>1.0</v>
      </c>
      <c r="L25" s="620" t="s">
        <v>139</v>
      </c>
      <c r="M25" s="621" t="s">
        <v>119</v>
      </c>
      <c r="N25" s="621" t="s">
        <v>141</v>
      </c>
      <c r="O25" s="622">
        <v>1.0</v>
      </c>
      <c r="P25" s="623">
        <v>50.0</v>
      </c>
      <c r="Q25" s="624">
        <v>30.0</v>
      </c>
      <c r="R25" s="625"/>
      <c r="S25" s="626">
        <v>5.0</v>
      </c>
      <c r="T25" s="627">
        <v>5.0</v>
      </c>
      <c r="U25" s="628">
        <v>5.0</v>
      </c>
      <c r="V25" s="629"/>
      <c r="W25" s="5"/>
    </row>
    <row r="26" ht="27.0" customHeight="1">
      <c r="A26" s="469"/>
      <c r="B26" s="69"/>
      <c r="C26" s="113"/>
      <c r="D26" s="497"/>
      <c r="E26" s="604"/>
      <c r="F26" s="592"/>
      <c r="G26" s="40"/>
      <c r="H26" s="34"/>
      <c r="I26" s="40"/>
      <c r="J26" s="34"/>
      <c r="K26" s="72"/>
      <c r="L26" s="33"/>
      <c r="M26" s="33"/>
      <c r="N26" s="33"/>
      <c r="O26" s="33"/>
      <c r="P26" s="348"/>
      <c r="Q26" s="27"/>
      <c r="R26" s="605"/>
      <c r="S26" s="38"/>
      <c r="T26" s="348"/>
      <c r="U26" s="38"/>
      <c r="V26" s="348"/>
      <c r="W26" s="5"/>
    </row>
    <row r="27" ht="27.0" customHeight="1">
      <c r="A27" s="611" t="s">
        <v>62</v>
      </c>
      <c r="B27" s="69"/>
      <c r="C27" s="113"/>
      <c r="D27" s="606">
        <v>2.0</v>
      </c>
      <c r="E27" s="607"/>
      <c r="F27" s="592"/>
      <c r="G27" s="227">
        <v>4.0</v>
      </c>
      <c r="H27" s="228"/>
      <c r="I27" s="227">
        <v>0.0</v>
      </c>
      <c r="J27" s="228"/>
      <c r="K27" s="229">
        <v>4.0</v>
      </c>
      <c r="L27" s="230" t="s">
        <v>118</v>
      </c>
      <c r="M27" s="33"/>
      <c r="N27" s="33"/>
      <c r="O27" s="361">
        <v>0.0</v>
      </c>
      <c r="P27" s="381">
        <v>40.0</v>
      </c>
      <c r="Q27" s="27"/>
      <c r="R27" s="608" t="s">
        <v>60</v>
      </c>
      <c r="S27" s="232">
        <v>6.0</v>
      </c>
      <c r="T27" s="381">
        <v>6.0</v>
      </c>
      <c r="U27" s="232">
        <v>8.0</v>
      </c>
      <c r="V27" s="610"/>
      <c r="W27" s="5"/>
    </row>
    <row r="28" ht="27.0" customHeight="1">
      <c r="A28" s="484"/>
      <c r="B28" s="69"/>
      <c r="C28" s="113"/>
      <c r="D28" s="74"/>
      <c r="E28" s="612"/>
      <c r="F28" s="592"/>
      <c r="G28" s="40"/>
      <c r="H28" s="34"/>
      <c r="I28" s="40"/>
      <c r="J28" s="34"/>
      <c r="K28" s="72"/>
      <c r="L28" s="96"/>
      <c r="M28" s="33"/>
      <c r="N28" s="33"/>
      <c r="O28" s="96"/>
      <c r="P28" s="348"/>
      <c r="Q28" s="27"/>
      <c r="R28" s="38"/>
      <c r="S28" s="38"/>
      <c r="T28" s="348"/>
      <c r="U28" s="38"/>
      <c r="V28" s="348"/>
      <c r="W28" s="5"/>
    </row>
    <row r="29" ht="27.0" customHeight="1">
      <c r="A29" s="469"/>
      <c r="B29" s="101" t="s">
        <v>47</v>
      </c>
      <c r="C29" s="110" t="s">
        <v>41</v>
      </c>
      <c r="D29" s="489">
        <v>3.2</v>
      </c>
      <c r="E29" s="597"/>
      <c r="F29" s="598">
        <v>3.0</v>
      </c>
      <c r="G29" s="55">
        <v>7.0</v>
      </c>
      <c r="H29" s="54"/>
      <c r="I29" s="55">
        <v>0.0</v>
      </c>
      <c r="J29" s="54"/>
      <c r="K29" s="56">
        <v>1.0</v>
      </c>
      <c r="L29" s="57" t="s">
        <v>141</v>
      </c>
      <c r="M29" s="599" t="s">
        <v>118</v>
      </c>
      <c r="N29" s="599" t="s">
        <v>121</v>
      </c>
      <c r="O29" s="388">
        <v>5.0</v>
      </c>
      <c r="P29" s="353">
        <v>50.0</v>
      </c>
      <c r="Q29" s="107">
        <v>26.1</v>
      </c>
      <c r="R29" s="600"/>
      <c r="S29" s="601">
        <v>4.0</v>
      </c>
      <c r="T29" s="602">
        <v>7.0</v>
      </c>
      <c r="U29" s="224">
        <v>4.0</v>
      </c>
      <c r="V29" s="630"/>
      <c r="W29" s="5"/>
    </row>
    <row r="30" ht="27.0" customHeight="1">
      <c r="A30" s="469"/>
      <c r="B30" s="69"/>
      <c r="C30" s="113"/>
      <c r="D30" s="497"/>
      <c r="E30" s="604"/>
      <c r="F30" s="592"/>
      <c r="G30" s="40"/>
      <c r="H30" s="34"/>
      <c r="I30" s="40"/>
      <c r="J30" s="34"/>
      <c r="K30" s="72"/>
      <c r="L30" s="33"/>
      <c r="M30" s="33"/>
      <c r="N30" s="33"/>
      <c r="O30" s="33"/>
      <c r="P30" s="348"/>
      <c r="Q30" s="27"/>
      <c r="R30" s="605"/>
      <c r="S30" s="38"/>
      <c r="T30" s="348"/>
      <c r="U30" s="38"/>
      <c r="V30" s="348"/>
      <c r="W30" s="5"/>
    </row>
    <row r="31" ht="27.0" customHeight="1">
      <c r="A31" s="611"/>
      <c r="B31" s="69"/>
      <c r="C31" s="113"/>
      <c r="D31" s="606">
        <v>0.0</v>
      </c>
      <c r="E31" s="607"/>
      <c r="F31" s="592"/>
      <c r="G31" s="227">
        <v>5.0</v>
      </c>
      <c r="H31" s="228"/>
      <c r="I31" s="227">
        <v>0.0</v>
      </c>
      <c r="J31" s="228"/>
      <c r="K31" s="229">
        <v>2.0</v>
      </c>
      <c r="L31" s="230" t="s">
        <v>143</v>
      </c>
      <c r="M31" s="33"/>
      <c r="N31" s="33"/>
      <c r="O31" s="361">
        <v>0.0</v>
      </c>
      <c r="P31" s="381">
        <v>40.0</v>
      </c>
      <c r="Q31" s="27"/>
      <c r="R31" s="608" t="s">
        <v>60</v>
      </c>
      <c r="S31" s="232">
        <v>7.0</v>
      </c>
      <c r="T31" s="381">
        <v>7.0</v>
      </c>
      <c r="U31" s="232">
        <v>8.0</v>
      </c>
      <c r="V31" s="610"/>
      <c r="W31" s="5"/>
    </row>
    <row r="32" ht="27.0" customHeight="1">
      <c r="A32" s="611">
        <v>0.0</v>
      </c>
      <c r="B32" s="119"/>
      <c r="C32" s="123"/>
      <c r="D32" s="265"/>
      <c r="E32" s="631"/>
      <c r="F32" s="632"/>
      <c r="G32" s="95"/>
      <c r="H32" s="94"/>
      <c r="I32" s="95"/>
      <c r="J32" s="94"/>
      <c r="K32" s="121"/>
      <c r="L32" s="96"/>
      <c r="M32" s="96"/>
      <c r="N32" s="96"/>
      <c r="O32" s="96"/>
      <c r="P32" s="383"/>
      <c r="Q32" s="45"/>
      <c r="R32" s="46"/>
      <c r="S32" s="46"/>
      <c r="T32" s="383"/>
      <c r="U32" s="46"/>
      <c r="V32" s="383"/>
      <c r="W32" s="5"/>
    </row>
    <row r="33" ht="27.0" customHeight="1">
      <c r="A33" s="469"/>
      <c r="B33" s="197" t="s">
        <v>39</v>
      </c>
      <c r="C33" s="483" t="s">
        <v>40</v>
      </c>
      <c r="D33" s="489">
        <v>13.2</v>
      </c>
      <c r="E33" s="597"/>
      <c r="F33" s="598">
        <v>0.0</v>
      </c>
      <c r="G33" s="55">
        <v>2.0</v>
      </c>
      <c r="H33" s="54"/>
      <c r="I33" s="55">
        <v>0.0</v>
      </c>
      <c r="J33" s="54"/>
      <c r="K33" s="56">
        <v>0.0</v>
      </c>
      <c r="L33" s="57" t="s">
        <v>120</v>
      </c>
      <c r="M33" s="599" t="s">
        <v>119</v>
      </c>
      <c r="N33" s="599" t="s">
        <v>121</v>
      </c>
      <c r="O33" s="388">
        <v>18.0</v>
      </c>
      <c r="P33" s="353">
        <v>55.0</v>
      </c>
      <c r="Q33" s="107">
        <v>37.3</v>
      </c>
      <c r="R33" s="600"/>
      <c r="S33" s="601">
        <v>4.0</v>
      </c>
      <c r="T33" s="602">
        <v>4.0</v>
      </c>
      <c r="U33" s="633"/>
      <c r="V33" s="630"/>
      <c r="W33" s="5"/>
    </row>
    <row r="34" ht="27.0" customHeight="1">
      <c r="A34" s="469"/>
      <c r="B34" s="27"/>
      <c r="C34" s="113"/>
      <c r="D34" s="497"/>
      <c r="E34" s="604"/>
      <c r="F34" s="592"/>
      <c r="G34" s="40"/>
      <c r="H34" s="34"/>
      <c r="I34" s="40"/>
      <c r="J34" s="34"/>
      <c r="K34" s="72"/>
      <c r="L34" s="33"/>
      <c r="M34" s="33"/>
      <c r="N34" s="33"/>
      <c r="O34" s="33"/>
      <c r="P34" s="348"/>
      <c r="Q34" s="27"/>
      <c r="R34" s="605"/>
      <c r="S34" s="38"/>
      <c r="T34" s="348"/>
      <c r="U34" s="38"/>
      <c r="V34" s="348"/>
      <c r="W34" s="5"/>
    </row>
    <row r="35" ht="27.0" customHeight="1">
      <c r="A35" s="469"/>
      <c r="B35" s="27"/>
      <c r="C35" s="113"/>
      <c r="D35" s="606">
        <v>0.0</v>
      </c>
      <c r="E35" s="607"/>
      <c r="F35" s="592"/>
      <c r="G35" s="227">
        <v>2.0</v>
      </c>
      <c r="H35" s="228"/>
      <c r="I35" s="227">
        <v>0.0</v>
      </c>
      <c r="J35" s="228"/>
      <c r="K35" s="229">
        <v>8.0</v>
      </c>
      <c r="L35" s="230" t="s">
        <v>121</v>
      </c>
      <c r="M35" s="33"/>
      <c r="N35" s="33"/>
      <c r="O35" s="361">
        <v>0.0</v>
      </c>
      <c r="P35" s="381">
        <v>40.0</v>
      </c>
      <c r="Q35" s="27"/>
      <c r="R35" s="608" t="s">
        <v>60</v>
      </c>
      <c r="S35" s="232">
        <v>3.0</v>
      </c>
      <c r="T35" s="381">
        <v>3.0</v>
      </c>
      <c r="U35" s="232">
        <v>5.0</v>
      </c>
      <c r="V35" s="610"/>
      <c r="W35" s="5"/>
    </row>
    <row r="36" ht="27.0" customHeight="1">
      <c r="A36" s="611">
        <v>11.0</v>
      </c>
      <c r="B36" s="45"/>
      <c r="C36" s="123"/>
      <c r="D36" s="265"/>
      <c r="E36" s="631"/>
      <c r="F36" s="632"/>
      <c r="G36" s="95"/>
      <c r="H36" s="94"/>
      <c r="I36" s="95"/>
      <c r="J36" s="94"/>
      <c r="K36" s="121"/>
      <c r="L36" s="96"/>
      <c r="M36" s="96"/>
      <c r="N36" s="96"/>
      <c r="O36" s="96"/>
      <c r="P36" s="383"/>
      <c r="Q36" s="45"/>
      <c r="R36" s="46"/>
      <c r="S36" s="46"/>
      <c r="T36" s="383"/>
      <c r="U36" s="46"/>
      <c r="V36" s="383"/>
      <c r="W36" s="5"/>
    </row>
    <row r="37" ht="27.0" customHeight="1">
      <c r="A37" s="469"/>
      <c r="B37" s="200" t="s">
        <v>42</v>
      </c>
      <c r="C37" s="199" t="s">
        <v>43</v>
      </c>
      <c r="D37" s="223">
        <v>12.1</v>
      </c>
      <c r="E37" s="612"/>
      <c r="F37" s="634">
        <v>2.0</v>
      </c>
      <c r="G37" s="143">
        <v>5.0</v>
      </c>
      <c r="H37" s="34"/>
      <c r="I37" s="143">
        <v>1.0</v>
      </c>
      <c r="J37" s="34"/>
      <c r="K37" s="144">
        <v>1.0</v>
      </c>
      <c r="L37" s="57" t="s">
        <v>139</v>
      </c>
      <c r="M37" s="635" t="s">
        <v>121</v>
      </c>
      <c r="N37" s="635" t="s">
        <v>118</v>
      </c>
      <c r="O37" s="388">
        <v>9.0</v>
      </c>
      <c r="P37" s="478">
        <v>50.0</v>
      </c>
      <c r="Q37" s="62">
        <v>20.8</v>
      </c>
      <c r="R37" s="605"/>
      <c r="S37" s="636">
        <v>6.0</v>
      </c>
      <c r="T37" s="637">
        <v>6.0</v>
      </c>
      <c r="U37" s="638">
        <v>1.0</v>
      </c>
      <c r="V37" s="629"/>
      <c r="W37" s="5"/>
    </row>
    <row r="38" ht="27.0" customHeight="1">
      <c r="A38" s="469"/>
      <c r="B38" s="27"/>
      <c r="C38" s="113"/>
      <c r="D38" s="497"/>
      <c r="E38" s="604"/>
      <c r="F38" s="592"/>
      <c r="G38" s="40"/>
      <c r="H38" s="34"/>
      <c r="I38" s="40"/>
      <c r="J38" s="34"/>
      <c r="K38" s="72"/>
      <c r="L38" s="33"/>
      <c r="M38" s="33"/>
      <c r="N38" s="33"/>
      <c r="O38" s="33"/>
      <c r="P38" s="348"/>
      <c r="Q38" s="27"/>
      <c r="R38" s="605"/>
      <c r="S38" s="38"/>
      <c r="T38" s="348"/>
      <c r="U38" s="38"/>
      <c r="V38" s="348"/>
      <c r="W38" s="5"/>
    </row>
    <row r="39" ht="27.0" customHeight="1">
      <c r="A39" s="611" t="s">
        <v>62</v>
      </c>
      <c r="B39" s="27"/>
      <c r="C39" s="113"/>
      <c r="D39" s="606">
        <v>2.0</v>
      </c>
      <c r="E39" s="607"/>
      <c r="F39" s="592"/>
      <c r="G39" s="227">
        <v>13.0</v>
      </c>
      <c r="H39" s="228"/>
      <c r="I39" s="227">
        <v>4.0</v>
      </c>
      <c r="J39" s="228"/>
      <c r="K39" s="229">
        <v>2.0</v>
      </c>
      <c r="L39" s="230" t="s">
        <v>118</v>
      </c>
      <c r="M39" s="33"/>
      <c r="N39" s="33"/>
      <c r="O39" s="361">
        <v>0.0</v>
      </c>
      <c r="P39" s="381">
        <v>40.0</v>
      </c>
      <c r="Q39" s="27"/>
      <c r="R39" s="608" t="s">
        <v>60</v>
      </c>
      <c r="S39" s="232">
        <v>3.0</v>
      </c>
      <c r="T39" s="381">
        <v>3.0</v>
      </c>
      <c r="U39" s="232">
        <v>5.0</v>
      </c>
      <c r="V39" s="610"/>
      <c r="W39" s="5"/>
    </row>
    <row r="40" ht="27.0" customHeight="1">
      <c r="A40" s="469"/>
      <c r="B40" s="27"/>
      <c r="C40" s="113"/>
      <c r="D40" s="74"/>
      <c r="E40" s="612"/>
      <c r="F40" s="592"/>
      <c r="G40" s="40"/>
      <c r="H40" s="34"/>
      <c r="I40" s="40"/>
      <c r="J40" s="34"/>
      <c r="K40" s="72"/>
      <c r="L40" s="96"/>
      <c r="M40" s="33"/>
      <c r="N40" s="33"/>
      <c r="O40" s="96"/>
      <c r="P40" s="348"/>
      <c r="Q40" s="27"/>
      <c r="R40" s="38"/>
      <c r="S40" s="38"/>
      <c r="T40" s="348"/>
      <c r="U40" s="38"/>
      <c r="V40" s="348"/>
      <c r="W40" s="5"/>
    </row>
    <row r="41" ht="27.0" customHeight="1">
      <c r="A41" s="469"/>
      <c r="B41" s="101" t="s">
        <v>30</v>
      </c>
      <c r="C41" s="110" t="s">
        <v>31</v>
      </c>
      <c r="D41" s="489">
        <v>0.0</v>
      </c>
      <c r="E41" s="597"/>
      <c r="F41" s="598">
        <v>0.0</v>
      </c>
      <c r="G41" s="55">
        <v>0.0</v>
      </c>
      <c r="H41" s="54"/>
      <c r="I41" s="55">
        <v>0.0</v>
      </c>
      <c r="J41" s="54"/>
      <c r="K41" s="56">
        <v>6.0</v>
      </c>
      <c r="L41" s="57" t="s">
        <v>141</v>
      </c>
      <c r="M41" s="599" t="s">
        <v>118</v>
      </c>
      <c r="N41" s="599" t="s">
        <v>143</v>
      </c>
      <c r="O41" s="388">
        <v>0.0</v>
      </c>
      <c r="P41" s="353">
        <v>50.0</v>
      </c>
      <c r="Q41" s="107">
        <v>23.1</v>
      </c>
      <c r="R41" s="600"/>
      <c r="S41" s="601">
        <v>3.0</v>
      </c>
      <c r="T41" s="602">
        <v>4.0</v>
      </c>
      <c r="U41" s="224">
        <v>2.0</v>
      </c>
      <c r="V41" s="630"/>
      <c r="W41" s="5"/>
    </row>
    <row r="42" ht="27.0" customHeight="1">
      <c r="A42" s="469"/>
      <c r="B42" s="69"/>
      <c r="C42" s="113"/>
      <c r="D42" s="497"/>
      <c r="E42" s="604"/>
      <c r="F42" s="592"/>
      <c r="G42" s="40"/>
      <c r="H42" s="34"/>
      <c r="I42" s="40"/>
      <c r="J42" s="34"/>
      <c r="K42" s="72"/>
      <c r="L42" s="33"/>
      <c r="M42" s="33"/>
      <c r="N42" s="33"/>
      <c r="O42" s="33"/>
      <c r="P42" s="348"/>
      <c r="Q42" s="27"/>
      <c r="R42" s="605"/>
      <c r="S42" s="38"/>
      <c r="T42" s="348"/>
      <c r="U42" s="38"/>
      <c r="V42" s="348"/>
      <c r="W42" s="5"/>
    </row>
    <row r="43" ht="27.0" customHeight="1">
      <c r="A43" s="469"/>
      <c r="B43" s="69"/>
      <c r="C43" s="113"/>
      <c r="D43" s="606">
        <v>0.0</v>
      </c>
      <c r="E43" s="607"/>
      <c r="F43" s="592"/>
      <c r="G43" s="227">
        <v>0.0</v>
      </c>
      <c r="H43" s="228"/>
      <c r="I43" s="227">
        <v>0.0</v>
      </c>
      <c r="J43" s="228"/>
      <c r="K43" s="229">
        <v>5.0</v>
      </c>
      <c r="L43" s="230" t="s">
        <v>119</v>
      </c>
      <c r="M43" s="33"/>
      <c r="N43" s="33"/>
      <c r="O43" s="361">
        <v>0.0</v>
      </c>
      <c r="P43" s="381">
        <v>40.0</v>
      </c>
      <c r="Q43" s="27"/>
      <c r="R43" s="608" t="s">
        <v>60</v>
      </c>
      <c r="S43" s="232">
        <v>4.0</v>
      </c>
      <c r="T43" s="381">
        <v>4.0</v>
      </c>
      <c r="U43" s="232">
        <v>6.0</v>
      </c>
      <c r="V43" s="610"/>
      <c r="W43" s="5"/>
    </row>
    <row r="44" ht="27.0" customHeight="1">
      <c r="A44" s="611">
        <v>13.2</v>
      </c>
      <c r="B44" s="119"/>
      <c r="C44" s="123"/>
      <c r="D44" s="265"/>
      <c r="E44" s="631"/>
      <c r="F44" s="632"/>
      <c r="G44" s="95"/>
      <c r="H44" s="94"/>
      <c r="I44" s="95"/>
      <c r="J44" s="94"/>
      <c r="K44" s="121"/>
      <c r="L44" s="96"/>
      <c r="M44" s="96"/>
      <c r="N44" s="96"/>
      <c r="O44" s="96"/>
      <c r="P44" s="383"/>
      <c r="Q44" s="45"/>
      <c r="R44" s="46"/>
      <c r="S44" s="46"/>
      <c r="T44" s="383"/>
      <c r="U44" s="46"/>
      <c r="V44" s="383"/>
      <c r="W44" s="5"/>
    </row>
    <row r="45" ht="27.0" customHeight="1">
      <c r="A45" s="469"/>
      <c r="B45" s="101" t="s">
        <v>101</v>
      </c>
      <c r="C45" s="110" t="s">
        <v>46</v>
      </c>
      <c r="D45" s="489">
        <v>0.5</v>
      </c>
      <c r="E45" s="597"/>
      <c r="F45" s="598">
        <v>6.0</v>
      </c>
      <c r="G45" s="55">
        <v>5.0</v>
      </c>
      <c r="H45" s="54"/>
      <c r="I45" s="55">
        <v>7.0</v>
      </c>
      <c r="J45" s="54"/>
      <c r="K45" s="56">
        <v>1.0</v>
      </c>
      <c r="L45" s="57" t="s">
        <v>143</v>
      </c>
      <c r="M45" s="599" t="s">
        <v>118</v>
      </c>
      <c r="N45" s="599" t="s">
        <v>118</v>
      </c>
      <c r="O45" s="388">
        <v>9.0</v>
      </c>
      <c r="P45" s="353">
        <v>50.0</v>
      </c>
      <c r="Q45" s="107">
        <v>38.5</v>
      </c>
      <c r="R45" s="600"/>
      <c r="S45" s="601">
        <v>3.0</v>
      </c>
      <c r="T45" s="602">
        <v>5.0</v>
      </c>
      <c r="U45" s="224">
        <v>3.0</v>
      </c>
      <c r="V45" s="630"/>
      <c r="W45" s="5"/>
    </row>
    <row r="46" ht="27.0" customHeight="1">
      <c r="A46" s="469"/>
      <c r="B46" s="69"/>
      <c r="C46" s="113"/>
      <c r="D46" s="497"/>
      <c r="E46" s="604"/>
      <c r="F46" s="592"/>
      <c r="G46" s="40"/>
      <c r="H46" s="34"/>
      <c r="I46" s="40"/>
      <c r="J46" s="34"/>
      <c r="K46" s="72"/>
      <c r="L46" s="33"/>
      <c r="M46" s="33"/>
      <c r="N46" s="33"/>
      <c r="O46" s="33"/>
      <c r="P46" s="348"/>
      <c r="Q46" s="27"/>
      <c r="R46" s="605"/>
      <c r="S46" s="38"/>
      <c r="T46" s="348"/>
      <c r="U46" s="38"/>
      <c r="V46" s="348"/>
      <c r="W46" s="5"/>
    </row>
    <row r="47" ht="27.0" customHeight="1">
      <c r="A47" s="469"/>
      <c r="B47" s="69"/>
      <c r="C47" s="113"/>
      <c r="D47" s="606">
        <v>0.0</v>
      </c>
      <c r="E47" s="607"/>
      <c r="F47" s="592"/>
      <c r="G47" s="227">
        <v>3.0</v>
      </c>
      <c r="H47" s="228"/>
      <c r="I47" s="227">
        <v>18.0</v>
      </c>
      <c r="J47" s="228"/>
      <c r="K47" s="229">
        <v>4.0</v>
      </c>
      <c r="L47" s="230" t="s">
        <v>121</v>
      </c>
      <c r="M47" s="33"/>
      <c r="N47" s="33"/>
      <c r="O47" s="361">
        <v>2.0</v>
      </c>
      <c r="P47" s="381">
        <v>40.0</v>
      </c>
      <c r="Q47" s="27"/>
      <c r="R47" s="608" t="s">
        <v>60</v>
      </c>
      <c r="S47" s="232">
        <v>6.0</v>
      </c>
      <c r="T47" s="381">
        <v>6.0</v>
      </c>
      <c r="U47" s="232">
        <v>6.0</v>
      </c>
      <c r="V47" s="610"/>
      <c r="W47" s="5"/>
    </row>
    <row r="48" ht="27.0" customHeight="1">
      <c r="A48" s="639">
        <v>12.3</v>
      </c>
      <c r="B48" s="119"/>
      <c r="C48" s="123"/>
      <c r="D48" s="265"/>
      <c r="E48" s="631"/>
      <c r="F48" s="632"/>
      <c r="G48" s="95"/>
      <c r="H48" s="94"/>
      <c r="I48" s="95"/>
      <c r="J48" s="94"/>
      <c r="K48" s="121"/>
      <c r="L48" s="96"/>
      <c r="M48" s="96"/>
      <c r="N48" s="96"/>
      <c r="O48" s="96"/>
      <c r="P48" s="383"/>
      <c r="Q48" s="45"/>
      <c r="R48" s="46"/>
      <c r="S48" s="46"/>
      <c r="T48" s="383"/>
      <c r="U48" s="46"/>
      <c r="V48" s="383"/>
      <c r="W48" s="5"/>
    </row>
    <row r="49" ht="27.0" customHeight="1">
      <c r="A49" s="469"/>
      <c r="B49" s="214" t="s">
        <v>48</v>
      </c>
      <c r="C49" s="485" t="s">
        <v>49</v>
      </c>
      <c r="D49" s="223">
        <v>0.0</v>
      </c>
      <c r="E49" s="612"/>
      <c r="F49" s="634">
        <v>0.0</v>
      </c>
      <c r="G49" s="143">
        <v>0.0</v>
      </c>
      <c r="H49" s="34"/>
      <c r="I49" s="143">
        <v>1.0</v>
      </c>
      <c r="J49" s="34"/>
      <c r="K49" s="144">
        <v>5.0</v>
      </c>
      <c r="L49" s="57" t="s">
        <v>141</v>
      </c>
      <c r="M49" s="635" t="s">
        <v>118</v>
      </c>
      <c r="N49" s="635" t="s">
        <v>118</v>
      </c>
      <c r="O49" s="388">
        <v>0.0</v>
      </c>
      <c r="P49" s="478">
        <v>40.0</v>
      </c>
      <c r="Q49" s="62">
        <v>23.2</v>
      </c>
      <c r="R49" s="605"/>
      <c r="S49" s="640"/>
      <c r="T49" s="641"/>
      <c r="U49" s="642"/>
      <c r="V49" s="629"/>
      <c r="W49" s="5"/>
    </row>
    <row r="50" ht="27.0" customHeight="1">
      <c r="A50" s="469"/>
      <c r="B50" s="69"/>
      <c r="C50" s="113"/>
      <c r="D50" s="497"/>
      <c r="E50" s="604"/>
      <c r="F50" s="592"/>
      <c r="G50" s="40"/>
      <c r="H50" s="34"/>
      <c r="I50" s="40"/>
      <c r="J50" s="34"/>
      <c r="K50" s="72"/>
      <c r="L50" s="33"/>
      <c r="M50" s="33"/>
      <c r="N50" s="33"/>
      <c r="O50" s="33"/>
      <c r="P50" s="348"/>
      <c r="Q50" s="27"/>
      <c r="R50" s="605"/>
      <c r="S50" s="38"/>
      <c r="T50" s="348"/>
      <c r="U50" s="38"/>
      <c r="V50" s="348"/>
      <c r="W50" s="5"/>
    </row>
    <row r="51" ht="27.0" customHeight="1">
      <c r="A51" s="611"/>
      <c r="B51" s="69"/>
      <c r="C51" s="113"/>
      <c r="D51" s="606">
        <v>0.0</v>
      </c>
      <c r="E51" s="607"/>
      <c r="F51" s="592"/>
      <c r="G51" s="227">
        <v>0.0</v>
      </c>
      <c r="H51" s="228"/>
      <c r="I51" s="227">
        <v>7.8</v>
      </c>
      <c r="J51" s="228"/>
      <c r="K51" s="229">
        <v>0.0</v>
      </c>
      <c r="L51" s="230" t="s">
        <v>119</v>
      </c>
      <c r="M51" s="33"/>
      <c r="N51" s="33"/>
      <c r="O51" s="361">
        <v>0.0</v>
      </c>
      <c r="P51" s="381">
        <v>30.0</v>
      </c>
      <c r="Q51" s="27"/>
      <c r="R51" s="608" t="s">
        <v>60</v>
      </c>
      <c r="S51" s="643"/>
      <c r="T51" s="644"/>
      <c r="U51" s="524"/>
      <c r="V51" s="610"/>
      <c r="W51" s="5"/>
    </row>
    <row r="52" ht="27.0" customHeight="1">
      <c r="A52" s="611">
        <v>2.0</v>
      </c>
      <c r="B52" s="69"/>
      <c r="C52" s="113"/>
      <c r="D52" s="74"/>
      <c r="E52" s="612"/>
      <c r="F52" s="592"/>
      <c r="G52" s="40"/>
      <c r="H52" s="34"/>
      <c r="I52" s="40"/>
      <c r="J52" s="34"/>
      <c r="K52" s="72"/>
      <c r="L52" s="96"/>
      <c r="M52" s="33"/>
      <c r="N52" s="33"/>
      <c r="O52" s="96"/>
      <c r="P52" s="348"/>
      <c r="Q52" s="27"/>
      <c r="R52" s="38"/>
      <c r="S52" s="38"/>
      <c r="T52" s="348"/>
      <c r="U52" s="38"/>
      <c r="V52" s="348"/>
      <c r="W52" s="5"/>
    </row>
    <row r="53" ht="27.0" customHeight="1">
      <c r="A53" s="469"/>
      <c r="B53" s="101" t="s">
        <v>52</v>
      </c>
      <c r="C53" s="110" t="s">
        <v>53</v>
      </c>
      <c r="D53" s="489">
        <v>2.5</v>
      </c>
      <c r="E53" s="597"/>
      <c r="F53" s="598">
        <v>0.0</v>
      </c>
      <c r="G53" s="486"/>
      <c r="H53" s="221"/>
      <c r="I53" s="55">
        <v>1.0</v>
      </c>
      <c r="J53" s="54"/>
      <c r="K53" s="56">
        <v>0.0</v>
      </c>
      <c r="L53" s="57" t="s">
        <v>119</v>
      </c>
      <c r="M53" s="645"/>
      <c r="N53" s="599" t="s">
        <v>143</v>
      </c>
      <c r="O53" s="388">
        <v>1.0</v>
      </c>
      <c r="P53" s="353">
        <v>10.0</v>
      </c>
      <c r="Q53" s="107">
        <v>8.8</v>
      </c>
      <c r="R53" s="600"/>
      <c r="S53" s="646"/>
      <c r="T53" s="647"/>
      <c r="U53" s="224">
        <v>4.0</v>
      </c>
      <c r="V53" s="630"/>
      <c r="W53" s="5"/>
    </row>
    <row r="54" ht="27.0" customHeight="1">
      <c r="A54" s="469"/>
      <c r="B54" s="69"/>
      <c r="C54" s="113"/>
      <c r="D54" s="497"/>
      <c r="E54" s="604"/>
      <c r="F54" s="592"/>
      <c r="G54" s="40"/>
      <c r="H54" s="41"/>
      <c r="I54" s="40"/>
      <c r="J54" s="34"/>
      <c r="K54" s="72"/>
      <c r="L54" s="33"/>
      <c r="M54" s="33"/>
      <c r="N54" s="33"/>
      <c r="O54" s="33"/>
      <c r="P54" s="348"/>
      <c r="Q54" s="27"/>
      <c r="R54" s="605"/>
      <c r="S54" s="38"/>
      <c r="T54" s="348"/>
      <c r="U54" s="38"/>
      <c r="V54" s="348"/>
      <c r="W54" s="5"/>
    </row>
    <row r="55" ht="27.0" customHeight="1">
      <c r="A55" s="469"/>
      <c r="B55" s="69"/>
      <c r="C55" s="113"/>
      <c r="D55" s="606">
        <v>0.0</v>
      </c>
      <c r="E55" s="607"/>
      <c r="F55" s="592"/>
      <c r="G55" s="40"/>
      <c r="H55" s="41"/>
      <c r="I55" s="227">
        <v>2.3</v>
      </c>
      <c r="J55" s="228"/>
      <c r="K55" s="229">
        <v>3.0</v>
      </c>
      <c r="L55" s="230" t="s">
        <v>118</v>
      </c>
      <c r="M55" s="33"/>
      <c r="N55" s="33"/>
      <c r="O55" s="361">
        <v>0.0</v>
      </c>
      <c r="P55" s="381">
        <v>7.0</v>
      </c>
      <c r="Q55" s="27"/>
      <c r="R55" s="608" t="s">
        <v>60</v>
      </c>
      <c r="S55" s="643"/>
      <c r="T55" s="644"/>
      <c r="U55" s="232">
        <v>10.0</v>
      </c>
      <c r="V55" s="610"/>
      <c r="W55" s="5"/>
    </row>
    <row r="56" ht="27.0" customHeight="1">
      <c r="A56" s="611">
        <v>7.1</v>
      </c>
      <c r="B56" s="119"/>
      <c r="C56" s="123"/>
      <c r="D56" s="265"/>
      <c r="E56" s="631"/>
      <c r="F56" s="632"/>
      <c r="G56" s="95"/>
      <c r="H56" s="139"/>
      <c r="I56" s="95"/>
      <c r="J56" s="94"/>
      <c r="K56" s="121"/>
      <c r="L56" s="96"/>
      <c r="M56" s="96"/>
      <c r="N56" s="96"/>
      <c r="O56" s="96"/>
      <c r="P56" s="383"/>
      <c r="Q56" s="45"/>
      <c r="R56" s="46"/>
      <c r="S56" s="46"/>
      <c r="T56" s="383"/>
      <c r="U56" s="46"/>
      <c r="V56" s="383"/>
      <c r="W56" s="5"/>
    </row>
    <row r="57" ht="27.0" customHeight="1">
      <c r="A57" s="469"/>
      <c r="B57" s="140" t="s">
        <v>50</v>
      </c>
      <c r="C57" s="199" t="s">
        <v>51</v>
      </c>
      <c r="D57" s="223">
        <v>3.6</v>
      </c>
      <c r="E57" s="612"/>
      <c r="F57" s="634">
        <v>0.0</v>
      </c>
      <c r="G57" s="487"/>
      <c r="H57" s="41"/>
      <c r="I57" s="143">
        <v>0.0</v>
      </c>
      <c r="J57" s="34"/>
      <c r="K57" s="144">
        <v>0.0</v>
      </c>
      <c r="L57" s="57" t="s">
        <v>121</v>
      </c>
      <c r="M57" s="648"/>
      <c r="N57" s="649" t="s">
        <v>121</v>
      </c>
      <c r="O57" s="650">
        <v>0.0</v>
      </c>
      <c r="P57" s="478">
        <v>10.0</v>
      </c>
      <c r="Q57" s="62">
        <v>7.4</v>
      </c>
      <c r="R57" s="605"/>
      <c r="S57" s="651"/>
      <c r="T57" s="652"/>
      <c r="U57" s="638">
        <v>3.0</v>
      </c>
      <c r="V57" s="629"/>
      <c r="W57" s="5"/>
    </row>
    <row r="58" ht="27.0" customHeight="1">
      <c r="A58" s="469"/>
      <c r="B58" s="69"/>
      <c r="C58" s="113"/>
      <c r="D58" s="497"/>
      <c r="E58" s="604"/>
      <c r="F58" s="592"/>
      <c r="G58" s="40"/>
      <c r="H58" s="41"/>
      <c r="I58" s="40"/>
      <c r="J58" s="34"/>
      <c r="K58" s="72"/>
      <c r="L58" s="33"/>
      <c r="M58" s="33"/>
      <c r="N58" s="33"/>
      <c r="O58" s="33"/>
      <c r="P58" s="348"/>
      <c r="Q58" s="27"/>
      <c r="R58" s="605"/>
      <c r="S58" s="38"/>
      <c r="T58" s="348"/>
      <c r="U58" s="38"/>
      <c r="V58" s="348"/>
      <c r="W58" s="5"/>
    </row>
    <row r="59" ht="27.0" customHeight="1">
      <c r="A59" s="611"/>
      <c r="B59" s="69"/>
      <c r="C59" s="113"/>
      <c r="D59" s="606">
        <v>0.0</v>
      </c>
      <c r="E59" s="607"/>
      <c r="F59" s="592"/>
      <c r="G59" s="40"/>
      <c r="H59" s="41"/>
      <c r="I59" s="653">
        <v>0.0</v>
      </c>
      <c r="J59" s="228"/>
      <c r="K59" s="654">
        <v>3.0</v>
      </c>
      <c r="L59" s="655" t="s">
        <v>118</v>
      </c>
      <c r="M59" s="33"/>
      <c r="N59" s="33"/>
      <c r="O59" s="656">
        <v>0.0</v>
      </c>
      <c r="P59" s="381">
        <v>7.0</v>
      </c>
      <c r="Q59" s="27"/>
      <c r="R59" s="608" t="s">
        <v>60</v>
      </c>
      <c r="S59" s="643"/>
      <c r="T59" s="644"/>
      <c r="U59" s="232">
        <v>10.0</v>
      </c>
      <c r="V59" s="610"/>
      <c r="W59" s="5"/>
    </row>
    <row r="60" ht="27.0" customHeight="1">
      <c r="A60" s="611">
        <v>6.7</v>
      </c>
      <c r="B60" s="69"/>
      <c r="C60" s="113"/>
      <c r="D60" s="74"/>
      <c r="E60" s="612"/>
      <c r="F60" s="592"/>
      <c r="G60" s="40"/>
      <c r="H60" s="41"/>
      <c r="I60" s="40"/>
      <c r="J60" s="34"/>
      <c r="K60" s="72"/>
      <c r="L60" s="96"/>
      <c r="M60" s="33"/>
      <c r="N60" s="33"/>
      <c r="O60" s="96"/>
      <c r="P60" s="348"/>
      <c r="Q60" s="27"/>
      <c r="R60" s="38"/>
      <c r="S60" s="38"/>
      <c r="T60" s="348"/>
      <c r="U60" s="38"/>
      <c r="V60" s="348"/>
      <c r="W60" s="5"/>
    </row>
    <row r="61" ht="27.0" customHeight="1">
      <c r="A61" s="469"/>
      <c r="B61" s="488" t="s">
        <v>102</v>
      </c>
      <c r="C61" s="483" t="s">
        <v>58</v>
      </c>
      <c r="D61" s="489">
        <v>2.1</v>
      </c>
      <c r="E61" s="597"/>
      <c r="F61" s="657" t="s">
        <v>144</v>
      </c>
      <c r="G61" s="490" t="s">
        <v>103</v>
      </c>
      <c r="H61" s="491"/>
      <c r="I61" s="492"/>
      <c r="J61" s="492"/>
      <c r="K61" s="493"/>
      <c r="L61" s="57" t="s">
        <v>139</v>
      </c>
      <c r="M61" s="658"/>
      <c r="N61" s="659"/>
      <c r="O61" s="494" t="s">
        <v>104</v>
      </c>
      <c r="P61" s="495"/>
      <c r="Q61" s="107">
        <v>5.2</v>
      </c>
      <c r="R61" s="600"/>
      <c r="S61" s="544"/>
      <c r="T61" s="496"/>
      <c r="U61" s="496"/>
      <c r="V61" s="496"/>
      <c r="W61" s="5"/>
    </row>
    <row r="62" ht="27.0" customHeight="1">
      <c r="A62" s="469"/>
      <c r="B62" s="27"/>
      <c r="C62" s="113"/>
      <c r="D62" s="497"/>
      <c r="E62" s="604"/>
      <c r="F62" s="660">
        <v>0.0</v>
      </c>
      <c r="G62" s="498"/>
      <c r="H62" s="307"/>
      <c r="I62" s="307"/>
      <c r="J62" s="307"/>
      <c r="K62" s="499"/>
      <c r="L62" s="410"/>
      <c r="M62" s="33"/>
      <c r="N62" s="661"/>
      <c r="O62" s="5"/>
      <c r="P62" s="500"/>
      <c r="Q62" s="27"/>
      <c r="R62" s="605"/>
      <c r="S62" s="545"/>
      <c r="T62" s="501"/>
      <c r="U62" s="501"/>
      <c r="V62" s="501"/>
      <c r="W62" s="5"/>
    </row>
    <row r="63" ht="27.0" customHeight="1">
      <c r="A63" s="611" t="s">
        <v>62</v>
      </c>
      <c r="B63" s="27"/>
      <c r="C63" s="113"/>
      <c r="D63" s="606">
        <v>0.0</v>
      </c>
      <c r="E63" s="607"/>
      <c r="F63" s="592"/>
      <c r="G63" s="498"/>
      <c r="H63" s="502" t="s">
        <v>118</v>
      </c>
      <c r="I63" s="503"/>
      <c r="J63" s="504" t="s">
        <v>118</v>
      </c>
      <c r="K63" s="505"/>
      <c r="L63" s="662" t="s">
        <v>119</v>
      </c>
      <c r="M63" s="33"/>
      <c r="N63" s="663"/>
      <c r="O63" s="503">
        <v>6.0</v>
      </c>
      <c r="P63" s="507">
        <v>17.0</v>
      </c>
      <c r="Q63" s="27"/>
      <c r="R63" s="608" t="s">
        <v>60</v>
      </c>
      <c r="S63" s="546"/>
      <c r="T63" s="509"/>
      <c r="U63" s="509"/>
      <c r="V63" s="509"/>
      <c r="W63" s="5"/>
    </row>
    <row r="64" ht="27.0" customHeight="1">
      <c r="A64" s="611"/>
      <c r="B64" s="294"/>
      <c r="C64" s="510"/>
      <c r="D64" s="664"/>
      <c r="E64" s="665"/>
      <c r="F64" s="666"/>
      <c r="G64" s="511"/>
      <c r="H64" s="296"/>
      <c r="I64" s="512" t="s">
        <v>105</v>
      </c>
      <c r="J64" s="296"/>
      <c r="K64" s="513" t="s">
        <v>106</v>
      </c>
      <c r="L64" s="299"/>
      <c r="M64" s="299"/>
      <c r="N64" s="300"/>
      <c r="O64" s="296"/>
      <c r="P64" s="302"/>
      <c r="Q64" s="294"/>
      <c r="R64" s="302"/>
      <c r="S64" s="547"/>
      <c r="T64" s="514"/>
      <c r="U64" s="514"/>
      <c r="V64" s="514"/>
      <c r="W64" s="5"/>
    </row>
    <row r="65" ht="27.0" customHeight="1">
      <c r="A65" s="469"/>
      <c r="B65" s="20" t="s">
        <v>107</v>
      </c>
      <c r="C65" s="267"/>
      <c r="D65" s="667">
        <f>D5+D13+D9+D17+D21+D29+D37+D33+D25+D45+D41+D49+D53+D57+D61+F70</f>
        <v>149.2</v>
      </c>
      <c r="E65" s="668"/>
      <c r="F65" s="669">
        <f>SUM(F5:F60)</f>
        <v>32</v>
      </c>
      <c r="G65" s="271">
        <f>G5+G13+G9+G17+G21+G29+G37+G33+G25+G45+G41+G49+G53+G57</f>
        <v>42</v>
      </c>
      <c r="H65" s="670"/>
      <c r="I65" s="271">
        <f>I5+I13+I9+I17+I21+I29+I37+I33+I25+I45+I41+I49+I53+I57</f>
        <v>11</v>
      </c>
      <c r="J65" s="267"/>
      <c r="K65" s="515">
        <f>K5+K13+K9+K17+K21+K29+K37+K33+K25+K45+K41+K49+K53+K57</f>
        <v>23</v>
      </c>
      <c r="L65" s="516">
        <f>L5+L13+L9+L17+L21+L29+L37+L33+L25+L45+L41+L49+L53+L57+L61</f>
        <v>77</v>
      </c>
      <c r="M65" s="671">
        <f t="shared" ref="M65:N65" si="1">SUM(M5:M60)</f>
        <v>0</v>
      </c>
      <c r="N65" s="672">
        <f t="shared" si="1"/>
        <v>0</v>
      </c>
      <c r="O65" s="276">
        <f>O5+O13+O9+O17+O21+O29+O37+O33+O25+O45+O41+O49+O53+O57</f>
        <v>50</v>
      </c>
      <c r="P65" s="433"/>
      <c r="Q65" s="517">
        <f>SUM(Q5:Q64)</f>
        <v>484.6</v>
      </c>
      <c r="R65" s="673"/>
      <c r="S65" s="674">
        <f t="shared" ref="S65:T65" si="2">S5+S13+S9+S17+S21+S29+S37+S33+S25+S45+S41+S49+S53+S57</f>
        <v>43</v>
      </c>
      <c r="T65" s="674">
        <f t="shared" si="2"/>
        <v>62</v>
      </c>
      <c r="U65" s="519"/>
      <c r="V65" s="629"/>
      <c r="W65" s="5"/>
    </row>
    <row r="66" ht="27.0" customHeight="1">
      <c r="A66" s="469"/>
      <c r="B66" s="27"/>
      <c r="C66" s="34"/>
      <c r="D66" s="497"/>
      <c r="E66" s="675"/>
      <c r="F66" s="592"/>
      <c r="G66" s="40"/>
      <c r="H66" s="34"/>
      <c r="I66" s="40"/>
      <c r="J66" s="34"/>
      <c r="K66" s="72"/>
      <c r="L66" s="33"/>
      <c r="M66" s="41"/>
      <c r="N66" s="592"/>
      <c r="O66" s="33"/>
      <c r="P66" s="348"/>
      <c r="Q66" s="27"/>
      <c r="R66" s="676"/>
      <c r="S66" s="27"/>
      <c r="T66" s="27"/>
      <c r="U66" s="37"/>
      <c r="V66" s="348"/>
      <c r="W66" s="5"/>
    </row>
    <row r="67" ht="27.0" customHeight="1">
      <c r="A67" s="469"/>
      <c r="B67" s="27"/>
      <c r="C67" s="34"/>
      <c r="D67" s="677">
        <f>D7+D15+D11+D19+D23+D31+D39+D35+D27+D47+D43+D51+D55+D59+D63</f>
        <v>12</v>
      </c>
      <c r="E67" s="678"/>
      <c r="F67" s="679">
        <v>155.6</v>
      </c>
      <c r="G67" s="284">
        <f>G7+G15+G11+G19+G23+G31+G39+G35+G27+G47+G43+G51+G55+G59</f>
        <v>44.5</v>
      </c>
      <c r="H67" s="680"/>
      <c r="I67" s="284">
        <f>I7+I15+I11+I19+I23+I31+I39+I35+I27+I47+I43+I51+I55+I59</f>
        <v>35.1</v>
      </c>
      <c r="J67" s="228"/>
      <c r="K67" s="521">
        <f>K7+K15+K11+K19+K23+K31+K39+K35+K27+K47+K43+K51+K55+K59</f>
        <v>66</v>
      </c>
      <c r="L67" s="522">
        <f>L7+L15+L11+L19+L23+L31+L39+L35+L27+L47+L43+L51+L55+L59+L63</f>
        <v>33</v>
      </c>
      <c r="M67" s="41"/>
      <c r="N67" s="592"/>
      <c r="O67" s="290">
        <f>O7+O15+O11+O19+O23+O31+O39+O35+O27+O47+O43+O51+O55+O59</f>
        <v>4</v>
      </c>
      <c r="P67" s="443"/>
      <c r="Q67" s="27"/>
      <c r="R67" s="681" t="s">
        <v>60</v>
      </c>
      <c r="S67" s="682">
        <f t="shared" ref="S67:T67" si="3">S15+S7+S39+S19+S23+S27+S31+S35+S11+S47+S43+S51+S55</f>
        <v>69</v>
      </c>
      <c r="T67" s="443">
        <f t="shared" si="3"/>
        <v>69</v>
      </c>
      <c r="U67" s="481"/>
      <c r="V67" s="683"/>
      <c r="W67" s="5"/>
    </row>
    <row r="68" ht="27.0" customHeight="1">
      <c r="A68" s="525">
        <f>A8+A16+A12+A20+A24+A32+A40+A36+A28+A48+A44+A52+A56+A60+A64</f>
        <v>184.4</v>
      </c>
      <c r="B68" s="294"/>
      <c r="C68" s="295"/>
      <c r="D68" s="265"/>
      <c r="E68" s="684"/>
      <c r="F68" s="666"/>
      <c r="G68" s="298"/>
      <c r="H68" s="295"/>
      <c r="I68" s="298"/>
      <c r="J68" s="295"/>
      <c r="K68" s="297"/>
      <c r="L68" s="299"/>
      <c r="M68" s="685"/>
      <c r="N68" s="666"/>
      <c r="O68" s="299"/>
      <c r="P68" s="446"/>
      <c r="Q68" s="294"/>
      <c r="R68" s="296"/>
      <c r="S68" s="447"/>
      <c r="T68" s="446"/>
      <c r="U68" s="446"/>
      <c r="V68" s="446"/>
      <c r="W68" s="5"/>
    </row>
    <row r="69" ht="15.0" customHeight="1">
      <c r="A69" s="469"/>
      <c r="B69" s="5"/>
      <c r="C69" s="686" t="s">
        <v>61</v>
      </c>
      <c r="D69" s="315"/>
      <c r="E69" s="305" t="s">
        <v>145</v>
      </c>
      <c r="F69" s="305"/>
      <c r="G69" s="305"/>
      <c r="H69" s="5"/>
      <c r="I69" s="303"/>
      <c r="K69" s="5"/>
      <c r="L69" s="5"/>
      <c r="M69" s="303"/>
      <c r="O69" s="5"/>
      <c r="P69" s="5"/>
      <c r="Q69" s="5"/>
      <c r="R69" s="5"/>
      <c r="S69" s="5"/>
      <c r="T69" s="5"/>
      <c r="U69" s="5"/>
      <c r="V69" s="5"/>
      <c r="W69" s="5"/>
    </row>
    <row r="70" ht="45.0" customHeight="1">
      <c r="A70" s="469"/>
      <c r="B70" s="308"/>
      <c r="C70" s="296"/>
      <c r="D70" s="296"/>
      <c r="E70" s="307"/>
      <c r="F70" s="687">
        <v>0.0</v>
      </c>
      <c r="G70" s="309" t="s">
        <v>62</v>
      </c>
      <c r="H70" s="687">
        <v>28.0</v>
      </c>
      <c r="I70" s="296"/>
      <c r="J70" s="296"/>
      <c r="K70" s="307"/>
      <c r="L70" s="307"/>
      <c r="M70" s="296"/>
      <c r="N70" s="296"/>
      <c r="O70" s="307"/>
      <c r="P70" s="307"/>
      <c r="Q70" s="307"/>
      <c r="R70" s="307"/>
      <c r="S70" s="307"/>
      <c r="T70" s="307"/>
      <c r="U70" s="307"/>
      <c r="V70" s="307"/>
      <c r="W70" s="5"/>
    </row>
    <row r="71" ht="24.0" customHeight="1">
      <c r="A71" s="469"/>
      <c r="B71" s="688"/>
      <c r="C71" s="340"/>
      <c r="D71" s="688" t="s">
        <v>63</v>
      </c>
      <c r="E71" s="689"/>
      <c r="F71" s="689"/>
      <c r="G71" s="689"/>
      <c r="H71" s="340"/>
      <c r="I71" s="526" t="s">
        <v>64</v>
      </c>
      <c r="J71" s="315"/>
      <c r="K71" s="315"/>
      <c r="L71" s="315"/>
      <c r="M71" s="690" t="s">
        <v>65</v>
      </c>
      <c r="N71" s="689"/>
      <c r="O71" s="689"/>
      <c r="P71" s="572"/>
      <c r="Q71" s="528" t="s">
        <v>64</v>
      </c>
      <c r="R71" s="315"/>
      <c r="S71" s="21"/>
      <c r="T71" s="688" t="s">
        <v>146</v>
      </c>
      <c r="U71" s="689"/>
      <c r="V71" s="572"/>
      <c r="W71" s="5"/>
    </row>
    <row r="72" ht="45.0" customHeight="1">
      <c r="A72" s="469"/>
      <c r="B72" s="691" t="s">
        <v>65</v>
      </c>
      <c r="C72" s="692"/>
      <c r="D72" s="693">
        <f>Q65+A68</f>
        <v>669</v>
      </c>
      <c r="E72" s="25"/>
      <c r="F72" s="25"/>
      <c r="G72" s="25"/>
      <c r="H72" s="694"/>
      <c r="I72" s="695" t="s">
        <v>109</v>
      </c>
      <c r="J72" s="327"/>
      <c r="K72" s="696" t="s">
        <v>110</v>
      </c>
      <c r="L72" s="696" t="s">
        <v>111</v>
      </c>
      <c r="M72" s="697">
        <f>D72+I74</f>
        <v>671</v>
      </c>
      <c r="N72" s="25"/>
      <c r="O72" s="25"/>
      <c r="P72" s="698"/>
      <c r="Q72" s="699"/>
      <c r="R72" s="700"/>
      <c r="S72" s="701"/>
      <c r="T72" s="702" t="s">
        <v>147</v>
      </c>
      <c r="U72" s="703">
        <v>0.0</v>
      </c>
      <c r="V72" s="574"/>
      <c r="W72" s="5"/>
    </row>
    <row r="73" ht="45.0" customHeight="1">
      <c r="A73" s="469"/>
      <c r="B73" s="27"/>
      <c r="C73" s="38"/>
      <c r="D73" s="27"/>
      <c r="H73" s="698"/>
      <c r="I73" s="533">
        <v>5.0</v>
      </c>
      <c r="J73" s="327"/>
      <c r="K73" s="534">
        <v>38.0</v>
      </c>
      <c r="L73" s="534">
        <v>0.0</v>
      </c>
      <c r="P73" s="698"/>
      <c r="Q73" s="704" t="s">
        <v>112</v>
      </c>
      <c r="R73" s="705">
        <v>43.0</v>
      </c>
      <c r="S73" s="706"/>
      <c r="T73" s="702" t="s">
        <v>148</v>
      </c>
      <c r="U73" s="703">
        <v>0.0</v>
      </c>
      <c r="V73" s="574"/>
      <c r="W73" s="5"/>
    </row>
    <row r="74" ht="45.0" customHeight="1">
      <c r="A74" s="469"/>
      <c r="B74" s="294"/>
      <c r="C74" s="302"/>
      <c r="D74" s="294"/>
      <c r="E74" s="296"/>
      <c r="F74" s="296"/>
      <c r="G74" s="296"/>
      <c r="H74" s="707" t="s">
        <v>60</v>
      </c>
      <c r="I74" s="330">
        <v>2.0</v>
      </c>
      <c r="J74" s="296"/>
      <c r="K74" s="296"/>
      <c r="L74" s="538" t="s">
        <v>60</v>
      </c>
      <c r="M74" s="296"/>
      <c r="N74" s="296"/>
      <c r="O74" s="296"/>
      <c r="P74" s="708" t="s">
        <v>60</v>
      </c>
      <c r="Q74" s="709" t="s">
        <v>113</v>
      </c>
      <c r="R74" s="710">
        <v>0.0</v>
      </c>
      <c r="S74" s="711"/>
      <c r="T74" s="712" t="s">
        <v>149</v>
      </c>
      <c r="U74" s="713">
        <v>0.0</v>
      </c>
      <c r="V74" s="714"/>
      <c r="W74" s="5"/>
    </row>
    <row r="75" ht="24.0" customHeight="1">
      <c r="A75" s="469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5"/>
      <c r="M75" s="307"/>
      <c r="N75" s="307"/>
      <c r="O75" s="307"/>
      <c r="P75" s="307"/>
      <c r="Q75" s="307"/>
      <c r="R75" s="5"/>
      <c r="S75" s="5"/>
      <c r="T75" s="5"/>
      <c r="U75" s="5"/>
      <c r="V75" s="5"/>
      <c r="W75" s="5"/>
    </row>
    <row r="76" ht="28.5" customHeight="1">
      <c r="A76" s="46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0" customHeight="1">
      <c r="A77" s="46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0" customHeight="1">
      <c r="A78" s="46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0" customHeight="1">
      <c r="A79" s="46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0" customHeight="1">
      <c r="A80" s="46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0" customHeight="1">
      <c r="A81" s="46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0" customHeight="1">
      <c r="A82" s="46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449" t="s">
        <v>150</v>
      </c>
      <c r="Q82" s="5"/>
      <c r="R82" s="5"/>
      <c r="S82" s="5"/>
      <c r="T82" s="5"/>
      <c r="U82" s="5"/>
      <c r="V82" s="5"/>
      <c r="W82" s="5"/>
    </row>
    <row r="83" ht="15.0" customHeight="1">
      <c r="A83" s="46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0" customHeight="1">
      <c r="A84" s="46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0" customHeight="1">
      <c r="A85" s="46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0" customHeight="1">
      <c r="A86" s="46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0" customHeight="1">
      <c r="A87" s="46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0" customHeight="1">
      <c r="A88" s="46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0" customHeight="1">
      <c r="A89" s="46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0" customHeight="1">
      <c r="A90" s="46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0" customHeight="1">
      <c r="A91" s="46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0" customHeight="1">
      <c r="A92" s="46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0" customHeight="1">
      <c r="A93" s="46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0" customHeight="1">
      <c r="A94" s="46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0" customHeight="1">
      <c r="A95" s="46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4.0" customHeight="1">
      <c r="A96" s="46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4.0" customHeight="1">
      <c r="A97" s="46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4.0" customHeight="1">
      <c r="A98" s="46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4.0" customHeight="1">
      <c r="A99" s="46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4.0" customHeight="1">
      <c r="A100" s="46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4.0" customHeight="1">
      <c r="A101" s="46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4.0" customHeight="1">
      <c r="A102" s="46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4.0" customHeight="1">
      <c r="A103" s="46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4.0" customHeight="1">
      <c r="A104" s="46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4.0" customHeight="1">
      <c r="A105" s="46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4.0" customHeight="1">
      <c r="A106" s="46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4.0" customHeight="1">
      <c r="A107" s="46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4.0" customHeight="1">
      <c r="A108" s="46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4.0" customHeight="1">
      <c r="A109" s="46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4.0" customHeight="1">
      <c r="A110" s="46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4.0" customHeight="1">
      <c r="A111" s="46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4.0" customHeight="1">
      <c r="A112" s="46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4.0" customHeight="1">
      <c r="A113" s="46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4.0" customHeight="1">
      <c r="A114" s="46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4.0" customHeight="1">
      <c r="A115" s="46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4.0" customHeight="1">
      <c r="A116" s="46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4.0" customHeight="1">
      <c r="A117" s="46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4.0" customHeight="1">
      <c r="A118" s="46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4.0" customHeight="1">
      <c r="A119" s="46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4.0" customHeight="1">
      <c r="A120" s="46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4.0" customHeight="1">
      <c r="A121" s="46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4.0" customHeight="1">
      <c r="A122" s="46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4.0" customHeight="1">
      <c r="A123" s="46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4.0" customHeight="1">
      <c r="A124" s="46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4.0" customHeight="1">
      <c r="A125" s="46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4.0" customHeight="1">
      <c r="A126" s="46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4.0" customHeight="1">
      <c r="A127" s="46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4.0" customHeight="1">
      <c r="A128" s="46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4.0" customHeight="1">
      <c r="A129" s="46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4.0" customHeight="1">
      <c r="A130" s="46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4.0" customHeight="1">
      <c r="A131" s="46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4.0" customHeight="1">
      <c r="A132" s="46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4.0" customHeight="1">
      <c r="A133" s="46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4.0" customHeight="1">
      <c r="A134" s="46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4.0" customHeight="1">
      <c r="A135" s="46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4.0" customHeight="1">
      <c r="A136" s="46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4.0" customHeight="1">
      <c r="A137" s="46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4.0" customHeight="1">
      <c r="A138" s="46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4.0" customHeight="1">
      <c r="A139" s="46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4.0" customHeight="1">
      <c r="A140" s="46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4.0" customHeight="1">
      <c r="A141" s="46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4.0" customHeight="1">
      <c r="A142" s="46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4.0" customHeight="1">
      <c r="A143" s="46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4.0" customHeight="1">
      <c r="A144" s="46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4.0" customHeight="1">
      <c r="A145" s="46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4.0" customHeight="1">
      <c r="A146" s="46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4.0" customHeight="1">
      <c r="A147" s="46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4.0" customHeight="1">
      <c r="A148" s="46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4.0" customHeight="1">
      <c r="A149" s="46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4.0" customHeight="1">
      <c r="A150" s="46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4.0" customHeight="1">
      <c r="A151" s="46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4.0" customHeight="1">
      <c r="A152" s="46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4.0" customHeight="1">
      <c r="A153" s="46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4.0" customHeight="1">
      <c r="A154" s="46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4.0" customHeight="1">
      <c r="A155" s="46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4.0" customHeight="1">
      <c r="A156" s="46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4.0" customHeight="1">
      <c r="A157" s="46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4.0" customHeight="1">
      <c r="A158" s="46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4.0" customHeight="1">
      <c r="A159" s="46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4.0" customHeight="1">
      <c r="A160" s="46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4.0" customHeight="1">
      <c r="A161" s="46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4.0" customHeight="1">
      <c r="A162" s="46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4.0" customHeight="1">
      <c r="A163" s="46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4.0" customHeight="1">
      <c r="A164" s="46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4.0" customHeight="1">
      <c r="A165" s="46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4.0" customHeight="1">
      <c r="A166" s="46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4.0" customHeight="1">
      <c r="A167" s="46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4.0" customHeight="1">
      <c r="A168" s="46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4.0" customHeight="1">
      <c r="A169" s="4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4.0" customHeight="1">
      <c r="A170" s="46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4.0" customHeight="1">
      <c r="A171" s="46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4.0" customHeight="1">
      <c r="A172" s="46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4.0" customHeight="1">
      <c r="A173" s="46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4.0" customHeight="1">
      <c r="A174" s="46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4.0" customHeight="1">
      <c r="A175" s="46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4.0" customHeight="1">
      <c r="A176" s="46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4.0" customHeight="1">
      <c r="A177" s="46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4.0" customHeight="1">
      <c r="A178" s="46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4.0" customHeight="1">
      <c r="A179" s="46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4.0" customHeight="1">
      <c r="A180" s="46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4.0" customHeight="1">
      <c r="A181" s="46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4.0" customHeight="1">
      <c r="A182" s="46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4.0" customHeight="1">
      <c r="A183" s="46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4.0" customHeight="1">
      <c r="A184" s="46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4.0" customHeight="1">
      <c r="A185" s="46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4.0" customHeight="1">
      <c r="A186" s="46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4.0" customHeight="1">
      <c r="A187" s="46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4.0" customHeight="1">
      <c r="A188" s="46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4.0" customHeight="1">
      <c r="A189" s="46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4.0" customHeight="1">
      <c r="A190" s="46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4.0" customHeight="1">
      <c r="A191" s="46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4.0" customHeight="1">
      <c r="A192" s="46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4.0" customHeight="1">
      <c r="A193" s="46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4.0" customHeight="1">
      <c r="A194" s="46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4.0" customHeight="1">
      <c r="A195" s="46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4.0" customHeight="1">
      <c r="A196" s="46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4.0" customHeight="1">
      <c r="A197" s="46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4.0" customHeight="1">
      <c r="A198" s="46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4.0" customHeight="1">
      <c r="A199" s="46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4.0" customHeight="1">
      <c r="A200" s="46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4.0" customHeight="1">
      <c r="A201" s="46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4.0" customHeight="1">
      <c r="A202" s="46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4.0" customHeight="1">
      <c r="A203" s="46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4.0" customHeight="1">
      <c r="A204" s="46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4.0" customHeight="1">
      <c r="A205" s="46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4.0" customHeight="1">
      <c r="A206" s="46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4.0" customHeight="1">
      <c r="A207" s="46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4.0" customHeight="1">
      <c r="A208" s="46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4.0" customHeight="1">
      <c r="A209" s="46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4.0" customHeight="1">
      <c r="A210" s="46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4.0" customHeight="1">
      <c r="A211" s="46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4.0" customHeight="1">
      <c r="A212" s="46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4.0" customHeight="1">
      <c r="A213" s="46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4.0" customHeight="1">
      <c r="A214" s="46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4.0" customHeight="1">
      <c r="A215" s="46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4.0" customHeight="1">
      <c r="A216" s="46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4.0" customHeight="1">
      <c r="A217" s="46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4.0" customHeight="1">
      <c r="A218" s="46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4.0" customHeight="1">
      <c r="A219" s="46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4.0" customHeight="1">
      <c r="A220" s="46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4.0" customHeight="1">
      <c r="A221" s="46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4.0" customHeight="1">
      <c r="A222" s="46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4.0" customHeight="1">
      <c r="A223" s="46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4.0" customHeight="1">
      <c r="A224" s="46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4.0" customHeight="1">
      <c r="A225" s="46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4.0" customHeight="1">
      <c r="A226" s="46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4.0" customHeight="1">
      <c r="A227" s="46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4.0" customHeight="1">
      <c r="A228" s="46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4.0" customHeight="1">
      <c r="A229" s="46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4.0" customHeight="1">
      <c r="A230" s="46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4.0" customHeight="1">
      <c r="A231" s="46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4.0" customHeight="1">
      <c r="A232" s="46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4.0" customHeight="1">
      <c r="A233" s="46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4.0" customHeight="1">
      <c r="A234" s="46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4.0" customHeight="1">
      <c r="A235" s="46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4.0" customHeight="1">
      <c r="A236" s="46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4.0" customHeight="1">
      <c r="A237" s="46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4.0" customHeight="1">
      <c r="A238" s="46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4.0" customHeight="1">
      <c r="A239" s="46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4.0" customHeight="1">
      <c r="A240" s="46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4.0" customHeight="1">
      <c r="A241" s="46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4.0" customHeight="1">
      <c r="A242" s="46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4.0" customHeight="1">
      <c r="A243" s="46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4.0" customHeight="1">
      <c r="A244" s="46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4.0" customHeight="1">
      <c r="A245" s="46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4.0" customHeight="1">
      <c r="A246" s="46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4.0" customHeight="1">
      <c r="A247" s="46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4.0" customHeight="1">
      <c r="A248" s="46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4.0" customHeight="1">
      <c r="A249" s="46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4.0" customHeight="1">
      <c r="A250" s="46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4.0" customHeight="1">
      <c r="A251" s="46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4.0" customHeight="1">
      <c r="A252" s="46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4.0" customHeight="1">
      <c r="A253" s="46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4.0" customHeight="1">
      <c r="A254" s="46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4.0" customHeight="1">
      <c r="A255" s="46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4.0" customHeight="1">
      <c r="A256" s="46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4.0" customHeight="1">
      <c r="A257" s="46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4.0" customHeight="1">
      <c r="A258" s="46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4.0" customHeight="1">
      <c r="A259" s="46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4.0" customHeight="1">
      <c r="A260" s="46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4.0" customHeight="1">
      <c r="A261" s="46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4.0" customHeight="1">
      <c r="A262" s="46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4.0" customHeight="1">
      <c r="A263" s="46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4.0" customHeight="1">
      <c r="A264" s="46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4.0" customHeight="1">
      <c r="A265" s="46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4.0" customHeight="1">
      <c r="A266" s="46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4.0" customHeight="1">
      <c r="A267" s="46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4.0" customHeight="1">
      <c r="A268" s="46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4.0" customHeight="1">
      <c r="A269" s="4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4.0" customHeight="1">
      <c r="A270" s="46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4.0" customHeight="1">
      <c r="A271" s="46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4.0" customHeight="1">
      <c r="A272" s="46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4.0" customHeight="1">
      <c r="A273" s="46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4.0" customHeight="1">
      <c r="A274" s="46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4.0" customHeight="1">
      <c r="A275" s="46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4.0" customHeight="1">
      <c r="A276" s="46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4.0" customHeight="1">
      <c r="A277" s="46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4.0" customHeight="1">
      <c r="A278" s="46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4.0" customHeight="1">
      <c r="A279" s="46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4.0" customHeight="1">
      <c r="A280" s="46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4.0" customHeight="1">
      <c r="A281" s="46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4.0" customHeight="1">
      <c r="A282" s="46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4.0" customHeight="1">
      <c r="A283" s="46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4.0" customHeight="1">
      <c r="A284" s="46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4.0" customHeight="1">
      <c r="A285" s="46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4.0" customHeight="1">
      <c r="A286" s="46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4.0" customHeight="1">
      <c r="A287" s="46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4.0" customHeight="1">
      <c r="A288" s="46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4.0" customHeight="1">
      <c r="A289" s="46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4.0" customHeight="1">
      <c r="A290" s="46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4.0" customHeight="1">
      <c r="A291" s="46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4.0" customHeight="1">
      <c r="A292" s="46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4.0" customHeight="1">
      <c r="A293" s="46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4.0" customHeight="1">
      <c r="A294" s="46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4.0" customHeight="1">
      <c r="A295" s="46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4.0" customHeight="1">
      <c r="A296" s="46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4.0" customHeight="1">
      <c r="A297" s="46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4.0" customHeight="1">
      <c r="A298" s="46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4.0" customHeight="1">
      <c r="A299" s="46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4.0" customHeight="1">
      <c r="A300" s="46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4.0" customHeight="1">
      <c r="A301" s="46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4.0" customHeight="1">
      <c r="A302" s="46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4.0" customHeight="1">
      <c r="A303" s="46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4.0" customHeight="1">
      <c r="A304" s="46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4.0" customHeight="1">
      <c r="A305" s="46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4.0" customHeight="1">
      <c r="A306" s="46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4.0" customHeight="1">
      <c r="A307" s="46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4.0" customHeight="1">
      <c r="A308" s="46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4.0" customHeight="1">
      <c r="A309" s="46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4.0" customHeight="1">
      <c r="A310" s="46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4.0" customHeight="1">
      <c r="A311" s="46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4.0" customHeight="1">
      <c r="A312" s="46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4.0" customHeight="1">
      <c r="A313" s="46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4.0" customHeight="1">
      <c r="A314" s="46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4.0" customHeight="1">
      <c r="A315" s="46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4.0" customHeight="1">
      <c r="A316" s="46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4.0" customHeight="1">
      <c r="A317" s="46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4.0" customHeight="1">
      <c r="A318" s="46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4.0" customHeight="1">
      <c r="A319" s="46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4.0" customHeight="1">
      <c r="A320" s="46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4.0" customHeight="1">
      <c r="A321" s="46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4.0" customHeight="1">
      <c r="A322" s="46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4.0" customHeight="1">
      <c r="A323" s="46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4.0" customHeight="1">
      <c r="A324" s="46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4.0" customHeight="1">
      <c r="A325" s="46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4.0" customHeight="1">
      <c r="A326" s="46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4.0" customHeight="1">
      <c r="A327" s="46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4.0" customHeight="1">
      <c r="A328" s="46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4.0" customHeight="1">
      <c r="A329" s="46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4.0" customHeight="1">
      <c r="A330" s="46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4.0" customHeight="1">
      <c r="A331" s="46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4.0" customHeight="1">
      <c r="A332" s="46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4.0" customHeight="1">
      <c r="A333" s="46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4.0" customHeight="1">
      <c r="A334" s="46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4.0" customHeight="1">
      <c r="A335" s="46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4.0" customHeight="1">
      <c r="A336" s="46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4.0" customHeight="1">
      <c r="A337" s="46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4.0" customHeight="1">
      <c r="A338" s="46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4.0" customHeight="1">
      <c r="A339" s="46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4.0" customHeight="1">
      <c r="A340" s="46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4.0" customHeight="1">
      <c r="A341" s="46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4.0" customHeight="1">
      <c r="A342" s="46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4.0" customHeight="1">
      <c r="A343" s="46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4.0" customHeight="1">
      <c r="A344" s="46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4.0" customHeight="1">
      <c r="A345" s="46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4.0" customHeight="1">
      <c r="A346" s="46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4.0" customHeight="1">
      <c r="A347" s="46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4.0" customHeight="1">
      <c r="A348" s="46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4.0" customHeight="1">
      <c r="A349" s="46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4.0" customHeight="1">
      <c r="A350" s="46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4.0" customHeight="1">
      <c r="A351" s="46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4.0" customHeight="1">
      <c r="A352" s="46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4.0" customHeight="1">
      <c r="A353" s="46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4.0" customHeight="1">
      <c r="A354" s="46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4.0" customHeight="1">
      <c r="A355" s="46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4.0" customHeight="1">
      <c r="A356" s="46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4.0" customHeight="1">
      <c r="A357" s="46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4.0" customHeight="1">
      <c r="A358" s="46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4.0" customHeight="1">
      <c r="A359" s="46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4.0" customHeight="1">
      <c r="A360" s="46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4.0" customHeight="1">
      <c r="A361" s="46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4.0" customHeight="1">
      <c r="A362" s="46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4.0" customHeight="1">
      <c r="A363" s="46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4.0" customHeight="1">
      <c r="A364" s="46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4.0" customHeight="1">
      <c r="A365" s="46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4.0" customHeight="1">
      <c r="A366" s="46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4.0" customHeight="1">
      <c r="A367" s="46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4.0" customHeight="1">
      <c r="A368" s="46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4.0" customHeight="1">
      <c r="A369" s="4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4.0" customHeight="1">
      <c r="A370" s="46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4.0" customHeight="1">
      <c r="A371" s="46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4.0" customHeight="1">
      <c r="A372" s="46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4.0" customHeight="1">
      <c r="A373" s="46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4.0" customHeight="1">
      <c r="A374" s="46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4.0" customHeight="1">
      <c r="A375" s="46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4.0" customHeight="1">
      <c r="A376" s="46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4.0" customHeight="1">
      <c r="A377" s="46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4.0" customHeight="1">
      <c r="A378" s="46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4.0" customHeight="1">
      <c r="A379" s="46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4.0" customHeight="1">
      <c r="A380" s="46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4.0" customHeight="1">
      <c r="A381" s="46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4.0" customHeight="1">
      <c r="A382" s="46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4.0" customHeight="1">
      <c r="A383" s="46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4.0" customHeight="1">
      <c r="A384" s="46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4.0" customHeight="1">
      <c r="A385" s="46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4.0" customHeight="1">
      <c r="A386" s="46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4.0" customHeight="1">
      <c r="A387" s="46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4.0" customHeight="1">
      <c r="A388" s="46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4.0" customHeight="1">
      <c r="A389" s="46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4.0" customHeight="1">
      <c r="A390" s="46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4.0" customHeight="1">
      <c r="A391" s="46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4.0" customHeight="1">
      <c r="A392" s="46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4.0" customHeight="1">
      <c r="A393" s="46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4.0" customHeight="1">
      <c r="A394" s="46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4.0" customHeight="1">
      <c r="A395" s="46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4.0" customHeight="1">
      <c r="A396" s="46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4.0" customHeight="1">
      <c r="A397" s="46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4.0" customHeight="1">
      <c r="A398" s="46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4.0" customHeight="1">
      <c r="A399" s="46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4.0" customHeight="1">
      <c r="A400" s="46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4.0" customHeight="1">
      <c r="A401" s="46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4.0" customHeight="1">
      <c r="A402" s="46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4.0" customHeight="1">
      <c r="A403" s="46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4.0" customHeight="1">
      <c r="A404" s="46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4.0" customHeight="1">
      <c r="A405" s="46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4.0" customHeight="1">
      <c r="A406" s="46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4.0" customHeight="1">
      <c r="A407" s="46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4.0" customHeight="1">
      <c r="A408" s="46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4.0" customHeight="1">
      <c r="A409" s="46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4.0" customHeight="1">
      <c r="A410" s="46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4.0" customHeight="1">
      <c r="A411" s="46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4.0" customHeight="1">
      <c r="A412" s="46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4.0" customHeight="1">
      <c r="A413" s="46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4.0" customHeight="1">
      <c r="A414" s="46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4.0" customHeight="1">
      <c r="A415" s="46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4.0" customHeight="1">
      <c r="A416" s="46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4.0" customHeight="1">
      <c r="A417" s="46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4.0" customHeight="1">
      <c r="A418" s="46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4.0" customHeight="1">
      <c r="A419" s="46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4.0" customHeight="1">
      <c r="A420" s="46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4.0" customHeight="1">
      <c r="A421" s="46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4.0" customHeight="1">
      <c r="A422" s="46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4.0" customHeight="1">
      <c r="A423" s="46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4.0" customHeight="1">
      <c r="A424" s="46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4.0" customHeight="1">
      <c r="A425" s="46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4.0" customHeight="1">
      <c r="A426" s="46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4.0" customHeight="1">
      <c r="A427" s="46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4.0" customHeight="1">
      <c r="A428" s="46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4.0" customHeight="1">
      <c r="A429" s="46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4.0" customHeight="1">
      <c r="A430" s="46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4.0" customHeight="1">
      <c r="A431" s="46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4.0" customHeight="1">
      <c r="A432" s="46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4.0" customHeight="1">
      <c r="A433" s="46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4.0" customHeight="1">
      <c r="A434" s="46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4.0" customHeight="1">
      <c r="A435" s="46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4.0" customHeight="1">
      <c r="A436" s="46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4.0" customHeight="1">
      <c r="A437" s="46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4.0" customHeight="1">
      <c r="A438" s="46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4.0" customHeight="1">
      <c r="A439" s="46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4.0" customHeight="1">
      <c r="A440" s="46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4.0" customHeight="1">
      <c r="A441" s="46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4.0" customHeight="1">
      <c r="A442" s="46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4.0" customHeight="1">
      <c r="A443" s="46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4.0" customHeight="1">
      <c r="A444" s="46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4.0" customHeight="1">
      <c r="A445" s="46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4.0" customHeight="1">
      <c r="A446" s="46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4.0" customHeight="1">
      <c r="A447" s="46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4.0" customHeight="1">
      <c r="A448" s="46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4.0" customHeight="1">
      <c r="A449" s="46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4.0" customHeight="1">
      <c r="A450" s="46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4.0" customHeight="1">
      <c r="A451" s="46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4.0" customHeight="1">
      <c r="A452" s="46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4.0" customHeight="1">
      <c r="A453" s="46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4.0" customHeight="1">
      <c r="A454" s="46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4.0" customHeight="1">
      <c r="A455" s="46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4.0" customHeight="1">
      <c r="A456" s="46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4.0" customHeight="1">
      <c r="A457" s="46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4.0" customHeight="1">
      <c r="A458" s="46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4.0" customHeight="1">
      <c r="A459" s="46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4.0" customHeight="1">
      <c r="A460" s="46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4.0" customHeight="1">
      <c r="A461" s="46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4.0" customHeight="1">
      <c r="A462" s="46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4.0" customHeight="1">
      <c r="A463" s="46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4.0" customHeight="1">
      <c r="A464" s="46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4.0" customHeight="1">
      <c r="A465" s="46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4.0" customHeight="1">
      <c r="A466" s="46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4.0" customHeight="1">
      <c r="A467" s="46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4.0" customHeight="1">
      <c r="A468" s="46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4.0" customHeight="1">
      <c r="A469" s="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4.0" customHeight="1">
      <c r="A470" s="46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4.0" customHeight="1">
      <c r="A471" s="46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4.0" customHeight="1">
      <c r="A472" s="46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4.0" customHeight="1">
      <c r="A473" s="46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4.0" customHeight="1">
      <c r="A474" s="46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4.0" customHeight="1">
      <c r="A475" s="46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4.0" customHeight="1">
      <c r="A476" s="46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4.0" customHeight="1">
      <c r="A477" s="46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4.0" customHeight="1">
      <c r="A478" s="46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4.0" customHeight="1">
      <c r="A479" s="46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4.0" customHeight="1">
      <c r="A480" s="46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4.0" customHeight="1">
      <c r="A481" s="46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4.0" customHeight="1">
      <c r="A482" s="46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4.0" customHeight="1">
      <c r="A483" s="46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4.0" customHeight="1">
      <c r="A484" s="46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4.0" customHeight="1">
      <c r="A485" s="46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4.0" customHeight="1">
      <c r="A486" s="46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4.0" customHeight="1">
      <c r="A487" s="46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4.0" customHeight="1">
      <c r="A488" s="46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4.0" customHeight="1">
      <c r="A489" s="46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4.0" customHeight="1">
      <c r="A490" s="46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4.0" customHeight="1">
      <c r="A491" s="46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4.0" customHeight="1">
      <c r="A492" s="46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4.0" customHeight="1">
      <c r="A493" s="46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4.0" customHeight="1">
      <c r="A494" s="46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4.0" customHeight="1">
      <c r="A495" s="46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4.0" customHeight="1">
      <c r="A496" s="46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4.0" customHeight="1">
      <c r="A497" s="46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4.0" customHeight="1">
      <c r="A498" s="46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4.0" customHeight="1">
      <c r="A499" s="46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4.0" customHeight="1">
      <c r="A500" s="46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4.0" customHeight="1">
      <c r="A501" s="46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4.0" customHeight="1">
      <c r="A502" s="46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4.0" customHeight="1">
      <c r="A503" s="46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4.0" customHeight="1">
      <c r="A504" s="46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4.0" customHeight="1">
      <c r="A505" s="46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4.0" customHeight="1">
      <c r="A506" s="46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4.0" customHeight="1">
      <c r="A507" s="46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4.0" customHeight="1">
      <c r="A508" s="46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4.0" customHeight="1">
      <c r="A509" s="46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4.0" customHeight="1">
      <c r="A510" s="46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4.0" customHeight="1">
      <c r="A511" s="46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4.0" customHeight="1">
      <c r="A512" s="46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4.0" customHeight="1">
      <c r="A513" s="46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4.0" customHeight="1">
      <c r="A514" s="46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4.0" customHeight="1">
      <c r="A515" s="46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4.0" customHeight="1">
      <c r="A516" s="46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4.0" customHeight="1">
      <c r="A517" s="46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4.0" customHeight="1">
      <c r="A518" s="46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4.0" customHeight="1">
      <c r="A519" s="46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4.0" customHeight="1">
      <c r="A520" s="46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4.0" customHeight="1">
      <c r="A521" s="46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4.0" customHeight="1">
      <c r="A522" s="46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4.0" customHeight="1">
      <c r="A523" s="46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4.0" customHeight="1">
      <c r="A524" s="46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4.0" customHeight="1">
      <c r="A525" s="46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4.0" customHeight="1">
      <c r="A526" s="46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4.0" customHeight="1">
      <c r="A527" s="46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4.0" customHeight="1">
      <c r="A528" s="46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4.0" customHeight="1">
      <c r="A529" s="46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4.0" customHeight="1">
      <c r="A530" s="46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4.0" customHeight="1">
      <c r="A531" s="46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4.0" customHeight="1">
      <c r="A532" s="46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4.0" customHeight="1">
      <c r="A533" s="46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4.0" customHeight="1">
      <c r="A534" s="46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4.0" customHeight="1">
      <c r="A535" s="46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4.0" customHeight="1">
      <c r="A536" s="46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4.0" customHeight="1">
      <c r="A537" s="46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4.0" customHeight="1">
      <c r="A538" s="46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4.0" customHeight="1">
      <c r="A539" s="46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4.0" customHeight="1">
      <c r="A540" s="46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4.0" customHeight="1">
      <c r="A541" s="46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4.0" customHeight="1">
      <c r="A542" s="46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4.0" customHeight="1">
      <c r="A543" s="46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4.0" customHeight="1">
      <c r="A544" s="46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4.0" customHeight="1">
      <c r="A545" s="46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4.0" customHeight="1">
      <c r="A546" s="46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4.0" customHeight="1">
      <c r="A547" s="46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4.0" customHeight="1">
      <c r="A548" s="46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4.0" customHeight="1">
      <c r="A549" s="46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4.0" customHeight="1">
      <c r="A550" s="46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4.0" customHeight="1">
      <c r="A551" s="46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4.0" customHeight="1">
      <c r="A552" s="46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4.0" customHeight="1">
      <c r="A553" s="46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4.0" customHeight="1">
      <c r="A554" s="46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4.0" customHeight="1">
      <c r="A555" s="46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4.0" customHeight="1">
      <c r="A556" s="46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4.0" customHeight="1">
      <c r="A557" s="46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4.0" customHeight="1">
      <c r="A558" s="46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4.0" customHeight="1">
      <c r="A559" s="46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4.0" customHeight="1">
      <c r="A560" s="46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4.0" customHeight="1">
      <c r="A561" s="46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4.0" customHeight="1">
      <c r="A562" s="46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4.0" customHeight="1">
      <c r="A563" s="46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4.0" customHeight="1">
      <c r="A564" s="46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4.0" customHeight="1">
      <c r="A565" s="46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4.0" customHeight="1">
      <c r="A566" s="46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4.0" customHeight="1">
      <c r="A567" s="46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4.0" customHeight="1">
      <c r="A568" s="46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4.0" customHeight="1">
      <c r="A569" s="4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4.0" customHeight="1">
      <c r="A570" s="46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4.0" customHeight="1">
      <c r="A571" s="46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4.0" customHeight="1">
      <c r="A572" s="46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4.0" customHeight="1">
      <c r="A573" s="46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4.0" customHeight="1">
      <c r="A574" s="46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4.0" customHeight="1">
      <c r="A575" s="46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4.0" customHeight="1">
      <c r="A576" s="46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4.0" customHeight="1">
      <c r="A577" s="46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4.0" customHeight="1">
      <c r="A578" s="46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4.0" customHeight="1">
      <c r="A579" s="46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4.0" customHeight="1">
      <c r="A580" s="46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4.0" customHeight="1">
      <c r="A581" s="46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4.0" customHeight="1">
      <c r="A582" s="46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4.0" customHeight="1">
      <c r="A583" s="46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4.0" customHeight="1">
      <c r="A584" s="46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4.0" customHeight="1">
      <c r="A585" s="46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4.0" customHeight="1">
      <c r="A586" s="46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4.0" customHeight="1">
      <c r="A587" s="46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4.0" customHeight="1">
      <c r="A588" s="46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4.0" customHeight="1">
      <c r="A589" s="46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4.0" customHeight="1">
      <c r="A590" s="46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4.0" customHeight="1">
      <c r="A591" s="46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4.0" customHeight="1">
      <c r="A592" s="46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4.0" customHeight="1">
      <c r="A593" s="46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4.0" customHeight="1">
      <c r="A594" s="46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4.0" customHeight="1">
      <c r="A595" s="46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4.0" customHeight="1">
      <c r="A596" s="46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4.0" customHeight="1">
      <c r="A597" s="46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4.0" customHeight="1">
      <c r="A598" s="46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4.0" customHeight="1">
      <c r="A599" s="46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4.0" customHeight="1">
      <c r="A600" s="46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4.0" customHeight="1">
      <c r="A601" s="46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4.0" customHeight="1">
      <c r="A602" s="46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4.0" customHeight="1">
      <c r="A603" s="46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4.0" customHeight="1">
      <c r="A604" s="46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4.0" customHeight="1">
      <c r="A605" s="46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4.0" customHeight="1">
      <c r="A606" s="46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4.0" customHeight="1">
      <c r="A607" s="46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4.0" customHeight="1">
      <c r="A608" s="46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4.0" customHeight="1">
      <c r="A609" s="46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4.0" customHeight="1">
      <c r="A610" s="46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4.0" customHeight="1">
      <c r="A611" s="46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4.0" customHeight="1">
      <c r="A612" s="46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4.0" customHeight="1">
      <c r="A613" s="46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4.0" customHeight="1">
      <c r="A614" s="46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4.0" customHeight="1">
      <c r="A615" s="46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4.0" customHeight="1">
      <c r="A616" s="46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4.0" customHeight="1">
      <c r="A617" s="46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4.0" customHeight="1">
      <c r="A618" s="46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4.0" customHeight="1">
      <c r="A619" s="46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4.0" customHeight="1">
      <c r="A620" s="46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4.0" customHeight="1">
      <c r="A621" s="46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4.0" customHeight="1">
      <c r="A622" s="46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4.0" customHeight="1">
      <c r="A623" s="46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4.0" customHeight="1">
      <c r="A624" s="46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4.0" customHeight="1">
      <c r="A625" s="46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4.0" customHeight="1">
      <c r="A626" s="46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4.0" customHeight="1">
      <c r="A627" s="46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4.0" customHeight="1">
      <c r="A628" s="46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4.0" customHeight="1">
      <c r="A629" s="46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4.0" customHeight="1">
      <c r="A630" s="46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4.0" customHeight="1">
      <c r="A631" s="46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4.0" customHeight="1">
      <c r="A632" s="46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4.0" customHeight="1">
      <c r="A633" s="46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4.0" customHeight="1">
      <c r="A634" s="46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4.0" customHeight="1">
      <c r="A635" s="46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4.0" customHeight="1">
      <c r="A636" s="46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4.0" customHeight="1">
      <c r="A637" s="46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4.0" customHeight="1">
      <c r="A638" s="46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4.0" customHeight="1">
      <c r="A639" s="46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4.0" customHeight="1">
      <c r="A640" s="46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4.0" customHeight="1">
      <c r="A641" s="46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4.0" customHeight="1">
      <c r="A642" s="46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4.0" customHeight="1">
      <c r="A643" s="46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4.0" customHeight="1">
      <c r="A644" s="46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4.0" customHeight="1">
      <c r="A645" s="46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4.0" customHeight="1">
      <c r="A646" s="46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4.0" customHeight="1">
      <c r="A647" s="46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4.0" customHeight="1">
      <c r="A648" s="46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4.0" customHeight="1">
      <c r="A649" s="46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4.0" customHeight="1">
      <c r="A650" s="46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4.0" customHeight="1">
      <c r="A651" s="46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4.0" customHeight="1">
      <c r="A652" s="46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4.0" customHeight="1">
      <c r="A653" s="46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4.0" customHeight="1">
      <c r="A654" s="46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4.0" customHeight="1">
      <c r="A655" s="46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4.0" customHeight="1">
      <c r="A656" s="46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4.0" customHeight="1">
      <c r="A657" s="46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4.0" customHeight="1">
      <c r="A658" s="46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4.0" customHeight="1">
      <c r="A659" s="46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4.0" customHeight="1">
      <c r="A660" s="46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4.0" customHeight="1">
      <c r="A661" s="46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4.0" customHeight="1">
      <c r="A662" s="46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4.0" customHeight="1">
      <c r="A663" s="46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4.0" customHeight="1">
      <c r="A664" s="46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4.0" customHeight="1">
      <c r="A665" s="46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4.0" customHeight="1">
      <c r="A666" s="46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4.0" customHeight="1">
      <c r="A667" s="46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4.0" customHeight="1">
      <c r="A668" s="46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4.0" customHeight="1">
      <c r="A669" s="4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4.0" customHeight="1">
      <c r="A670" s="46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4.0" customHeight="1">
      <c r="A671" s="46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4.0" customHeight="1">
      <c r="A672" s="46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4.0" customHeight="1">
      <c r="A673" s="46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4.0" customHeight="1">
      <c r="A674" s="46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4.0" customHeight="1">
      <c r="A675" s="46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4.0" customHeight="1">
      <c r="A676" s="46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4.0" customHeight="1">
      <c r="A677" s="46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4.0" customHeight="1">
      <c r="A678" s="46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4.0" customHeight="1">
      <c r="A679" s="46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4.0" customHeight="1">
      <c r="A680" s="46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4.0" customHeight="1">
      <c r="A681" s="46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4.0" customHeight="1">
      <c r="A682" s="46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4.0" customHeight="1">
      <c r="A683" s="46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4.0" customHeight="1">
      <c r="A684" s="46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4.0" customHeight="1">
      <c r="A685" s="46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4.0" customHeight="1">
      <c r="A686" s="46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4.0" customHeight="1">
      <c r="A687" s="46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4.0" customHeight="1">
      <c r="A688" s="46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4.0" customHeight="1">
      <c r="A689" s="46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4.0" customHeight="1">
      <c r="A690" s="46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4.0" customHeight="1">
      <c r="A691" s="46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4.0" customHeight="1">
      <c r="A692" s="46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4.0" customHeight="1">
      <c r="A693" s="46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4.0" customHeight="1">
      <c r="A694" s="46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4.0" customHeight="1">
      <c r="A695" s="46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4.0" customHeight="1">
      <c r="A696" s="46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4.0" customHeight="1">
      <c r="A697" s="46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4.0" customHeight="1">
      <c r="A698" s="46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4.0" customHeight="1">
      <c r="A699" s="46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4.0" customHeight="1">
      <c r="A700" s="46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4.0" customHeight="1">
      <c r="A701" s="46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4.0" customHeight="1">
      <c r="A702" s="46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4.0" customHeight="1">
      <c r="A703" s="46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4.0" customHeight="1">
      <c r="A704" s="46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4.0" customHeight="1">
      <c r="A705" s="46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4.0" customHeight="1">
      <c r="A706" s="46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4.0" customHeight="1">
      <c r="A707" s="46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4.0" customHeight="1">
      <c r="A708" s="46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4.0" customHeight="1">
      <c r="A709" s="46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4.0" customHeight="1">
      <c r="A710" s="46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4.0" customHeight="1">
      <c r="A711" s="46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4.0" customHeight="1">
      <c r="A712" s="46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4.0" customHeight="1">
      <c r="A713" s="46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4.0" customHeight="1">
      <c r="A714" s="46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4.0" customHeight="1">
      <c r="A715" s="46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4.0" customHeight="1">
      <c r="A716" s="46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4.0" customHeight="1">
      <c r="A717" s="46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4.0" customHeight="1">
      <c r="A718" s="46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4.0" customHeight="1">
      <c r="A719" s="46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4.0" customHeight="1">
      <c r="A720" s="46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4.0" customHeight="1">
      <c r="A721" s="46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4.0" customHeight="1">
      <c r="A722" s="46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4.0" customHeight="1">
      <c r="A723" s="46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4.0" customHeight="1">
      <c r="A724" s="46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4.0" customHeight="1">
      <c r="A725" s="46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4.0" customHeight="1">
      <c r="A726" s="46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4.0" customHeight="1">
      <c r="A727" s="46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4.0" customHeight="1">
      <c r="A728" s="46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4.0" customHeight="1">
      <c r="A729" s="46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4.0" customHeight="1">
      <c r="A730" s="46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4.0" customHeight="1">
      <c r="A731" s="46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4.0" customHeight="1">
      <c r="A732" s="46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4.0" customHeight="1">
      <c r="A733" s="46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4.0" customHeight="1">
      <c r="A734" s="46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4.0" customHeight="1">
      <c r="A735" s="46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4.0" customHeight="1">
      <c r="A736" s="46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4.0" customHeight="1">
      <c r="A737" s="46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4.0" customHeight="1">
      <c r="A738" s="46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4.0" customHeight="1">
      <c r="A739" s="46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4.0" customHeight="1">
      <c r="A740" s="46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4.0" customHeight="1">
      <c r="A741" s="46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4.0" customHeight="1">
      <c r="A742" s="46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4.0" customHeight="1">
      <c r="A743" s="46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4.0" customHeight="1">
      <c r="A744" s="46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4.0" customHeight="1">
      <c r="A745" s="46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4.0" customHeight="1">
      <c r="A746" s="46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4.0" customHeight="1">
      <c r="A747" s="46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4.0" customHeight="1">
      <c r="A748" s="46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4.0" customHeight="1">
      <c r="A749" s="46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4.0" customHeight="1">
      <c r="A750" s="46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4.0" customHeight="1">
      <c r="A751" s="46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4.0" customHeight="1">
      <c r="A752" s="46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4.0" customHeight="1">
      <c r="A753" s="46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4.0" customHeight="1">
      <c r="A754" s="46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4.0" customHeight="1">
      <c r="A755" s="46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4.0" customHeight="1">
      <c r="A756" s="46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4.0" customHeight="1">
      <c r="A757" s="46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4.0" customHeight="1">
      <c r="A758" s="46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4.0" customHeight="1">
      <c r="A759" s="46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4.0" customHeight="1">
      <c r="A760" s="46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4.0" customHeight="1">
      <c r="A761" s="46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4.0" customHeight="1">
      <c r="A762" s="46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4.0" customHeight="1">
      <c r="A763" s="46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4.0" customHeight="1">
      <c r="A764" s="46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4.0" customHeight="1">
      <c r="A765" s="46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4.0" customHeight="1">
      <c r="A766" s="46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4.0" customHeight="1">
      <c r="A767" s="46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4.0" customHeight="1">
      <c r="A768" s="46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4.0" customHeight="1">
      <c r="A769" s="4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4.0" customHeight="1">
      <c r="A770" s="46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4.0" customHeight="1">
      <c r="A771" s="46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4.0" customHeight="1">
      <c r="A772" s="46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4.0" customHeight="1">
      <c r="A773" s="46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4.0" customHeight="1">
      <c r="A774" s="46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4.0" customHeight="1">
      <c r="A775" s="46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4.0" customHeight="1">
      <c r="A776" s="46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4.0" customHeight="1">
      <c r="A777" s="46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4.0" customHeight="1">
      <c r="A778" s="46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4.0" customHeight="1">
      <c r="A779" s="46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4.0" customHeight="1">
      <c r="A780" s="46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4.0" customHeight="1">
      <c r="A781" s="46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4.0" customHeight="1">
      <c r="A782" s="46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4.0" customHeight="1">
      <c r="A783" s="46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4.0" customHeight="1">
      <c r="A784" s="46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4.0" customHeight="1">
      <c r="A785" s="46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4.0" customHeight="1">
      <c r="A786" s="46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4.0" customHeight="1">
      <c r="A787" s="46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4.0" customHeight="1">
      <c r="A788" s="46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4.0" customHeight="1">
      <c r="A789" s="46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4.0" customHeight="1">
      <c r="A790" s="46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4.0" customHeight="1">
      <c r="A791" s="46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4.0" customHeight="1">
      <c r="A792" s="46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4.0" customHeight="1">
      <c r="A793" s="46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4.0" customHeight="1">
      <c r="A794" s="46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4.0" customHeight="1">
      <c r="A795" s="46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4.0" customHeight="1">
      <c r="A796" s="46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4.0" customHeight="1">
      <c r="A797" s="46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4.0" customHeight="1">
      <c r="A798" s="46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4.0" customHeight="1">
      <c r="A799" s="46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4.0" customHeight="1">
      <c r="A800" s="46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4.0" customHeight="1">
      <c r="A801" s="46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4.0" customHeight="1">
      <c r="A802" s="46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4.0" customHeight="1">
      <c r="A803" s="46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4.0" customHeight="1">
      <c r="A804" s="46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4.0" customHeight="1">
      <c r="A805" s="46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4.0" customHeight="1">
      <c r="A806" s="46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4.0" customHeight="1">
      <c r="A807" s="46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4.0" customHeight="1">
      <c r="A808" s="46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4.0" customHeight="1">
      <c r="A809" s="46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4.0" customHeight="1">
      <c r="A810" s="46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4.0" customHeight="1">
      <c r="A811" s="46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4.0" customHeight="1">
      <c r="A812" s="46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4.0" customHeight="1">
      <c r="A813" s="46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4.0" customHeight="1">
      <c r="A814" s="46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4.0" customHeight="1">
      <c r="A815" s="46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4.0" customHeight="1">
      <c r="A816" s="46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4.0" customHeight="1">
      <c r="A817" s="46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4.0" customHeight="1">
      <c r="A818" s="46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4.0" customHeight="1">
      <c r="A819" s="46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4.0" customHeight="1">
      <c r="A820" s="46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4.0" customHeight="1">
      <c r="A821" s="46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4.0" customHeight="1">
      <c r="A822" s="46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4.0" customHeight="1">
      <c r="A823" s="46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4.0" customHeight="1">
      <c r="A824" s="46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4.0" customHeight="1">
      <c r="A825" s="46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4.0" customHeight="1">
      <c r="A826" s="46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4.0" customHeight="1">
      <c r="A827" s="46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4.0" customHeight="1">
      <c r="A828" s="46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4.0" customHeight="1">
      <c r="A829" s="46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4.0" customHeight="1">
      <c r="A830" s="46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4.0" customHeight="1">
      <c r="A831" s="46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4.0" customHeight="1">
      <c r="A832" s="46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4.0" customHeight="1">
      <c r="A833" s="46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4.0" customHeight="1">
      <c r="A834" s="46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4.0" customHeight="1">
      <c r="A835" s="46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4.0" customHeight="1">
      <c r="A836" s="46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4.0" customHeight="1">
      <c r="A837" s="46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4.0" customHeight="1">
      <c r="A838" s="46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4.0" customHeight="1">
      <c r="A839" s="46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4.0" customHeight="1">
      <c r="A840" s="46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4.0" customHeight="1">
      <c r="A841" s="46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4.0" customHeight="1">
      <c r="A842" s="46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4.0" customHeight="1">
      <c r="A843" s="46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4.0" customHeight="1">
      <c r="A844" s="46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4.0" customHeight="1">
      <c r="A845" s="46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4.0" customHeight="1">
      <c r="A846" s="46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4.0" customHeight="1">
      <c r="A847" s="46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4.0" customHeight="1">
      <c r="A848" s="46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4.0" customHeight="1">
      <c r="A849" s="46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4.0" customHeight="1">
      <c r="A850" s="46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4.0" customHeight="1">
      <c r="A851" s="46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4.0" customHeight="1">
      <c r="A852" s="46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4.0" customHeight="1">
      <c r="A853" s="46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4.0" customHeight="1">
      <c r="A854" s="46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4.0" customHeight="1">
      <c r="A855" s="46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4.0" customHeight="1">
      <c r="A856" s="46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4.0" customHeight="1">
      <c r="A857" s="46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4.0" customHeight="1">
      <c r="A858" s="46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4.0" customHeight="1">
      <c r="A859" s="46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4.0" customHeight="1">
      <c r="A860" s="46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4.0" customHeight="1">
      <c r="A861" s="46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4.0" customHeight="1">
      <c r="A862" s="46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4.0" customHeight="1">
      <c r="A863" s="46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4.0" customHeight="1">
      <c r="A864" s="46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4.0" customHeight="1">
      <c r="A865" s="46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4.0" customHeight="1">
      <c r="A866" s="46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4.0" customHeight="1">
      <c r="A867" s="46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4.0" customHeight="1">
      <c r="A868" s="46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4.0" customHeight="1">
      <c r="A869" s="4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4.0" customHeight="1">
      <c r="A870" s="46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4.0" customHeight="1">
      <c r="A871" s="46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4.0" customHeight="1">
      <c r="A872" s="46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4.0" customHeight="1">
      <c r="A873" s="46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4.0" customHeight="1">
      <c r="A874" s="46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4.0" customHeight="1">
      <c r="A875" s="46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4.0" customHeight="1">
      <c r="A876" s="46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4.0" customHeight="1">
      <c r="A877" s="46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4.0" customHeight="1">
      <c r="A878" s="46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4.0" customHeight="1">
      <c r="A879" s="46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4.0" customHeight="1">
      <c r="A880" s="46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4.0" customHeight="1">
      <c r="A881" s="46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4.0" customHeight="1">
      <c r="A882" s="46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4.0" customHeight="1">
      <c r="A883" s="46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4.0" customHeight="1">
      <c r="A884" s="46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4.0" customHeight="1">
      <c r="A885" s="46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4.0" customHeight="1">
      <c r="A886" s="46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4.0" customHeight="1">
      <c r="A887" s="46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4.0" customHeight="1">
      <c r="A888" s="46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4.0" customHeight="1">
      <c r="A889" s="46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4.0" customHeight="1">
      <c r="A890" s="46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4.0" customHeight="1">
      <c r="A891" s="46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4.0" customHeight="1">
      <c r="A892" s="46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4.0" customHeight="1">
      <c r="A893" s="46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4.0" customHeight="1">
      <c r="A894" s="46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4.0" customHeight="1">
      <c r="A895" s="46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4.0" customHeight="1">
      <c r="A896" s="46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4.0" customHeight="1">
      <c r="A897" s="46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4.0" customHeight="1">
      <c r="A898" s="46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4.0" customHeight="1">
      <c r="A899" s="46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4.0" customHeight="1">
      <c r="A900" s="46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4.0" customHeight="1">
      <c r="A901" s="46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4.0" customHeight="1">
      <c r="A902" s="46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4.0" customHeight="1">
      <c r="A903" s="46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4.0" customHeight="1">
      <c r="A904" s="46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4.0" customHeight="1">
      <c r="A905" s="46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4.0" customHeight="1">
      <c r="A906" s="46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4.0" customHeight="1">
      <c r="A907" s="46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4.0" customHeight="1">
      <c r="A908" s="46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4.0" customHeight="1">
      <c r="A909" s="46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4.0" customHeight="1">
      <c r="A910" s="46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4.0" customHeight="1">
      <c r="A911" s="46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4.0" customHeight="1">
      <c r="A912" s="46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4.0" customHeight="1">
      <c r="A913" s="46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4.0" customHeight="1">
      <c r="A914" s="46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4.0" customHeight="1">
      <c r="A915" s="46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4.0" customHeight="1">
      <c r="A916" s="46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4.0" customHeight="1">
      <c r="A917" s="46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4.0" customHeight="1">
      <c r="A918" s="46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4.0" customHeight="1">
      <c r="A919" s="46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4.0" customHeight="1">
      <c r="A920" s="46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4.0" customHeight="1">
      <c r="A921" s="46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4.0" customHeight="1">
      <c r="A922" s="46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4.0" customHeight="1">
      <c r="A923" s="46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4.0" customHeight="1">
      <c r="A924" s="46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4.0" customHeight="1">
      <c r="A925" s="46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4.0" customHeight="1">
      <c r="A926" s="46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4.0" customHeight="1">
      <c r="A927" s="46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4.0" customHeight="1">
      <c r="A928" s="46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4.0" customHeight="1">
      <c r="A929" s="46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4.0" customHeight="1">
      <c r="A930" s="46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4.0" customHeight="1">
      <c r="A931" s="46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4.0" customHeight="1">
      <c r="A932" s="46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4.0" customHeight="1">
      <c r="A933" s="46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4.0" customHeight="1">
      <c r="A934" s="46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4.0" customHeight="1">
      <c r="A935" s="46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4.0" customHeight="1">
      <c r="A936" s="46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4.0" customHeight="1">
      <c r="A937" s="46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4.0" customHeight="1">
      <c r="A938" s="46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4.0" customHeight="1">
      <c r="A939" s="46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4.0" customHeight="1">
      <c r="A940" s="46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4.0" customHeight="1">
      <c r="A941" s="46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4.0" customHeight="1">
      <c r="A942" s="46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4.0" customHeight="1">
      <c r="A943" s="46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4.0" customHeight="1">
      <c r="A944" s="46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4.0" customHeight="1">
      <c r="A945" s="46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4.0" customHeight="1">
      <c r="A946" s="46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4.0" customHeight="1">
      <c r="A947" s="46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4.0" customHeight="1">
      <c r="A948" s="46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4.0" customHeight="1">
      <c r="A949" s="46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4.0" customHeight="1">
      <c r="A950" s="46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4.0" customHeight="1">
      <c r="A951" s="46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4.0" customHeight="1">
      <c r="A952" s="46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4.0" customHeight="1">
      <c r="A953" s="46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4.0" customHeight="1">
      <c r="A954" s="46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4.0" customHeight="1">
      <c r="A955" s="46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4.0" customHeight="1">
      <c r="A956" s="46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4.0" customHeight="1">
      <c r="A957" s="46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4.0" customHeight="1">
      <c r="A958" s="46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4.0" customHeight="1">
      <c r="A959" s="46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4.0" customHeight="1">
      <c r="A960" s="46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4.0" customHeight="1">
      <c r="A961" s="46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4.0" customHeight="1">
      <c r="A962" s="46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4.0" customHeight="1">
      <c r="A963" s="46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4.0" customHeight="1">
      <c r="A964" s="46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4.0" customHeight="1">
      <c r="A965" s="46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4.0" customHeight="1">
      <c r="A966" s="46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4.0" customHeight="1">
      <c r="A967" s="46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4.0" customHeight="1">
      <c r="A968" s="46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4.0" customHeight="1">
      <c r="A969" s="4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4.0" customHeight="1">
      <c r="A970" s="46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4.0" customHeight="1">
      <c r="A971" s="46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4.0" customHeight="1">
      <c r="A972" s="46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4.0" customHeight="1">
      <c r="A973" s="46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4.0" customHeight="1">
      <c r="A974" s="46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4.0" customHeight="1">
      <c r="A975" s="46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4.0" customHeight="1">
      <c r="A976" s="46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4.0" customHeight="1">
      <c r="A977" s="46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4.0" customHeight="1">
      <c r="A978" s="46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4.0" customHeight="1">
      <c r="A979" s="46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4.0" customHeight="1">
      <c r="A980" s="46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4.0" customHeight="1">
      <c r="A981" s="46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4.0" customHeight="1">
      <c r="A982" s="46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4.0" customHeight="1">
      <c r="A983" s="46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4.0" customHeight="1">
      <c r="A984" s="46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4.0" customHeight="1">
      <c r="A985" s="46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4.0" customHeight="1">
      <c r="A986" s="46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4.0" customHeight="1">
      <c r="A987" s="46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4.0" customHeight="1">
      <c r="A988" s="46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</sheetData>
  <mergeCells count="493">
    <mergeCell ref="S2:S4"/>
    <mergeCell ref="T2:T4"/>
    <mergeCell ref="U2:U4"/>
    <mergeCell ref="V2:V4"/>
    <mergeCell ref="T7:T8"/>
    <mergeCell ref="U7:U8"/>
    <mergeCell ref="P2:P4"/>
    <mergeCell ref="Q2:R4"/>
    <mergeCell ref="Q5:Q8"/>
    <mergeCell ref="S5:S6"/>
    <mergeCell ref="T5:T6"/>
    <mergeCell ref="U5:U6"/>
    <mergeCell ref="V5:V6"/>
    <mergeCell ref="V7:V8"/>
    <mergeCell ref="I7:J8"/>
    <mergeCell ref="I9:J10"/>
    <mergeCell ref="K9:K10"/>
    <mergeCell ref="I2:J2"/>
    <mergeCell ref="K2:K4"/>
    <mergeCell ref="I3:I4"/>
    <mergeCell ref="J3:J4"/>
    <mergeCell ref="I5:J6"/>
    <mergeCell ref="K5:K6"/>
    <mergeCell ref="K7:K8"/>
    <mergeCell ref="O9:O10"/>
    <mergeCell ref="O11:O12"/>
    <mergeCell ref="M9:M12"/>
    <mergeCell ref="N9:N12"/>
    <mergeCell ref="P9:P10"/>
    <mergeCell ref="Q9:Q12"/>
    <mergeCell ref="I11:J12"/>
    <mergeCell ref="K11:K12"/>
    <mergeCell ref="L11:L12"/>
    <mergeCell ref="P11:P12"/>
    <mergeCell ref="R7:R8"/>
    <mergeCell ref="S7:S8"/>
    <mergeCell ref="S9:S10"/>
    <mergeCell ref="T9:T10"/>
    <mergeCell ref="U9:U10"/>
    <mergeCell ref="V9:V10"/>
    <mergeCell ref="R11:R12"/>
    <mergeCell ref="U17:U18"/>
    <mergeCell ref="U19:U20"/>
    <mergeCell ref="U11:U12"/>
    <mergeCell ref="V11:V12"/>
    <mergeCell ref="U13:U14"/>
    <mergeCell ref="V13:V14"/>
    <mergeCell ref="U15:U16"/>
    <mergeCell ref="V15:V16"/>
    <mergeCell ref="V17:V18"/>
    <mergeCell ref="V19:V20"/>
    <mergeCell ref="N2:N4"/>
    <mergeCell ref="O2:O4"/>
    <mergeCell ref="O5:O6"/>
    <mergeCell ref="P5:P6"/>
    <mergeCell ref="O7:O8"/>
    <mergeCell ref="P7:P8"/>
    <mergeCell ref="L2:L4"/>
    <mergeCell ref="M2:M4"/>
    <mergeCell ref="L5:L6"/>
    <mergeCell ref="M5:M8"/>
    <mergeCell ref="N5:N8"/>
    <mergeCell ref="L7:L8"/>
    <mergeCell ref="L9:L10"/>
    <mergeCell ref="G13:H14"/>
    <mergeCell ref="G15:H16"/>
    <mergeCell ref="I15:J16"/>
    <mergeCell ref="K15:K16"/>
    <mergeCell ref="L15:L16"/>
    <mergeCell ref="M13:M16"/>
    <mergeCell ref="N13:N16"/>
    <mergeCell ref="O13:O14"/>
    <mergeCell ref="P13:P14"/>
    <mergeCell ref="Q13:Q16"/>
    <mergeCell ref="O15:O16"/>
    <mergeCell ref="P15:P16"/>
    <mergeCell ref="B13:B16"/>
    <mergeCell ref="B17:B20"/>
    <mergeCell ref="C17:C20"/>
    <mergeCell ref="B9:B12"/>
    <mergeCell ref="C9:C12"/>
    <mergeCell ref="D9:D10"/>
    <mergeCell ref="D11:D12"/>
    <mergeCell ref="C13:C16"/>
    <mergeCell ref="D13:D14"/>
    <mergeCell ref="D15:D16"/>
    <mergeCell ref="D23:D24"/>
    <mergeCell ref="G23:H24"/>
    <mergeCell ref="B25:B28"/>
    <mergeCell ref="C25:C28"/>
    <mergeCell ref="D25:D26"/>
    <mergeCell ref="F25:F28"/>
    <mergeCell ref="D27:D28"/>
    <mergeCell ref="G31:H32"/>
    <mergeCell ref="I31:J32"/>
    <mergeCell ref="G33:H34"/>
    <mergeCell ref="I33:J34"/>
    <mergeCell ref="G35:H36"/>
    <mergeCell ref="I35:J36"/>
    <mergeCell ref="G25:H26"/>
    <mergeCell ref="G27:H28"/>
    <mergeCell ref="G29:H30"/>
    <mergeCell ref="I29:J30"/>
    <mergeCell ref="K29:K30"/>
    <mergeCell ref="L29:L30"/>
    <mergeCell ref="M29:M32"/>
    <mergeCell ref="N29:N32"/>
    <mergeCell ref="O29:O30"/>
    <mergeCell ref="P29:P30"/>
    <mergeCell ref="Q29:Q32"/>
    <mergeCell ref="O31:O32"/>
    <mergeCell ref="P31:P32"/>
    <mergeCell ref="R31:R32"/>
    <mergeCell ref="F29:F32"/>
    <mergeCell ref="F33:F36"/>
    <mergeCell ref="S33:S34"/>
    <mergeCell ref="R35:R36"/>
    <mergeCell ref="S35:S36"/>
    <mergeCell ref="T35:T36"/>
    <mergeCell ref="U35:U36"/>
    <mergeCell ref="V35:V36"/>
    <mergeCell ref="S31:S32"/>
    <mergeCell ref="T31:T32"/>
    <mergeCell ref="U31:U32"/>
    <mergeCell ref="V31:V32"/>
    <mergeCell ref="T33:T34"/>
    <mergeCell ref="U33:U34"/>
    <mergeCell ref="V33:V34"/>
    <mergeCell ref="B29:B32"/>
    <mergeCell ref="C29:C32"/>
    <mergeCell ref="D29:D30"/>
    <mergeCell ref="D31:D32"/>
    <mergeCell ref="C33:C36"/>
    <mergeCell ref="D33:D34"/>
    <mergeCell ref="D35:D36"/>
    <mergeCell ref="D37:D38"/>
    <mergeCell ref="T37:T38"/>
    <mergeCell ref="U37:U38"/>
    <mergeCell ref="V37:V38"/>
    <mergeCell ref="G37:H38"/>
    <mergeCell ref="G39:H40"/>
    <mergeCell ref="I39:J40"/>
    <mergeCell ref="K39:K40"/>
    <mergeCell ref="B33:B36"/>
    <mergeCell ref="B37:B40"/>
    <mergeCell ref="C37:C40"/>
    <mergeCell ref="F37:F40"/>
    <mergeCell ref="I37:J38"/>
    <mergeCell ref="K37:K38"/>
    <mergeCell ref="D39:D40"/>
    <mergeCell ref="O37:O38"/>
    <mergeCell ref="O39:O40"/>
    <mergeCell ref="S39:S40"/>
    <mergeCell ref="T39:T40"/>
    <mergeCell ref="U39:U40"/>
    <mergeCell ref="V39:V40"/>
    <mergeCell ref="L37:L38"/>
    <mergeCell ref="M37:M40"/>
    <mergeCell ref="N37:N40"/>
    <mergeCell ref="P37:P38"/>
    <mergeCell ref="Q37:Q40"/>
    <mergeCell ref="S37:S38"/>
    <mergeCell ref="L39:L40"/>
    <mergeCell ref="I41:J42"/>
    <mergeCell ref="K41:K42"/>
    <mergeCell ref="L41:L42"/>
    <mergeCell ref="M41:M44"/>
    <mergeCell ref="N41:N44"/>
    <mergeCell ref="O41:O42"/>
    <mergeCell ref="P41:P42"/>
    <mergeCell ref="Q41:Q44"/>
    <mergeCell ref="S41:S42"/>
    <mergeCell ref="T41:T42"/>
    <mergeCell ref="U41:U42"/>
    <mergeCell ref="V41:V42"/>
    <mergeCell ref="S43:S44"/>
    <mergeCell ref="T43:T44"/>
    <mergeCell ref="U43:U44"/>
    <mergeCell ref="V43:V44"/>
    <mergeCell ref="I43:J44"/>
    <mergeCell ref="K43:K44"/>
    <mergeCell ref="L43:L44"/>
    <mergeCell ref="O43:O44"/>
    <mergeCell ref="P43:P44"/>
    <mergeCell ref="R43:R44"/>
    <mergeCell ref="P39:P40"/>
    <mergeCell ref="R39:R40"/>
    <mergeCell ref="B41:B44"/>
    <mergeCell ref="C41:C44"/>
    <mergeCell ref="D41:D42"/>
    <mergeCell ref="F41:F44"/>
    <mergeCell ref="D43:D44"/>
    <mergeCell ref="P45:P46"/>
    <mergeCell ref="S45:S46"/>
    <mergeCell ref="T45:T46"/>
    <mergeCell ref="U45:U46"/>
    <mergeCell ref="V45:V46"/>
    <mergeCell ref="G45:H46"/>
    <mergeCell ref="G47:H48"/>
    <mergeCell ref="G41:H42"/>
    <mergeCell ref="G43:H44"/>
    <mergeCell ref="B45:B48"/>
    <mergeCell ref="C45:C48"/>
    <mergeCell ref="D45:D46"/>
    <mergeCell ref="F45:F48"/>
    <mergeCell ref="D47:D48"/>
    <mergeCell ref="O45:O46"/>
    <mergeCell ref="O47:O48"/>
    <mergeCell ref="P47:P48"/>
    <mergeCell ref="R47:R48"/>
    <mergeCell ref="S47:S48"/>
    <mergeCell ref="T47:T48"/>
    <mergeCell ref="U47:U48"/>
    <mergeCell ref="V47:V48"/>
    <mergeCell ref="R51:R52"/>
    <mergeCell ref="S51:S52"/>
    <mergeCell ref="M49:M52"/>
    <mergeCell ref="N49:N52"/>
    <mergeCell ref="O49:O50"/>
    <mergeCell ref="P49:P50"/>
    <mergeCell ref="Q49:Q52"/>
    <mergeCell ref="S49:S50"/>
    <mergeCell ref="T49:T50"/>
    <mergeCell ref="T51:T52"/>
    <mergeCell ref="I45:J46"/>
    <mergeCell ref="K45:K46"/>
    <mergeCell ref="L45:L46"/>
    <mergeCell ref="M45:M48"/>
    <mergeCell ref="N45:N48"/>
    <mergeCell ref="Q45:Q48"/>
    <mergeCell ref="L47:L48"/>
    <mergeCell ref="I49:J50"/>
    <mergeCell ref="K49:K50"/>
    <mergeCell ref="L49:L50"/>
    <mergeCell ref="U49:U50"/>
    <mergeCell ref="V49:V50"/>
    <mergeCell ref="U51:U52"/>
    <mergeCell ref="V51:V52"/>
    <mergeCell ref="G49:H50"/>
    <mergeCell ref="G51:H52"/>
    <mergeCell ref="I51:J52"/>
    <mergeCell ref="K51:K52"/>
    <mergeCell ref="L51:L52"/>
    <mergeCell ref="O51:O52"/>
    <mergeCell ref="P51:P52"/>
    <mergeCell ref="I47:J48"/>
    <mergeCell ref="K47:K48"/>
    <mergeCell ref="B49:B52"/>
    <mergeCell ref="C49:C52"/>
    <mergeCell ref="D49:D50"/>
    <mergeCell ref="F49:F52"/>
    <mergeCell ref="D51:D52"/>
    <mergeCell ref="I59:J60"/>
    <mergeCell ref="K59:K60"/>
    <mergeCell ref="I53:J54"/>
    <mergeCell ref="I55:J56"/>
    <mergeCell ref="I57:J58"/>
    <mergeCell ref="K57:K58"/>
    <mergeCell ref="L57:L58"/>
    <mergeCell ref="M57:M60"/>
    <mergeCell ref="N57:N60"/>
    <mergeCell ref="L59:L60"/>
    <mergeCell ref="T53:T54"/>
    <mergeCell ref="U53:U54"/>
    <mergeCell ref="V53:V54"/>
    <mergeCell ref="O53:O54"/>
    <mergeCell ref="O55:O56"/>
    <mergeCell ref="O57:O58"/>
    <mergeCell ref="O59:O60"/>
    <mergeCell ref="L53:L54"/>
    <mergeCell ref="M53:M56"/>
    <mergeCell ref="N53:N56"/>
    <mergeCell ref="P53:P54"/>
    <mergeCell ref="Q53:Q56"/>
    <mergeCell ref="S53:S54"/>
    <mergeCell ref="L55:L56"/>
    <mergeCell ref="B53:B56"/>
    <mergeCell ref="B57:B60"/>
    <mergeCell ref="C57:C60"/>
    <mergeCell ref="D57:D58"/>
    <mergeCell ref="F57:F60"/>
    <mergeCell ref="G57:H60"/>
    <mergeCell ref="D59:D60"/>
    <mergeCell ref="C53:C56"/>
    <mergeCell ref="D53:D54"/>
    <mergeCell ref="F53:F56"/>
    <mergeCell ref="G53:H56"/>
    <mergeCell ref="K53:K54"/>
    <mergeCell ref="D55:D56"/>
    <mergeCell ref="K55:K56"/>
    <mergeCell ref="P57:P58"/>
    <mergeCell ref="P59:P60"/>
    <mergeCell ref="R59:R60"/>
    <mergeCell ref="S59:S60"/>
    <mergeCell ref="T59:T60"/>
    <mergeCell ref="U59:U60"/>
    <mergeCell ref="V59:V60"/>
    <mergeCell ref="B61:B64"/>
    <mergeCell ref="C61:C64"/>
    <mergeCell ref="G61:H61"/>
    <mergeCell ref="L61:L62"/>
    <mergeCell ref="M61:M64"/>
    <mergeCell ref="Q61:Q64"/>
    <mergeCell ref="F62:F64"/>
    <mergeCell ref="R63:R64"/>
    <mergeCell ref="H63:H64"/>
    <mergeCell ref="J63:J64"/>
    <mergeCell ref="F65:F66"/>
    <mergeCell ref="G65:H66"/>
    <mergeCell ref="I65:J66"/>
    <mergeCell ref="K65:K66"/>
    <mergeCell ref="L65:L66"/>
    <mergeCell ref="S55:S56"/>
    <mergeCell ref="T55:T56"/>
    <mergeCell ref="U55:U56"/>
    <mergeCell ref="V55:V56"/>
    <mergeCell ref="P55:P56"/>
    <mergeCell ref="R55:R56"/>
    <mergeCell ref="Q57:Q60"/>
    <mergeCell ref="S57:S58"/>
    <mergeCell ref="T57:T58"/>
    <mergeCell ref="U57:U58"/>
    <mergeCell ref="V57:V58"/>
    <mergeCell ref="D61:D62"/>
    <mergeCell ref="D63:D64"/>
    <mergeCell ref="B65:C68"/>
    <mergeCell ref="D65:D66"/>
    <mergeCell ref="D67:D68"/>
    <mergeCell ref="L63:L64"/>
    <mergeCell ref="N63:N64"/>
    <mergeCell ref="M65:M68"/>
    <mergeCell ref="N65:N68"/>
    <mergeCell ref="L67:L68"/>
    <mergeCell ref="U65:U66"/>
    <mergeCell ref="V65:V66"/>
    <mergeCell ref="F67:F68"/>
    <mergeCell ref="G67:H68"/>
    <mergeCell ref="I67:J68"/>
    <mergeCell ref="K67:K68"/>
    <mergeCell ref="O67:O68"/>
    <mergeCell ref="P67:P68"/>
    <mergeCell ref="T67:T68"/>
    <mergeCell ref="U67:U68"/>
    <mergeCell ref="V67:V68"/>
    <mergeCell ref="G17:H18"/>
    <mergeCell ref="I17:J18"/>
    <mergeCell ref="K17:K18"/>
    <mergeCell ref="L17:L18"/>
    <mergeCell ref="G5:H6"/>
    <mergeCell ref="G7:H8"/>
    <mergeCell ref="G9:H10"/>
    <mergeCell ref="G11:H12"/>
    <mergeCell ref="I13:J14"/>
    <mergeCell ref="K13:K14"/>
    <mergeCell ref="L13:L14"/>
    <mergeCell ref="P19:P20"/>
    <mergeCell ref="R19:R20"/>
    <mergeCell ref="S19:S20"/>
    <mergeCell ref="T19:T20"/>
    <mergeCell ref="R15:R16"/>
    <mergeCell ref="T15:T16"/>
    <mergeCell ref="M17:M20"/>
    <mergeCell ref="N17:N20"/>
    <mergeCell ref="P17:P18"/>
    <mergeCell ref="Q17:Q20"/>
    <mergeCell ref="T17:T18"/>
    <mergeCell ref="B1:E1"/>
    <mergeCell ref="F1:M1"/>
    <mergeCell ref="O1:T1"/>
    <mergeCell ref="B2:B4"/>
    <mergeCell ref="C2:C4"/>
    <mergeCell ref="F2:F4"/>
    <mergeCell ref="G2:H2"/>
    <mergeCell ref="G3:G4"/>
    <mergeCell ref="H3:H4"/>
    <mergeCell ref="B5:B8"/>
    <mergeCell ref="C5:C8"/>
    <mergeCell ref="D5:D6"/>
    <mergeCell ref="F5:F8"/>
    <mergeCell ref="D7:D8"/>
    <mergeCell ref="S11:S12"/>
    <mergeCell ref="T11:T12"/>
    <mergeCell ref="S13:S14"/>
    <mergeCell ref="T13:T14"/>
    <mergeCell ref="F9:F12"/>
    <mergeCell ref="F13:F16"/>
    <mergeCell ref="F17:F20"/>
    <mergeCell ref="S15:S16"/>
    <mergeCell ref="S17:S18"/>
    <mergeCell ref="S21:S22"/>
    <mergeCell ref="T21:T22"/>
    <mergeCell ref="U21:U22"/>
    <mergeCell ref="V21:V22"/>
    <mergeCell ref="O17:O18"/>
    <mergeCell ref="O19:O20"/>
    <mergeCell ref="O21:O22"/>
    <mergeCell ref="P21:P22"/>
    <mergeCell ref="D19:D20"/>
    <mergeCell ref="D21:D22"/>
    <mergeCell ref="O27:O28"/>
    <mergeCell ref="P27:P28"/>
    <mergeCell ref="R27:R28"/>
    <mergeCell ref="S27:S28"/>
    <mergeCell ref="S29:S30"/>
    <mergeCell ref="T27:T28"/>
    <mergeCell ref="U27:U28"/>
    <mergeCell ref="T29:T30"/>
    <mergeCell ref="U29:U30"/>
    <mergeCell ref="V29:V30"/>
    <mergeCell ref="O25:O26"/>
    <mergeCell ref="P25:P26"/>
    <mergeCell ref="Q25:Q28"/>
    <mergeCell ref="S25:S26"/>
    <mergeCell ref="T25:T26"/>
    <mergeCell ref="U25:U26"/>
    <mergeCell ref="V25:V26"/>
    <mergeCell ref="V27:V28"/>
    <mergeCell ref="G19:H20"/>
    <mergeCell ref="G21:H22"/>
    <mergeCell ref="I21:J22"/>
    <mergeCell ref="K21:K22"/>
    <mergeCell ref="D17:D18"/>
    <mergeCell ref="I19:J20"/>
    <mergeCell ref="K19:K20"/>
    <mergeCell ref="L19:L20"/>
    <mergeCell ref="B21:B24"/>
    <mergeCell ref="C21:C24"/>
    <mergeCell ref="F21:F24"/>
    <mergeCell ref="R23:R24"/>
    <mergeCell ref="S23:S24"/>
    <mergeCell ref="T23:T24"/>
    <mergeCell ref="U23:U24"/>
    <mergeCell ref="V23:V24"/>
    <mergeCell ref="L21:L22"/>
    <mergeCell ref="M21:M24"/>
    <mergeCell ref="N21:N24"/>
    <mergeCell ref="Q21:Q24"/>
    <mergeCell ref="L23:L24"/>
    <mergeCell ref="O23:O24"/>
    <mergeCell ref="P23:P24"/>
    <mergeCell ref="I27:J28"/>
    <mergeCell ref="K27:K28"/>
    <mergeCell ref="I23:J24"/>
    <mergeCell ref="K23:K24"/>
    <mergeCell ref="I25:J26"/>
    <mergeCell ref="K25:K26"/>
    <mergeCell ref="L25:L26"/>
    <mergeCell ref="M25:M28"/>
    <mergeCell ref="N25:N28"/>
    <mergeCell ref="L27:L28"/>
    <mergeCell ref="P33:P34"/>
    <mergeCell ref="Q33:Q36"/>
    <mergeCell ref="P35:P36"/>
    <mergeCell ref="K35:K36"/>
    <mergeCell ref="L35:L36"/>
    <mergeCell ref="K31:K32"/>
    <mergeCell ref="L31:L32"/>
    <mergeCell ref="K33:K34"/>
    <mergeCell ref="L33:L34"/>
    <mergeCell ref="M33:M36"/>
    <mergeCell ref="N33:N36"/>
    <mergeCell ref="O33:O34"/>
    <mergeCell ref="O35:O36"/>
    <mergeCell ref="O63:O64"/>
    <mergeCell ref="P63:P64"/>
    <mergeCell ref="O65:O66"/>
    <mergeCell ref="P65:P66"/>
    <mergeCell ref="Q65:Q68"/>
    <mergeCell ref="S65:S66"/>
    <mergeCell ref="T65:T66"/>
    <mergeCell ref="B71:C71"/>
    <mergeCell ref="B72:C74"/>
    <mergeCell ref="D72:G74"/>
    <mergeCell ref="I72:J72"/>
    <mergeCell ref="M72:O74"/>
    <mergeCell ref="I73:J73"/>
    <mergeCell ref="I74:K74"/>
    <mergeCell ref="R67:R68"/>
    <mergeCell ref="S67:S68"/>
    <mergeCell ref="C69:D70"/>
    <mergeCell ref="I69:J70"/>
    <mergeCell ref="M69:N70"/>
    <mergeCell ref="D71:H71"/>
    <mergeCell ref="Q71:S71"/>
    <mergeCell ref="U73:V73"/>
    <mergeCell ref="U74:V74"/>
    <mergeCell ref="I71:L71"/>
    <mergeCell ref="M71:P71"/>
    <mergeCell ref="T71:V71"/>
    <mergeCell ref="R72:S72"/>
    <mergeCell ref="U72:V72"/>
    <mergeCell ref="R73:S73"/>
    <mergeCell ref="R74:S74"/>
  </mergeCells>
  <conditionalFormatting sqref="K6 K8 K14 K16 K18 K20 K22 K24 K30 K32 K34 K36 K46 K48 K50 K52 K54 K56 K58 K60">
    <cfRule type="notContainsBlanks" dxfId="5" priority="1">
      <formula>LEN(TRIM(K6))&gt;0</formula>
    </cfRule>
  </conditionalFormatting>
  <conditionalFormatting sqref="K6 K8 K14 K16 K18 K20 K22 K24 K30 K32 K34 K36 K46 K48 K50 K52 K54 K56 K58 K60">
    <cfRule type="notContainsBlanks" dxfId="5" priority="2">
      <formula>LEN(TRIM(K6))&gt;0</formula>
    </cfRule>
  </conditionalFormatting>
  <printOptions horizontalCentered="1" verticalCentered="1"/>
  <pageMargins bottom="0.19685039370078738" footer="0.0" header="0.0" left="0.0" right="0.0" top="0.1968503937007873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.71"/>
    <col customWidth="1" min="3" max="3" width="10.57"/>
    <col customWidth="1" min="4" max="4" width="11.43"/>
    <col customWidth="1" min="5" max="5" width="14.14"/>
    <col customWidth="1" min="6" max="6" width="5.86"/>
    <col customWidth="1" min="7" max="7" width="4.43"/>
    <col customWidth="1" min="8" max="8" width="5.29"/>
    <col customWidth="1" min="9" max="9" width="5.0"/>
    <col customWidth="1" min="10" max="11" width="12.57"/>
    <col customWidth="1" min="12" max="12" width="19.57"/>
    <col customWidth="1" min="13" max="14" width="15.57"/>
    <col customWidth="1" min="15" max="15" width="21.86"/>
    <col customWidth="1" min="16" max="16" width="11.0"/>
    <col customWidth="1" min="17" max="17" width="24.71"/>
    <col customWidth="1" min="18" max="20" width="9.0"/>
    <col customWidth="1" min="21" max="22" width="14.43"/>
    <col customWidth="1" min="23" max="26" width="7.29"/>
    <col customWidth="1" min="27" max="30" width="14.43"/>
    <col customWidth="1" min="31" max="31" width="21.57"/>
    <col customWidth="1" min="32" max="32" width="9.0"/>
    <col customWidth="1" min="33" max="33" width="24.43"/>
  </cols>
  <sheetData>
    <row r="1" ht="24.0" customHeight="1">
      <c r="A1" s="466"/>
      <c r="B1" s="467"/>
      <c r="E1" s="468">
        <f>TODAY()</f>
        <v>45712</v>
      </c>
      <c r="L1" s="4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27.75" customHeight="1">
      <c r="A2" s="469"/>
      <c r="B2" s="7" t="s">
        <v>2</v>
      </c>
      <c r="C2" s="337" t="s">
        <v>3</v>
      </c>
      <c r="D2" s="338" t="s">
        <v>4</v>
      </c>
      <c r="E2" s="470" t="s">
        <v>5</v>
      </c>
      <c r="F2" s="339" t="s">
        <v>6</v>
      </c>
      <c r="G2" s="340"/>
      <c r="H2" s="13" t="s">
        <v>7</v>
      </c>
      <c r="I2" s="12"/>
      <c r="J2" s="14" t="s">
        <v>151</v>
      </c>
      <c r="K2" s="15" t="s">
        <v>9</v>
      </c>
      <c r="L2" s="341" t="s">
        <v>10</v>
      </c>
      <c r="M2" s="18" t="s">
        <v>12</v>
      </c>
      <c r="N2" s="342" t="s">
        <v>13</v>
      </c>
      <c r="O2" s="20" t="s">
        <v>14</v>
      </c>
      <c r="P2" s="21"/>
      <c r="Q2" s="343" t="s">
        <v>15</v>
      </c>
    </row>
    <row r="3" ht="27.75" customHeight="1">
      <c r="A3" s="469"/>
      <c r="B3" s="27"/>
      <c r="C3" s="113"/>
      <c r="D3" s="344" t="s">
        <v>17</v>
      </c>
      <c r="E3" s="345" t="s">
        <v>18</v>
      </c>
      <c r="F3" s="346" t="s">
        <v>19</v>
      </c>
      <c r="G3" s="347" t="s">
        <v>18</v>
      </c>
      <c r="H3" s="346" t="s">
        <v>19</v>
      </c>
      <c r="I3" s="32" t="s">
        <v>18</v>
      </c>
      <c r="J3" s="33"/>
      <c r="K3" s="33"/>
      <c r="L3" s="41"/>
      <c r="M3" s="36"/>
      <c r="N3" s="38"/>
      <c r="O3" s="27"/>
      <c r="P3" s="38"/>
      <c r="Q3" s="348"/>
    </row>
    <row r="4" ht="27.75" customHeight="1">
      <c r="A4" s="75" t="s">
        <v>137</v>
      </c>
      <c r="B4" s="27"/>
      <c r="C4" s="113"/>
      <c r="D4" s="349" t="s">
        <v>20</v>
      </c>
      <c r="E4" s="350" t="s">
        <v>21</v>
      </c>
      <c r="F4" s="40"/>
      <c r="G4" s="41"/>
      <c r="H4" s="40"/>
      <c r="I4" s="34"/>
      <c r="J4" s="33"/>
      <c r="K4" s="33"/>
      <c r="L4" s="41"/>
      <c r="M4" s="36"/>
      <c r="N4" s="38"/>
      <c r="O4" s="27"/>
      <c r="P4" s="38"/>
      <c r="Q4" s="348"/>
    </row>
    <row r="5" ht="27.0" customHeight="1">
      <c r="A5" s="469"/>
      <c r="B5" s="101" t="s">
        <v>152</v>
      </c>
      <c r="C5" s="110" t="s">
        <v>86</v>
      </c>
      <c r="D5" s="352"/>
      <c r="E5" s="352"/>
      <c r="F5" s="55"/>
      <c r="G5" s="54"/>
      <c r="H5" s="53"/>
      <c r="I5" s="54"/>
      <c r="J5" s="127"/>
      <c r="K5" s="57"/>
      <c r="L5" s="58"/>
      <c r="M5" s="353"/>
      <c r="N5" s="58"/>
      <c r="O5" s="474"/>
      <c r="P5" s="108"/>
      <c r="Q5" s="354"/>
    </row>
    <row r="6" ht="27.0" customHeight="1">
      <c r="A6" s="469"/>
      <c r="B6" s="69"/>
      <c r="C6" s="113"/>
      <c r="D6" s="355"/>
      <c r="E6" s="355"/>
      <c r="F6" s="40"/>
      <c r="G6" s="34"/>
      <c r="I6" s="34"/>
      <c r="J6" s="34"/>
      <c r="K6" s="33"/>
      <c r="L6" s="33"/>
      <c r="M6" s="348"/>
      <c r="N6" s="33"/>
      <c r="O6" s="27"/>
      <c r="P6" s="112"/>
      <c r="Q6" s="37"/>
    </row>
    <row r="7" ht="27.0" customHeight="1">
      <c r="A7" s="469"/>
      <c r="B7" s="69"/>
      <c r="C7" s="113"/>
      <c r="D7" s="367"/>
      <c r="E7" s="367"/>
      <c r="F7" s="80"/>
      <c r="G7" s="79"/>
      <c r="H7" s="78"/>
      <c r="I7" s="79"/>
      <c r="J7" s="81"/>
      <c r="K7" s="82"/>
      <c r="L7" s="361"/>
      <c r="M7" s="362"/>
      <c r="N7" s="361"/>
      <c r="O7" s="27"/>
      <c r="P7" s="508" t="s">
        <v>60</v>
      </c>
      <c r="Q7" s="364"/>
    </row>
    <row r="8" ht="27.0" customHeight="1">
      <c r="A8" s="469"/>
      <c r="B8" s="69"/>
      <c r="C8" s="113"/>
      <c r="D8" s="40"/>
      <c r="E8" s="40"/>
      <c r="F8" s="40"/>
      <c r="G8" s="34"/>
      <c r="I8" s="34"/>
      <c r="J8" s="34"/>
      <c r="K8" s="33"/>
      <c r="L8" s="96"/>
      <c r="M8" s="348"/>
      <c r="N8" s="96"/>
      <c r="O8" s="27"/>
      <c r="Q8" s="37"/>
    </row>
    <row r="9" ht="27.0" customHeight="1">
      <c r="A9" s="469"/>
      <c r="B9" s="101" t="s">
        <v>75</v>
      </c>
      <c r="C9" s="110" t="s">
        <v>76</v>
      </c>
      <c r="D9" s="352"/>
      <c r="E9" s="352"/>
      <c r="F9" s="55"/>
      <c r="G9" s="54"/>
      <c r="H9" s="53"/>
      <c r="I9" s="54"/>
      <c r="J9" s="127"/>
      <c r="K9" s="57"/>
      <c r="L9" s="388"/>
      <c r="M9" s="353"/>
      <c r="N9" s="388"/>
      <c r="O9" s="107"/>
      <c r="P9" s="108"/>
      <c r="Q9" s="354"/>
    </row>
    <row r="10" ht="27.0" customHeight="1">
      <c r="A10" s="469"/>
      <c r="B10" s="69"/>
      <c r="C10" s="113"/>
      <c r="D10" s="355"/>
      <c r="E10" s="355"/>
      <c r="F10" s="40"/>
      <c r="G10" s="34"/>
      <c r="I10" s="34"/>
      <c r="J10" s="34"/>
      <c r="K10" s="33"/>
      <c r="L10" s="33"/>
      <c r="M10" s="348"/>
      <c r="N10" s="33"/>
      <c r="O10" s="27"/>
      <c r="P10" s="112"/>
      <c r="Q10" s="37"/>
    </row>
    <row r="11" ht="27.0" customHeight="1">
      <c r="A11" s="469"/>
      <c r="B11" s="69"/>
      <c r="C11" s="113"/>
      <c r="D11" s="367"/>
      <c r="E11" s="367"/>
      <c r="F11" s="227"/>
      <c r="G11" s="228"/>
      <c r="H11" s="359"/>
      <c r="I11" s="228"/>
      <c r="J11" s="360"/>
      <c r="K11" s="230"/>
      <c r="L11" s="361"/>
      <c r="M11" s="381"/>
      <c r="N11" s="361"/>
      <c r="O11" s="27"/>
      <c r="P11" s="508" t="s">
        <v>60</v>
      </c>
      <c r="Q11" s="370"/>
    </row>
    <row r="12" ht="27.0" customHeight="1">
      <c r="A12" s="469"/>
      <c r="B12" s="119"/>
      <c r="C12" s="123"/>
      <c r="D12" s="95"/>
      <c r="E12" s="95"/>
      <c r="F12" s="95"/>
      <c r="G12" s="94"/>
      <c r="H12" s="93"/>
      <c r="I12" s="94"/>
      <c r="J12" s="94"/>
      <c r="K12" s="96"/>
      <c r="L12" s="96"/>
      <c r="M12" s="383"/>
      <c r="N12" s="96"/>
      <c r="O12" s="45"/>
      <c r="P12" s="93"/>
      <c r="Q12" s="44"/>
    </row>
    <row r="13" ht="27.0" customHeight="1">
      <c r="A13" s="469"/>
      <c r="B13" s="715" t="s">
        <v>73</v>
      </c>
      <c r="C13" s="199" t="s">
        <v>74</v>
      </c>
      <c r="D13" s="357"/>
      <c r="E13" s="357"/>
      <c r="F13" s="143"/>
      <c r="G13" s="34"/>
      <c r="H13" s="142"/>
      <c r="I13" s="34"/>
      <c r="J13" s="716"/>
      <c r="K13" s="57"/>
      <c r="L13" s="388"/>
      <c r="M13" s="478"/>
      <c r="N13" s="388"/>
      <c r="O13" s="62"/>
      <c r="P13" s="112"/>
      <c r="Q13" s="519"/>
    </row>
    <row r="14" ht="27.0" customHeight="1">
      <c r="A14" s="469"/>
      <c r="B14" s="69"/>
      <c r="C14" s="113"/>
      <c r="D14" s="355"/>
      <c r="E14" s="355"/>
      <c r="F14" s="40"/>
      <c r="G14" s="34"/>
      <c r="I14" s="34"/>
      <c r="J14" s="34"/>
      <c r="K14" s="33"/>
      <c r="L14" s="33"/>
      <c r="M14" s="348"/>
      <c r="N14" s="33"/>
      <c r="O14" s="27"/>
      <c r="P14" s="112"/>
      <c r="Q14" s="37"/>
    </row>
    <row r="15" ht="27.0" customHeight="1">
      <c r="A15" s="469"/>
      <c r="B15" s="69"/>
      <c r="C15" s="113"/>
      <c r="D15" s="367"/>
      <c r="E15" s="367"/>
      <c r="F15" s="227"/>
      <c r="G15" s="228"/>
      <c r="H15" s="359"/>
      <c r="I15" s="228"/>
      <c r="J15" s="360"/>
      <c r="K15" s="230"/>
      <c r="L15" s="361"/>
      <c r="M15" s="381"/>
      <c r="N15" s="361"/>
      <c r="O15" s="27"/>
      <c r="P15" s="508" t="s">
        <v>60</v>
      </c>
      <c r="Q15" s="370"/>
    </row>
    <row r="16" ht="27.0" customHeight="1">
      <c r="A16" s="469"/>
      <c r="B16" s="69"/>
      <c r="C16" s="113"/>
      <c r="D16" s="40"/>
      <c r="E16" s="40"/>
      <c r="F16" s="40"/>
      <c r="G16" s="34"/>
      <c r="I16" s="34"/>
      <c r="J16" s="34"/>
      <c r="K16" s="96"/>
      <c r="L16" s="96"/>
      <c r="M16" s="348"/>
      <c r="N16" s="96"/>
      <c r="O16" s="27"/>
      <c r="Q16" s="37"/>
    </row>
    <row r="17" ht="27.0" customHeight="1">
      <c r="A17" s="469"/>
      <c r="B17" s="365" t="s">
        <v>153</v>
      </c>
      <c r="C17" s="110" t="s">
        <v>78</v>
      </c>
      <c r="D17" s="352"/>
      <c r="E17" s="352"/>
      <c r="F17" s="55"/>
      <c r="G17" s="54"/>
      <c r="H17" s="53"/>
      <c r="I17" s="54"/>
      <c r="J17" s="127"/>
      <c r="K17" s="57"/>
      <c r="L17" s="388"/>
      <c r="M17" s="353"/>
      <c r="N17" s="388"/>
      <c r="O17" s="107"/>
      <c r="P17" s="108"/>
      <c r="Q17" s="717"/>
    </row>
    <row r="18" ht="27.0" customHeight="1">
      <c r="A18" s="469"/>
      <c r="B18" s="27"/>
      <c r="C18" s="113"/>
      <c r="D18" s="355"/>
      <c r="E18" s="355"/>
      <c r="F18" s="40"/>
      <c r="G18" s="34"/>
      <c r="I18" s="34"/>
      <c r="J18" s="34"/>
      <c r="K18" s="33"/>
      <c r="L18" s="33"/>
      <c r="M18" s="348"/>
      <c r="N18" s="33"/>
      <c r="O18" s="27"/>
      <c r="P18" s="112"/>
      <c r="Q18" s="37"/>
    </row>
    <row r="19" ht="27.0" customHeight="1">
      <c r="A19" s="469"/>
      <c r="B19" s="27"/>
      <c r="C19" s="113"/>
      <c r="D19" s="367"/>
      <c r="E19" s="367"/>
      <c r="F19" s="227"/>
      <c r="G19" s="228"/>
      <c r="H19" s="359"/>
      <c r="I19" s="228"/>
      <c r="J19" s="360"/>
      <c r="K19" s="230"/>
      <c r="L19" s="361"/>
      <c r="M19" s="381"/>
      <c r="N19" s="361"/>
      <c r="O19" s="27"/>
      <c r="P19" s="508" t="s">
        <v>60</v>
      </c>
      <c r="Q19" s="445"/>
    </row>
    <row r="20" ht="27.0" customHeight="1">
      <c r="A20" s="469"/>
      <c r="B20" s="45"/>
      <c r="C20" s="123"/>
      <c r="D20" s="95"/>
      <c r="E20" s="95"/>
      <c r="F20" s="95"/>
      <c r="G20" s="94"/>
      <c r="H20" s="93"/>
      <c r="I20" s="94"/>
      <c r="J20" s="94"/>
      <c r="K20" s="96"/>
      <c r="L20" s="96"/>
      <c r="M20" s="383"/>
      <c r="N20" s="96"/>
      <c r="O20" s="45"/>
      <c r="P20" s="93"/>
      <c r="Q20" s="44"/>
    </row>
    <row r="21" ht="27.0" customHeight="1">
      <c r="A21" s="469"/>
      <c r="B21" s="482" t="s">
        <v>154</v>
      </c>
      <c r="C21" s="199" t="s">
        <v>84</v>
      </c>
      <c r="D21" s="357"/>
      <c r="E21" s="357"/>
      <c r="F21" s="143"/>
      <c r="G21" s="34"/>
      <c r="H21" s="142"/>
      <c r="I21" s="34"/>
      <c r="J21" s="716"/>
      <c r="K21" s="57"/>
      <c r="L21" s="388"/>
      <c r="M21" s="478"/>
      <c r="N21" s="388"/>
      <c r="O21" s="62"/>
      <c r="P21" s="112"/>
      <c r="Q21" s="718"/>
    </row>
    <row r="22" ht="27.0" customHeight="1">
      <c r="A22" s="469"/>
      <c r="B22" s="27"/>
      <c r="C22" s="113"/>
      <c r="D22" s="355"/>
      <c r="E22" s="355"/>
      <c r="F22" s="40"/>
      <c r="G22" s="34"/>
      <c r="I22" s="34"/>
      <c r="J22" s="34"/>
      <c r="K22" s="33"/>
      <c r="L22" s="33"/>
      <c r="M22" s="348"/>
      <c r="N22" s="33"/>
      <c r="O22" s="27"/>
      <c r="P22" s="112"/>
      <c r="Q22" s="37"/>
    </row>
    <row r="23" ht="27.0" customHeight="1">
      <c r="A23" s="469"/>
      <c r="B23" s="27"/>
      <c r="C23" s="113"/>
      <c r="D23" s="367"/>
      <c r="E23" s="367"/>
      <c r="F23" s="227"/>
      <c r="G23" s="228"/>
      <c r="H23" s="359"/>
      <c r="I23" s="228"/>
      <c r="J23" s="360"/>
      <c r="K23" s="230"/>
      <c r="L23" s="361"/>
      <c r="M23" s="381"/>
      <c r="N23" s="361"/>
      <c r="O23" s="27"/>
      <c r="P23" s="508" t="s">
        <v>60</v>
      </c>
      <c r="Q23" s="370"/>
    </row>
    <row r="24" ht="27.0" customHeight="1">
      <c r="A24" s="469"/>
      <c r="B24" s="27"/>
      <c r="C24" s="113"/>
      <c r="D24" s="40"/>
      <c r="E24" s="40"/>
      <c r="F24" s="40"/>
      <c r="G24" s="34"/>
      <c r="I24" s="34"/>
      <c r="J24" s="34"/>
      <c r="K24" s="96"/>
      <c r="L24" s="96"/>
      <c r="M24" s="348"/>
      <c r="N24" s="96"/>
      <c r="O24" s="27"/>
      <c r="Q24" s="37"/>
    </row>
    <row r="25" ht="27.0" customHeight="1">
      <c r="A25" s="469"/>
      <c r="B25" s="101" t="s">
        <v>155</v>
      </c>
      <c r="C25" s="110" t="s">
        <v>156</v>
      </c>
      <c r="D25" s="352"/>
      <c r="E25" s="352"/>
      <c r="F25" s="55"/>
      <c r="G25" s="54"/>
      <c r="H25" s="53"/>
      <c r="I25" s="54"/>
      <c r="J25" s="127"/>
      <c r="K25" s="57"/>
      <c r="L25" s="388"/>
      <c r="M25" s="353"/>
      <c r="N25" s="388"/>
      <c r="O25" s="107"/>
      <c r="P25" s="108"/>
      <c r="Q25" s="354"/>
    </row>
    <row r="26" ht="27.0" customHeight="1">
      <c r="A26" s="469"/>
      <c r="B26" s="69"/>
      <c r="C26" s="113"/>
      <c r="D26" s="355"/>
      <c r="E26" s="355"/>
      <c r="F26" s="40"/>
      <c r="G26" s="34"/>
      <c r="I26" s="34"/>
      <c r="J26" s="34"/>
      <c r="K26" s="33"/>
      <c r="L26" s="33"/>
      <c r="M26" s="348"/>
      <c r="N26" s="33"/>
      <c r="O26" s="27"/>
      <c r="P26" s="112"/>
      <c r="Q26" s="37"/>
    </row>
    <row r="27" ht="27.0" customHeight="1">
      <c r="A27" s="469"/>
      <c r="B27" s="69"/>
      <c r="C27" s="113"/>
      <c r="D27" s="367"/>
      <c r="E27" s="367"/>
      <c r="F27" s="227"/>
      <c r="G27" s="228"/>
      <c r="H27" s="359"/>
      <c r="I27" s="228"/>
      <c r="J27" s="360"/>
      <c r="K27" s="230"/>
      <c r="L27" s="361"/>
      <c r="M27" s="381"/>
      <c r="N27" s="361"/>
      <c r="O27" s="27"/>
      <c r="P27" s="508" t="s">
        <v>60</v>
      </c>
      <c r="Q27" s="370"/>
    </row>
    <row r="28" ht="27.0" customHeight="1">
      <c r="A28" s="469"/>
      <c r="B28" s="119"/>
      <c r="C28" s="123"/>
      <c r="D28" s="95"/>
      <c r="E28" s="95"/>
      <c r="F28" s="95"/>
      <c r="G28" s="94"/>
      <c r="H28" s="93"/>
      <c r="I28" s="94"/>
      <c r="J28" s="94"/>
      <c r="K28" s="96"/>
      <c r="L28" s="96"/>
      <c r="M28" s="383"/>
      <c r="N28" s="96"/>
      <c r="O28" s="45"/>
      <c r="P28" s="93"/>
      <c r="Q28" s="44"/>
    </row>
    <row r="29" ht="27.0" customHeight="1">
      <c r="A29" s="469"/>
      <c r="B29" s="200" t="s">
        <v>157</v>
      </c>
      <c r="C29" s="199" t="s">
        <v>80</v>
      </c>
      <c r="D29" s="357"/>
      <c r="E29" s="357"/>
      <c r="F29" s="143"/>
      <c r="G29" s="34"/>
      <c r="H29" s="142"/>
      <c r="I29" s="34"/>
      <c r="J29" s="716"/>
      <c r="K29" s="57"/>
      <c r="L29" s="388"/>
      <c r="M29" s="478"/>
      <c r="N29" s="388"/>
      <c r="O29" s="62"/>
      <c r="P29" s="112"/>
      <c r="Q29" s="519"/>
    </row>
    <row r="30" ht="27.0" customHeight="1">
      <c r="A30" s="469"/>
      <c r="B30" s="27"/>
      <c r="C30" s="113"/>
      <c r="D30" s="355"/>
      <c r="E30" s="355"/>
      <c r="F30" s="40"/>
      <c r="G30" s="34"/>
      <c r="I30" s="34"/>
      <c r="J30" s="34"/>
      <c r="K30" s="33"/>
      <c r="L30" s="33"/>
      <c r="M30" s="348"/>
      <c r="N30" s="33"/>
      <c r="O30" s="27"/>
      <c r="P30" s="112"/>
      <c r="Q30" s="37"/>
    </row>
    <row r="31" ht="27.0" customHeight="1">
      <c r="A31" s="469"/>
      <c r="B31" s="27"/>
      <c r="C31" s="113"/>
      <c r="D31" s="367"/>
      <c r="E31" s="367"/>
      <c r="F31" s="227"/>
      <c r="G31" s="228"/>
      <c r="H31" s="359"/>
      <c r="I31" s="228"/>
      <c r="J31" s="360"/>
      <c r="K31" s="230"/>
      <c r="L31" s="361"/>
      <c r="M31" s="381"/>
      <c r="N31" s="361"/>
      <c r="O31" s="27"/>
      <c r="P31" s="508" t="s">
        <v>60</v>
      </c>
      <c r="Q31" s="370"/>
    </row>
    <row r="32" ht="27.0" customHeight="1">
      <c r="A32" s="469"/>
      <c r="B32" s="27"/>
      <c r="C32" s="113"/>
      <c r="D32" s="40"/>
      <c r="E32" s="40"/>
      <c r="F32" s="40"/>
      <c r="G32" s="34"/>
      <c r="I32" s="34"/>
      <c r="J32" s="34"/>
      <c r="K32" s="96"/>
      <c r="L32" s="96"/>
      <c r="M32" s="348"/>
      <c r="N32" s="96"/>
      <c r="O32" s="27"/>
      <c r="Q32" s="37"/>
    </row>
    <row r="33" ht="27.0" customHeight="1">
      <c r="A33" s="469"/>
      <c r="B33" s="365" t="s">
        <v>158</v>
      </c>
      <c r="C33" s="110" t="s">
        <v>159</v>
      </c>
      <c r="D33" s="352"/>
      <c r="E33" s="352"/>
      <c r="F33" s="55"/>
      <c r="G33" s="54"/>
      <c r="H33" s="53"/>
      <c r="I33" s="54"/>
      <c r="J33" s="127"/>
      <c r="K33" s="57"/>
      <c r="L33" s="388"/>
      <c r="M33" s="353"/>
      <c r="N33" s="388"/>
      <c r="O33" s="107"/>
      <c r="P33" s="108"/>
      <c r="Q33" s="717"/>
    </row>
    <row r="34" ht="27.0" customHeight="1">
      <c r="A34" s="469"/>
      <c r="B34" s="27"/>
      <c r="C34" s="113"/>
      <c r="D34" s="355"/>
      <c r="E34" s="355"/>
      <c r="F34" s="40"/>
      <c r="G34" s="34"/>
      <c r="I34" s="34"/>
      <c r="J34" s="34"/>
      <c r="K34" s="33"/>
      <c r="L34" s="33"/>
      <c r="M34" s="348"/>
      <c r="N34" s="33"/>
      <c r="O34" s="27"/>
      <c r="P34" s="112"/>
      <c r="Q34" s="37"/>
    </row>
    <row r="35" ht="27.0" customHeight="1">
      <c r="A35" s="469"/>
      <c r="B35" s="27"/>
      <c r="C35" s="113"/>
      <c r="D35" s="367"/>
      <c r="E35" s="367"/>
      <c r="F35" s="227"/>
      <c r="G35" s="228"/>
      <c r="H35" s="359"/>
      <c r="I35" s="228"/>
      <c r="J35" s="360"/>
      <c r="K35" s="230"/>
      <c r="L35" s="361"/>
      <c r="M35" s="381"/>
      <c r="N35" s="361"/>
      <c r="O35" s="27"/>
      <c r="P35" s="508" t="s">
        <v>60</v>
      </c>
      <c r="Q35" s="445"/>
    </row>
    <row r="36" ht="27.0" customHeight="1">
      <c r="A36" s="469"/>
      <c r="B36" s="45"/>
      <c r="C36" s="123"/>
      <c r="D36" s="95"/>
      <c r="E36" s="95"/>
      <c r="F36" s="95"/>
      <c r="G36" s="94"/>
      <c r="H36" s="93"/>
      <c r="I36" s="94"/>
      <c r="J36" s="94"/>
      <c r="K36" s="96"/>
      <c r="L36" s="96"/>
      <c r="M36" s="383"/>
      <c r="N36" s="96"/>
      <c r="O36" s="45"/>
      <c r="P36" s="93"/>
      <c r="Q36" s="44"/>
    </row>
    <row r="37" ht="27.0" customHeight="1">
      <c r="A37" s="469"/>
      <c r="B37" s="365" t="s">
        <v>87</v>
      </c>
      <c r="C37" s="398" t="s">
        <v>88</v>
      </c>
      <c r="D37" s="352"/>
      <c r="E37" s="352"/>
      <c r="F37" s="55"/>
      <c r="G37" s="54"/>
      <c r="H37" s="53"/>
      <c r="I37" s="54"/>
      <c r="J37" s="719"/>
      <c r="K37" s="57"/>
      <c r="L37" s="388"/>
      <c r="M37" s="353"/>
      <c r="N37" s="388"/>
      <c r="O37" s="107"/>
      <c r="P37" s="108"/>
      <c r="Q37" s="717"/>
    </row>
    <row r="38" ht="27.0" customHeight="1">
      <c r="A38" s="469"/>
      <c r="B38" s="27"/>
      <c r="C38" s="113"/>
      <c r="D38" s="355"/>
      <c r="E38" s="355"/>
      <c r="F38" s="40"/>
      <c r="G38" s="34"/>
      <c r="I38" s="34"/>
      <c r="J38" s="34"/>
      <c r="K38" s="33"/>
      <c r="L38" s="33"/>
      <c r="M38" s="348"/>
      <c r="N38" s="33"/>
      <c r="O38" s="27"/>
      <c r="P38" s="112"/>
      <c r="Q38" s="37"/>
    </row>
    <row r="39" ht="27.0" customHeight="1">
      <c r="A39" s="469"/>
      <c r="B39" s="27"/>
      <c r="C39" s="113"/>
      <c r="D39" s="367"/>
      <c r="E39" s="367"/>
      <c r="F39" s="227"/>
      <c r="G39" s="228"/>
      <c r="H39" s="359"/>
      <c r="I39" s="228"/>
      <c r="J39" s="720"/>
      <c r="K39" s="230"/>
      <c r="L39" s="361"/>
      <c r="M39" s="381"/>
      <c r="N39" s="361"/>
      <c r="O39" s="27"/>
      <c r="P39" s="508" t="s">
        <v>60</v>
      </c>
      <c r="Q39" s="445"/>
    </row>
    <row r="40" ht="27.0" customHeight="1">
      <c r="A40" s="469"/>
      <c r="B40" s="45"/>
      <c r="C40" s="123"/>
      <c r="D40" s="95"/>
      <c r="E40" s="95"/>
      <c r="F40" s="95"/>
      <c r="G40" s="94"/>
      <c r="H40" s="93"/>
      <c r="I40" s="94"/>
      <c r="J40" s="94"/>
      <c r="K40" s="96"/>
      <c r="L40" s="96"/>
      <c r="M40" s="383"/>
      <c r="N40" s="96"/>
      <c r="O40" s="45"/>
      <c r="P40" s="93"/>
      <c r="Q40" s="44"/>
    </row>
    <row r="41" ht="27.0" customHeight="1">
      <c r="A41" s="469"/>
      <c r="B41" s="365" t="s">
        <v>160</v>
      </c>
      <c r="C41" s="398" t="s">
        <v>90</v>
      </c>
      <c r="D41" s="352"/>
      <c r="E41" s="352"/>
      <c r="F41" s="721"/>
      <c r="G41" s="54"/>
      <c r="H41" s="53"/>
      <c r="I41" s="54"/>
      <c r="J41" s="719"/>
      <c r="K41" s="57"/>
      <c r="L41" s="388"/>
      <c r="M41" s="353"/>
      <c r="N41" s="388"/>
      <c r="O41" s="107"/>
      <c r="P41" s="108"/>
      <c r="Q41" s="717"/>
    </row>
    <row r="42" ht="27.0" customHeight="1">
      <c r="A42" s="469"/>
      <c r="B42" s="27"/>
      <c r="C42" s="113"/>
      <c r="D42" s="355"/>
      <c r="E42" s="355"/>
      <c r="F42" s="40"/>
      <c r="G42" s="34"/>
      <c r="I42" s="34"/>
      <c r="J42" s="34"/>
      <c r="K42" s="33"/>
      <c r="L42" s="33"/>
      <c r="M42" s="348"/>
      <c r="N42" s="33"/>
      <c r="O42" s="27"/>
      <c r="P42" s="112"/>
      <c r="Q42" s="37"/>
    </row>
    <row r="43" ht="27.0" customHeight="1">
      <c r="A43" s="469"/>
      <c r="B43" s="27"/>
      <c r="C43" s="113"/>
      <c r="D43" s="367"/>
      <c r="E43" s="367"/>
      <c r="F43" s="722"/>
      <c r="G43" s="228"/>
      <c r="H43" s="359"/>
      <c r="I43" s="228"/>
      <c r="J43" s="720"/>
      <c r="K43" s="230"/>
      <c r="L43" s="361"/>
      <c r="M43" s="381"/>
      <c r="N43" s="361"/>
      <c r="O43" s="27"/>
      <c r="P43" s="508" t="s">
        <v>60</v>
      </c>
      <c r="Q43" s="445"/>
    </row>
    <row r="44" ht="27.0" customHeight="1">
      <c r="A44" s="469"/>
      <c r="B44" s="45"/>
      <c r="C44" s="123"/>
      <c r="D44" s="95"/>
      <c r="E44" s="95"/>
      <c r="F44" s="95"/>
      <c r="G44" s="94"/>
      <c r="H44" s="93"/>
      <c r="I44" s="94"/>
      <c r="J44" s="94"/>
      <c r="K44" s="96"/>
      <c r="L44" s="96"/>
      <c r="M44" s="383"/>
      <c r="N44" s="96"/>
      <c r="O44" s="45"/>
      <c r="P44" s="93"/>
      <c r="Q44" s="44"/>
    </row>
    <row r="45" ht="27.0" customHeight="1">
      <c r="A45" s="469">
        <f>A44+A32+A28+A24+A20+A16+A12+A8</f>
        <v>0</v>
      </c>
      <c r="B45" s="266" t="s">
        <v>93</v>
      </c>
      <c r="C45" s="267"/>
      <c r="D45" s="429">
        <f t="shared" ref="D45:F45" si="1">D5+D9+D13+D17+D21+D25+D29+D41+D33+D37</f>
        <v>0</v>
      </c>
      <c r="E45" s="430">
        <f t="shared" si="1"/>
        <v>0</v>
      </c>
      <c r="F45" s="271">
        <f t="shared" si="1"/>
        <v>0</v>
      </c>
      <c r="G45" s="670"/>
      <c r="H45" s="270">
        <f>H5+H9+H13+H17+H21+H25+H29+H41+H33+H37</f>
        <v>0</v>
      </c>
      <c r="I45" s="670"/>
      <c r="J45" s="431">
        <f t="shared" ref="J45:L45" si="2">J5+J9+J13+J17+J21+J25+J29+J41+J33+J37</f>
        <v>0</v>
      </c>
      <c r="K45" s="548">
        <f t="shared" si="2"/>
        <v>0</v>
      </c>
      <c r="L45" s="276">
        <f t="shared" si="2"/>
        <v>0</v>
      </c>
      <c r="M45" s="433"/>
      <c r="N45" s="276">
        <f>N5+N9+N13+N17+N21+N25+N29+N41+N33+N37</f>
        <v>0</v>
      </c>
      <c r="O45" s="723">
        <f>SUM(O5:O44)</f>
        <v>0</v>
      </c>
      <c r="P45" s="724"/>
      <c r="Q45" s="519"/>
    </row>
    <row r="46" ht="27.0" customHeight="1">
      <c r="A46" s="469"/>
      <c r="B46" s="27"/>
      <c r="C46" s="34"/>
      <c r="D46" s="70"/>
      <c r="E46" s="355"/>
      <c r="F46" s="40"/>
      <c r="G46" s="34"/>
      <c r="I46" s="34"/>
      <c r="J46" s="34"/>
      <c r="K46" s="33"/>
      <c r="L46" s="33"/>
      <c r="M46" s="348"/>
      <c r="N46" s="33"/>
      <c r="O46" s="27"/>
      <c r="P46" s="724"/>
      <c r="Q46" s="37"/>
    </row>
    <row r="47" ht="27.0" customHeight="1">
      <c r="A47" s="469"/>
      <c r="B47" s="27"/>
      <c r="C47" s="34"/>
      <c r="D47" s="439">
        <f t="shared" ref="D47:F47" si="3">D7+D11+D15+D19+D23+D27+D31+D43+D35+D39</f>
        <v>0</v>
      </c>
      <c r="E47" s="440">
        <f t="shared" si="3"/>
        <v>0</v>
      </c>
      <c r="F47" s="284">
        <f t="shared" si="3"/>
        <v>0</v>
      </c>
      <c r="G47" s="680"/>
      <c r="H47" s="725">
        <f>H7+H11+H15+H19+H23+H27+H31+H43+H35+H39</f>
        <v>0</v>
      </c>
      <c r="I47" s="680"/>
      <c r="J47" s="442">
        <f t="shared" ref="J47:L47" si="4">J7+J11+J15+J19+J23+J27+J31+J43+J35+J39</f>
        <v>0</v>
      </c>
      <c r="K47" s="286">
        <f t="shared" si="4"/>
        <v>0</v>
      </c>
      <c r="L47" s="286">
        <f t="shared" si="4"/>
        <v>0</v>
      </c>
      <c r="M47" s="443"/>
      <c r="N47" s="286">
        <f>N7+N11+N15+N19+N23+N27+N31+N43+N35+N39</f>
        <v>0</v>
      </c>
      <c r="O47" s="27"/>
      <c r="P47" s="726" t="s">
        <v>60</v>
      </c>
      <c r="Q47" s="445"/>
    </row>
    <row r="48" ht="27.0" customHeight="1">
      <c r="A48" s="484"/>
      <c r="B48" s="294"/>
      <c r="C48" s="295"/>
      <c r="D48" s="296"/>
      <c r="E48" s="298"/>
      <c r="F48" s="298"/>
      <c r="G48" s="295"/>
      <c r="H48" s="296"/>
      <c r="I48" s="295"/>
      <c r="J48" s="295"/>
      <c r="K48" s="299"/>
      <c r="L48" s="299"/>
      <c r="M48" s="446"/>
      <c r="N48" s="299"/>
      <c r="O48" s="294"/>
      <c r="P48" s="296"/>
      <c r="Q48" s="447"/>
    </row>
    <row r="49" ht="27.0" customHeight="1">
      <c r="A49" s="46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ht="27.0" customHeight="1">
      <c r="A50" s="46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ht="15.0" customHeight="1">
      <c r="A51" s="46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ht="45.0" customHeight="1">
      <c r="A52" s="46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ht="61.5" customHeight="1">
      <c r="A53" s="469"/>
      <c r="B53" s="312"/>
      <c r="C53" s="313"/>
      <c r="D53" s="316" t="s">
        <v>63</v>
      </c>
      <c r="E53" s="315"/>
      <c r="F53" s="315"/>
      <c r="G53" s="313"/>
      <c r="H53" s="526" t="s">
        <v>64</v>
      </c>
      <c r="I53" s="315"/>
      <c r="J53" s="315"/>
      <c r="K53" s="315"/>
      <c r="L53" s="527" t="s">
        <v>65</v>
      </c>
      <c r="M53" s="315"/>
      <c r="N53" s="21"/>
      <c r="O53" s="528"/>
      <c r="P53" s="570" t="s">
        <v>115</v>
      </c>
      <c r="Q53" s="21"/>
    </row>
    <row r="54" ht="45.0" customHeight="1">
      <c r="A54" s="469"/>
      <c r="B54" s="319" t="s">
        <v>65</v>
      </c>
      <c r="C54" s="21"/>
      <c r="D54" s="320">
        <f>O45+A45</f>
        <v>0</v>
      </c>
      <c r="E54" s="315"/>
      <c r="F54" s="315"/>
      <c r="G54" s="315"/>
      <c r="H54" s="321" t="s">
        <v>66</v>
      </c>
      <c r="I54" s="322"/>
      <c r="J54" s="323" t="s">
        <v>161</v>
      </c>
      <c r="K54" s="323" t="s">
        <v>116</v>
      </c>
      <c r="L54" s="529">
        <f>D54+H56</f>
        <v>0</v>
      </c>
      <c r="M54" s="315"/>
      <c r="N54" s="21"/>
      <c r="O54" s="530"/>
      <c r="P54" s="727">
        <v>0.0</v>
      </c>
      <c r="Q54" s="572"/>
    </row>
    <row r="55" ht="45.0" customHeight="1">
      <c r="A55" s="469"/>
      <c r="B55" s="27"/>
      <c r="C55" s="38"/>
      <c r="D55" s="27"/>
      <c r="H55" s="533"/>
      <c r="I55" s="327"/>
      <c r="J55" s="534"/>
      <c r="K55" s="534"/>
      <c r="N55" s="38"/>
      <c r="O55" s="535"/>
      <c r="P55" s="703">
        <v>0.0</v>
      </c>
      <c r="Q55" s="574"/>
    </row>
    <row r="56" ht="45.0" customHeight="1">
      <c r="A56" s="469"/>
      <c r="B56" s="294"/>
      <c r="C56" s="302"/>
      <c r="D56" s="294"/>
      <c r="E56" s="296"/>
      <c r="F56" s="296"/>
      <c r="G56" s="296"/>
      <c r="H56" s="330"/>
      <c r="I56" s="296"/>
      <c r="J56" s="296"/>
      <c r="K56" s="538" t="s">
        <v>60</v>
      </c>
      <c r="L56" s="296"/>
      <c r="M56" s="296"/>
      <c r="N56" s="302"/>
      <c r="O56" s="539"/>
      <c r="P56" s="728"/>
      <c r="Q56" s="714"/>
    </row>
    <row r="57" ht="24.0" customHeight="1">
      <c r="A57" s="469"/>
      <c r="B57" s="307"/>
      <c r="C57" s="307"/>
      <c r="D57" s="307"/>
      <c r="E57" s="307"/>
      <c r="F57" s="307"/>
      <c r="G57" s="307"/>
      <c r="H57" s="307"/>
      <c r="I57" s="307"/>
      <c r="J57" s="307"/>
      <c r="K57" s="5"/>
      <c r="L57" s="307"/>
      <c r="M57" s="307"/>
      <c r="N57" s="307"/>
      <c r="O57" s="30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28.5" customHeight="1">
      <c r="A58" s="46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5.0" customHeight="1">
      <c r="A59" s="46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5.0" customHeight="1">
      <c r="A60" s="46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5.0" customHeight="1">
      <c r="A61" s="46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5.0" customHeight="1">
      <c r="A62" s="46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5.0" customHeight="1">
      <c r="A63" s="46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5.0" customHeight="1">
      <c r="A64" s="46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5.0" customHeight="1">
      <c r="A65" s="46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5.0" customHeight="1">
      <c r="A66" s="46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5.0" customHeight="1">
      <c r="A67" s="46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5.0" customHeight="1">
      <c r="A68" s="46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5.0" customHeight="1">
      <c r="A69" s="46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5.0" customHeight="1">
      <c r="A70" s="46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5.0" customHeight="1">
      <c r="A71" s="46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5.0" customHeight="1">
      <c r="A72" s="46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5.0" customHeight="1">
      <c r="A73" s="46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5.0" customHeight="1">
      <c r="A74" s="46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5.0" customHeight="1">
      <c r="A75" s="46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5.0" customHeight="1">
      <c r="A76" s="46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5.0" customHeight="1">
      <c r="A77" s="46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24.0" customHeight="1">
      <c r="A78" s="46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24.0" customHeight="1">
      <c r="A79" s="46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24.0" customHeight="1">
      <c r="A80" s="46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24.0" customHeight="1">
      <c r="A81" s="46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24.0" customHeight="1">
      <c r="A82" s="46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24.0" customHeight="1">
      <c r="A83" s="46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24.0" customHeight="1">
      <c r="A84" s="46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24.0" customHeight="1">
      <c r="A85" s="46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24.0" customHeight="1">
      <c r="A86" s="46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24.0" customHeight="1">
      <c r="A87" s="46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24.0" customHeight="1">
      <c r="A88" s="46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24.0" customHeight="1">
      <c r="A89" s="46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24.0" customHeight="1">
      <c r="A90" s="46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24.0" customHeight="1">
      <c r="A91" s="46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24.0" customHeight="1">
      <c r="A92" s="46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24.0" customHeight="1">
      <c r="A93" s="46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24.0" customHeight="1">
      <c r="A94" s="46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24.0" customHeight="1">
      <c r="A95" s="46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24.0" customHeight="1">
      <c r="A96" s="46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24.0" customHeight="1">
      <c r="A97" s="46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24.0" customHeight="1">
      <c r="A98" s="46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24.0" customHeight="1">
      <c r="A99" s="46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24.0" customHeight="1">
      <c r="A100" s="46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24.0" customHeight="1">
      <c r="A101" s="46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24.0" customHeight="1">
      <c r="A102" s="46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24.0" customHeight="1">
      <c r="A103" s="46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24.0" customHeight="1">
      <c r="A104" s="46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24.0" customHeight="1">
      <c r="A105" s="46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24.0" customHeight="1">
      <c r="A106" s="46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24.0" customHeight="1">
      <c r="A107" s="46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24.0" customHeight="1">
      <c r="A108" s="46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24.0" customHeight="1">
      <c r="A109" s="46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24.0" customHeight="1">
      <c r="A110" s="46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24.0" customHeight="1">
      <c r="A111" s="46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24.0" customHeight="1">
      <c r="A112" s="46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24.0" customHeight="1">
      <c r="A113" s="46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24.0" customHeight="1">
      <c r="A114" s="46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24.0" customHeight="1">
      <c r="A115" s="46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24.0" customHeight="1">
      <c r="A116" s="46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24.0" customHeight="1">
      <c r="A117" s="46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24.0" customHeight="1">
      <c r="A118" s="46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24.0" customHeight="1">
      <c r="A119" s="46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24.0" customHeight="1">
      <c r="A120" s="46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24.0" customHeight="1">
      <c r="A121" s="46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24.0" customHeight="1">
      <c r="A122" s="46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24.0" customHeight="1">
      <c r="A123" s="46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24.0" customHeight="1">
      <c r="A124" s="46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24.0" customHeight="1">
      <c r="A125" s="46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24.0" customHeight="1">
      <c r="A126" s="46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24.0" customHeight="1">
      <c r="A127" s="46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24.0" customHeight="1">
      <c r="A128" s="46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24.0" customHeight="1">
      <c r="A129" s="46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24.0" customHeight="1">
      <c r="A130" s="46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24.0" customHeight="1">
      <c r="A131" s="46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24.0" customHeight="1">
      <c r="A132" s="46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24.0" customHeight="1">
      <c r="A133" s="46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24.0" customHeight="1">
      <c r="A134" s="46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24.0" customHeight="1">
      <c r="A135" s="46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24.0" customHeight="1">
      <c r="A136" s="46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24.0" customHeight="1">
      <c r="A137" s="46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24.0" customHeight="1">
      <c r="A138" s="46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24.0" customHeight="1">
      <c r="A139" s="46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24.0" customHeight="1">
      <c r="A140" s="46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24.0" customHeight="1">
      <c r="A141" s="46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24.0" customHeight="1">
      <c r="A142" s="46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24.0" customHeight="1">
      <c r="A143" s="46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24.0" customHeight="1">
      <c r="A144" s="46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24.0" customHeight="1">
      <c r="A145" s="46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24.0" customHeight="1">
      <c r="A146" s="46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24.0" customHeight="1">
      <c r="A147" s="46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24.0" customHeight="1">
      <c r="A148" s="46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24.0" customHeight="1">
      <c r="A149" s="46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24.0" customHeight="1">
      <c r="A150" s="46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24.0" customHeight="1">
      <c r="A151" s="46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24.0" customHeight="1">
      <c r="A152" s="46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24.0" customHeight="1">
      <c r="A153" s="46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24.0" customHeight="1">
      <c r="A154" s="46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24.0" customHeight="1">
      <c r="A155" s="46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24.0" customHeight="1">
      <c r="A156" s="46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24.0" customHeight="1">
      <c r="A157" s="46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24.0" customHeight="1">
      <c r="A158" s="46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24.0" customHeight="1">
      <c r="A159" s="46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24.0" customHeight="1">
      <c r="A160" s="46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24.0" customHeight="1">
      <c r="A161" s="46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24.0" customHeight="1">
      <c r="A162" s="46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24.0" customHeight="1">
      <c r="A163" s="46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24.0" customHeight="1">
      <c r="A164" s="46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24.0" customHeight="1">
      <c r="A165" s="46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24.0" customHeight="1">
      <c r="A166" s="46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24.0" customHeight="1">
      <c r="A167" s="46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24.0" customHeight="1">
      <c r="A168" s="46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24.0" customHeight="1">
      <c r="A169" s="46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24.0" customHeight="1">
      <c r="A170" s="46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24.0" customHeight="1">
      <c r="A171" s="46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24.0" customHeight="1">
      <c r="A172" s="46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24.0" customHeight="1">
      <c r="A173" s="46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24.0" customHeight="1">
      <c r="A174" s="46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24.0" customHeight="1">
      <c r="A175" s="46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24.0" customHeight="1">
      <c r="A176" s="46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24.0" customHeight="1">
      <c r="A177" s="46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24.0" customHeight="1">
      <c r="A178" s="46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24.0" customHeight="1">
      <c r="A179" s="46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24.0" customHeight="1">
      <c r="A180" s="46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24.0" customHeight="1">
      <c r="A181" s="46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24.0" customHeight="1">
      <c r="A182" s="46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24.0" customHeight="1">
      <c r="A183" s="46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24.0" customHeight="1">
      <c r="A184" s="46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24.0" customHeight="1">
      <c r="A185" s="46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24.0" customHeight="1">
      <c r="A186" s="46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24.0" customHeight="1">
      <c r="A187" s="46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24.0" customHeight="1">
      <c r="A188" s="46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24.0" customHeight="1">
      <c r="A189" s="46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24.0" customHeight="1">
      <c r="A190" s="46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24.0" customHeight="1">
      <c r="A191" s="46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24.0" customHeight="1">
      <c r="A192" s="46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24.0" customHeight="1">
      <c r="A193" s="46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24.0" customHeight="1">
      <c r="A194" s="46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24.0" customHeight="1">
      <c r="A195" s="46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24.0" customHeight="1">
      <c r="A196" s="46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24.0" customHeight="1">
      <c r="A197" s="46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24.0" customHeight="1">
      <c r="A198" s="46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24.0" customHeight="1">
      <c r="A199" s="46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24.0" customHeight="1">
      <c r="A200" s="46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24.0" customHeight="1">
      <c r="A201" s="46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24.0" customHeight="1">
      <c r="A202" s="46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24.0" customHeight="1">
      <c r="A203" s="46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24.0" customHeight="1">
      <c r="A204" s="46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24.0" customHeight="1">
      <c r="A205" s="46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24.0" customHeight="1">
      <c r="A206" s="46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24.0" customHeight="1">
      <c r="A207" s="46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24.0" customHeight="1">
      <c r="A208" s="46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24.0" customHeight="1">
      <c r="A209" s="46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24.0" customHeight="1">
      <c r="A210" s="46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24.0" customHeight="1">
      <c r="A211" s="46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24.0" customHeight="1">
      <c r="A212" s="46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24.0" customHeight="1">
      <c r="A213" s="46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24.0" customHeight="1">
      <c r="A214" s="46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24.0" customHeight="1">
      <c r="A215" s="46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24.0" customHeight="1">
      <c r="A216" s="46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24.0" customHeight="1">
      <c r="A217" s="46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24.0" customHeight="1">
      <c r="A218" s="46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24.0" customHeight="1">
      <c r="A219" s="46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24.0" customHeight="1">
      <c r="A220" s="46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24.0" customHeight="1">
      <c r="A221" s="46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24.0" customHeight="1">
      <c r="A222" s="46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24.0" customHeight="1">
      <c r="A223" s="46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24.0" customHeight="1">
      <c r="A224" s="46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24.0" customHeight="1">
      <c r="A225" s="46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24.0" customHeight="1">
      <c r="A226" s="46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24.0" customHeight="1">
      <c r="A227" s="46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24.0" customHeight="1">
      <c r="A228" s="46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24.0" customHeight="1">
      <c r="A229" s="46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24.0" customHeight="1">
      <c r="A230" s="46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24.0" customHeight="1">
      <c r="A231" s="46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24.0" customHeight="1">
      <c r="A232" s="46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24.0" customHeight="1">
      <c r="A233" s="46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24.0" customHeight="1">
      <c r="A234" s="46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24.0" customHeight="1">
      <c r="A235" s="46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24.0" customHeight="1">
      <c r="A236" s="46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24.0" customHeight="1">
      <c r="A237" s="46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24.0" customHeight="1">
      <c r="A238" s="46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24.0" customHeight="1">
      <c r="A239" s="46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24.0" customHeight="1">
      <c r="A240" s="46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24.0" customHeight="1">
      <c r="A241" s="46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24.0" customHeight="1">
      <c r="A242" s="46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24.0" customHeight="1">
      <c r="A243" s="46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24.0" customHeight="1">
      <c r="A244" s="46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24.0" customHeight="1">
      <c r="A245" s="46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24.0" customHeight="1">
      <c r="A246" s="46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24.0" customHeight="1">
      <c r="A247" s="46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24.0" customHeight="1">
      <c r="A248" s="46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24.0" customHeight="1">
      <c r="A249" s="46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24.0" customHeight="1">
      <c r="A250" s="46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24.0" customHeight="1">
      <c r="A251" s="46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24.0" customHeight="1">
      <c r="A252" s="46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24.0" customHeight="1">
      <c r="A253" s="46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24.0" customHeight="1">
      <c r="A254" s="46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24.0" customHeight="1">
      <c r="A255" s="46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24.0" customHeight="1">
      <c r="A256" s="46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24.0" customHeight="1">
      <c r="A257" s="46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24.0" customHeight="1">
      <c r="A258" s="46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24.0" customHeight="1">
      <c r="A259" s="46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24.0" customHeight="1">
      <c r="A260" s="46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24.0" customHeight="1">
      <c r="A261" s="46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24.0" customHeight="1">
      <c r="A262" s="46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24.0" customHeight="1">
      <c r="A263" s="46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24.0" customHeight="1">
      <c r="A264" s="46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24.0" customHeight="1">
      <c r="A265" s="46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24.0" customHeight="1">
      <c r="A266" s="46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24.0" customHeight="1">
      <c r="A267" s="46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24.0" customHeight="1">
      <c r="A268" s="46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24.0" customHeight="1">
      <c r="A269" s="46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24.0" customHeight="1">
      <c r="A270" s="46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24.0" customHeight="1">
      <c r="A271" s="46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24.0" customHeight="1">
      <c r="A272" s="46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24.0" customHeight="1">
      <c r="A273" s="46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24.0" customHeight="1">
      <c r="A274" s="46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24.0" customHeight="1">
      <c r="A275" s="46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24.0" customHeight="1">
      <c r="A276" s="46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24.0" customHeight="1">
      <c r="A277" s="46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24.0" customHeight="1">
      <c r="A278" s="46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24.0" customHeight="1">
      <c r="A279" s="46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24.0" customHeight="1">
      <c r="A280" s="46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24.0" customHeight="1">
      <c r="A281" s="46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24.0" customHeight="1">
      <c r="A282" s="46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24.0" customHeight="1">
      <c r="A283" s="46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24.0" customHeight="1">
      <c r="A284" s="46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24.0" customHeight="1">
      <c r="A285" s="46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24.0" customHeight="1">
      <c r="A286" s="46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24.0" customHeight="1">
      <c r="A287" s="46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24.0" customHeight="1">
      <c r="A288" s="46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24.0" customHeight="1">
      <c r="A289" s="46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24.0" customHeight="1">
      <c r="A290" s="46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24.0" customHeight="1">
      <c r="A291" s="46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24.0" customHeight="1">
      <c r="A292" s="46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24.0" customHeight="1">
      <c r="A293" s="46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24.0" customHeight="1">
      <c r="A294" s="46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24.0" customHeight="1">
      <c r="A295" s="46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24.0" customHeight="1">
      <c r="A296" s="46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24.0" customHeight="1">
      <c r="A297" s="46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24.0" customHeight="1">
      <c r="A298" s="46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24.0" customHeight="1">
      <c r="A299" s="46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24.0" customHeight="1">
      <c r="A300" s="46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24.0" customHeight="1">
      <c r="A301" s="46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24.0" customHeight="1">
      <c r="A302" s="46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24.0" customHeight="1">
      <c r="A303" s="46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24.0" customHeight="1">
      <c r="A304" s="46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24.0" customHeight="1">
      <c r="A305" s="46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24.0" customHeight="1">
      <c r="A306" s="46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24.0" customHeight="1">
      <c r="A307" s="46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24.0" customHeight="1">
      <c r="A308" s="46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24.0" customHeight="1">
      <c r="A309" s="46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24.0" customHeight="1">
      <c r="A310" s="46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24.0" customHeight="1">
      <c r="A311" s="46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24.0" customHeight="1">
      <c r="A312" s="46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24.0" customHeight="1">
      <c r="A313" s="46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24.0" customHeight="1">
      <c r="A314" s="46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24.0" customHeight="1">
      <c r="A315" s="46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24.0" customHeight="1">
      <c r="A316" s="46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24.0" customHeight="1">
      <c r="A317" s="46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24.0" customHeight="1">
      <c r="A318" s="46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24.0" customHeight="1">
      <c r="A319" s="46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24.0" customHeight="1">
      <c r="A320" s="46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24.0" customHeight="1">
      <c r="A321" s="46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24.0" customHeight="1">
      <c r="A322" s="46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24.0" customHeight="1">
      <c r="A323" s="46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24.0" customHeight="1">
      <c r="A324" s="46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24.0" customHeight="1">
      <c r="A325" s="46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24.0" customHeight="1">
      <c r="A326" s="46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24.0" customHeight="1">
      <c r="A327" s="46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24.0" customHeight="1">
      <c r="A328" s="46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24.0" customHeight="1">
      <c r="A329" s="46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24.0" customHeight="1">
      <c r="A330" s="46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24.0" customHeight="1">
      <c r="A331" s="46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24.0" customHeight="1">
      <c r="A332" s="46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24.0" customHeight="1">
      <c r="A333" s="46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24.0" customHeight="1">
      <c r="A334" s="46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24.0" customHeight="1">
      <c r="A335" s="46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24.0" customHeight="1">
      <c r="A336" s="46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24.0" customHeight="1">
      <c r="A337" s="46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24.0" customHeight="1">
      <c r="A338" s="46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24.0" customHeight="1">
      <c r="A339" s="46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24.0" customHeight="1">
      <c r="A340" s="46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24.0" customHeight="1">
      <c r="A341" s="46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24.0" customHeight="1">
      <c r="A342" s="46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24.0" customHeight="1">
      <c r="A343" s="46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24.0" customHeight="1">
      <c r="A344" s="46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24.0" customHeight="1">
      <c r="A345" s="46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24.0" customHeight="1">
      <c r="A346" s="46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24.0" customHeight="1">
      <c r="A347" s="46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24.0" customHeight="1">
      <c r="A348" s="46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24.0" customHeight="1">
      <c r="A349" s="46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24.0" customHeight="1">
      <c r="A350" s="46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24.0" customHeight="1">
      <c r="A351" s="46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24.0" customHeight="1">
      <c r="A352" s="46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24.0" customHeight="1">
      <c r="A353" s="46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24.0" customHeight="1">
      <c r="A354" s="46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24.0" customHeight="1">
      <c r="A355" s="46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24.0" customHeight="1">
      <c r="A356" s="46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24.0" customHeight="1">
      <c r="A357" s="46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24.0" customHeight="1">
      <c r="A358" s="46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24.0" customHeight="1">
      <c r="A359" s="46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24.0" customHeight="1">
      <c r="A360" s="46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24.0" customHeight="1">
      <c r="A361" s="46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24.0" customHeight="1">
      <c r="A362" s="46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24.0" customHeight="1">
      <c r="A363" s="46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24.0" customHeight="1">
      <c r="A364" s="46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24.0" customHeight="1">
      <c r="A365" s="46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24.0" customHeight="1">
      <c r="A366" s="46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24.0" customHeight="1">
      <c r="A367" s="46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24.0" customHeight="1">
      <c r="A368" s="46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24.0" customHeight="1">
      <c r="A369" s="46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24.0" customHeight="1">
      <c r="A370" s="46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24.0" customHeight="1">
      <c r="A371" s="46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24.0" customHeight="1">
      <c r="A372" s="46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24.0" customHeight="1">
      <c r="A373" s="46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24.0" customHeight="1">
      <c r="A374" s="46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24.0" customHeight="1">
      <c r="A375" s="46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24.0" customHeight="1">
      <c r="A376" s="46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24.0" customHeight="1">
      <c r="A377" s="46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24.0" customHeight="1">
      <c r="A378" s="46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24.0" customHeight="1">
      <c r="A379" s="46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24.0" customHeight="1">
      <c r="A380" s="46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24.0" customHeight="1">
      <c r="A381" s="46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24.0" customHeight="1">
      <c r="A382" s="46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24.0" customHeight="1">
      <c r="A383" s="46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24.0" customHeight="1">
      <c r="A384" s="46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24.0" customHeight="1">
      <c r="A385" s="46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24.0" customHeight="1">
      <c r="A386" s="46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24.0" customHeight="1">
      <c r="A387" s="46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24.0" customHeight="1">
      <c r="A388" s="46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24.0" customHeight="1">
      <c r="A389" s="46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24.0" customHeight="1">
      <c r="A390" s="46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24.0" customHeight="1">
      <c r="A391" s="46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24.0" customHeight="1">
      <c r="A392" s="46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24.0" customHeight="1">
      <c r="A393" s="46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24.0" customHeight="1">
      <c r="A394" s="46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24.0" customHeight="1">
      <c r="A395" s="46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24.0" customHeight="1">
      <c r="A396" s="46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24.0" customHeight="1">
      <c r="A397" s="46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24.0" customHeight="1">
      <c r="A398" s="46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24.0" customHeight="1">
      <c r="A399" s="46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24.0" customHeight="1">
      <c r="A400" s="46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24.0" customHeight="1">
      <c r="A401" s="46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24.0" customHeight="1">
      <c r="A402" s="46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24.0" customHeight="1">
      <c r="A403" s="46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24.0" customHeight="1">
      <c r="A404" s="46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24.0" customHeight="1">
      <c r="A405" s="46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24.0" customHeight="1">
      <c r="A406" s="46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24.0" customHeight="1">
      <c r="A407" s="46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24.0" customHeight="1">
      <c r="A408" s="46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24.0" customHeight="1">
      <c r="A409" s="46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24.0" customHeight="1">
      <c r="A410" s="46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24.0" customHeight="1">
      <c r="A411" s="46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24.0" customHeight="1">
      <c r="A412" s="46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24.0" customHeight="1">
      <c r="A413" s="46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24.0" customHeight="1">
      <c r="A414" s="46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24.0" customHeight="1">
      <c r="A415" s="46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24.0" customHeight="1">
      <c r="A416" s="46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24.0" customHeight="1">
      <c r="A417" s="46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24.0" customHeight="1">
      <c r="A418" s="46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24.0" customHeight="1">
      <c r="A419" s="46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24.0" customHeight="1">
      <c r="A420" s="46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24.0" customHeight="1">
      <c r="A421" s="46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24.0" customHeight="1">
      <c r="A422" s="46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24.0" customHeight="1">
      <c r="A423" s="46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24.0" customHeight="1">
      <c r="A424" s="46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24.0" customHeight="1">
      <c r="A425" s="46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24.0" customHeight="1">
      <c r="A426" s="46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24.0" customHeight="1">
      <c r="A427" s="46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24.0" customHeight="1">
      <c r="A428" s="46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24.0" customHeight="1">
      <c r="A429" s="46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24.0" customHeight="1">
      <c r="A430" s="46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24.0" customHeight="1">
      <c r="A431" s="46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24.0" customHeight="1">
      <c r="A432" s="46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24.0" customHeight="1">
      <c r="A433" s="46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24.0" customHeight="1">
      <c r="A434" s="46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24.0" customHeight="1">
      <c r="A435" s="46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24.0" customHeight="1">
      <c r="A436" s="46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24.0" customHeight="1">
      <c r="A437" s="46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24.0" customHeight="1">
      <c r="A438" s="46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24.0" customHeight="1">
      <c r="A439" s="46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24.0" customHeight="1">
      <c r="A440" s="46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24.0" customHeight="1">
      <c r="A441" s="46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24.0" customHeight="1">
      <c r="A442" s="46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24.0" customHeight="1">
      <c r="A443" s="46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24.0" customHeight="1">
      <c r="A444" s="46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24.0" customHeight="1">
      <c r="A445" s="46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24.0" customHeight="1">
      <c r="A446" s="46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24.0" customHeight="1">
      <c r="A447" s="46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24.0" customHeight="1">
      <c r="A448" s="46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24.0" customHeight="1">
      <c r="A449" s="46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24.0" customHeight="1">
      <c r="A450" s="46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24.0" customHeight="1">
      <c r="A451" s="46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24.0" customHeight="1">
      <c r="A452" s="46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24.0" customHeight="1">
      <c r="A453" s="46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24.0" customHeight="1">
      <c r="A454" s="46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24.0" customHeight="1">
      <c r="A455" s="46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24.0" customHeight="1">
      <c r="A456" s="46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24.0" customHeight="1">
      <c r="A457" s="46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24.0" customHeight="1">
      <c r="A458" s="46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24.0" customHeight="1">
      <c r="A459" s="46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24.0" customHeight="1">
      <c r="A460" s="46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24.0" customHeight="1">
      <c r="A461" s="46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24.0" customHeight="1">
      <c r="A462" s="46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24.0" customHeight="1">
      <c r="A463" s="46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24.0" customHeight="1">
      <c r="A464" s="46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24.0" customHeight="1">
      <c r="A465" s="46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24.0" customHeight="1">
      <c r="A466" s="46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24.0" customHeight="1">
      <c r="A467" s="46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24.0" customHeight="1">
      <c r="A468" s="46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24.0" customHeight="1">
      <c r="A469" s="46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24.0" customHeight="1">
      <c r="A470" s="46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24.0" customHeight="1">
      <c r="A471" s="46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24.0" customHeight="1">
      <c r="A472" s="46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24.0" customHeight="1">
      <c r="A473" s="46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24.0" customHeight="1">
      <c r="A474" s="46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24.0" customHeight="1">
      <c r="A475" s="46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24.0" customHeight="1">
      <c r="A476" s="46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24.0" customHeight="1">
      <c r="A477" s="46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24.0" customHeight="1">
      <c r="A478" s="46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24.0" customHeight="1">
      <c r="A479" s="46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24.0" customHeight="1">
      <c r="A480" s="46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24.0" customHeight="1">
      <c r="A481" s="46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24.0" customHeight="1">
      <c r="A482" s="46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24.0" customHeight="1">
      <c r="A483" s="46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24.0" customHeight="1">
      <c r="A484" s="46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24.0" customHeight="1">
      <c r="A485" s="46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24.0" customHeight="1">
      <c r="A486" s="46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24.0" customHeight="1">
      <c r="A487" s="46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24.0" customHeight="1">
      <c r="A488" s="46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24.0" customHeight="1">
      <c r="A489" s="46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24.0" customHeight="1">
      <c r="A490" s="46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24.0" customHeight="1">
      <c r="A491" s="46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24.0" customHeight="1">
      <c r="A492" s="46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24.0" customHeight="1">
      <c r="A493" s="46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24.0" customHeight="1">
      <c r="A494" s="46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24.0" customHeight="1">
      <c r="A495" s="46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24.0" customHeight="1">
      <c r="A496" s="46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24.0" customHeight="1">
      <c r="A497" s="46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24.0" customHeight="1">
      <c r="A498" s="46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24.0" customHeight="1">
      <c r="A499" s="46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24.0" customHeight="1">
      <c r="A500" s="46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24.0" customHeight="1">
      <c r="A501" s="46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24.0" customHeight="1">
      <c r="A502" s="46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24.0" customHeight="1">
      <c r="A503" s="46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24.0" customHeight="1">
      <c r="A504" s="46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24.0" customHeight="1">
      <c r="A505" s="46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24.0" customHeight="1">
      <c r="A506" s="46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24.0" customHeight="1">
      <c r="A507" s="46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24.0" customHeight="1">
      <c r="A508" s="46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24.0" customHeight="1">
      <c r="A509" s="46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24.0" customHeight="1">
      <c r="A510" s="46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24.0" customHeight="1">
      <c r="A511" s="46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24.0" customHeight="1">
      <c r="A512" s="46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24.0" customHeight="1">
      <c r="A513" s="46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24.0" customHeight="1">
      <c r="A514" s="46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24.0" customHeight="1">
      <c r="A515" s="46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24.0" customHeight="1">
      <c r="A516" s="46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24.0" customHeight="1">
      <c r="A517" s="46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24.0" customHeight="1">
      <c r="A518" s="46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24.0" customHeight="1">
      <c r="A519" s="46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24.0" customHeight="1">
      <c r="A520" s="46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24.0" customHeight="1">
      <c r="A521" s="46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24.0" customHeight="1">
      <c r="A522" s="46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24.0" customHeight="1">
      <c r="A523" s="46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24.0" customHeight="1">
      <c r="A524" s="46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24.0" customHeight="1">
      <c r="A525" s="46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24.0" customHeight="1">
      <c r="A526" s="46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24.0" customHeight="1">
      <c r="A527" s="46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24.0" customHeight="1">
      <c r="A528" s="46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24.0" customHeight="1">
      <c r="A529" s="46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24.0" customHeight="1">
      <c r="A530" s="46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24.0" customHeight="1">
      <c r="A531" s="46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24.0" customHeight="1">
      <c r="A532" s="46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24.0" customHeight="1">
      <c r="A533" s="46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24.0" customHeight="1">
      <c r="A534" s="46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24.0" customHeight="1">
      <c r="A535" s="46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24.0" customHeight="1">
      <c r="A536" s="46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24.0" customHeight="1">
      <c r="A537" s="46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24.0" customHeight="1">
      <c r="A538" s="46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24.0" customHeight="1">
      <c r="A539" s="46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24.0" customHeight="1">
      <c r="A540" s="46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24.0" customHeight="1">
      <c r="A541" s="46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24.0" customHeight="1">
      <c r="A542" s="46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24.0" customHeight="1">
      <c r="A543" s="46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24.0" customHeight="1">
      <c r="A544" s="46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24.0" customHeight="1">
      <c r="A545" s="46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24.0" customHeight="1">
      <c r="A546" s="46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24.0" customHeight="1">
      <c r="A547" s="46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24.0" customHeight="1">
      <c r="A548" s="46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24.0" customHeight="1">
      <c r="A549" s="46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24.0" customHeight="1">
      <c r="A550" s="46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24.0" customHeight="1">
      <c r="A551" s="46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24.0" customHeight="1">
      <c r="A552" s="46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24.0" customHeight="1">
      <c r="A553" s="46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24.0" customHeight="1">
      <c r="A554" s="46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24.0" customHeight="1">
      <c r="A555" s="46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24.0" customHeight="1">
      <c r="A556" s="46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24.0" customHeight="1">
      <c r="A557" s="46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24.0" customHeight="1">
      <c r="A558" s="46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24.0" customHeight="1">
      <c r="A559" s="46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24.0" customHeight="1">
      <c r="A560" s="46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24.0" customHeight="1">
      <c r="A561" s="46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24.0" customHeight="1">
      <c r="A562" s="46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24.0" customHeight="1">
      <c r="A563" s="46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24.0" customHeight="1">
      <c r="A564" s="46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24.0" customHeight="1">
      <c r="A565" s="46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24.0" customHeight="1">
      <c r="A566" s="46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24.0" customHeight="1">
      <c r="A567" s="46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24.0" customHeight="1">
      <c r="A568" s="46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24.0" customHeight="1">
      <c r="A569" s="46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24.0" customHeight="1">
      <c r="A570" s="46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24.0" customHeight="1">
      <c r="A571" s="46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24.0" customHeight="1">
      <c r="A572" s="46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24.0" customHeight="1">
      <c r="A573" s="46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24.0" customHeight="1">
      <c r="A574" s="46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24.0" customHeight="1">
      <c r="A575" s="46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24.0" customHeight="1">
      <c r="A576" s="46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24.0" customHeight="1">
      <c r="A577" s="46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24.0" customHeight="1">
      <c r="A578" s="46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24.0" customHeight="1">
      <c r="A579" s="46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24.0" customHeight="1">
      <c r="A580" s="46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24.0" customHeight="1">
      <c r="A581" s="46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24.0" customHeight="1">
      <c r="A582" s="46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24.0" customHeight="1">
      <c r="A583" s="46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24.0" customHeight="1">
      <c r="A584" s="46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24.0" customHeight="1">
      <c r="A585" s="46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24.0" customHeight="1">
      <c r="A586" s="46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24.0" customHeight="1">
      <c r="A587" s="46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24.0" customHeight="1">
      <c r="A588" s="46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24.0" customHeight="1">
      <c r="A589" s="46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24.0" customHeight="1">
      <c r="A590" s="46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24.0" customHeight="1">
      <c r="A591" s="46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24.0" customHeight="1">
      <c r="A592" s="46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24.0" customHeight="1">
      <c r="A593" s="46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24.0" customHeight="1">
      <c r="A594" s="46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24.0" customHeight="1">
      <c r="A595" s="46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24.0" customHeight="1">
      <c r="A596" s="46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24.0" customHeight="1">
      <c r="A597" s="46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24.0" customHeight="1">
      <c r="A598" s="46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24.0" customHeight="1">
      <c r="A599" s="46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24.0" customHeight="1">
      <c r="A600" s="46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24.0" customHeight="1">
      <c r="A601" s="46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24.0" customHeight="1">
      <c r="A602" s="46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24.0" customHeight="1">
      <c r="A603" s="46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24.0" customHeight="1">
      <c r="A604" s="46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24.0" customHeight="1">
      <c r="A605" s="46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24.0" customHeight="1">
      <c r="A606" s="46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24.0" customHeight="1">
      <c r="A607" s="46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24.0" customHeight="1">
      <c r="A608" s="46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24.0" customHeight="1">
      <c r="A609" s="46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24.0" customHeight="1">
      <c r="A610" s="46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24.0" customHeight="1">
      <c r="A611" s="46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24.0" customHeight="1">
      <c r="A612" s="46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24.0" customHeight="1">
      <c r="A613" s="46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24.0" customHeight="1">
      <c r="A614" s="46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24.0" customHeight="1">
      <c r="A615" s="46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24.0" customHeight="1">
      <c r="A616" s="46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24.0" customHeight="1">
      <c r="A617" s="46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24.0" customHeight="1">
      <c r="A618" s="46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24.0" customHeight="1">
      <c r="A619" s="46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24.0" customHeight="1">
      <c r="A620" s="46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24.0" customHeight="1">
      <c r="A621" s="46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24.0" customHeight="1">
      <c r="A622" s="46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24.0" customHeight="1">
      <c r="A623" s="46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24.0" customHeight="1">
      <c r="A624" s="46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24.0" customHeight="1">
      <c r="A625" s="46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24.0" customHeight="1">
      <c r="A626" s="46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24.0" customHeight="1">
      <c r="A627" s="46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24.0" customHeight="1">
      <c r="A628" s="46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24.0" customHeight="1">
      <c r="A629" s="46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24.0" customHeight="1">
      <c r="A630" s="46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24.0" customHeight="1">
      <c r="A631" s="46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24.0" customHeight="1">
      <c r="A632" s="46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24.0" customHeight="1">
      <c r="A633" s="46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24.0" customHeight="1">
      <c r="A634" s="46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24.0" customHeight="1">
      <c r="A635" s="46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24.0" customHeight="1">
      <c r="A636" s="46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24.0" customHeight="1">
      <c r="A637" s="46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24.0" customHeight="1">
      <c r="A638" s="46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24.0" customHeight="1">
      <c r="A639" s="46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24.0" customHeight="1">
      <c r="A640" s="46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24.0" customHeight="1">
      <c r="A641" s="46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24.0" customHeight="1">
      <c r="A642" s="46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24.0" customHeight="1">
      <c r="A643" s="46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24.0" customHeight="1">
      <c r="A644" s="46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24.0" customHeight="1">
      <c r="A645" s="46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24.0" customHeight="1">
      <c r="A646" s="46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24.0" customHeight="1">
      <c r="A647" s="46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24.0" customHeight="1">
      <c r="A648" s="46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24.0" customHeight="1">
      <c r="A649" s="46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24.0" customHeight="1">
      <c r="A650" s="46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24.0" customHeight="1">
      <c r="A651" s="46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24.0" customHeight="1">
      <c r="A652" s="46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24.0" customHeight="1">
      <c r="A653" s="46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24.0" customHeight="1">
      <c r="A654" s="46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24.0" customHeight="1">
      <c r="A655" s="46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24.0" customHeight="1">
      <c r="A656" s="46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24.0" customHeight="1">
      <c r="A657" s="46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24.0" customHeight="1">
      <c r="A658" s="46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24.0" customHeight="1">
      <c r="A659" s="46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24.0" customHeight="1">
      <c r="A660" s="46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24.0" customHeight="1">
      <c r="A661" s="46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24.0" customHeight="1">
      <c r="A662" s="46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24.0" customHeight="1">
      <c r="A663" s="46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24.0" customHeight="1">
      <c r="A664" s="46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24.0" customHeight="1">
      <c r="A665" s="46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24.0" customHeight="1">
      <c r="A666" s="46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24.0" customHeight="1">
      <c r="A667" s="46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24.0" customHeight="1">
      <c r="A668" s="46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24.0" customHeight="1">
      <c r="A669" s="46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24.0" customHeight="1">
      <c r="A670" s="46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24.0" customHeight="1">
      <c r="A671" s="46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24.0" customHeight="1">
      <c r="A672" s="46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24.0" customHeight="1">
      <c r="A673" s="46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24.0" customHeight="1">
      <c r="A674" s="46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24.0" customHeight="1">
      <c r="A675" s="46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24.0" customHeight="1">
      <c r="A676" s="46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24.0" customHeight="1">
      <c r="A677" s="46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24.0" customHeight="1">
      <c r="A678" s="46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24.0" customHeight="1">
      <c r="A679" s="46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24.0" customHeight="1">
      <c r="A680" s="46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24.0" customHeight="1">
      <c r="A681" s="46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24.0" customHeight="1">
      <c r="A682" s="46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24.0" customHeight="1">
      <c r="A683" s="46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24.0" customHeight="1">
      <c r="A684" s="46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24.0" customHeight="1">
      <c r="A685" s="46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24.0" customHeight="1">
      <c r="A686" s="46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24.0" customHeight="1">
      <c r="A687" s="46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24.0" customHeight="1">
      <c r="A688" s="46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24.0" customHeight="1">
      <c r="A689" s="46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24.0" customHeight="1">
      <c r="A690" s="46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24.0" customHeight="1">
      <c r="A691" s="46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24.0" customHeight="1">
      <c r="A692" s="46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24.0" customHeight="1">
      <c r="A693" s="46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24.0" customHeight="1">
      <c r="A694" s="46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24.0" customHeight="1">
      <c r="A695" s="46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24.0" customHeight="1">
      <c r="A696" s="46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24.0" customHeight="1">
      <c r="A697" s="46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24.0" customHeight="1">
      <c r="A698" s="46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24.0" customHeight="1">
      <c r="A699" s="46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24.0" customHeight="1">
      <c r="A700" s="46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24.0" customHeight="1">
      <c r="A701" s="46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24.0" customHeight="1">
      <c r="A702" s="46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24.0" customHeight="1">
      <c r="A703" s="46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24.0" customHeight="1">
      <c r="A704" s="46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24.0" customHeight="1">
      <c r="A705" s="46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24.0" customHeight="1">
      <c r="A706" s="46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24.0" customHeight="1">
      <c r="A707" s="46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24.0" customHeight="1">
      <c r="A708" s="46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24.0" customHeight="1">
      <c r="A709" s="46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24.0" customHeight="1">
      <c r="A710" s="46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24.0" customHeight="1">
      <c r="A711" s="46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24.0" customHeight="1">
      <c r="A712" s="46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24.0" customHeight="1">
      <c r="A713" s="46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24.0" customHeight="1">
      <c r="A714" s="46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24.0" customHeight="1">
      <c r="A715" s="46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24.0" customHeight="1">
      <c r="A716" s="46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24.0" customHeight="1">
      <c r="A717" s="46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24.0" customHeight="1">
      <c r="A718" s="46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24.0" customHeight="1">
      <c r="A719" s="46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24.0" customHeight="1">
      <c r="A720" s="46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24.0" customHeight="1">
      <c r="A721" s="46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24.0" customHeight="1">
      <c r="A722" s="46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24.0" customHeight="1">
      <c r="A723" s="46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24.0" customHeight="1">
      <c r="A724" s="46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24.0" customHeight="1">
      <c r="A725" s="46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24.0" customHeight="1">
      <c r="A726" s="46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24.0" customHeight="1">
      <c r="A727" s="46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24.0" customHeight="1">
      <c r="A728" s="46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24.0" customHeight="1">
      <c r="A729" s="46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24.0" customHeight="1">
      <c r="A730" s="46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24.0" customHeight="1">
      <c r="A731" s="46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24.0" customHeight="1">
      <c r="A732" s="46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24.0" customHeight="1">
      <c r="A733" s="46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24.0" customHeight="1">
      <c r="A734" s="46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24.0" customHeight="1">
      <c r="A735" s="46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24.0" customHeight="1">
      <c r="A736" s="46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24.0" customHeight="1">
      <c r="A737" s="46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24.0" customHeight="1">
      <c r="A738" s="46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24.0" customHeight="1">
      <c r="A739" s="46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24.0" customHeight="1">
      <c r="A740" s="46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24.0" customHeight="1">
      <c r="A741" s="46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24.0" customHeight="1">
      <c r="A742" s="46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24.0" customHeight="1">
      <c r="A743" s="46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24.0" customHeight="1">
      <c r="A744" s="46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24.0" customHeight="1">
      <c r="A745" s="46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24.0" customHeight="1">
      <c r="A746" s="46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24.0" customHeight="1">
      <c r="A747" s="46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24.0" customHeight="1">
      <c r="A748" s="46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24.0" customHeight="1">
      <c r="A749" s="46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24.0" customHeight="1">
      <c r="A750" s="46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24.0" customHeight="1">
      <c r="A751" s="46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24.0" customHeight="1">
      <c r="A752" s="46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24.0" customHeight="1">
      <c r="A753" s="46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24.0" customHeight="1">
      <c r="A754" s="46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24.0" customHeight="1">
      <c r="A755" s="46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24.0" customHeight="1">
      <c r="A756" s="46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24.0" customHeight="1">
      <c r="A757" s="46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24.0" customHeight="1">
      <c r="A758" s="46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24.0" customHeight="1">
      <c r="A759" s="46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24.0" customHeight="1">
      <c r="A760" s="46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24.0" customHeight="1">
      <c r="A761" s="46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24.0" customHeight="1">
      <c r="A762" s="46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24.0" customHeight="1">
      <c r="A763" s="46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24.0" customHeight="1">
      <c r="A764" s="46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24.0" customHeight="1">
      <c r="A765" s="46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24.0" customHeight="1">
      <c r="A766" s="46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24.0" customHeight="1">
      <c r="A767" s="46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24.0" customHeight="1">
      <c r="A768" s="46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24.0" customHeight="1">
      <c r="A769" s="46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24.0" customHeight="1">
      <c r="A770" s="46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24.0" customHeight="1">
      <c r="A771" s="46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24.0" customHeight="1">
      <c r="A772" s="46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24.0" customHeight="1">
      <c r="A773" s="46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24.0" customHeight="1">
      <c r="A774" s="46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24.0" customHeight="1">
      <c r="A775" s="46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24.0" customHeight="1">
      <c r="A776" s="46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24.0" customHeight="1">
      <c r="A777" s="46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24.0" customHeight="1">
      <c r="A778" s="46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24.0" customHeight="1">
      <c r="A779" s="46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24.0" customHeight="1">
      <c r="A780" s="46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24.0" customHeight="1">
      <c r="A781" s="46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24.0" customHeight="1">
      <c r="A782" s="46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24.0" customHeight="1">
      <c r="A783" s="46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24.0" customHeight="1">
      <c r="A784" s="46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24.0" customHeight="1">
      <c r="A785" s="46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24.0" customHeight="1">
      <c r="A786" s="46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24.0" customHeight="1">
      <c r="A787" s="46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24.0" customHeight="1">
      <c r="A788" s="46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24.0" customHeight="1">
      <c r="A789" s="46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24.0" customHeight="1">
      <c r="A790" s="46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24.0" customHeight="1">
      <c r="A791" s="46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24.0" customHeight="1">
      <c r="A792" s="46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24.0" customHeight="1">
      <c r="A793" s="46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24.0" customHeight="1">
      <c r="A794" s="46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24.0" customHeight="1">
      <c r="A795" s="46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24.0" customHeight="1">
      <c r="A796" s="46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24.0" customHeight="1">
      <c r="A797" s="46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24.0" customHeight="1">
      <c r="A798" s="46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24.0" customHeight="1">
      <c r="A799" s="46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24.0" customHeight="1">
      <c r="A800" s="46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24.0" customHeight="1">
      <c r="A801" s="46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24.0" customHeight="1">
      <c r="A802" s="46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24.0" customHeight="1">
      <c r="A803" s="46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24.0" customHeight="1">
      <c r="A804" s="46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24.0" customHeight="1">
      <c r="A805" s="46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24.0" customHeight="1">
      <c r="A806" s="46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24.0" customHeight="1">
      <c r="A807" s="46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24.0" customHeight="1">
      <c r="A808" s="46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24.0" customHeight="1">
      <c r="A809" s="46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24.0" customHeight="1">
      <c r="A810" s="46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24.0" customHeight="1">
      <c r="A811" s="46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24.0" customHeight="1">
      <c r="A812" s="46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24.0" customHeight="1">
      <c r="A813" s="46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24.0" customHeight="1">
      <c r="A814" s="46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24.0" customHeight="1">
      <c r="A815" s="46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24.0" customHeight="1">
      <c r="A816" s="46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24.0" customHeight="1">
      <c r="A817" s="46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24.0" customHeight="1">
      <c r="A818" s="46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24.0" customHeight="1">
      <c r="A819" s="46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24.0" customHeight="1">
      <c r="A820" s="46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24.0" customHeight="1">
      <c r="A821" s="46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24.0" customHeight="1">
      <c r="A822" s="46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24.0" customHeight="1">
      <c r="A823" s="46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24.0" customHeight="1">
      <c r="A824" s="46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24.0" customHeight="1">
      <c r="A825" s="46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24.0" customHeight="1">
      <c r="A826" s="46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24.0" customHeight="1">
      <c r="A827" s="46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24.0" customHeight="1">
      <c r="A828" s="46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24.0" customHeight="1">
      <c r="A829" s="46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24.0" customHeight="1">
      <c r="A830" s="46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24.0" customHeight="1">
      <c r="A831" s="46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24.0" customHeight="1">
      <c r="A832" s="46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24.0" customHeight="1">
      <c r="A833" s="46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24.0" customHeight="1">
      <c r="A834" s="46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24.0" customHeight="1">
      <c r="A835" s="46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24.0" customHeight="1">
      <c r="A836" s="46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24.0" customHeight="1">
      <c r="A837" s="46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24.0" customHeight="1">
      <c r="A838" s="46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24.0" customHeight="1">
      <c r="A839" s="46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24.0" customHeight="1">
      <c r="A840" s="46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24.0" customHeight="1">
      <c r="A841" s="46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24.0" customHeight="1">
      <c r="A842" s="46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24.0" customHeight="1">
      <c r="A843" s="46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24.0" customHeight="1">
      <c r="A844" s="46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24.0" customHeight="1">
      <c r="A845" s="46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24.0" customHeight="1">
      <c r="A846" s="46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24.0" customHeight="1">
      <c r="A847" s="46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24.0" customHeight="1">
      <c r="A848" s="46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24.0" customHeight="1">
      <c r="A849" s="46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24.0" customHeight="1">
      <c r="A850" s="46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24.0" customHeight="1">
      <c r="A851" s="46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24.0" customHeight="1">
      <c r="A852" s="46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24.0" customHeight="1">
      <c r="A853" s="46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24.0" customHeight="1">
      <c r="A854" s="46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24.0" customHeight="1">
      <c r="A855" s="46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24.0" customHeight="1">
      <c r="A856" s="46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24.0" customHeight="1">
      <c r="A857" s="46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24.0" customHeight="1">
      <c r="A858" s="46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24.0" customHeight="1">
      <c r="A859" s="46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24.0" customHeight="1">
      <c r="A860" s="46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24.0" customHeight="1">
      <c r="A861" s="46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24.0" customHeight="1">
      <c r="A862" s="46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24.0" customHeight="1">
      <c r="A863" s="46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24.0" customHeight="1">
      <c r="A864" s="46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24.0" customHeight="1">
      <c r="A865" s="46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24.0" customHeight="1">
      <c r="A866" s="46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24.0" customHeight="1">
      <c r="A867" s="46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24.0" customHeight="1">
      <c r="A868" s="46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24.0" customHeight="1">
      <c r="A869" s="46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24.0" customHeight="1">
      <c r="A870" s="46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24.0" customHeight="1">
      <c r="A871" s="46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24.0" customHeight="1">
      <c r="A872" s="46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24.0" customHeight="1">
      <c r="A873" s="46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24.0" customHeight="1">
      <c r="A874" s="46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24.0" customHeight="1">
      <c r="A875" s="46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24.0" customHeight="1">
      <c r="A876" s="46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24.0" customHeight="1">
      <c r="A877" s="46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24.0" customHeight="1">
      <c r="A878" s="46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24.0" customHeight="1">
      <c r="A879" s="46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24.0" customHeight="1">
      <c r="A880" s="46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24.0" customHeight="1">
      <c r="A881" s="46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24.0" customHeight="1">
      <c r="A882" s="46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24.0" customHeight="1">
      <c r="A883" s="46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24.0" customHeight="1">
      <c r="A884" s="46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24.0" customHeight="1">
      <c r="A885" s="46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24.0" customHeight="1">
      <c r="A886" s="46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24.0" customHeight="1">
      <c r="A887" s="46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24.0" customHeight="1">
      <c r="A888" s="46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24.0" customHeight="1">
      <c r="A889" s="46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24.0" customHeight="1">
      <c r="A890" s="46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24.0" customHeight="1">
      <c r="A891" s="46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24.0" customHeight="1">
      <c r="A892" s="46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24.0" customHeight="1">
      <c r="A893" s="46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24.0" customHeight="1">
      <c r="A894" s="46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24.0" customHeight="1">
      <c r="A895" s="46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24.0" customHeight="1">
      <c r="A896" s="46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24.0" customHeight="1">
      <c r="A897" s="46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24.0" customHeight="1">
      <c r="A898" s="46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24.0" customHeight="1">
      <c r="A899" s="46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24.0" customHeight="1">
      <c r="A900" s="46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24.0" customHeight="1">
      <c r="A901" s="46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24.0" customHeight="1">
      <c r="A902" s="46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24.0" customHeight="1">
      <c r="A903" s="46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24.0" customHeight="1">
      <c r="A904" s="46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24.0" customHeight="1">
      <c r="A905" s="46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24.0" customHeight="1">
      <c r="A906" s="46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24.0" customHeight="1">
      <c r="A907" s="46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24.0" customHeight="1">
      <c r="A908" s="46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24.0" customHeight="1">
      <c r="A909" s="46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24.0" customHeight="1">
      <c r="A910" s="46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24.0" customHeight="1">
      <c r="A911" s="46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24.0" customHeight="1">
      <c r="A912" s="46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24.0" customHeight="1">
      <c r="A913" s="46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24.0" customHeight="1">
      <c r="A914" s="46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24.0" customHeight="1">
      <c r="A915" s="46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24.0" customHeight="1">
      <c r="A916" s="46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24.0" customHeight="1">
      <c r="A917" s="46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24.0" customHeight="1">
      <c r="A918" s="46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24.0" customHeight="1">
      <c r="A919" s="46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24.0" customHeight="1">
      <c r="A920" s="46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24.0" customHeight="1">
      <c r="A921" s="46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24.0" customHeight="1">
      <c r="A922" s="46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24.0" customHeight="1">
      <c r="A923" s="46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24.0" customHeight="1">
      <c r="A924" s="46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24.0" customHeight="1">
      <c r="A925" s="46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24.0" customHeight="1">
      <c r="A926" s="46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24.0" customHeight="1">
      <c r="A927" s="46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24.0" customHeight="1">
      <c r="A928" s="46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24.0" customHeight="1">
      <c r="A929" s="46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24.0" customHeight="1">
      <c r="A930" s="46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24.0" customHeight="1">
      <c r="A931" s="46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24.0" customHeight="1">
      <c r="A932" s="46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24.0" customHeight="1">
      <c r="A933" s="46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24.0" customHeight="1">
      <c r="A934" s="46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24.0" customHeight="1">
      <c r="A935" s="46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24.0" customHeight="1">
      <c r="A936" s="46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24.0" customHeight="1">
      <c r="A937" s="46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24.0" customHeight="1">
      <c r="A938" s="46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24.0" customHeight="1">
      <c r="A939" s="46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24.0" customHeight="1">
      <c r="A940" s="46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24.0" customHeight="1">
      <c r="A941" s="46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24.0" customHeight="1">
      <c r="A942" s="46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24.0" customHeight="1">
      <c r="A943" s="46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24.0" customHeight="1">
      <c r="A944" s="46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24.0" customHeight="1">
      <c r="A945" s="46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24.0" customHeight="1">
      <c r="A946" s="46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24.0" customHeight="1">
      <c r="A947" s="46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ht="24.0" customHeight="1">
      <c r="A948" s="46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ht="24.0" customHeight="1">
      <c r="A949" s="46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ht="24.0" customHeight="1">
      <c r="A950" s="46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ht="24.0" customHeight="1">
      <c r="A951" s="46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ht="24.0" customHeight="1">
      <c r="A952" s="46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ht="24.0" customHeight="1">
      <c r="A953" s="46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ht="24.0" customHeight="1">
      <c r="A954" s="46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ht="24.0" customHeight="1">
      <c r="A955" s="46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ht="24.0" customHeight="1">
      <c r="A956" s="46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ht="24.0" customHeight="1">
      <c r="A957" s="46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ht="24.0" customHeight="1">
      <c r="A958" s="46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ht="24.0" customHeight="1">
      <c r="A959" s="46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ht="24.0" customHeight="1">
      <c r="A960" s="46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ht="24.0" customHeight="1">
      <c r="A961" s="46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ht="24.0" customHeight="1">
      <c r="A962" s="46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ht="24.0" customHeight="1">
      <c r="A963" s="46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ht="24.0" customHeight="1">
      <c r="A964" s="46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ht="24.0" customHeight="1">
      <c r="A965" s="46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ht="24.0" customHeight="1">
      <c r="A966" s="46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ht="24.0" customHeight="1">
      <c r="A967" s="46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ht="24.0" customHeight="1">
      <c r="A968" s="46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ht="24.0" customHeight="1">
      <c r="A969" s="46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ht="24.0" customHeight="1">
      <c r="A970" s="46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</sheetData>
  <mergeCells count="295">
    <mergeCell ref="B17:B20"/>
    <mergeCell ref="C17:C20"/>
    <mergeCell ref="D17:D18"/>
    <mergeCell ref="E17:E18"/>
    <mergeCell ref="F17:G18"/>
    <mergeCell ref="H17:I18"/>
    <mergeCell ref="J17:J18"/>
    <mergeCell ref="J19:J20"/>
    <mergeCell ref="M21:M22"/>
    <mergeCell ref="N21:N22"/>
    <mergeCell ref="O21:O24"/>
    <mergeCell ref="M23:M24"/>
    <mergeCell ref="N23:N24"/>
    <mergeCell ref="P23:P24"/>
    <mergeCell ref="Q23:Q24"/>
    <mergeCell ref="F19:G20"/>
    <mergeCell ref="H19:I20"/>
    <mergeCell ref="F21:G22"/>
    <mergeCell ref="H21:I22"/>
    <mergeCell ref="J21:J22"/>
    <mergeCell ref="K21:K22"/>
    <mergeCell ref="L21:L22"/>
    <mergeCell ref="E23:E24"/>
    <mergeCell ref="F23:G24"/>
    <mergeCell ref="H23:I24"/>
    <mergeCell ref="J23:J24"/>
    <mergeCell ref="K23:K24"/>
    <mergeCell ref="L23:L24"/>
    <mergeCell ref="D19:D20"/>
    <mergeCell ref="E19:E20"/>
    <mergeCell ref="B21:B24"/>
    <mergeCell ref="C21:C24"/>
    <mergeCell ref="D21:D22"/>
    <mergeCell ref="E21:E22"/>
    <mergeCell ref="D23:D24"/>
    <mergeCell ref="D27:D28"/>
    <mergeCell ref="E27:E28"/>
    <mergeCell ref="L27:L28"/>
    <mergeCell ref="M27:M28"/>
    <mergeCell ref="C25:C28"/>
    <mergeCell ref="D25:D26"/>
    <mergeCell ref="E25:E26"/>
    <mergeCell ref="F25:G26"/>
    <mergeCell ref="H25:I26"/>
    <mergeCell ref="J25:J26"/>
    <mergeCell ref="J27:J28"/>
    <mergeCell ref="M29:M30"/>
    <mergeCell ref="N29:N30"/>
    <mergeCell ref="O29:O32"/>
    <mergeCell ref="M31:M32"/>
    <mergeCell ref="N31:N32"/>
    <mergeCell ref="P31:P32"/>
    <mergeCell ref="Q31:Q32"/>
    <mergeCell ref="F31:G32"/>
    <mergeCell ref="H31:I32"/>
    <mergeCell ref="J31:J32"/>
    <mergeCell ref="K31:K32"/>
    <mergeCell ref="L31:L32"/>
    <mergeCell ref="F27:G28"/>
    <mergeCell ref="H27:I28"/>
    <mergeCell ref="F29:G30"/>
    <mergeCell ref="H29:I30"/>
    <mergeCell ref="J29:J30"/>
    <mergeCell ref="K29:K30"/>
    <mergeCell ref="L29:L30"/>
    <mergeCell ref="B25:B28"/>
    <mergeCell ref="B29:B32"/>
    <mergeCell ref="C29:C32"/>
    <mergeCell ref="D29:D30"/>
    <mergeCell ref="E29:E30"/>
    <mergeCell ref="D31:D32"/>
    <mergeCell ref="E31:E32"/>
    <mergeCell ref="D35:D36"/>
    <mergeCell ref="E35:E36"/>
    <mergeCell ref="L35:L36"/>
    <mergeCell ref="M35:M36"/>
    <mergeCell ref="Q35:Q36"/>
    <mergeCell ref="N35:N36"/>
    <mergeCell ref="P35:P36"/>
    <mergeCell ref="Q37:Q38"/>
    <mergeCell ref="K33:K34"/>
    <mergeCell ref="L33:L34"/>
    <mergeCell ref="M33:M34"/>
    <mergeCell ref="N33:N34"/>
    <mergeCell ref="O33:O36"/>
    <mergeCell ref="Q33:Q34"/>
    <mergeCell ref="K35:K36"/>
    <mergeCell ref="C33:C36"/>
    <mergeCell ref="D33:D34"/>
    <mergeCell ref="E33:E34"/>
    <mergeCell ref="F33:G34"/>
    <mergeCell ref="H33:I34"/>
    <mergeCell ref="J33:J34"/>
    <mergeCell ref="J35:J36"/>
    <mergeCell ref="M37:M38"/>
    <mergeCell ref="N37:N38"/>
    <mergeCell ref="O37:O40"/>
    <mergeCell ref="M39:M40"/>
    <mergeCell ref="N39:N40"/>
    <mergeCell ref="P39:P40"/>
    <mergeCell ref="Q39:Q40"/>
    <mergeCell ref="F39:G40"/>
    <mergeCell ref="H39:I40"/>
    <mergeCell ref="J39:J40"/>
    <mergeCell ref="K39:K40"/>
    <mergeCell ref="L39:L40"/>
    <mergeCell ref="F35:G36"/>
    <mergeCell ref="H35:I36"/>
    <mergeCell ref="F37:G38"/>
    <mergeCell ref="H37:I38"/>
    <mergeCell ref="J37:J38"/>
    <mergeCell ref="K37:K38"/>
    <mergeCell ref="L37:L38"/>
    <mergeCell ref="B33:B36"/>
    <mergeCell ref="B37:B40"/>
    <mergeCell ref="C37:C40"/>
    <mergeCell ref="D37:D38"/>
    <mergeCell ref="E37:E38"/>
    <mergeCell ref="D39:D40"/>
    <mergeCell ref="E39:E40"/>
    <mergeCell ref="D43:D44"/>
    <mergeCell ref="E43:E44"/>
    <mergeCell ref="L43:L44"/>
    <mergeCell ref="M43:M44"/>
    <mergeCell ref="Q43:Q44"/>
    <mergeCell ref="E7:E8"/>
    <mergeCell ref="F7:G8"/>
    <mergeCell ref="H7:I8"/>
    <mergeCell ref="J7:J8"/>
    <mergeCell ref="K7:K8"/>
    <mergeCell ref="L7:L8"/>
    <mergeCell ref="M7:M8"/>
    <mergeCell ref="F9:G10"/>
    <mergeCell ref="H9:I10"/>
    <mergeCell ref="J9:J10"/>
    <mergeCell ref="K9:K10"/>
    <mergeCell ref="L9:L10"/>
    <mergeCell ref="M9:M10"/>
    <mergeCell ref="N9:N10"/>
    <mergeCell ref="J2:J4"/>
    <mergeCell ref="K2:K4"/>
    <mergeCell ref="L2:L4"/>
    <mergeCell ref="M2:M4"/>
    <mergeCell ref="H3:H4"/>
    <mergeCell ref="I3:I4"/>
    <mergeCell ref="H5:I6"/>
    <mergeCell ref="J5:J6"/>
    <mergeCell ref="K5:K6"/>
    <mergeCell ref="L5:L6"/>
    <mergeCell ref="M5:M6"/>
    <mergeCell ref="N5:N6"/>
    <mergeCell ref="B1:D1"/>
    <mergeCell ref="E1:K1"/>
    <mergeCell ref="L1:Q1"/>
    <mergeCell ref="B2:B4"/>
    <mergeCell ref="C2:C4"/>
    <mergeCell ref="H2:I2"/>
    <mergeCell ref="Q2:Q4"/>
    <mergeCell ref="Q7:Q8"/>
    <mergeCell ref="Q9:Q10"/>
    <mergeCell ref="H11:I12"/>
    <mergeCell ref="J11:J12"/>
    <mergeCell ref="K11:K12"/>
    <mergeCell ref="L11:L12"/>
    <mergeCell ref="M11:M12"/>
    <mergeCell ref="N11:N12"/>
    <mergeCell ref="P11:P12"/>
    <mergeCell ref="N2:N4"/>
    <mergeCell ref="O2:P4"/>
    <mergeCell ref="O5:O8"/>
    <mergeCell ref="Q5:Q6"/>
    <mergeCell ref="N7:N8"/>
    <mergeCell ref="P7:P8"/>
    <mergeCell ref="O9:O12"/>
    <mergeCell ref="Q11:Q12"/>
    <mergeCell ref="N19:N20"/>
    <mergeCell ref="P19:P20"/>
    <mergeCell ref="Q21:Q22"/>
    <mergeCell ref="K17:K18"/>
    <mergeCell ref="L17:L18"/>
    <mergeCell ref="M17:M18"/>
    <mergeCell ref="N17:N18"/>
    <mergeCell ref="O17:O20"/>
    <mergeCell ref="Q17:Q18"/>
    <mergeCell ref="K19:K20"/>
    <mergeCell ref="Q19:Q20"/>
    <mergeCell ref="F2:G2"/>
    <mergeCell ref="F3:F4"/>
    <mergeCell ref="G3:G4"/>
    <mergeCell ref="B5:B8"/>
    <mergeCell ref="C5:C8"/>
    <mergeCell ref="E5:E6"/>
    <mergeCell ref="F5:G6"/>
    <mergeCell ref="D5:D6"/>
    <mergeCell ref="D7:D8"/>
    <mergeCell ref="B9:B12"/>
    <mergeCell ref="C9:C12"/>
    <mergeCell ref="D9:D10"/>
    <mergeCell ref="E9:E10"/>
    <mergeCell ref="D11:D12"/>
    <mergeCell ref="M13:M14"/>
    <mergeCell ref="N13:N14"/>
    <mergeCell ref="O13:O16"/>
    <mergeCell ref="Q13:Q14"/>
    <mergeCell ref="M15:M16"/>
    <mergeCell ref="N15:N16"/>
    <mergeCell ref="P15:P16"/>
    <mergeCell ref="Q15:Q16"/>
    <mergeCell ref="E11:E12"/>
    <mergeCell ref="F11:G12"/>
    <mergeCell ref="F13:G14"/>
    <mergeCell ref="H13:I14"/>
    <mergeCell ref="J13:J14"/>
    <mergeCell ref="K13:K14"/>
    <mergeCell ref="L13:L14"/>
    <mergeCell ref="H15:I16"/>
    <mergeCell ref="J15:J16"/>
    <mergeCell ref="K15:K16"/>
    <mergeCell ref="L15:L16"/>
    <mergeCell ref="B13:B16"/>
    <mergeCell ref="C13:C16"/>
    <mergeCell ref="D13:D14"/>
    <mergeCell ref="E13:E14"/>
    <mergeCell ref="D15:D16"/>
    <mergeCell ref="E15:E16"/>
    <mergeCell ref="F15:G16"/>
    <mergeCell ref="L19:L20"/>
    <mergeCell ref="M19:M20"/>
    <mergeCell ref="N27:N28"/>
    <mergeCell ref="P27:P28"/>
    <mergeCell ref="Q29:Q30"/>
    <mergeCell ref="K25:K26"/>
    <mergeCell ref="L25:L26"/>
    <mergeCell ref="M25:M26"/>
    <mergeCell ref="N25:N26"/>
    <mergeCell ref="O25:O28"/>
    <mergeCell ref="Q25:Q26"/>
    <mergeCell ref="K27:K28"/>
    <mergeCell ref="Q27:Q28"/>
    <mergeCell ref="B41:B44"/>
    <mergeCell ref="D41:D42"/>
    <mergeCell ref="E41:E42"/>
    <mergeCell ref="F41:G42"/>
    <mergeCell ref="H41:I42"/>
    <mergeCell ref="J41:J42"/>
    <mergeCell ref="J43:J44"/>
    <mergeCell ref="M45:M46"/>
    <mergeCell ref="N45:N46"/>
    <mergeCell ref="O45:O48"/>
    <mergeCell ref="M47:M48"/>
    <mergeCell ref="N47:N48"/>
    <mergeCell ref="P47:P48"/>
    <mergeCell ref="Q47:Q48"/>
    <mergeCell ref="F47:G48"/>
    <mergeCell ref="H47:I48"/>
    <mergeCell ref="J47:J48"/>
    <mergeCell ref="K47:K48"/>
    <mergeCell ref="L47:L48"/>
    <mergeCell ref="H53:K53"/>
    <mergeCell ref="L53:N53"/>
    <mergeCell ref="P53:Q53"/>
    <mergeCell ref="F43:G44"/>
    <mergeCell ref="H43:I44"/>
    <mergeCell ref="F45:G46"/>
    <mergeCell ref="H45:I46"/>
    <mergeCell ref="J45:J46"/>
    <mergeCell ref="K45:K46"/>
    <mergeCell ref="L45:L46"/>
    <mergeCell ref="C41:C44"/>
    <mergeCell ref="B45:C48"/>
    <mergeCell ref="D45:D46"/>
    <mergeCell ref="E45:E46"/>
    <mergeCell ref="D47:D48"/>
    <mergeCell ref="E47:E48"/>
    <mergeCell ref="D53:G53"/>
    <mergeCell ref="H55:I55"/>
    <mergeCell ref="H56:J56"/>
    <mergeCell ref="B53:C53"/>
    <mergeCell ref="B54:C56"/>
    <mergeCell ref="D54:G56"/>
    <mergeCell ref="H54:I54"/>
    <mergeCell ref="L54:N56"/>
    <mergeCell ref="P54:Q54"/>
    <mergeCell ref="P55:Q55"/>
    <mergeCell ref="P56:Q56"/>
    <mergeCell ref="N43:N44"/>
    <mergeCell ref="P43:P44"/>
    <mergeCell ref="Q45:Q46"/>
    <mergeCell ref="K41:K42"/>
    <mergeCell ref="L41:L42"/>
    <mergeCell ref="M41:M42"/>
    <mergeCell ref="N41:N42"/>
    <mergeCell ref="O41:O44"/>
    <mergeCell ref="Q41:Q42"/>
    <mergeCell ref="K43:K44"/>
  </mergeCells>
  <printOptions horizontalCentered="1" verticalCentered="1"/>
  <pageMargins bottom="0.75" footer="0.0" header="0.0" left="0.25" right="0.25" top="0.75"/>
  <pageSetup paperSize="9" orientation="portrait"/>
  <drawing r:id="rId1"/>
</worksheet>
</file>